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tables/table1.xml" ContentType="application/vnd.openxmlformats-officedocument.spreadsheetml.table+xml"/>
  <Override PartName="/xl/customProperty4.bin" ContentType="application/vnd.openxmlformats-officedocument.spreadsheetml.customProperty"/>
  <Override PartName="/xl/tables/table2.xml" ContentType="application/vnd.openxmlformats-officedocument.spreadsheetml.table+xml"/>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8_{4C54C5B5-621A-4CF7-94E5-5B91A12249DA}" xr6:coauthVersionLast="47" xr6:coauthVersionMax="47" xr10:uidLastSave="{00000000-0000-0000-0000-000000000000}"/>
  <bookViews>
    <workbookView xWindow="-120" yWindow="-120" windowWidth="29040" windowHeight="17640" tabRatio="632" xr2:uid="{00000000-000D-0000-FFFF-FFFF00000000}"/>
  </bookViews>
  <sheets>
    <sheet name="Navigation Pane" sheetId="1" r:id="rId1"/>
    <sheet name="General Input Sheet" sheetId="2" r:id="rId2"/>
    <sheet name="Exist Trunk Assets - Transport" sheetId="45" r:id="rId3"/>
    <sheet name="Future Trunk Assets - Roads" sheetId="38" r:id="rId4"/>
    <sheet name="Catchment Demand - Roads" sheetId="22" r:id="rId5"/>
    <sheet name="Summary Cost Schedule" sheetId="9" r:id="rId6"/>
  </sheets>
  <definedNames>
    <definedName name="_xlnm._FilterDatabase" localSheetId="2" hidden="1">'Exist Trunk Assets - Transport'!$A$11:$R$11</definedName>
    <definedName name="_xlnm._FilterDatabase" localSheetId="3" hidden="1">'Future Trunk Assets - Roads'!$B$12:$AD$376</definedName>
    <definedName name="AssetBeta">'General Input Sheet'!$G$27</definedName>
    <definedName name="CapStr">'General Input Sheet'!$G$25</definedName>
    <definedName name="CatchName" localSheetId="4">'Catchment Demand - Roads'!#REF!</definedName>
    <definedName name="Chargeind">'General Input Sheet'!#REF!</definedName>
    <definedName name="CHGOPTION">#REF!</definedName>
    <definedName name="Debt">'General Input Sheet'!$G$28</definedName>
    <definedName name="Histindex">'General Input Sheet'!$E$38:$G$49</definedName>
    <definedName name="ICSInf" localSheetId="4">'General Input Sheet'!$G$63</definedName>
    <definedName name="ICSInf">'General Input Sheet'!$G$61</definedName>
    <definedName name="Landind">'General Input Sheet'!$G$51</definedName>
    <definedName name="MArgin">'General Input Sheet'!$G$21</definedName>
    <definedName name="PPI">'General Input Sheet'!$G$35</definedName>
    <definedName name="Risk">'General Input Sheet'!$G$26</definedName>
    <definedName name="Roadcatch">'Catchment Demand - Roads'!$C$8:$G$37</definedName>
    <definedName name="SENS" localSheetId="4">'General Input Sheet'!$G$34</definedName>
    <definedName name="TENYr">'General Input Sheet'!$G$19</definedName>
    <definedName name="Translandcode">'Exist Trunk Assets - Transport'!#REF!</definedName>
    <definedName name="WACC">'General Input Sheet'!$G$32</definedName>
    <definedName name="WACC1">'General Input Sheet'!$G$23</definedName>
    <definedName name="WACC2">'General Input Sheet'!$G$30</definedName>
    <definedName name="YEAR">'General Input Sheet'!$G$8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28" i="38" l="1"/>
  <c r="G26" i="9"/>
  <c r="F26" i="9"/>
  <c r="D43" i="22"/>
  <c r="E43" i="22"/>
  <c r="F43" i="22"/>
  <c r="G43" i="22"/>
  <c r="H43" i="22"/>
  <c r="I43" i="22"/>
  <c r="J43" i="22"/>
  <c r="K43" i="22"/>
  <c r="L43" i="22"/>
  <c r="M43" i="22"/>
  <c r="N43" i="22"/>
  <c r="O43" i="22"/>
  <c r="P43" i="22"/>
  <c r="Q43" i="22"/>
  <c r="R43" i="22"/>
  <c r="D44" i="22"/>
  <c r="E44" i="22"/>
  <c r="F44" i="22"/>
  <c r="G44" i="22"/>
  <c r="H44" i="22"/>
  <c r="I44" i="22"/>
  <c r="J44" i="22"/>
  <c r="K44" i="22"/>
  <c r="L44" i="22"/>
  <c r="M44" i="22"/>
  <c r="N44" i="22"/>
  <c r="O44" i="22"/>
  <c r="P44" i="22"/>
  <c r="Q44" i="22"/>
  <c r="R44" i="22"/>
  <c r="D45" i="22"/>
  <c r="E45" i="22"/>
  <c r="F45" i="22"/>
  <c r="G45" i="22"/>
  <c r="H45" i="22"/>
  <c r="I45" i="22"/>
  <c r="J45" i="22"/>
  <c r="K45" i="22"/>
  <c r="L45" i="22"/>
  <c r="M45" i="22"/>
  <c r="N45" i="22"/>
  <c r="O45" i="22"/>
  <c r="P45" i="22"/>
  <c r="Q45" i="22"/>
  <c r="R45" i="22"/>
  <c r="D46" i="22"/>
  <c r="E46" i="22"/>
  <c r="F46" i="22"/>
  <c r="G46" i="22"/>
  <c r="H46" i="22"/>
  <c r="I46" i="22"/>
  <c r="J46" i="22"/>
  <c r="K46" i="22"/>
  <c r="L46" i="22"/>
  <c r="M46" i="22"/>
  <c r="N46" i="22"/>
  <c r="O46" i="22"/>
  <c r="P46" i="22"/>
  <c r="Q46" i="22"/>
  <c r="R46" i="22"/>
  <c r="D47" i="22"/>
  <c r="E47" i="22"/>
  <c r="F47" i="22"/>
  <c r="G47" i="22"/>
  <c r="H47" i="22"/>
  <c r="I47" i="22"/>
  <c r="J47" i="22"/>
  <c r="K47" i="22"/>
  <c r="L47" i="22"/>
  <c r="M47" i="22"/>
  <c r="N47" i="22"/>
  <c r="O47" i="22"/>
  <c r="P47" i="22"/>
  <c r="Q47" i="22"/>
  <c r="R47" i="22"/>
  <c r="D48" i="22"/>
  <c r="E48" i="22"/>
  <c r="F48" i="22"/>
  <c r="G48" i="22"/>
  <c r="H48" i="22"/>
  <c r="I48" i="22"/>
  <c r="J48" i="22"/>
  <c r="K48" i="22"/>
  <c r="L48" i="22"/>
  <c r="M48" i="22"/>
  <c r="N48" i="22"/>
  <c r="O48" i="22"/>
  <c r="P48" i="22"/>
  <c r="Q48" i="22"/>
  <c r="R48" i="22"/>
  <c r="D49" i="22"/>
  <c r="E49" i="22"/>
  <c r="F49" i="22"/>
  <c r="G49" i="22"/>
  <c r="H49" i="22"/>
  <c r="I49" i="22"/>
  <c r="J49" i="22"/>
  <c r="K49" i="22"/>
  <c r="L49" i="22"/>
  <c r="M49" i="22"/>
  <c r="N49" i="22"/>
  <c r="O49" i="22"/>
  <c r="P49" i="22"/>
  <c r="Q49" i="22"/>
  <c r="R49" i="22"/>
  <c r="D50" i="22"/>
  <c r="E50" i="22"/>
  <c r="F50" i="22"/>
  <c r="G50" i="22"/>
  <c r="H50" i="22"/>
  <c r="I50" i="22"/>
  <c r="J50" i="22"/>
  <c r="K50" i="22"/>
  <c r="L50" i="22"/>
  <c r="M50" i="22"/>
  <c r="N50" i="22"/>
  <c r="O50" i="22"/>
  <c r="P50" i="22"/>
  <c r="Q50" i="22"/>
  <c r="R50" i="22"/>
  <c r="D51" i="22"/>
  <c r="E51" i="22"/>
  <c r="F51" i="22"/>
  <c r="G51" i="22"/>
  <c r="H51" i="22"/>
  <c r="I51" i="22"/>
  <c r="J51" i="22"/>
  <c r="K51" i="22"/>
  <c r="L51" i="22"/>
  <c r="M51" i="22"/>
  <c r="N51" i="22"/>
  <c r="O51" i="22"/>
  <c r="P51" i="22"/>
  <c r="Q51" i="22"/>
  <c r="R51" i="22"/>
  <c r="D52" i="22"/>
  <c r="E52" i="22"/>
  <c r="F52" i="22"/>
  <c r="G52" i="22"/>
  <c r="H52" i="22"/>
  <c r="I52" i="22"/>
  <c r="J52" i="22"/>
  <c r="K52" i="22"/>
  <c r="L52" i="22"/>
  <c r="M52" i="22"/>
  <c r="N52" i="22"/>
  <c r="O52" i="22"/>
  <c r="P52" i="22"/>
  <c r="Q52" i="22"/>
  <c r="R52" i="22"/>
  <c r="D53" i="22"/>
  <c r="E53" i="22"/>
  <c r="F53" i="22"/>
  <c r="G53" i="22"/>
  <c r="H53" i="22"/>
  <c r="I53" i="22"/>
  <c r="J53" i="22"/>
  <c r="K53" i="22"/>
  <c r="L53" i="22"/>
  <c r="M53" i="22"/>
  <c r="N53" i="22"/>
  <c r="O53" i="22"/>
  <c r="P53" i="22"/>
  <c r="Q53" i="22"/>
  <c r="R53" i="22"/>
  <c r="D54" i="22"/>
  <c r="E54" i="22"/>
  <c r="F54" i="22"/>
  <c r="G54" i="22"/>
  <c r="H54" i="22"/>
  <c r="I54" i="22"/>
  <c r="J54" i="22"/>
  <c r="K54" i="22"/>
  <c r="L54" i="22"/>
  <c r="M54" i="22"/>
  <c r="N54" i="22"/>
  <c r="O54" i="22"/>
  <c r="P54" i="22"/>
  <c r="Q54" i="22"/>
  <c r="R54" i="22"/>
  <c r="D55" i="22"/>
  <c r="E55" i="22"/>
  <c r="F55" i="22"/>
  <c r="G55" i="22"/>
  <c r="H55" i="22"/>
  <c r="I55" i="22"/>
  <c r="J55" i="22"/>
  <c r="K55" i="22"/>
  <c r="L55" i="22"/>
  <c r="M55" i="22"/>
  <c r="N55" i="22"/>
  <c r="O55" i="22"/>
  <c r="P55" i="22"/>
  <c r="Q55" i="22"/>
  <c r="R55" i="22"/>
  <c r="D56" i="22"/>
  <c r="E56" i="22"/>
  <c r="F56" i="22"/>
  <c r="G56" i="22"/>
  <c r="H56" i="22"/>
  <c r="I56" i="22"/>
  <c r="J56" i="22"/>
  <c r="K56" i="22"/>
  <c r="L56" i="22"/>
  <c r="M56" i="22"/>
  <c r="N56" i="22"/>
  <c r="O56" i="22"/>
  <c r="P56" i="22"/>
  <c r="Q56" i="22"/>
  <c r="R56" i="22"/>
  <c r="D57" i="22"/>
  <c r="E57" i="22"/>
  <c r="F57" i="22"/>
  <c r="G57" i="22"/>
  <c r="H57" i="22"/>
  <c r="I57" i="22"/>
  <c r="J57" i="22"/>
  <c r="K57" i="22"/>
  <c r="L57" i="22"/>
  <c r="M57" i="22"/>
  <c r="N57" i="22"/>
  <c r="O57" i="22"/>
  <c r="P57" i="22"/>
  <c r="Q57" i="22"/>
  <c r="R57" i="22"/>
  <c r="D58" i="22"/>
  <c r="E58" i="22"/>
  <c r="F58" i="22"/>
  <c r="G58" i="22"/>
  <c r="H58" i="22"/>
  <c r="I58" i="22"/>
  <c r="J58" i="22"/>
  <c r="K58" i="22"/>
  <c r="L58" i="22"/>
  <c r="M58" i="22"/>
  <c r="N58" i="22"/>
  <c r="O58" i="22"/>
  <c r="P58" i="22"/>
  <c r="Q58" i="22"/>
  <c r="R58" i="22"/>
  <c r="D59" i="22"/>
  <c r="E59" i="22"/>
  <c r="F59" i="22"/>
  <c r="G59" i="22"/>
  <c r="H59" i="22"/>
  <c r="I59" i="22"/>
  <c r="J59" i="22"/>
  <c r="K59" i="22"/>
  <c r="L59" i="22"/>
  <c r="M59" i="22"/>
  <c r="N59" i="22"/>
  <c r="O59" i="22"/>
  <c r="P59" i="22"/>
  <c r="Q59" i="22"/>
  <c r="R59" i="22"/>
  <c r="E42" i="22"/>
  <c r="F42" i="22" s="1"/>
  <c r="G42" i="22" s="1"/>
  <c r="H42" i="22" s="1"/>
  <c r="I42" i="22" s="1"/>
  <c r="J42" i="22" s="1"/>
  <c r="K42" i="22" s="1"/>
  <c r="L42" i="22" s="1"/>
  <c r="M42" i="22" s="1"/>
  <c r="N42" i="22" s="1"/>
  <c r="O42" i="22" s="1"/>
  <c r="P42" i="22" s="1"/>
  <c r="Q42" i="22" s="1"/>
  <c r="R42" i="22" s="1"/>
  <c r="D42" i="22"/>
  <c r="C25" i="22"/>
  <c r="D25" i="22"/>
  <c r="K93" i="38" l="1"/>
  <c r="K94" i="38"/>
  <c r="K95" i="38"/>
  <c r="K96" i="38"/>
  <c r="K97" i="38"/>
  <c r="K98" i="38"/>
  <c r="K99" i="38"/>
  <c r="Z71" i="38"/>
  <c r="AA71" i="38"/>
  <c r="Z72" i="38"/>
  <c r="AA72" i="38"/>
  <c r="Z73" i="38"/>
  <c r="AA73" i="38"/>
  <c r="Z74" i="38"/>
  <c r="AA74" i="38"/>
  <c r="Z75" i="38"/>
  <c r="AA75" i="38"/>
  <c r="Z76" i="38"/>
  <c r="AA76" i="38"/>
  <c r="Z77" i="38"/>
  <c r="AA77" i="38"/>
  <c r="Z78" i="38"/>
  <c r="AA78" i="38"/>
  <c r="Z79" i="38"/>
  <c r="AA79" i="38"/>
  <c r="Z80" i="38"/>
  <c r="AA80" i="38"/>
  <c r="Z81" i="38"/>
  <c r="AA81" i="38"/>
  <c r="Z82" i="38"/>
  <c r="AA82" i="38"/>
  <c r="Z83" i="38"/>
  <c r="AA83" i="38"/>
  <c r="Z84" i="38"/>
  <c r="AA84" i="38"/>
  <c r="Z85" i="38"/>
  <c r="AA85" i="38"/>
  <c r="Z86" i="38"/>
  <c r="AA86" i="38"/>
  <c r="Z87" i="38"/>
  <c r="AA87" i="38"/>
  <c r="Z88" i="38"/>
  <c r="AA88" i="38"/>
  <c r="Z89" i="38"/>
  <c r="AA89" i="38"/>
  <c r="Z90" i="38"/>
  <c r="AA90" i="38"/>
  <c r="Z91" i="38"/>
  <c r="AA91" i="38"/>
  <c r="Z92" i="38"/>
  <c r="AA92" i="38"/>
  <c r="Z93" i="38"/>
  <c r="AA93" i="38"/>
  <c r="Z94" i="38"/>
  <c r="AA94" i="38"/>
  <c r="Z95" i="38"/>
  <c r="AA95" i="38"/>
  <c r="Z96" i="38"/>
  <c r="AA96" i="38"/>
  <c r="Z97" i="38"/>
  <c r="AA97" i="38"/>
  <c r="Z98" i="38"/>
  <c r="AA98" i="38"/>
  <c r="Z99" i="38"/>
  <c r="AA99" i="38"/>
  <c r="Z100" i="38"/>
  <c r="AA100" i="38"/>
  <c r="Z101" i="38"/>
  <c r="AA101" i="38"/>
  <c r="Z102" i="38"/>
  <c r="AA102" i="38"/>
  <c r="Z103" i="38"/>
  <c r="AA103" i="38"/>
  <c r="Z104" i="38"/>
  <c r="AA104" i="38"/>
  <c r="Z105" i="38"/>
  <c r="AA105" i="38"/>
  <c r="Z106" i="38"/>
  <c r="AA106" i="38"/>
  <c r="Z107" i="38"/>
  <c r="AA107" i="38"/>
  <c r="Z108" i="38"/>
  <c r="AA108" i="38"/>
  <c r="Z109" i="38"/>
  <c r="AA109" i="38"/>
  <c r="Z110" i="38"/>
  <c r="AA110" i="38"/>
  <c r="Z111" i="38"/>
  <c r="AA111" i="38"/>
  <c r="Z112" i="38"/>
  <c r="AA112" i="38"/>
  <c r="Z113" i="38"/>
  <c r="AA113" i="38"/>
  <c r="Z114" i="38"/>
  <c r="AA114" i="38"/>
  <c r="Z115" i="38"/>
  <c r="AA115" i="38"/>
  <c r="Z116" i="38"/>
  <c r="AA116" i="38"/>
  <c r="R71" i="38" a="1"/>
  <c r="R71" i="38" s="1"/>
  <c r="S71" i="38" s="1"/>
  <c r="T71" i="38"/>
  <c r="V71" i="38"/>
  <c r="R72" i="38" a="1"/>
  <c r="R72" i="38" s="1"/>
  <c r="S72" i="38" s="1"/>
  <c r="T72" i="38"/>
  <c r="V72" i="38"/>
  <c r="R73" i="38" a="1"/>
  <c r="R73" i="38" s="1"/>
  <c r="S73" i="38" s="1"/>
  <c r="T73" i="38"/>
  <c r="V73" i="38"/>
  <c r="R74" i="38" a="1"/>
  <c r="R74" i="38" s="1"/>
  <c r="S74" i="38" s="1"/>
  <c r="T74" i="38"/>
  <c r="V74" i="38"/>
  <c r="R75" i="38" a="1"/>
  <c r="R75" i="38" s="1"/>
  <c r="S75" i="38" s="1"/>
  <c r="T75" i="38"/>
  <c r="V75" i="38"/>
  <c r="R76" i="38" a="1"/>
  <c r="R76" i="38" s="1"/>
  <c r="S76" i="38" s="1"/>
  <c r="T76" i="38"/>
  <c r="V76" i="38"/>
  <c r="R77" i="38" a="1"/>
  <c r="R77" i="38" s="1"/>
  <c r="S77" i="38" s="1"/>
  <c r="T77" i="38"/>
  <c r="V77" i="38"/>
  <c r="R78" i="38" a="1"/>
  <c r="R78" i="38" s="1"/>
  <c r="S78" i="38" s="1"/>
  <c r="T78" i="38"/>
  <c r="V78" i="38"/>
  <c r="R79" i="38" a="1"/>
  <c r="R79" i="38" s="1"/>
  <c r="S79" i="38" s="1"/>
  <c r="T79" i="38"/>
  <c r="V79" i="38"/>
  <c r="R80" i="38" a="1"/>
  <c r="R80" i="38" s="1"/>
  <c r="S80" i="38" s="1"/>
  <c r="T80" i="38"/>
  <c r="V80" i="38"/>
  <c r="R81" i="38" a="1"/>
  <c r="R81" i="38" s="1"/>
  <c r="S81" i="38" s="1"/>
  <c r="T81" i="38"/>
  <c r="V81" i="38"/>
  <c r="R82" i="38" a="1"/>
  <c r="R82" i="38" s="1"/>
  <c r="S82" i="38" s="1"/>
  <c r="T82" i="38"/>
  <c r="V82" i="38"/>
  <c r="R83" i="38" a="1"/>
  <c r="R83" i="38" s="1"/>
  <c r="S83" i="38" s="1"/>
  <c r="T83" i="38"/>
  <c r="V83" i="38"/>
  <c r="R84" i="38" a="1"/>
  <c r="R84" i="38" s="1"/>
  <c r="S84" i="38" s="1"/>
  <c r="T84" i="38"/>
  <c r="V84" i="38"/>
  <c r="R85" i="38" a="1"/>
  <c r="R85" i="38" s="1"/>
  <c r="S85" i="38" s="1"/>
  <c r="T85" i="38"/>
  <c r="V85" i="38"/>
  <c r="R86" i="38" a="1"/>
  <c r="R86" i="38" s="1"/>
  <c r="S86" i="38" s="1"/>
  <c r="T86" i="38"/>
  <c r="V86" i="38"/>
  <c r="R87" i="38" a="1"/>
  <c r="R87" i="38" s="1"/>
  <c r="S87" i="38" s="1"/>
  <c r="T87" i="38"/>
  <c r="V87" i="38"/>
  <c r="R88" i="38" a="1"/>
  <c r="R88" i="38" s="1"/>
  <c r="S88" i="38" s="1"/>
  <c r="T88" i="38"/>
  <c r="V88" i="38"/>
  <c r="R89" i="38" a="1"/>
  <c r="R89" i="38" s="1"/>
  <c r="S89" i="38" s="1"/>
  <c r="T89" i="38"/>
  <c r="V89" i="38"/>
  <c r="R90" i="38" a="1"/>
  <c r="R90" i="38" s="1"/>
  <c r="S90" i="38" s="1"/>
  <c r="T90" i="38"/>
  <c r="V90" i="38"/>
  <c r="R91" i="38" a="1"/>
  <c r="R91" i="38" s="1"/>
  <c r="S91" i="38" s="1"/>
  <c r="T91" i="38"/>
  <c r="V91" i="38"/>
  <c r="R92" i="38" a="1"/>
  <c r="R92" i="38" s="1"/>
  <c r="S92" i="38" s="1"/>
  <c r="T92" i="38"/>
  <c r="V92" i="38"/>
  <c r="R93" i="38" a="1"/>
  <c r="R93" i="38" s="1"/>
  <c r="S93" i="38" s="1"/>
  <c r="T93" i="38"/>
  <c r="V93" i="38"/>
  <c r="R94" i="38" a="1"/>
  <c r="R94" i="38" s="1"/>
  <c r="S94" i="38" s="1"/>
  <c r="T94" i="38"/>
  <c r="V94" i="38"/>
  <c r="R95" i="38" a="1"/>
  <c r="R95" i="38" s="1"/>
  <c r="S95" i="38" s="1"/>
  <c r="T95" i="38"/>
  <c r="V95" i="38"/>
  <c r="R96" i="38" a="1"/>
  <c r="R96" i="38" s="1"/>
  <c r="S96" i="38" s="1"/>
  <c r="T96" i="38"/>
  <c r="V96" i="38"/>
  <c r="R97" i="38" a="1"/>
  <c r="R97" i="38" s="1"/>
  <c r="S97" i="38" s="1"/>
  <c r="T97" i="38"/>
  <c r="V97" i="38"/>
  <c r="R98" i="38" a="1"/>
  <c r="R98" i="38" s="1"/>
  <c r="S98" i="38" s="1"/>
  <c r="T98" i="38"/>
  <c r="V98" i="38"/>
  <c r="R99" i="38" a="1"/>
  <c r="R99" i="38" s="1"/>
  <c r="S99" i="38" s="1"/>
  <c r="T99" i="38"/>
  <c r="V99" i="38"/>
  <c r="R100" i="38" a="1"/>
  <c r="R100" i="38" s="1"/>
  <c r="S100" i="38" s="1"/>
  <c r="T100" i="38"/>
  <c r="V100" i="38"/>
  <c r="R101" i="38" a="1"/>
  <c r="R101" i="38" s="1"/>
  <c r="S101" i="38" s="1"/>
  <c r="T101" i="38"/>
  <c r="V101" i="38"/>
  <c r="R102" i="38" a="1"/>
  <c r="R102" i="38" s="1"/>
  <c r="S102" i="38" s="1"/>
  <c r="T102" i="38"/>
  <c r="V102" i="38"/>
  <c r="R103" i="38" a="1"/>
  <c r="R103" i="38" s="1"/>
  <c r="S103" i="38" s="1"/>
  <c r="T103" i="38"/>
  <c r="V103" i="38"/>
  <c r="R104" i="38" a="1"/>
  <c r="R104" i="38" s="1"/>
  <c r="S104" i="38" s="1"/>
  <c r="T104" i="38"/>
  <c r="V104" i="38"/>
  <c r="R105" i="38" a="1"/>
  <c r="R105" i="38" s="1"/>
  <c r="S105" i="38" s="1"/>
  <c r="T105" i="38"/>
  <c r="V105" i="38"/>
  <c r="R106" i="38" a="1"/>
  <c r="R106" i="38" s="1"/>
  <c r="S106" i="38" s="1"/>
  <c r="T106" i="38"/>
  <c r="V106" i="38"/>
  <c r="R107" i="38" a="1"/>
  <c r="R107" i="38" s="1"/>
  <c r="S107" i="38" s="1"/>
  <c r="T107" i="38"/>
  <c r="V107" i="38"/>
  <c r="R108" i="38" a="1"/>
  <c r="R108" i="38" s="1"/>
  <c r="S108" i="38" s="1"/>
  <c r="T108" i="38"/>
  <c r="V108" i="38"/>
  <c r="R109" i="38" a="1"/>
  <c r="R109" i="38" s="1"/>
  <c r="S109" i="38" s="1"/>
  <c r="T109" i="38"/>
  <c r="V109" i="38"/>
  <c r="R110" i="38" a="1"/>
  <c r="R110" i="38" s="1"/>
  <c r="S110" i="38" s="1"/>
  <c r="T110" i="38"/>
  <c r="V110" i="38"/>
  <c r="R111" i="38" a="1"/>
  <c r="R111" i="38" s="1"/>
  <c r="S111" i="38" s="1"/>
  <c r="T111" i="38"/>
  <c r="V111" i="38"/>
  <c r="R112" i="38" a="1"/>
  <c r="R112" i="38" s="1"/>
  <c r="S112" i="38" s="1"/>
  <c r="T112" i="38"/>
  <c r="V112" i="38"/>
  <c r="R113" i="38" a="1"/>
  <c r="R113" i="38" s="1"/>
  <c r="S113" i="38" s="1"/>
  <c r="T113" i="38"/>
  <c r="V113" i="38"/>
  <c r="R114" i="38" a="1"/>
  <c r="R114" i="38" s="1"/>
  <c r="S114" i="38" s="1"/>
  <c r="T114" i="38"/>
  <c r="V114" i="38"/>
  <c r="R115" i="38" a="1"/>
  <c r="R115" i="38" s="1"/>
  <c r="S115" i="38" s="1"/>
  <c r="T115" i="38"/>
  <c r="V115" i="38"/>
  <c r="R116" i="38" a="1"/>
  <c r="R116" i="38" s="1"/>
  <c r="S116" i="38" s="1"/>
  <c r="T116" i="38"/>
  <c r="V116" i="38"/>
  <c r="R117" i="38" a="1"/>
  <c r="R117" i="38" s="1"/>
  <c r="S117" i="38" s="1"/>
  <c r="T117" i="38"/>
  <c r="V117" i="38"/>
  <c r="R118" i="38" a="1"/>
  <c r="R118" i="38" s="1"/>
  <c r="S118" i="38" s="1"/>
  <c r="T118" i="38"/>
  <c r="V118" i="38"/>
  <c r="R119" i="38" a="1"/>
  <c r="R119" i="38" s="1"/>
  <c r="S119" i="38" s="1"/>
  <c r="T119" i="38"/>
  <c r="V119" i="38"/>
  <c r="R120" i="38" a="1"/>
  <c r="R120" i="38" s="1"/>
  <c r="S120" i="38" s="1"/>
  <c r="T120" i="38"/>
  <c r="V120" i="38"/>
  <c r="R121" i="38" a="1"/>
  <c r="R121" i="38" s="1"/>
  <c r="S121" i="38" s="1"/>
  <c r="T121" i="38"/>
  <c r="V121" i="38"/>
  <c r="P72" i="38"/>
  <c r="P73" i="38"/>
  <c r="P74" i="38"/>
  <c r="P75" i="38"/>
  <c r="P76" i="38"/>
  <c r="P77" i="38"/>
  <c r="P78" i="38"/>
  <c r="P79" i="38"/>
  <c r="P80" i="38"/>
  <c r="P81" i="38"/>
  <c r="P82" i="38"/>
  <c r="P83" i="38"/>
  <c r="P84" i="38"/>
  <c r="P85" i="38"/>
  <c r="P86" i="38"/>
  <c r="P87" i="38"/>
  <c r="P88" i="38"/>
  <c r="P89" i="38"/>
  <c r="P90" i="38"/>
  <c r="P91" i="38"/>
  <c r="P92" i="38"/>
  <c r="P93" i="38"/>
  <c r="P94" i="38"/>
  <c r="P95" i="38"/>
  <c r="P96" i="38"/>
  <c r="P97" i="38"/>
  <c r="P98" i="38"/>
  <c r="P99" i="38"/>
  <c r="P100" i="38"/>
  <c r="P101" i="38"/>
  <c r="P102" i="38"/>
  <c r="P103" i="38"/>
  <c r="P104" i="38"/>
  <c r="P105" i="38"/>
  <c r="P106" i="38"/>
  <c r="P107" i="38"/>
  <c r="P108" i="38"/>
  <c r="P109" i="38"/>
  <c r="P110" i="38"/>
  <c r="P111" i="38"/>
  <c r="P112" i="38"/>
  <c r="P113" i="38"/>
  <c r="P114" i="38"/>
  <c r="P115" i="38"/>
  <c r="P116" i="38"/>
  <c r="M72" i="38"/>
  <c r="M73" i="38"/>
  <c r="M74" i="38"/>
  <c r="M75" i="38"/>
  <c r="M76" i="38"/>
  <c r="M77" i="38"/>
  <c r="M78" i="38"/>
  <c r="M79" i="38"/>
  <c r="M80" i="38"/>
  <c r="M81" i="38"/>
  <c r="M82" i="38"/>
  <c r="M83" i="38"/>
  <c r="M84" i="38"/>
  <c r="M85" i="38"/>
  <c r="M86" i="38"/>
  <c r="M87" i="38"/>
  <c r="M88" i="38"/>
  <c r="M89" i="38"/>
  <c r="M90" i="38"/>
  <c r="M91" i="38"/>
  <c r="M92" i="38"/>
  <c r="M93" i="38"/>
  <c r="M94" i="38"/>
  <c r="M95" i="38"/>
  <c r="M96" i="38"/>
  <c r="M97" i="38"/>
  <c r="M98" i="38"/>
  <c r="M99" i="38"/>
  <c r="M100" i="38"/>
  <c r="M101" i="38"/>
  <c r="M102" i="38"/>
  <c r="M103" i="38"/>
  <c r="M104" i="38"/>
  <c r="M105" i="38"/>
  <c r="M106" i="38"/>
  <c r="M107" i="38"/>
  <c r="M108" i="38"/>
  <c r="M109" i="38"/>
  <c r="K73" i="38"/>
  <c r="K74" i="38"/>
  <c r="K75" i="38"/>
  <c r="K76" i="38"/>
  <c r="K77" i="38"/>
  <c r="K78" i="38"/>
  <c r="K79" i="38"/>
  <c r="K80" i="38"/>
  <c r="K81" i="38"/>
  <c r="K82" i="38"/>
  <c r="K83" i="38"/>
  <c r="K84" i="38"/>
  <c r="K85" i="38"/>
  <c r="K86" i="38"/>
  <c r="K87" i="38"/>
  <c r="K88" i="38"/>
  <c r="K89" i="38"/>
  <c r="K90" i="38"/>
  <c r="K91" i="38"/>
  <c r="K92" i="38"/>
  <c r="K100" i="38"/>
  <c r="K101" i="38"/>
  <c r="K102" i="38"/>
  <c r="K103" i="38"/>
  <c r="K104" i="38"/>
  <c r="K105" i="38"/>
  <c r="K106" i="38"/>
  <c r="K107" i="38"/>
  <c r="K108" i="38"/>
  <c r="K109" i="38"/>
  <c r="K110" i="38"/>
  <c r="K111" i="38"/>
  <c r="K112" i="38"/>
  <c r="K113" i="38"/>
  <c r="M110" i="38"/>
  <c r="M111" i="38"/>
  <c r="M112" i="38"/>
  <c r="M113" i="38"/>
  <c r="Z117" i="38"/>
  <c r="AA117" i="38"/>
  <c r="Z118" i="38"/>
  <c r="AA118" i="38"/>
  <c r="Z119" i="38"/>
  <c r="AA119" i="38"/>
  <c r="U83" i="38" l="1"/>
  <c r="X83" i="38" s="1"/>
  <c r="AB83" i="38" s="1"/>
  <c r="U109" i="38"/>
  <c r="X109" i="38" s="1"/>
  <c r="AB109" i="38" s="1"/>
  <c r="U76" i="38"/>
  <c r="X76" i="38" s="1"/>
  <c r="U100" i="38"/>
  <c r="X100" i="38" s="1"/>
  <c r="U78" i="38"/>
  <c r="X78" i="38" s="1"/>
  <c r="U91" i="38"/>
  <c r="X91" i="38" s="1"/>
  <c r="U77" i="38"/>
  <c r="X77" i="38" s="1"/>
  <c r="U120" i="38"/>
  <c r="U113" i="38"/>
  <c r="X113" i="38" s="1"/>
  <c r="AB113" i="38" s="1"/>
  <c r="U119" i="38"/>
  <c r="U105" i="38"/>
  <c r="X105" i="38" s="1"/>
  <c r="AB105" i="38" s="1"/>
  <c r="U118" i="38"/>
  <c r="X118" i="38" s="1"/>
  <c r="U111" i="38"/>
  <c r="X111" i="38" s="1"/>
  <c r="AB111" i="38" s="1"/>
  <c r="U104" i="38"/>
  <c r="X104" i="38" s="1"/>
  <c r="AB104" i="38" s="1"/>
  <c r="U110" i="38"/>
  <c r="X110" i="38" s="1"/>
  <c r="AB110" i="38" s="1"/>
  <c r="U103" i="38"/>
  <c r="X103" i="38" s="1"/>
  <c r="U95" i="38"/>
  <c r="X95" i="38" s="1"/>
  <c r="AB95" i="38" s="1"/>
  <c r="U88" i="38"/>
  <c r="X88" i="38" s="1"/>
  <c r="AC88" i="38" s="1"/>
  <c r="AD88" i="38" s="1"/>
  <c r="U74" i="38"/>
  <c r="X74" i="38" s="1"/>
  <c r="AB74" i="38" s="1"/>
  <c r="U80" i="38"/>
  <c r="X80" i="38" s="1"/>
  <c r="AB80" i="38" s="1"/>
  <c r="U94" i="38"/>
  <c r="X94" i="38" s="1"/>
  <c r="U87" i="38"/>
  <c r="X87" i="38" s="1"/>
  <c r="AB87" i="38" s="1"/>
  <c r="U73" i="38"/>
  <c r="X73" i="38" s="1"/>
  <c r="AC73" i="38" s="1"/>
  <c r="AD73" i="38" s="1"/>
  <c r="U116" i="38"/>
  <c r="X116" i="38" s="1"/>
  <c r="U72" i="38"/>
  <c r="X72" i="38" s="1"/>
  <c r="AB72" i="38" s="1"/>
  <c r="U93" i="38"/>
  <c r="U106" i="38"/>
  <c r="X106" i="38" s="1"/>
  <c r="AB106" i="38" s="1"/>
  <c r="U112" i="38"/>
  <c r="X112" i="38" s="1"/>
  <c r="AB112" i="38" s="1"/>
  <c r="U99" i="38"/>
  <c r="X99" i="38" s="1"/>
  <c r="U79" i="38"/>
  <c r="X79" i="38" s="1"/>
  <c r="U92" i="38"/>
  <c r="X92" i="38" s="1"/>
  <c r="U86" i="38"/>
  <c r="X86" i="38" s="1"/>
  <c r="U97" i="38"/>
  <c r="X97" i="38" s="1"/>
  <c r="AC97" i="38" s="1"/>
  <c r="AD97" i="38" s="1"/>
  <c r="U85" i="38"/>
  <c r="X85" i="38" s="1"/>
  <c r="AB85" i="38" s="1"/>
  <c r="U117" i="38"/>
  <c r="X117" i="38" s="1"/>
  <c r="U96" i="38"/>
  <c r="X96" i="38" s="1"/>
  <c r="AC96" i="38" s="1"/>
  <c r="AD96" i="38" s="1"/>
  <c r="U90" i="38"/>
  <c r="X90" i="38" s="1"/>
  <c r="U84" i="38"/>
  <c r="X84" i="38" s="1"/>
  <c r="AB84" i="38" s="1"/>
  <c r="U71" i="38"/>
  <c r="X71" i="38" s="1"/>
  <c r="AB71" i="38" s="1"/>
  <c r="U115" i="38"/>
  <c r="X115" i="38" s="1"/>
  <c r="U102" i="38"/>
  <c r="X102" i="38" s="1"/>
  <c r="U89" i="38"/>
  <c r="X89" i="38" s="1"/>
  <c r="U108" i="38"/>
  <c r="X108" i="38" s="1"/>
  <c r="AB108" i="38" s="1"/>
  <c r="U114" i="38"/>
  <c r="X114" i="38" s="1"/>
  <c r="U75" i="38"/>
  <c r="X75" i="38" s="1"/>
  <c r="U107" i="38"/>
  <c r="X107" i="38" s="1"/>
  <c r="U101" i="38"/>
  <c r="X101" i="38" s="1"/>
  <c r="U81" i="38"/>
  <c r="X81" i="38" s="1"/>
  <c r="U121" i="38"/>
  <c r="U98" i="38"/>
  <c r="X98" i="38" s="1"/>
  <c r="U82" i="38"/>
  <c r="X82" i="38" s="1"/>
  <c r="K328" i="38"/>
  <c r="P328" i="38"/>
  <c r="R328" i="38" a="1"/>
  <c r="R328" i="38" s="1"/>
  <c r="S328" i="38" s="1"/>
  <c r="T328" i="38"/>
  <c r="V328" i="38"/>
  <c r="Z328" i="38"/>
  <c r="AA328" i="38"/>
  <c r="K180" i="38"/>
  <c r="M180" i="38"/>
  <c r="P180" i="38"/>
  <c r="R180" i="38" a="1"/>
  <c r="R180" i="38" s="1"/>
  <c r="S180" i="38" s="1"/>
  <c r="T180" i="38"/>
  <c r="V180" i="38"/>
  <c r="Z180" i="38"/>
  <c r="AA180" i="38"/>
  <c r="M121" i="38"/>
  <c r="X93" i="38" l="1"/>
  <c r="AC112" i="38"/>
  <c r="AD112" i="38" s="1"/>
  <c r="AC109" i="38"/>
  <c r="AD109" i="38" s="1"/>
  <c r="AB96" i="38"/>
  <c r="AC84" i="38"/>
  <c r="AD84" i="38" s="1"/>
  <c r="AC116" i="38"/>
  <c r="AD116" i="38" s="1"/>
  <c r="AB116" i="38"/>
  <c r="AC87" i="38"/>
  <c r="AD87" i="38" s="1"/>
  <c r="AC77" i="38"/>
  <c r="AD77" i="38" s="1"/>
  <c r="AB77" i="38"/>
  <c r="AB94" i="38"/>
  <c r="AC94" i="38"/>
  <c r="AD94" i="38" s="1"/>
  <c r="AB103" i="38"/>
  <c r="AC103" i="38"/>
  <c r="AD103" i="38" s="1"/>
  <c r="AB78" i="38"/>
  <c r="AC78" i="38"/>
  <c r="AD78" i="38" s="1"/>
  <c r="AC93" i="38"/>
  <c r="AD93" i="38" s="1"/>
  <c r="AB93" i="38"/>
  <c r="AC72" i="38"/>
  <c r="AD72" i="38" s="1"/>
  <c r="AC74" i="38"/>
  <c r="AD74" i="38" s="1"/>
  <c r="AC110" i="38"/>
  <c r="AD110" i="38" s="1"/>
  <c r="AB101" i="38"/>
  <c r="AC101" i="38"/>
  <c r="AD101" i="38" s="1"/>
  <c r="AB86" i="38"/>
  <c r="AC86" i="38"/>
  <c r="AD86" i="38" s="1"/>
  <c r="AB102" i="38"/>
  <c r="AC102" i="38"/>
  <c r="AD102" i="38" s="1"/>
  <c r="AB90" i="38"/>
  <c r="AC90" i="38"/>
  <c r="AD90" i="38" s="1"/>
  <c r="AB81" i="38"/>
  <c r="AC81" i="38"/>
  <c r="AD81" i="38" s="1"/>
  <c r="AB114" i="38"/>
  <c r="AC114" i="38"/>
  <c r="AD114" i="38" s="1"/>
  <c r="AB79" i="38"/>
  <c r="AC79" i="38"/>
  <c r="AD79" i="38" s="1"/>
  <c r="AB89" i="38"/>
  <c r="AC89" i="38"/>
  <c r="AD89" i="38" s="1"/>
  <c r="AC71" i="38"/>
  <c r="AD71" i="38" s="1"/>
  <c r="AB97" i="38"/>
  <c r="AC95" i="38"/>
  <c r="AD95" i="38" s="1"/>
  <c r="AC111" i="38"/>
  <c r="AD111" i="38" s="1"/>
  <c r="AC105" i="38"/>
  <c r="AD105" i="38" s="1"/>
  <c r="AC83" i="38"/>
  <c r="AD83" i="38" s="1"/>
  <c r="AC113" i="38"/>
  <c r="AD113" i="38" s="1"/>
  <c r="AB73" i="38"/>
  <c r="AC85" i="38"/>
  <c r="AD85" i="38" s="1"/>
  <c r="AC106" i="38"/>
  <c r="AD106" i="38" s="1"/>
  <c r="AB88" i="38"/>
  <c r="AC104" i="38"/>
  <c r="AD104" i="38" s="1"/>
  <c r="AC82" i="38"/>
  <c r="AD82" i="38" s="1"/>
  <c r="AB82" i="38"/>
  <c r="AB98" i="38"/>
  <c r="AC98" i="38"/>
  <c r="AD98" i="38" s="1"/>
  <c r="AB100" i="38"/>
  <c r="AC100" i="38"/>
  <c r="AD100" i="38" s="1"/>
  <c r="AB107" i="38"/>
  <c r="AC107" i="38"/>
  <c r="AD107" i="38" s="1"/>
  <c r="AC91" i="38"/>
  <c r="AD91" i="38" s="1"/>
  <c r="AB91" i="38"/>
  <c r="AC76" i="38"/>
  <c r="AD76" i="38" s="1"/>
  <c r="AB76" i="38"/>
  <c r="AC115" i="38"/>
  <c r="AD115" i="38" s="1"/>
  <c r="AB115" i="38"/>
  <c r="AC108" i="38"/>
  <c r="AD108" i="38" s="1"/>
  <c r="AB92" i="38"/>
  <c r="AC92" i="38"/>
  <c r="AD92" i="38" s="1"/>
  <c r="AC80" i="38"/>
  <c r="AD80" i="38" s="1"/>
  <c r="AC99" i="38"/>
  <c r="AD99" i="38" s="1"/>
  <c r="AB99" i="38"/>
  <c r="AB75" i="38"/>
  <c r="AC75" i="38"/>
  <c r="AD75" i="38" s="1"/>
  <c r="U180" i="38"/>
  <c r="X180" i="38" s="1"/>
  <c r="U328" i="38"/>
  <c r="X328" i="38" s="1"/>
  <c r="AB180" i="38" l="1"/>
  <c r="AC180" i="38"/>
  <c r="AD180" i="38" s="1"/>
  <c r="AB328" i="38"/>
  <c r="AC328" i="38"/>
  <c r="AD328" i="38" s="1"/>
  <c r="M13" i="38" l="1"/>
  <c r="M14" i="38"/>
  <c r="M15" i="38"/>
  <c r="M16" i="38"/>
  <c r="M17" i="38"/>
  <c r="M18" i="38"/>
  <c r="M19" i="38"/>
  <c r="M20" i="38"/>
  <c r="M21" i="38"/>
  <c r="M22" i="38"/>
  <c r="M23" i="38"/>
  <c r="M24" i="38"/>
  <c r="M25" i="38"/>
  <c r="M26" i="38"/>
  <c r="M27" i="38"/>
  <c r="M28" i="38"/>
  <c r="M29" i="38"/>
  <c r="M30" i="38"/>
  <c r="M31" i="38"/>
  <c r="M32" i="38"/>
  <c r="M33" i="38"/>
  <c r="M34" i="38"/>
  <c r="M35" i="38"/>
  <c r="M36" i="38"/>
  <c r="M37" i="38"/>
  <c r="M38" i="38"/>
  <c r="M39" i="38"/>
  <c r="M40" i="38"/>
  <c r="M41" i="38"/>
  <c r="M42" i="38"/>
  <c r="M43" i="38"/>
  <c r="M44" i="38"/>
  <c r="M46" i="38"/>
  <c r="M47" i="38"/>
  <c r="M48" i="38"/>
  <c r="M49" i="38"/>
  <c r="M50" i="38"/>
  <c r="M51" i="38"/>
  <c r="M52" i="38"/>
  <c r="M53" i="38"/>
  <c r="M54" i="38"/>
  <c r="M55" i="38"/>
  <c r="M56" i="38"/>
  <c r="M45" i="38"/>
  <c r="M57" i="38"/>
  <c r="M58" i="38"/>
  <c r="M59" i="38"/>
  <c r="M60" i="38"/>
  <c r="M61" i="38"/>
  <c r="M62" i="38"/>
  <c r="M63" i="38"/>
  <c r="M64" i="38"/>
  <c r="M65" i="38"/>
  <c r="M66" i="38"/>
  <c r="M67" i="38"/>
  <c r="M68" i="38"/>
  <c r="M69" i="38"/>
  <c r="M70" i="38"/>
  <c r="M71" i="38"/>
  <c r="M114" i="38"/>
  <c r="M115" i="38"/>
  <c r="M116" i="38"/>
  <c r="M117" i="38"/>
  <c r="M118" i="38"/>
  <c r="M119" i="38"/>
  <c r="M120" i="38"/>
  <c r="M122" i="38"/>
  <c r="M123" i="38"/>
  <c r="M124" i="38"/>
  <c r="M125" i="38"/>
  <c r="M126" i="38"/>
  <c r="M128" i="38"/>
  <c r="M129" i="38"/>
  <c r="M130" i="38"/>
  <c r="M131" i="38"/>
  <c r="M127" i="38"/>
  <c r="M132" i="38"/>
  <c r="M133" i="38"/>
  <c r="M134" i="38"/>
  <c r="M135" i="38"/>
  <c r="M136" i="38"/>
  <c r="M137" i="38"/>
  <c r="M138" i="38"/>
  <c r="M139" i="38"/>
  <c r="M140" i="38"/>
  <c r="M141" i="38"/>
  <c r="M142" i="38"/>
  <c r="M143" i="38"/>
  <c r="M144" i="38"/>
  <c r="M145" i="38"/>
  <c r="M146" i="38"/>
  <c r="M147" i="38"/>
  <c r="M148" i="38"/>
  <c r="M149" i="38"/>
  <c r="M150" i="38"/>
  <c r="M151" i="38"/>
  <c r="M152" i="38"/>
  <c r="M153" i="38"/>
  <c r="M154" i="38"/>
  <c r="M155" i="38"/>
  <c r="M156" i="38"/>
  <c r="M157" i="38"/>
  <c r="M158" i="38"/>
  <c r="M159" i="38"/>
  <c r="M160" i="38"/>
  <c r="M161" i="38"/>
  <c r="M162" i="38"/>
  <c r="M163" i="38"/>
  <c r="M164" i="38"/>
  <c r="M165" i="38"/>
  <c r="M166" i="38"/>
  <c r="M167" i="38"/>
  <c r="M168" i="38"/>
  <c r="M169" i="38"/>
  <c r="M170" i="38"/>
  <c r="M171" i="38"/>
  <c r="M172" i="38"/>
  <c r="M173" i="38"/>
  <c r="M174" i="38"/>
  <c r="M175" i="38"/>
  <c r="M176" i="38"/>
  <c r="M177" i="38"/>
  <c r="M178" i="38"/>
  <c r="M179" i="38"/>
  <c r="M181" i="38"/>
  <c r="M182" i="38"/>
  <c r="M183" i="38"/>
  <c r="M184" i="38"/>
  <c r="M185" i="38"/>
  <c r="M186" i="38"/>
  <c r="M187" i="38"/>
  <c r="M188" i="38"/>
  <c r="M189" i="38"/>
  <c r="M190" i="38"/>
  <c r="M191" i="38"/>
  <c r="M192" i="38"/>
  <c r="M193" i="38"/>
  <c r="M194" i="38"/>
  <c r="M195" i="38"/>
  <c r="M196" i="38"/>
  <c r="M197" i="38"/>
  <c r="M198" i="38"/>
  <c r="M199" i="38"/>
  <c r="M200" i="38"/>
  <c r="M201" i="38"/>
  <c r="M202" i="38"/>
  <c r="M203" i="38"/>
  <c r="M204" i="38"/>
  <c r="M205" i="38"/>
  <c r="M206" i="38"/>
  <c r="M207" i="38"/>
  <c r="M208" i="38"/>
  <c r="M209" i="38"/>
  <c r="M210" i="38"/>
  <c r="M211" i="38"/>
  <c r="M212" i="38"/>
  <c r="M213" i="38"/>
  <c r="M214" i="38"/>
  <c r="M215" i="38"/>
  <c r="M216" i="38"/>
  <c r="M217" i="38"/>
  <c r="M218" i="38"/>
  <c r="M219" i="38"/>
  <c r="M220" i="38"/>
  <c r="M221" i="38"/>
  <c r="M222" i="38"/>
  <c r="M223" i="38"/>
  <c r="M224" i="38"/>
  <c r="M225" i="38"/>
  <c r="M226" i="38"/>
  <c r="M227" i="38"/>
  <c r="M228" i="38"/>
  <c r="M229" i="38"/>
  <c r="M230" i="38"/>
  <c r="M231" i="38"/>
  <c r="M232" i="38"/>
  <c r="M233" i="38"/>
  <c r="M234" i="38"/>
  <c r="M235" i="38"/>
  <c r="M236" i="38"/>
  <c r="M237" i="38"/>
  <c r="M238" i="38"/>
  <c r="M239" i="38"/>
  <c r="M240" i="38"/>
  <c r="M241" i="38"/>
  <c r="M242" i="38"/>
  <c r="M243" i="38"/>
  <c r="M244" i="38"/>
  <c r="M245" i="38"/>
  <c r="M246" i="38"/>
  <c r="M247" i="38"/>
  <c r="M248" i="38"/>
  <c r="M249" i="38"/>
  <c r="M250" i="38"/>
  <c r="M251" i="38"/>
  <c r="M252" i="38"/>
  <c r="M253" i="38"/>
  <c r="M254" i="38"/>
  <c r="M255" i="38"/>
  <c r="M256" i="38"/>
  <c r="M257" i="38"/>
  <c r="M258" i="38"/>
  <c r="M259" i="38"/>
  <c r="M260" i="38"/>
  <c r="M261" i="38"/>
  <c r="M262" i="38"/>
  <c r="M263" i="38"/>
  <c r="M264" i="38"/>
  <c r="M265" i="38"/>
  <c r="M266" i="38"/>
  <c r="M267" i="38"/>
  <c r="M268" i="38"/>
  <c r="M269" i="38"/>
  <c r="M270" i="38"/>
  <c r="M271" i="38"/>
  <c r="M272" i="38"/>
  <c r="M273" i="38"/>
  <c r="M274" i="38"/>
  <c r="M275" i="38"/>
  <c r="M276" i="38"/>
  <c r="M277" i="38"/>
  <c r="M278" i="38"/>
  <c r="M279" i="38"/>
  <c r="M280" i="38"/>
  <c r="M281" i="38"/>
  <c r="M282" i="38"/>
  <c r="M283" i="38"/>
  <c r="M284" i="38"/>
  <c r="M285" i="38"/>
  <c r="M286" i="38"/>
  <c r="M287" i="38"/>
  <c r="M288" i="38"/>
  <c r="M289" i="38"/>
  <c r="M290" i="38"/>
  <c r="M291" i="38"/>
  <c r="M292" i="38"/>
  <c r="M293" i="38"/>
  <c r="M294" i="38"/>
  <c r="M295" i="38"/>
  <c r="M296" i="38"/>
  <c r="M297" i="38"/>
  <c r="M298" i="38"/>
  <c r="M299" i="38"/>
  <c r="M300" i="38"/>
  <c r="M301" i="38"/>
  <c r="M302" i="38"/>
  <c r="M303" i="38"/>
  <c r="M304" i="38"/>
  <c r="M305" i="38"/>
  <c r="M306" i="38"/>
  <c r="M307" i="38"/>
  <c r="M308" i="38"/>
  <c r="M309" i="38"/>
  <c r="M310" i="38"/>
  <c r="M311" i="38"/>
  <c r="M312" i="38"/>
  <c r="M313" i="38"/>
  <c r="M314" i="38"/>
  <c r="M315" i="38"/>
  <c r="M316" i="38"/>
  <c r="M317" i="38"/>
  <c r="M318" i="38"/>
  <c r="M319" i="38"/>
  <c r="M320" i="38"/>
  <c r="M321" i="38"/>
  <c r="M322" i="38"/>
  <c r="M323" i="38"/>
  <c r="M324" i="38"/>
  <c r="M325" i="38"/>
  <c r="M326" i="38"/>
  <c r="M327" i="38"/>
  <c r="M329" i="38"/>
  <c r="M330" i="38"/>
  <c r="M331" i="38"/>
  <c r="M332" i="38"/>
  <c r="M333" i="38"/>
  <c r="M334" i="38"/>
  <c r="M335" i="38"/>
  <c r="M336" i="38"/>
  <c r="M337" i="38"/>
  <c r="M338" i="38"/>
  <c r="M339" i="38"/>
  <c r="M340" i="38"/>
  <c r="M341" i="38"/>
  <c r="M342" i="38"/>
  <c r="M343" i="38"/>
  <c r="M344" i="38"/>
  <c r="M345" i="38"/>
  <c r="M346" i="38"/>
  <c r="M347" i="38"/>
  <c r="M348" i="38"/>
  <c r="M349" i="38"/>
  <c r="M350" i="38"/>
  <c r="M351" i="38"/>
  <c r="M352" i="38"/>
  <c r="M353" i="38"/>
  <c r="M354" i="38"/>
  <c r="M355" i="38"/>
  <c r="M356" i="38"/>
  <c r="M357" i="38"/>
  <c r="M358" i="38"/>
  <c r="M359" i="38"/>
  <c r="M360" i="38"/>
  <c r="M361" i="38"/>
  <c r="M362" i="38"/>
  <c r="M363" i="38"/>
  <c r="M364" i="38"/>
  <c r="M365" i="38"/>
  <c r="M366" i="38"/>
  <c r="M367" i="38"/>
  <c r="M368" i="38"/>
  <c r="M369" i="38"/>
  <c r="M370" i="38"/>
  <c r="M371" i="38"/>
  <c r="M372" i="38"/>
  <c r="M373" i="38"/>
  <c r="M374" i="38"/>
  <c r="M375" i="38"/>
  <c r="M12" i="38"/>
  <c r="K375" i="38"/>
  <c r="K374" i="38"/>
  <c r="K373" i="38"/>
  <c r="K372" i="38"/>
  <c r="K371" i="38"/>
  <c r="K370" i="38"/>
  <c r="K369" i="38"/>
  <c r="K368" i="38"/>
  <c r="K367" i="38"/>
  <c r="K366" i="38"/>
  <c r="K365" i="38"/>
  <c r="K364" i="38"/>
  <c r="K363" i="38"/>
  <c r="K362" i="38"/>
  <c r="K361" i="38"/>
  <c r="K360" i="38"/>
  <c r="K359" i="38"/>
  <c r="K358" i="38"/>
  <c r="K357" i="38"/>
  <c r="K356" i="38"/>
  <c r="K355" i="38"/>
  <c r="K354" i="38"/>
  <c r="K353" i="38"/>
  <c r="K352" i="38"/>
  <c r="K351" i="38"/>
  <c r="K350" i="38"/>
  <c r="K349" i="38"/>
  <c r="K348" i="38"/>
  <c r="K347" i="38"/>
  <c r="K346" i="38"/>
  <c r="K345" i="38"/>
  <c r="K344" i="38"/>
  <c r="K343" i="38"/>
  <c r="K342" i="38"/>
  <c r="K341" i="38"/>
  <c r="K340" i="38"/>
  <c r="K339" i="38"/>
  <c r="K338" i="38"/>
  <c r="K337" i="38"/>
  <c r="K336" i="38"/>
  <c r="K335" i="38"/>
  <c r="K334" i="38"/>
  <c r="K333" i="38"/>
  <c r="K332" i="38"/>
  <c r="K331" i="38"/>
  <c r="K330" i="38"/>
  <c r="K329" i="38"/>
  <c r="K327" i="38"/>
  <c r="K326" i="38"/>
  <c r="K325" i="38"/>
  <c r="K324" i="38"/>
  <c r="K323" i="38"/>
  <c r="K322" i="38"/>
  <c r="K321" i="38"/>
  <c r="K320" i="38"/>
  <c r="K319" i="38"/>
  <c r="K318" i="38"/>
  <c r="K317" i="38"/>
  <c r="K316" i="38"/>
  <c r="K315" i="38"/>
  <c r="K314" i="38"/>
  <c r="K313" i="38"/>
  <c r="K312" i="38"/>
  <c r="K311" i="38"/>
  <c r="K310" i="38"/>
  <c r="K309" i="38"/>
  <c r="K308" i="38"/>
  <c r="K307" i="38"/>
  <c r="K306" i="38"/>
  <c r="K305" i="38"/>
  <c r="K304" i="38"/>
  <c r="K303" i="38"/>
  <c r="K302" i="38"/>
  <c r="K301" i="38"/>
  <c r="K300" i="38"/>
  <c r="K299" i="38"/>
  <c r="K298" i="38"/>
  <c r="K297" i="38"/>
  <c r="K296" i="38"/>
  <c r="K295" i="38"/>
  <c r="K294" i="38"/>
  <c r="K293" i="38"/>
  <c r="K292" i="38"/>
  <c r="K291" i="38"/>
  <c r="K290" i="38"/>
  <c r="K289" i="38"/>
  <c r="K288" i="38"/>
  <c r="K287" i="38"/>
  <c r="K286" i="38"/>
  <c r="K285" i="38"/>
  <c r="K284" i="38"/>
  <c r="K283" i="38"/>
  <c r="K282" i="38"/>
  <c r="K281" i="38"/>
  <c r="K280" i="38"/>
  <c r="K279" i="38"/>
  <c r="K278" i="38"/>
  <c r="K277" i="38"/>
  <c r="K276" i="38"/>
  <c r="K275" i="38"/>
  <c r="K274" i="38"/>
  <c r="K273" i="38"/>
  <c r="K272" i="38"/>
  <c r="K271" i="38"/>
  <c r="K270" i="38"/>
  <c r="K269" i="38"/>
  <c r="K268" i="38"/>
  <c r="K267" i="38"/>
  <c r="K266" i="38"/>
  <c r="K265" i="38"/>
  <c r="K264" i="38"/>
  <c r="K263" i="38"/>
  <c r="K262" i="38"/>
  <c r="K261" i="38"/>
  <c r="K260" i="38"/>
  <c r="K259" i="38"/>
  <c r="K258" i="38"/>
  <c r="K257" i="38"/>
  <c r="K256" i="38"/>
  <c r="K255" i="38"/>
  <c r="K254" i="38"/>
  <c r="K253" i="38"/>
  <c r="K252" i="38"/>
  <c r="K251" i="38"/>
  <c r="K250" i="38"/>
  <c r="K249" i="38"/>
  <c r="K248" i="38"/>
  <c r="K247" i="38"/>
  <c r="K246" i="38"/>
  <c r="K245" i="38"/>
  <c r="K244" i="38"/>
  <c r="K243" i="38"/>
  <c r="K242" i="38"/>
  <c r="K241" i="38"/>
  <c r="K240" i="38"/>
  <c r="K239" i="38"/>
  <c r="K238" i="38"/>
  <c r="K237" i="38"/>
  <c r="K236" i="38"/>
  <c r="K235" i="38"/>
  <c r="K234" i="38"/>
  <c r="K233" i="38"/>
  <c r="K232" i="38"/>
  <c r="K231" i="38"/>
  <c r="K230" i="38"/>
  <c r="K229" i="38"/>
  <c r="K228" i="38"/>
  <c r="K227" i="38"/>
  <c r="K226" i="38"/>
  <c r="K225" i="38"/>
  <c r="K224" i="38"/>
  <c r="K223" i="38"/>
  <c r="K222" i="38"/>
  <c r="K221" i="38"/>
  <c r="K220" i="38"/>
  <c r="K219" i="38"/>
  <c r="K218" i="38"/>
  <c r="K217" i="38"/>
  <c r="K216" i="38"/>
  <c r="K215" i="38"/>
  <c r="K214" i="38"/>
  <c r="K213" i="38"/>
  <c r="K212" i="38"/>
  <c r="K211" i="38"/>
  <c r="K210" i="38"/>
  <c r="K209" i="38"/>
  <c r="K208" i="38"/>
  <c r="K207" i="38"/>
  <c r="K206" i="38"/>
  <c r="K205" i="38"/>
  <c r="K204" i="38"/>
  <c r="K203" i="38"/>
  <c r="K202" i="38"/>
  <c r="K201" i="38"/>
  <c r="K200" i="38"/>
  <c r="K199" i="38"/>
  <c r="K198" i="38"/>
  <c r="K197" i="38"/>
  <c r="K196" i="38"/>
  <c r="K195" i="38"/>
  <c r="K194" i="38"/>
  <c r="K193" i="38"/>
  <c r="K192" i="38"/>
  <c r="K191" i="38"/>
  <c r="K190" i="38"/>
  <c r="K189" i="38"/>
  <c r="K188" i="38"/>
  <c r="K187" i="38"/>
  <c r="K186" i="38"/>
  <c r="K185" i="38"/>
  <c r="K184" i="38"/>
  <c r="K183" i="38"/>
  <c r="K182" i="38"/>
  <c r="K181" i="38"/>
  <c r="K179" i="38"/>
  <c r="K178" i="38"/>
  <c r="K177" i="38"/>
  <c r="K176" i="38"/>
  <c r="K175" i="38"/>
  <c r="K174" i="38"/>
  <c r="K173" i="38"/>
  <c r="K172" i="38"/>
  <c r="K171" i="38"/>
  <c r="K170" i="38"/>
  <c r="K169" i="38"/>
  <c r="K168" i="38"/>
  <c r="K167" i="38"/>
  <c r="K166" i="38"/>
  <c r="K165" i="38"/>
  <c r="K164" i="38"/>
  <c r="K163" i="38"/>
  <c r="K162" i="38"/>
  <c r="K161" i="38"/>
  <c r="K160" i="38"/>
  <c r="K159" i="38"/>
  <c r="K158" i="38"/>
  <c r="K157" i="38"/>
  <c r="K156" i="38"/>
  <c r="K155" i="38"/>
  <c r="K154" i="38"/>
  <c r="K153" i="38"/>
  <c r="K152" i="38"/>
  <c r="K151" i="38"/>
  <c r="K150" i="38"/>
  <c r="K149" i="38"/>
  <c r="K148" i="38"/>
  <c r="K147" i="38"/>
  <c r="K146" i="38"/>
  <c r="K145" i="38"/>
  <c r="K144" i="38"/>
  <c r="K143" i="38"/>
  <c r="K142" i="38"/>
  <c r="K141" i="38"/>
  <c r="K140" i="38"/>
  <c r="K139" i="38"/>
  <c r="K138" i="38"/>
  <c r="K137" i="38"/>
  <c r="K136" i="38"/>
  <c r="K135" i="38"/>
  <c r="K134" i="38"/>
  <c r="K133" i="38"/>
  <c r="K132" i="38"/>
  <c r="K127" i="38"/>
  <c r="K131" i="38"/>
  <c r="K130" i="38"/>
  <c r="K129" i="38"/>
  <c r="K128" i="38"/>
  <c r="K126" i="38"/>
  <c r="K125" i="38"/>
  <c r="K124" i="38"/>
  <c r="K123" i="38"/>
  <c r="K122" i="38"/>
  <c r="K121" i="38"/>
  <c r="K120" i="38"/>
  <c r="K119" i="38"/>
  <c r="K118" i="38"/>
  <c r="K117" i="38"/>
  <c r="K116" i="38"/>
  <c r="K115" i="38"/>
  <c r="K114" i="38"/>
  <c r="K72" i="38"/>
  <c r="K71" i="38"/>
  <c r="K70" i="38"/>
  <c r="K69" i="38"/>
  <c r="K68" i="38"/>
  <c r="K67" i="38"/>
  <c r="K66" i="38"/>
  <c r="K65" i="38"/>
  <c r="K64" i="38"/>
  <c r="K63" i="38"/>
  <c r="K62" i="38"/>
  <c r="K61" i="38"/>
  <c r="K60" i="38"/>
  <c r="K59" i="38"/>
  <c r="K58" i="38"/>
  <c r="K57" i="38"/>
  <c r="K45" i="38"/>
  <c r="K56" i="38"/>
  <c r="K55" i="38"/>
  <c r="K54" i="38"/>
  <c r="K53" i="38"/>
  <c r="K52" i="38"/>
  <c r="K51" i="38"/>
  <c r="K50" i="38"/>
  <c r="K49" i="38"/>
  <c r="K48" i="38"/>
  <c r="K47" i="38"/>
  <c r="K46" i="38"/>
  <c r="K44" i="38"/>
  <c r="K43" i="38"/>
  <c r="K42" i="38"/>
  <c r="K41" i="38"/>
  <c r="K40" i="38"/>
  <c r="K39" i="38"/>
  <c r="K38" i="38"/>
  <c r="K37" i="38"/>
  <c r="K36" i="38"/>
  <c r="K35" i="38"/>
  <c r="K34" i="38"/>
  <c r="K33" i="38"/>
  <c r="K32" i="38"/>
  <c r="K31" i="38"/>
  <c r="K30" i="38"/>
  <c r="K29" i="38"/>
  <c r="K28" i="38"/>
  <c r="K27" i="38"/>
  <c r="K26" i="38"/>
  <c r="K25" i="38"/>
  <c r="K24" i="38"/>
  <c r="K23" i="38"/>
  <c r="K22" i="38"/>
  <c r="K21" i="38"/>
  <c r="K20" i="38"/>
  <c r="K19" i="38"/>
  <c r="K18" i="38"/>
  <c r="K17" i="38"/>
  <c r="K16" i="38"/>
  <c r="K15" i="38"/>
  <c r="K14" i="38"/>
  <c r="K13" i="38"/>
  <c r="K12" i="38"/>
  <c r="H10" i="9" l="1"/>
  <c r="H11" i="9"/>
  <c r="H12" i="9"/>
  <c r="H13" i="9"/>
  <c r="H14" i="9"/>
  <c r="H15" i="9"/>
  <c r="H16" i="9"/>
  <c r="H17" i="9"/>
  <c r="H18" i="9"/>
  <c r="H19" i="9"/>
  <c r="H20" i="9"/>
  <c r="H21" i="9"/>
  <c r="H22" i="9"/>
  <c r="H23" i="9"/>
  <c r="H24" i="9"/>
  <c r="H25" i="9"/>
  <c r="H9" i="9"/>
  <c r="H26" i="9" l="1"/>
  <c r="I14" i="22"/>
  <c r="I9" i="22"/>
  <c r="I8" i="22"/>
  <c r="I12" i="22"/>
  <c r="I10" i="22"/>
  <c r="I13" i="22"/>
  <c r="I22" i="22"/>
  <c r="I19" i="22"/>
  <c r="I15" i="22"/>
  <c r="I11" i="22"/>
  <c r="I24" i="22"/>
  <c r="I18" i="22"/>
  <c r="I21" i="22"/>
  <c r="I23" i="22"/>
  <c r="I17" i="22"/>
  <c r="I16" i="22"/>
  <c r="I20" i="22"/>
  <c r="P60" i="22"/>
  <c r="R60" i="22"/>
  <c r="Q60" i="22"/>
  <c r="O60" i="22"/>
  <c r="N60" i="22"/>
  <c r="I25" i="22" l="1"/>
  <c r="T13" i="38"/>
  <c r="T14" i="38"/>
  <c r="T15" i="38"/>
  <c r="T16" i="38"/>
  <c r="T17" i="38"/>
  <c r="T18" i="38"/>
  <c r="T19" i="38"/>
  <c r="T20" i="38"/>
  <c r="T21" i="38"/>
  <c r="T22" i="38"/>
  <c r="T23" i="38"/>
  <c r="T24" i="38"/>
  <c r="T25" i="38"/>
  <c r="T26" i="38"/>
  <c r="T27" i="38"/>
  <c r="T28" i="38"/>
  <c r="T29" i="38"/>
  <c r="T30" i="38"/>
  <c r="T31" i="38"/>
  <c r="T32" i="38"/>
  <c r="T33" i="38"/>
  <c r="T34" i="38"/>
  <c r="T35" i="38"/>
  <c r="T36" i="38"/>
  <c r="T37" i="38"/>
  <c r="T38" i="38"/>
  <c r="T39" i="38"/>
  <c r="T40" i="38"/>
  <c r="T41" i="38"/>
  <c r="T42" i="38"/>
  <c r="T43" i="38"/>
  <c r="T44" i="38"/>
  <c r="T46" i="38"/>
  <c r="T47" i="38"/>
  <c r="T48" i="38"/>
  <c r="T49" i="38"/>
  <c r="T50" i="38"/>
  <c r="T51" i="38"/>
  <c r="T52" i="38"/>
  <c r="T53" i="38"/>
  <c r="T54" i="38"/>
  <c r="T55" i="38"/>
  <c r="T56" i="38"/>
  <c r="T45" i="38"/>
  <c r="T57" i="38"/>
  <c r="T58" i="38"/>
  <c r="T59" i="38"/>
  <c r="T60" i="38"/>
  <c r="T61" i="38"/>
  <c r="T62" i="38"/>
  <c r="T63" i="38"/>
  <c r="T64" i="38"/>
  <c r="T65" i="38"/>
  <c r="T66" i="38"/>
  <c r="T67" i="38"/>
  <c r="T68" i="38"/>
  <c r="T69" i="38"/>
  <c r="T70" i="38"/>
  <c r="T122" i="38"/>
  <c r="T123" i="38"/>
  <c r="T124" i="38"/>
  <c r="T125" i="38"/>
  <c r="T126" i="38"/>
  <c r="T128" i="38"/>
  <c r="T129" i="38"/>
  <c r="T130" i="38"/>
  <c r="T131" i="38"/>
  <c r="T127" i="38"/>
  <c r="T132" i="38"/>
  <c r="T133" i="38"/>
  <c r="T134" i="38"/>
  <c r="T135" i="38"/>
  <c r="T136" i="38"/>
  <c r="T137" i="38"/>
  <c r="T138" i="38"/>
  <c r="T139" i="38"/>
  <c r="T140" i="38"/>
  <c r="T141" i="38"/>
  <c r="T142" i="38"/>
  <c r="T143" i="38"/>
  <c r="T144" i="38"/>
  <c r="T145" i="38"/>
  <c r="T146" i="38"/>
  <c r="T147" i="38"/>
  <c r="T148" i="38"/>
  <c r="T149" i="38"/>
  <c r="T150" i="38"/>
  <c r="T151" i="38"/>
  <c r="T152" i="38"/>
  <c r="T153" i="38"/>
  <c r="T154" i="38"/>
  <c r="T155" i="38"/>
  <c r="T156" i="38"/>
  <c r="T157" i="38"/>
  <c r="T158" i="38"/>
  <c r="T159" i="38"/>
  <c r="T160" i="38"/>
  <c r="T161" i="38"/>
  <c r="T162" i="38"/>
  <c r="T163" i="38"/>
  <c r="T164" i="38"/>
  <c r="T165" i="38"/>
  <c r="T166" i="38"/>
  <c r="T167" i="38"/>
  <c r="T168" i="38"/>
  <c r="T169" i="38"/>
  <c r="T170" i="38"/>
  <c r="T171" i="38"/>
  <c r="T172" i="38"/>
  <c r="T173" i="38"/>
  <c r="T174" i="38"/>
  <c r="T175" i="38"/>
  <c r="T176" i="38"/>
  <c r="T177" i="38"/>
  <c r="T178" i="38"/>
  <c r="T179" i="38"/>
  <c r="T181" i="38"/>
  <c r="T182" i="38"/>
  <c r="T183" i="38"/>
  <c r="T184" i="38"/>
  <c r="T185" i="38"/>
  <c r="T186" i="38"/>
  <c r="T187" i="38"/>
  <c r="T188" i="38"/>
  <c r="T189" i="38"/>
  <c r="T190" i="38"/>
  <c r="T191" i="38"/>
  <c r="T192" i="38"/>
  <c r="T193" i="38"/>
  <c r="T197" i="38"/>
  <c r="T198" i="38"/>
  <c r="T199" i="38"/>
  <c r="T200" i="38"/>
  <c r="T194" i="38"/>
  <c r="T195" i="38"/>
  <c r="T196" i="38"/>
  <c r="T201" i="38"/>
  <c r="T202" i="38"/>
  <c r="T203" i="38"/>
  <c r="T204" i="38"/>
  <c r="T205" i="38"/>
  <c r="T206" i="38"/>
  <c r="T207" i="38"/>
  <c r="T208" i="38"/>
  <c r="T209" i="38"/>
  <c r="T210" i="38"/>
  <c r="T211" i="38"/>
  <c r="T212" i="38"/>
  <c r="T213" i="38"/>
  <c r="T214" i="38"/>
  <c r="T215" i="38"/>
  <c r="T216" i="38"/>
  <c r="T217" i="38"/>
  <c r="T218" i="38"/>
  <c r="T219" i="38"/>
  <c r="T220" i="38"/>
  <c r="T221" i="38"/>
  <c r="T222" i="38"/>
  <c r="T223" i="38"/>
  <c r="T224" i="38"/>
  <c r="T225" i="38"/>
  <c r="T226" i="38"/>
  <c r="T227" i="38"/>
  <c r="T228" i="38"/>
  <c r="T229" i="38"/>
  <c r="T230" i="38"/>
  <c r="T231" i="38"/>
  <c r="T232" i="38"/>
  <c r="T233" i="38"/>
  <c r="T234" i="38"/>
  <c r="T235" i="38"/>
  <c r="T236" i="38"/>
  <c r="T237" i="38"/>
  <c r="T238" i="38"/>
  <c r="T239" i="38"/>
  <c r="T240" i="38"/>
  <c r="T241" i="38"/>
  <c r="T242" i="38"/>
  <c r="T243" i="38"/>
  <c r="T244" i="38"/>
  <c r="T245" i="38"/>
  <c r="T246" i="38"/>
  <c r="T247" i="38"/>
  <c r="T248" i="38"/>
  <c r="T249" i="38"/>
  <c r="T250" i="38"/>
  <c r="T251" i="38"/>
  <c r="T252" i="38"/>
  <c r="T253" i="38"/>
  <c r="T254" i="38"/>
  <c r="T255" i="38"/>
  <c r="T256" i="38"/>
  <c r="T257" i="38"/>
  <c r="T258" i="38"/>
  <c r="T259" i="38"/>
  <c r="T260" i="38"/>
  <c r="T261" i="38"/>
  <c r="T262" i="38"/>
  <c r="T263" i="38"/>
  <c r="T264" i="38"/>
  <c r="T265" i="38"/>
  <c r="T266" i="38"/>
  <c r="T267" i="38"/>
  <c r="T268" i="38"/>
  <c r="T269" i="38"/>
  <c r="T270" i="38"/>
  <c r="T271" i="38"/>
  <c r="T272" i="38"/>
  <c r="T273" i="38"/>
  <c r="T274" i="38"/>
  <c r="T275" i="38"/>
  <c r="T276" i="38"/>
  <c r="T277" i="38"/>
  <c r="T278" i="38"/>
  <c r="T279" i="38"/>
  <c r="T280" i="38"/>
  <c r="T281" i="38"/>
  <c r="T282" i="38"/>
  <c r="T283" i="38"/>
  <c r="T284" i="38"/>
  <c r="T285" i="38"/>
  <c r="T286" i="38"/>
  <c r="T287" i="38"/>
  <c r="T288" i="38"/>
  <c r="T289" i="38"/>
  <c r="T290" i="38"/>
  <c r="T291" i="38"/>
  <c r="T292" i="38"/>
  <c r="T293" i="38"/>
  <c r="T294" i="38"/>
  <c r="T295" i="38"/>
  <c r="T296" i="38"/>
  <c r="T297" i="38"/>
  <c r="T298" i="38"/>
  <c r="T299" i="38"/>
  <c r="T300" i="38"/>
  <c r="T301" i="38"/>
  <c r="T302" i="38"/>
  <c r="T303" i="38"/>
  <c r="T304" i="38"/>
  <c r="T305" i="38"/>
  <c r="T306" i="38"/>
  <c r="T307" i="38"/>
  <c r="T308" i="38"/>
  <c r="T309" i="38"/>
  <c r="T310" i="38"/>
  <c r="T311" i="38"/>
  <c r="T312" i="38"/>
  <c r="T313" i="38"/>
  <c r="T314" i="38"/>
  <c r="T315" i="38"/>
  <c r="T316" i="38"/>
  <c r="T317" i="38"/>
  <c r="T318" i="38"/>
  <c r="T319" i="38"/>
  <c r="T320" i="38"/>
  <c r="T321" i="38"/>
  <c r="T322" i="38"/>
  <c r="T323" i="38"/>
  <c r="T324" i="38"/>
  <c r="T325" i="38"/>
  <c r="T326" i="38"/>
  <c r="T327" i="38"/>
  <c r="T329" i="38"/>
  <c r="T330" i="38"/>
  <c r="T331" i="38"/>
  <c r="T332" i="38"/>
  <c r="T333" i="38"/>
  <c r="T334" i="38"/>
  <c r="T335" i="38"/>
  <c r="T336" i="38"/>
  <c r="T337" i="38"/>
  <c r="T338" i="38"/>
  <c r="T339" i="38"/>
  <c r="T340" i="38"/>
  <c r="T341" i="38"/>
  <c r="T342" i="38"/>
  <c r="T343" i="38"/>
  <c r="T344" i="38"/>
  <c r="T345" i="38"/>
  <c r="T346" i="38"/>
  <c r="T347" i="38"/>
  <c r="T348" i="38"/>
  <c r="T349" i="38"/>
  <c r="T350" i="38"/>
  <c r="T351" i="38"/>
  <c r="T352" i="38"/>
  <c r="T353" i="38"/>
  <c r="T354" i="38"/>
  <c r="T355" i="38"/>
  <c r="T356" i="38"/>
  <c r="T357" i="38"/>
  <c r="T358" i="38"/>
  <c r="T359" i="38"/>
  <c r="T360" i="38"/>
  <c r="T361" i="38"/>
  <c r="T362" i="38"/>
  <c r="T363" i="38"/>
  <c r="T364" i="38"/>
  <c r="T365" i="38"/>
  <c r="T366" i="38"/>
  <c r="T367" i="38"/>
  <c r="T368" i="38"/>
  <c r="T369" i="38"/>
  <c r="T370" i="38"/>
  <c r="T371" i="38"/>
  <c r="T372" i="38"/>
  <c r="T373" i="38"/>
  <c r="T374" i="38"/>
  <c r="T375" i="38"/>
  <c r="T12" i="38"/>
  <c r="V13" i="38"/>
  <c r="U13" i="38" s="1"/>
  <c r="V14" i="38"/>
  <c r="V15" i="38"/>
  <c r="V16" i="38"/>
  <c r="V17" i="38"/>
  <c r="V18" i="38"/>
  <c r="V19" i="38"/>
  <c r="V20" i="38"/>
  <c r="V21" i="38"/>
  <c r="V22" i="38"/>
  <c r="V23" i="38"/>
  <c r="V24" i="38"/>
  <c r="V25" i="38"/>
  <c r="V26" i="38"/>
  <c r="V27" i="38"/>
  <c r="V28" i="38"/>
  <c r="V29" i="38"/>
  <c r="V30" i="38"/>
  <c r="V31" i="38"/>
  <c r="V32" i="38"/>
  <c r="V33" i="38"/>
  <c r="V34" i="38"/>
  <c r="V35" i="38"/>
  <c r="V36" i="38"/>
  <c r="V37" i="38"/>
  <c r="U37" i="38" s="1"/>
  <c r="V38" i="38"/>
  <c r="V39" i="38"/>
  <c r="V40" i="38"/>
  <c r="V41" i="38"/>
  <c r="V42" i="38"/>
  <c r="V43" i="38"/>
  <c r="V44" i="38"/>
  <c r="V46" i="38"/>
  <c r="V47" i="38"/>
  <c r="V48" i="38"/>
  <c r="V49" i="38"/>
  <c r="V50" i="38"/>
  <c r="V51" i="38"/>
  <c r="V52" i="38"/>
  <c r="V53" i="38"/>
  <c r="V54" i="38"/>
  <c r="V55" i="38"/>
  <c r="V56" i="38"/>
  <c r="V45" i="38"/>
  <c r="V57" i="38"/>
  <c r="V58" i="38"/>
  <c r="V59" i="38"/>
  <c r="V60" i="38"/>
  <c r="V61" i="38"/>
  <c r="U61" i="38" s="1"/>
  <c r="V62" i="38"/>
  <c r="V63" i="38"/>
  <c r="V64" i="38"/>
  <c r="V65" i="38"/>
  <c r="V66" i="38"/>
  <c r="V67" i="38"/>
  <c r="V68" i="38"/>
  <c r="V69" i="38"/>
  <c r="V70" i="38"/>
  <c r="V122" i="38"/>
  <c r="V123" i="38"/>
  <c r="V124" i="38"/>
  <c r="V125" i="38"/>
  <c r="V126" i="38"/>
  <c r="V128" i="38"/>
  <c r="V129" i="38"/>
  <c r="V130" i="38"/>
  <c r="V131" i="38"/>
  <c r="V127" i="38"/>
  <c r="V132" i="38"/>
  <c r="V133" i="38"/>
  <c r="V134" i="38"/>
  <c r="V135" i="38"/>
  <c r="V136" i="38"/>
  <c r="V137" i="38"/>
  <c r="V138" i="38"/>
  <c r="V139" i="38"/>
  <c r="V140" i="38"/>
  <c r="V141" i="38"/>
  <c r="V142" i="38"/>
  <c r="V143" i="38"/>
  <c r="V144" i="38"/>
  <c r="V145" i="38"/>
  <c r="V146" i="38"/>
  <c r="V147" i="38"/>
  <c r="V148" i="38"/>
  <c r="V149" i="38"/>
  <c r="V150" i="38"/>
  <c r="V151" i="38"/>
  <c r="V152" i="38"/>
  <c r="V153" i="38"/>
  <c r="V154" i="38"/>
  <c r="V155" i="38"/>
  <c r="V156" i="38"/>
  <c r="V157" i="38"/>
  <c r="V158" i="38"/>
  <c r="V159" i="38"/>
  <c r="V160" i="38"/>
  <c r="V161" i="38"/>
  <c r="V162" i="38"/>
  <c r="V163" i="38"/>
  <c r="V164" i="38"/>
  <c r="V165" i="38"/>
  <c r="V166" i="38"/>
  <c r="V167" i="38"/>
  <c r="V168" i="38"/>
  <c r="V169" i="38"/>
  <c r="V170" i="38"/>
  <c r="V171" i="38"/>
  <c r="V172" i="38"/>
  <c r="V173" i="38"/>
  <c r="V174" i="38"/>
  <c r="V175" i="38"/>
  <c r="V176" i="38"/>
  <c r="V177" i="38"/>
  <c r="V178" i="38"/>
  <c r="V179" i="38"/>
  <c r="V181" i="38"/>
  <c r="V182" i="38"/>
  <c r="V183" i="38"/>
  <c r="V184" i="38"/>
  <c r="V185" i="38"/>
  <c r="V186" i="38"/>
  <c r="V187" i="38"/>
  <c r="V188" i="38"/>
  <c r="V189" i="38"/>
  <c r="V190" i="38"/>
  <c r="V191" i="38"/>
  <c r="V192" i="38"/>
  <c r="V193" i="38"/>
  <c r="V197" i="38"/>
  <c r="V198" i="38"/>
  <c r="V199" i="38"/>
  <c r="V200" i="38"/>
  <c r="V194" i="38"/>
  <c r="V195" i="38"/>
  <c r="V196" i="38"/>
  <c r="V201" i="38"/>
  <c r="V202" i="38"/>
  <c r="V203" i="38"/>
  <c r="V204" i="38"/>
  <c r="V205" i="38"/>
  <c r="V206" i="38"/>
  <c r="V207" i="38"/>
  <c r="V208" i="38"/>
  <c r="V209" i="38"/>
  <c r="V210" i="38"/>
  <c r="V211" i="38"/>
  <c r="V212" i="38"/>
  <c r="V213" i="38"/>
  <c r="V214" i="38"/>
  <c r="V215" i="38"/>
  <c r="V216" i="38"/>
  <c r="V217" i="38"/>
  <c r="V218" i="38"/>
  <c r="V219" i="38"/>
  <c r="V220" i="38"/>
  <c r="V221" i="38"/>
  <c r="V222" i="38"/>
  <c r="V223" i="38"/>
  <c r="V224" i="38"/>
  <c r="V225" i="38"/>
  <c r="V226" i="38"/>
  <c r="V227" i="38"/>
  <c r="V228" i="38"/>
  <c r="V229" i="38"/>
  <c r="V230" i="38"/>
  <c r="V231" i="38"/>
  <c r="V232" i="38"/>
  <c r="V233" i="38"/>
  <c r="V234" i="38"/>
  <c r="V235" i="38"/>
  <c r="V236" i="38"/>
  <c r="V237" i="38"/>
  <c r="V238" i="38"/>
  <c r="V239" i="38"/>
  <c r="V240" i="38"/>
  <c r="V241" i="38"/>
  <c r="V242" i="38"/>
  <c r="V243" i="38"/>
  <c r="V244" i="38"/>
  <c r="V245" i="38"/>
  <c r="V246" i="38"/>
  <c r="V247" i="38"/>
  <c r="V248" i="38"/>
  <c r="V249" i="38"/>
  <c r="V250" i="38"/>
  <c r="V251" i="38"/>
  <c r="V252" i="38"/>
  <c r="V253" i="38"/>
  <c r="V254" i="38"/>
  <c r="V255" i="38"/>
  <c r="V256" i="38"/>
  <c r="V257" i="38"/>
  <c r="V258" i="38"/>
  <c r="V259" i="38"/>
  <c r="V260" i="38"/>
  <c r="V261" i="38"/>
  <c r="V262" i="38"/>
  <c r="V263" i="38"/>
  <c r="V264" i="38"/>
  <c r="V265" i="38"/>
  <c r="V266" i="38"/>
  <c r="V267" i="38"/>
  <c r="V268" i="38"/>
  <c r="V269" i="38"/>
  <c r="V270" i="38"/>
  <c r="V271" i="38"/>
  <c r="V272" i="38"/>
  <c r="V273" i="38"/>
  <c r="V274" i="38"/>
  <c r="V275" i="38"/>
  <c r="V276" i="38"/>
  <c r="V277" i="38"/>
  <c r="V278" i="38"/>
  <c r="V279" i="38"/>
  <c r="V280" i="38"/>
  <c r="V281" i="38"/>
  <c r="V282" i="38"/>
  <c r="V283" i="38"/>
  <c r="V284" i="38"/>
  <c r="V285" i="38"/>
  <c r="V286" i="38"/>
  <c r="V287" i="38"/>
  <c r="V288" i="38"/>
  <c r="V289" i="38"/>
  <c r="V290" i="38"/>
  <c r="V291" i="38"/>
  <c r="V292" i="38"/>
  <c r="V293" i="38"/>
  <c r="V294" i="38"/>
  <c r="V295" i="38"/>
  <c r="V296" i="38"/>
  <c r="V297" i="38"/>
  <c r="V298" i="38"/>
  <c r="V299" i="38"/>
  <c r="V300" i="38"/>
  <c r="V301" i="38"/>
  <c r="V302" i="38"/>
  <c r="V303" i="38"/>
  <c r="V304" i="38"/>
  <c r="V305" i="38"/>
  <c r="V306" i="38"/>
  <c r="V307" i="38"/>
  <c r="V308" i="38"/>
  <c r="V309" i="38"/>
  <c r="V310" i="38"/>
  <c r="V311" i="38"/>
  <c r="V312" i="38"/>
  <c r="V313" i="38"/>
  <c r="V314" i="38"/>
  <c r="V315" i="38"/>
  <c r="V316" i="38"/>
  <c r="V317" i="38"/>
  <c r="V318" i="38"/>
  <c r="V319" i="38"/>
  <c r="V320" i="38"/>
  <c r="V321" i="38"/>
  <c r="V322" i="38"/>
  <c r="V323" i="38"/>
  <c r="V324" i="38"/>
  <c r="V325" i="38"/>
  <c r="V326" i="38"/>
  <c r="V327" i="38"/>
  <c r="V329" i="38"/>
  <c r="V330" i="38"/>
  <c r="V331" i="38"/>
  <c r="V332" i="38"/>
  <c r="V333" i="38"/>
  <c r="V334" i="38"/>
  <c r="V335" i="38"/>
  <c r="V336" i="38"/>
  <c r="V337" i="38"/>
  <c r="V338" i="38"/>
  <c r="V339" i="38"/>
  <c r="V340" i="38"/>
  <c r="V341" i="38"/>
  <c r="V342" i="38"/>
  <c r="V343" i="38"/>
  <c r="V344" i="38"/>
  <c r="V345" i="38"/>
  <c r="V346" i="38"/>
  <c r="V347" i="38"/>
  <c r="V348" i="38"/>
  <c r="V349" i="38"/>
  <c r="V350" i="38"/>
  <c r="V351" i="38"/>
  <c r="V352" i="38"/>
  <c r="V353" i="38"/>
  <c r="V354" i="38"/>
  <c r="V355" i="38"/>
  <c r="V356" i="38"/>
  <c r="V357" i="38"/>
  <c r="V358" i="38"/>
  <c r="V359" i="38"/>
  <c r="V360" i="38"/>
  <c r="V361" i="38"/>
  <c r="V362" i="38"/>
  <c r="V363" i="38"/>
  <c r="V364" i="38"/>
  <c r="V365" i="38"/>
  <c r="V366" i="38"/>
  <c r="V367" i="38"/>
  <c r="V368" i="38"/>
  <c r="V369" i="38"/>
  <c r="V370" i="38"/>
  <c r="V371" i="38"/>
  <c r="V372" i="38"/>
  <c r="V373" i="38"/>
  <c r="V374" i="38"/>
  <c r="V375" i="38"/>
  <c r="V12" i="38"/>
  <c r="I12" i="45"/>
  <c r="I13" i="45"/>
  <c r="I14" i="45"/>
  <c r="I15" i="45"/>
  <c r="I16" i="45"/>
  <c r="I17" i="45"/>
  <c r="I18" i="45"/>
  <c r="I19" i="45"/>
  <c r="I20" i="45"/>
  <c r="I21" i="45"/>
  <c r="I22" i="45"/>
  <c r="I23" i="45"/>
  <c r="I24" i="45"/>
  <c r="I25" i="45"/>
  <c r="I26" i="45"/>
  <c r="I27" i="45"/>
  <c r="I28" i="45"/>
  <c r="I29" i="45"/>
  <c r="I30" i="45"/>
  <c r="I31" i="45"/>
  <c r="I32" i="45"/>
  <c r="I33" i="45"/>
  <c r="I34" i="45"/>
  <c r="I35" i="45"/>
  <c r="I36" i="45"/>
  <c r="I37" i="45"/>
  <c r="I38" i="45"/>
  <c r="I39" i="45"/>
  <c r="I40" i="45"/>
  <c r="I41" i="45"/>
  <c r="I42" i="45"/>
  <c r="I43" i="45"/>
  <c r="I44" i="45"/>
  <c r="I45" i="45"/>
  <c r="I46" i="45"/>
  <c r="I47" i="45"/>
  <c r="I48" i="45"/>
  <c r="I49" i="45"/>
  <c r="I50" i="45"/>
  <c r="I51" i="45"/>
  <c r="I52" i="45"/>
  <c r="I53" i="45"/>
  <c r="I54" i="45"/>
  <c r="I55" i="45"/>
  <c r="I56" i="45"/>
  <c r="I57" i="45"/>
  <c r="I58" i="45"/>
  <c r="I59" i="45"/>
  <c r="I60" i="45"/>
  <c r="I61" i="45"/>
  <c r="I62" i="45"/>
  <c r="I63" i="45"/>
  <c r="I64" i="45"/>
  <c r="I65" i="45"/>
  <c r="I66" i="45"/>
  <c r="I67" i="45"/>
  <c r="I68" i="45"/>
  <c r="I69" i="45"/>
  <c r="I70" i="45"/>
  <c r="I71" i="45"/>
  <c r="I72" i="45"/>
  <c r="I73" i="45"/>
  <c r="I74" i="45"/>
  <c r="I75" i="45"/>
  <c r="I76" i="45"/>
  <c r="I77" i="45"/>
  <c r="I78" i="45"/>
  <c r="I79" i="45"/>
  <c r="I80" i="45"/>
  <c r="I81" i="45"/>
  <c r="I82" i="45"/>
  <c r="I83" i="45"/>
  <c r="I84" i="45"/>
  <c r="I85" i="45"/>
  <c r="I86" i="45"/>
  <c r="I87" i="45"/>
  <c r="I88" i="45"/>
  <c r="I89" i="45"/>
  <c r="I90" i="45"/>
  <c r="I91" i="45"/>
  <c r="I92" i="45"/>
  <c r="I93" i="45"/>
  <c r="I94" i="45"/>
  <c r="I95" i="45"/>
  <c r="I96" i="45"/>
  <c r="I97" i="45"/>
  <c r="I98" i="45"/>
  <c r="I99" i="45"/>
  <c r="I100" i="45"/>
  <c r="I101" i="45"/>
  <c r="I102" i="45"/>
  <c r="I103" i="45"/>
  <c r="I104" i="45"/>
  <c r="I105" i="45"/>
  <c r="I106" i="45"/>
  <c r="I107" i="45"/>
  <c r="I108" i="45"/>
  <c r="I109" i="45"/>
  <c r="I110" i="45"/>
  <c r="I111" i="45"/>
  <c r="I112" i="45"/>
  <c r="I113" i="45"/>
  <c r="I114" i="45"/>
  <c r="I115" i="45"/>
  <c r="I116" i="45"/>
  <c r="I117" i="45"/>
  <c r="I118" i="45"/>
  <c r="I119" i="45"/>
  <c r="I120" i="45"/>
  <c r="I121" i="45"/>
  <c r="I122" i="45"/>
  <c r="I123" i="45"/>
  <c r="I124" i="45"/>
  <c r="I125" i="45"/>
  <c r="I126" i="45"/>
  <c r="I127" i="45"/>
  <c r="I128" i="45"/>
  <c r="I129" i="45"/>
  <c r="I130" i="45"/>
  <c r="I131" i="45"/>
  <c r="I132" i="45"/>
  <c r="I133" i="45"/>
  <c r="I134" i="45"/>
  <c r="I135" i="45"/>
  <c r="I136" i="45"/>
  <c r="I137" i="45"/>
  <c r="I138" i="45"/>
  <c r="I139" i="45"/>
  <c r="I140" i="45"/>
  <c r="I141" i="45"/>
  <c r="I142" i="45"/>
  <c r="I143" i="45"/>
  <c r="I144" i="45"/>
  <c r="I145" i="45"/>
  <c r="I146" i="45"/>
  <c r="I147" i="45"/>
  <c r="I148" i="45"/>
  <c r="I149" i="45"/>
  <c r="I150" i="45"/>
  <c r="I151" i="45"/>
  <c r="I152" i="45"/>
  <c r="I153" i="45"/>
  <c r="I154" i="45"/>
  <c r="I155" i="45"/>
  <c r="I156" i="45"/>
  <c r="I157" i="45"/>
  <c r="I158" i="45"/>
  <c r="I159" i="45"/>
  <c r="I160" i="45"/>
  <c r="I161" i="45"/>
  <c r="I162" i="45"/>
  <c r="I163" i="45"/>
  <c r="I164" i="45"/>
  <c r="I165" i="45"/>
  <c r="I166" i="45"/>
  <c r="I167" i="45"/>
  <c r="I168" i="45"/>
  <c r="I169" i="45"/>
  <c r="I170" i="45"/>
  <c r="I171" i="45"/>
  <c r="I172" i="45"/>
  <c r="I173" i="45"/>
  <c r="I174" i="45"/>
  <c r="I175" i="45"/>
  <c r="I176" i="45"/>
  <c r="I177" i="45"/>
  <c r="I178" i="45"/>
  <c r="I179" i="45"/>
  <c r="I180" i="45"/>
  <c r="I181" i="45"/>
  <c r="I182" i="45"/>
  <c r="I183" i="45"/>
  <c r="I184" i="45"/>
  <c r="I185" i="45"/>
  <c r="I186" i="45"/>
  <c r="I187" i="45"/>
  <c r="I188" i="45"/>
  <c r="I189" i="45"/>
  <c r="I190" i="45"/>
  <c r="I191" i="45"/>
  <c r="I192" i="45"/>
  <c r="I193" i="45"/>
  <c r="I194" i="45"/>
  <c r="I195" i="45"/>
  <c r="I196" i="45"/>
  <c r="I197" i="45"/>
  <c r="I198" i="45"/>
  <c r="I199" i="45"/>
  <c r="I200" i="45"/>
  <c r="I201" i="45"/>
  <c r="I202" i="45"/>
  <c r="I203" i="45"/>
  <c r="I204" i="45"/>
  <c r="I205" i="45"/>
  <c r="I206" i="45"/>
  <c r="I207" i="45"/>
  <c r="I208" i="45"/>
  <c r="I209" i="45"/>
  <c r="I210" i="45"/>
  <c r="I211" i="45"/>
  <c r="I212" i="45"/>
  <c r="I213" i="45"/>
  <c r="I214" i="45"/>
  <c r="I215" i="45"/>
  <c r="I216" i="45"/>
  <c r="I217" i="45"/>
  <c r="I218" i="45"/>
  <c r="I219" i="45"/>
  <c r="I220" i="45"/>
  <c r="I221" i="45"/>
  <c r="I222" i="45"/>
  <c r="I223" i="45"/>
  <c r="I224" i="45"/>
  <c r="I225" i="45"/>
  <c r="I226" i="45"/>
  <c r="I227" i="45"/>
  <c r="I228" i="45"/>
  <c r="I229" i="45"/>
  <c r="I230" i="45"/>
  <c r="I231" i="45"/>
  <c r="I232" i="45"/>
  <c r="I233" i="45"/>
  <c r="I234" i="45"/>
  <c r="I235" i="45"/>
  <c r="I236" i="45"/>
  <c r="I237" i="45"/>
  <c r="I238" i="45"/>
  <c r="I239" i="45"/>
  <c r="I240" i="45"/>
  <c r="I241" i="45"/>
  <c r="I242" i="45"/>
  <c r="I243" i="45"/>
  <c r="I244" i="45"/>
  <c r="I245" i="45"/>
  <c r="I246" i="45"/>
  <c r="I247" i="45"/>
  <c r="I248" i="45"/>
  <c r="I249" i="45"/>
  <c r="I250" i="45"/>
  <c r="I251" i="45"/>
  <c r="I252" i="45"/>
  <c r="I253" i="45"/>
  <c r="I254" i="45"/>
  <c r="I255" i="45"/>
  <c r="I256" i="45"/>
  <c r="I257" i="45"/>
  <c r="I258" i="45"/>
  <c r="I259" i="45"/>
  <c r="I260" i="45"/>
  <c r="I261" i="45"/>
  <c r="I262" i="45"/>
  <c r="I263" i="45"/>
  <c r="I264" i="45"/>
  <c r="I265" i="45"/>
  <c r="I266" i="45"/>
  <c r="I267" i="45"/>
  <c r="I268" i="45"/>
  <c r="I269" i="45"/>
  <c r="I270" i="45"/>
  <c r="I271" i="45"/>
  <c r="I272" i="45"/>
  <c r="I273" i="45"/>
  <c r="I274" i="45"/>
  <c r="I275" i="45"/>
  <c r="I276" i="45"/>
  <c r="I277" i="45"/>
  <c r="I278" i="45"/>
  <c r="I279" i="45"/>
  <c r="I280" i="45"/>
  <c r="I281" i="45"/>
  <c r="I282" i="45"/>
  <c r="I283" i="45"/>
  <c r="I284" i="45"/>
  <c r="I285" i="45"/>
  <c r="I286" i="45"/>
  <c r="I287" i="45"/>
  <c r="I288" i="45"/>
  <c r="I289" i="45"/>
  <c r="I290" i="45"/>
  <c r="I291" i="45"/>
  <c r="I292" i="45"/>
  <c r="I293" i="45"/>
  <c r="I294" i="45"/>
  <c r="I295" i="45"/>
  <c r="I296" i="45"/>
  <c r="I297" i="45"/>
  <c r="I298" i="45"/>
  <c r="I299" i="45"/>
  <c r="I300" i="45"/>
  <c r="I301" i="45"/>
  <c r="I302" i="45"/>
  <c r="I303" i="45"/>
  <c r="I304" i="45"/>
  <c r="I305" i="45"/>
  <c r="I306" i="45"/>
  <c r="I307" i="45"/>
  <c r="I308" i="45"/>
  <c r="I309" i="45"/>
  <c r="I310" i="45"/>
  <c r="I311" i="45"/>
  <c r="I312" i="45"/>
  <c r="I313" i="45"/>
  <c r="I314" i="45"/>
  <c r="I315" i="45"/>
  <c r="I316" i="45"/>
  <c r="I317" i="45"/>
  <c r="I318" i="45"/>
  <c r="I319" i="45"/>
  <c r="I320" i="45"/>
  <c r="I321" i="45"/>
  <c r="I322" i="45"/>
  <c r="I323" i="45"/>
  <c r="I324" i="45"/>
  <c r="I325" i="45"/>
  <c r="I326" i="45"/>
  <c r="I327" i="45"/>
  <c r="I328" i="45"/>
  <c r="I329" i="45"/>
  <c r="I330" i="45"/>
  <c r="I331" i="45"/>
  <c r="I332" i="45"/>
  <c r="I333" i="45"/>
  <c r="I334" i="45"/>
  <c r="I335" i="45"/>
  <c r="I336" i="45"/>
  <c r="I337" i="45"/>
  <c r="I338" i="45"/>
  <c r="I339" i="45"/>
  <c r="I340" i="45"/>
  <c r="I341" i="45"/>
  <c r="I342" i="45"/>
  <c r="I343" i="45"/>
  <c r="I344" i="45"/>
  <c r="I345" i="45"/>
  <c r="I346" i="45"/>
  <c r="I347" i="45"/>
  <c r="I348" i="45"/>
  <c r="I349" i="45"/>
  <c r="I350" i="45"/>
  <c r="I351" i="45"/>
  <c r="I352" i="45"/>
  <c r="I353" i="45"/>
  <c r="I354" i="45"/>
  <c r="I355" i="45"/>
  <c r="I356" i="45"/>
  <c r="I357" i="45"/>
  <c r="I358" i="45"/>
  <c r="I359" i="45"/>
  <c r="I360" i="45"/>
  <c r="I361" i="45"/>
  <c r="I362" i="45"/>
  <c r="I363" i="45"/>
  <c r="I364" i="45"/>
  <c r="I365" i="45"/>
  <c r="I366" i="45"/>
  <c r="I367" i="45"/>
  <c r="I368" i="45"/>
  <c r="I369" i="45"/>
  <c r="I370" i="45"/>
  <c r="I371" i="45"/>
  <c r="I372" i="45"/>
  <c r="I373" i="45"/>
  <c r="I374" i="45"/>
  <c r="I375" i="45"/>
  <c r="I376" i="45"/>
  <c r="I377" i="45"/>
  <c r="I378" i="45"/>
  <c r="I379" i="45"/>
  <c r="I380" i="45"/>
  <c r="I381" i="45"/>
  <c r="I382" i="45"/>
  <c r="I383" i="45"/>
  <c r="I384" i="45"/>
  <c r="I385" i="45"/>
  <c r="I386" i="45"/>
  <c r="I387" i="45"/>
  <c r="I388" i="45"/>
  <c r="I389" i="45"/>
  <c r="I390" i="45"/>
  <c r="I391" i="45"/>
  <c r="I392" i="45"/>
  <c r="I393" i="45"/>
  <c r="I394" i="45"/>
  <c r="I395" i="45"/>
  <c r="I396" i="45"/>
  <c r="I397" i="45"/>
  <c r="I398" i="45"/>
  <c r="I399" i="45"/>
  <c r="I400" i="45"/>
  <c r="I401" i="45"/>
  <c r="I402" i="45"/>
  <c r="I403" i="45"/>
  <c r="I404" i="45"/>
  <c r="I405" i="45"/>
  <c r="I406" i="45"/>
  <c r="I407" i="45"/>
  <c r="I408" i="45"/>
  <c r="I409" i="45"/>
  <c r="I410" i="45"/>
  <c r="I411" i="45"/>
  <c r="I412" i="45"/>
  <c r="I413" i="45"/>
  <c r="I414" i="45"/>
  <c r="I415" i="45"/>
  <c r="I416" i="45"/>
  <c r="I417" i="45"/>
  <c r="I418" i="45"/>
  <c r="I419" i="45"/>
  <c r="I420" i="45"/>
  <c r="I421" i="45"/>
  <c r="I422" i="45"/>
  <c r="I423" i="45"/>
  <c r="I424" i="45"/>
  <c r="I425" i="45"/>
  <c r="I426" i="45"/>
  <c r="I427" i="45"/>
  <c r="I428" i="45"/>
  <c r="I429" i="45"/>
  <c r="I430" i="45"/>
  <c r="I431" i="45"/>
  <c r="I432" i="45"/>
  <c r="I433" i="45"/>
  <c r="I434" i="45"/>
  <c r="I435" i="45"/>
  <c r="I436" i="45"/>
  <c r="I437" i="45"/>
  <c r="I438" i="45"/>
  <c r="I439" i="45"/>
  <c r="I440" i="45"/>
  <c r="I441" i="45"/>
  <c r="I442" i="45"/>
  <c r="I443" i="45"/>
  <c r="I444" i="45"/>
  <c r="I445" i="45"/>
  <c r="I446" i="45"/>
  <c r="I447" i="45"/>
  <c r="I448" i="45"/>
  <c r="I449" i="45"/>
  <c r="I450" i="45"/>
  <c r="I451" i="45"/>
  <c r="I452" i="45"/>
  <c r="I453" i="45"/>
  <c r="I454" i="45"/>
  <c r="I455" i="45"/>
  <c r="I456" i="45"/>
  <c r="I457" i="45"/>
  <c r="I458" i="45"/>
  <c r="I459" i="45"/>
  <c r="I460" i="45"/>
  <c r="I461" i="45"/>
  <c r="I462" i="45"/>
  <c r="I463" i="45"/>
  <c r="I464" i="45"/>
  <c r="I465" i="45"/>
  <c r="I466" i="45"/>
  <c r="I467" i="45"/>
  <c r="I468" i="45"/>
  <c r="I469" i="45"/>
  <c r="I470" i="45"/>
  <c r="I471" i="45"/>
  <c r="I472" i="45"/>
  <c r="I473" i="45"/>
  <c r="I474" i="45"/>
  <c r="I475" i="45"/>
  <c r="I476" i="45"/>
  <c r="I477" i="45"/>
  <c r="I478" i="45"/>
  <c r="I479" i="45"/>
  <c r="I480" i="45"/>
  <c r="I481" i="45"/>
  <c r="I482" i="45"/>
  <c r="I483" i="45"/>
  <c r="I484" i="45"/>
  <c r="I485" i="45"/>
  <c r="I486" i="45"/>
  <c r="I487" i="45"/>
  <c r="I488" i="45"/>
  <c r="I489" i="45"/>
  <c r="I490" i="45"/>
  <c r="I491" i="45"/>
  <c r="I492" i="45"/>
  <c r="I493" i="45"/>
  <c r="I494" i="45"/>
  <c r="I495" i="45"/>
  <c r="I496" i="45"/>
  <c r="I497" i="45"/>
  <c r="I498" i="45"/>
  <c r="I499" i="45"/>
  <c r="I500" i="45"/>
  <c r="I501" i="45"/>
  <c r="I502" i="45"/>
  <c r="I503" i="45"/>
  <c r="I504" i="45"/>
  <c r="I505" i="45"/>
  <c r="I506" i="45"/>
  <c r="I507" i="45"/>
  <c r="I508" i="45"/>
  <c r="I509" i="45"/>
  <c r="I510" i="45"/>
  <c r="I511" i="45"/>
  <c r="I512" i="45"/>
  <c r="I513" i="45"/>
  <c r="I514" i="45"/>
  <c r="I515" i="45"/>
  <c r="I516" i="45"/>
  <c r="I517" i="45"/>
  <c r="I518" i="45"/>
  <c r="I519" i="45"/>
  <c r="I520" i="45"/>
  <c r="I521" i="45"/>
  <c r="I522" i="45"/>
  <c r="I523" i="45"/>
  <c r="I524" i="45"/>
  <c r="I525" i="45"/>
  <c r="I526" i="45"/>
  <c r="I527" i="45"/>
  <c r="I528" i="45"/>
  <c r="I529" i="45"/>
  <c r="I530" i="45"/>
  <c r="I531" i="45"/>
  <c r="I532" i="45"/>
  <c r="I533" i="45"/>
  <c r="I534" i="45"/>
  <c r="I535" i="45"/>
  <c r="I536" i="45"/>
  <c r="I537" i="45"/>
  <c r="I538" i="45"/>
  <c r="I539" i="45"/>
  <c r="I540" i="45"/>
  <c r="I541" i="45"/>
  <c r="I542" i="45"/>
  <c r="I543" i="45"/>
  <c r="I544" i="45"/>
  <c r="I545" i="45"/>
  <c r="I546" i="45"/>
  <c r="I547" i="45"/>
  <c r="I548" i="45"/>
  <c r="I549" i="45"/>
  <c r="I550" i="45"/>
  <c r="I551" i="45"/>
  <c r="I552" i="45"/>
  <c r="I553" i="45"/>
  <c r="I554" i="45"/>
  <c r="I555" i="45"/>
  <c r="I556" i="45"/>
  <c r="I557" i="45"/>
  <c r="I558" i="45"/>
  <c r="I559" i="45"/>
  <c r="I560" i="45"/>
  <c r="I561" i="45"/>
  <c r="I562" i="45"/>
  <c r="I563" i="45"/>
  <c r="I564" i="45"/>
  <c r="I565" i="45"/>
  <c r="I566" i="45"/>
  <c r="I567" i="45"/>
  <c r="I568" i="45"/>
  <c r="I569" i="45"/>
  <c r="I570" i="45"/>
  <c r="I571" i="45"/>
  <c r="I572" i="45"/>
  <c r="I573" i="45"/>
  <c r="I574" i="45"/>
  <c r="I575" i="45"/>
  <c r="I576" i="45"/>
  <c r="I577" i="45"/>
  <c r="I578" i="45"/>
  <c r="I579" i="45"/>
  <c r="I580" i="45"/>
  <c r="I581" i="45"/>
  <c r="I582" i="45"/>
  <c r="I583" i="45"/>
  <c r="I584" i="45"/>
  <c r="I585" i="45"/>
  <c r="I586" i="45"/>
  <c r="I587" i="45"/>
  <c r="I588" i="45"/>
  <c r="I589" i="45"/>
  <c r="I590" i="45"/>
  <c r="I591" i="45"/>
  <c r="I592" i="45"/>
  <c r="I593" i="45"/>
  <c r="I594" i="45"/>
  <c r="I595" i="45"/>
  <c r="I596" i="45"/>
  <c r="I597" i="45"/>
  <c r="I598" i="45"/>
  <c r="I599" i="45"/>
  <c r="I600" i="45"/>
  <c r="I601" i="45"/>
  <c r="I602" i="45"/>
  <c r="I603" i="45"/>
  <c r="I604" i="45"/>
  <c r="I605" i="45"/>
  <c r="I606" i="45"/>
  <c r="I607" i="45"/>
  <c r="I608" i="45"/>
  <c r="I609" i="45"/>
  <c r="I610" i="45"/>
  <c r="I611" i="45"/>
  <c r="I612" i="45"/>
  <c r="I613" i="45"/>
  <c r="I614" i="45"/>
  <c r="I615" i="45"/>
  <c r="I616" i="45"/>
  <c r="I617" i="45"/>
  <c r="I618" i="45"/>
  <c r="I619" i="45"/>
  <c r="I620" i="45"/>
  <c r="I621" i="45"/>
  <c r="I622" i="45"/>
  <c r="I623" i="45"/>
  <c r="I624" i="45"/>
  <c r="I625" i="45"/>
  <c r="I626" i="45"/>
  <c r="I627" i="45"/>
  <c r="I628" i="45"/>
  <c r="I629" i="45"/>
  <c r="I630" i="45"/>
  <c r="I631" i="45"/>
  <c r="I632" i="45"/>
  <c r="I633" i="45"/>
  <c r="I634" i="45"/>
  <c r="I635" i="45"/>
  <c r="I636" i="45"/>
  <c r="I637" i="45"/>
  <c r="I638" i="45"/>
  <c r="I639" i="45"/>
  <c r="I640" i="45"/>
  <c r="I641" i="45"/>
  <c r="I642" i="45"/>
  <c r="I643" i="45"/>
  <c r="I644" i="45"/>
  <c r="I645" i="45"/>
  <c r="I646" i="45"/>
  <c r="I647" i="45"/>
  <c r="I648" i="45"/>
  <c r="I649" i="45"/>
  <c r="I650" i="45"/>
  <c r="I651" i="45"/>
  <c r="I652" i="45"/>
  <c r="I653" i="45"/>
  <c r="I654" i="45"/>
  <c r="I655" i="45"/>
  <c r="I656" i="45"/>
  <c r="I657" i="45"/>
  <c r="I658" i="45"/>
  <c r="I659" i="45"/>
  <c r="I660" i="45"/>
  <c r="I661" i="45"/>
  <c r="I662" i="45"/>
  <c r="I663" i="45"/>
  <c r="I664" i="45"/>
  <c r="I665" i="45"/>
  <c r="I666" i="45"/>
  <c r="I667" i="45"/>
  <c r="I668" i="45"/>
  <c r="I669" i="45"/>
  <c r="I670" i="45"/>
  <c r="I671" i="45"/>
  <c r="I672" i="45"/>
  <c r="I673" i="45"/>
  <c r="I674" i="45"/>
  <c r="I675" i="45"/>
  <c r="I676" i="45"/>
  <c r="I677" i="45"/>
  <c r="I678" i="45"/>
  <c r="I679" i="45"/>
  <c r="I680" i="45"/>
  <c r="I681" i="45"/>
  <c r="I682" i="45"/>
  <c r="I683" i="45"/>
  <c r="I684" i="45"/>
  <c r="I685" i="45"/>
  <c r="I686" i="45"/>
  <c r="I687" i="45"/>
  <c r="I688" i="45"/>
  <c r="I689" i="45"/>
  <c r="I690" i="45"/>
  <c r="I691" i="45"/>
  <c r="I692" i="45"/>
  <c r="I693" i="45"/>
  <c r="I694" i="45"/>
  <c r="I695" i="45"/>
  <c r="I696" i="45"/>
  <c r="I697" i="45"/>
  <c r="I698" i="45"/>
  <c r="I699" i="45"/>
  <c r="I700" i="45"/>
  <c r="I701" i="45"/>
  <c r="I702" i="45"/>
  <c r="I703" i="45"/>
  <c r="I704" i="45"/>
  <c r="I705" i="45"/>
  <c r="I706" i="45"/>
  <c r="I707" i="45"/>
  <c r="I708" i="45"/>
  <c r="I709" i="45"/>
  <c r="I710" i="45"/>
  <c r="I711" i="45"/>
  <c r="I712" i="45"/>
  <c r="I713" i="45"/>
  <c r="I714" i="45"/>
  <c r="I715" i="45"/>
  <c r="I716" i="45"/>
  <c r="I717" i="45"/>
  <c r="I718" i="45"/>
  <c r="I719" i="45"/>
  <c r="I720" i="45"/>
  <c r="I721" i="45"/>
  <c r="I722" i="45"/>
  <c r="I723" i="45"/>
  <c r="I724" i="45"/>
  <c r="I725" i="45"/>
  <c r="I726" i="45"/>
  <c r="I727" i="45"/>
  <c r="I728" i="45"/>
  <c r="I729" i="45"/>
  <c r="I730" i="45"/>
  <c r="I731" i="45"/>
  <c r="I732" i="45"/>
  <c r="I733" i="45"/>
  <c r="I734" i="45"/>
  <c r="I735" i="45"/>
  <c r="I736" i="45"/>
  <c r="I737" i="45"/>
  <c r="I738" i="45"/>
  <c r="I739" i="45"/>
  <c r="I740" i="45"/>
  <c r="I741" i="45"/>
  <c r="I742" i="45"/>
  <c r="I743" i="45"/>
  <c r="I744" i="45"/>
  <c r="I745" i="45"/>
  <c r="I746" i="45"/>
  <c r="I747" i="45"/>
  <c r="I748" i="45"/>
  <c r="I749" i="45"/>
  <c r="I750" i="45"/>
  <c r="I751" i="45"/>
  <c r="I752" i="45"/>
  <c r="I753" i="45"/>
  <c r="I754" i="45"/>
  <c r="I755" i="45"/>
  <c r="I756" i="45"/>
  <c r="I757" i="45"/>
  <c r="I758" i="45"/>
  <c r="I759" i="45"/>
  <c r="I760" i="45"/>
  <c r="I761" i="45"/>
  <c r="I762" i="45"/>
  <c r="I763" i="45"/>
  <c r="I764" i="45"/>
  <c r="I765" i="45"/>
  <c r="I766" i="45"/>
  <c r="I767" i="45"/>
  <c r="I768" i="45"/>
  <c r="I769" i="45"/>
  <c r="I770" i="45"/>
  <c r="I771" i="45"/>
  <c r="I772" i="45"/>
  <c r="I773" i="45"/>
  <c r="I774" i="45"/>
  <c r="I775" i="45"/>
  <c r="I776" i="45"/>
  <c r="I777" i="45"/>
  <c r="I778" i="45"/>
  <c r="I779" i="45"/>
  <c r="I780" i="45"/>
  <c r="I781" i="45"/>
  <c r="I782" i="45"/>
  <c r="I783" i="45"/>
  <c r="I784" i="45"/>
  <c r="I785" i="45"/>
  <c r="I786" i="45"/>
  <c r="I787" i="45"/>
  <c r="I788" i="45"/>
  <c r="I789" i="45"/>
  <c r="I790" i="45"/>
  <c r="I791" i="45"/>
  <c r="I792" i="45"/>
  <c r="I793" i="45"/>
  <c r="I794" i="45"/>
  <c r="I795" i="45"/>
  <c r="I796" i="45"/>
  <c r="I797" i="45"/>
  <c r="I798" i="45"/>
  <c r="I799" i="45"/>
  <c r="I800" i="45"/>
  <c r="I801" i="45"/>
  <c r="I802" i="45"/>
  <c r="I803" i="45"/>
  <c r="I804" i="45"/>
  <c r="I805" i="45"/>
  <c r="I806" i="45"/>
  <c r="I807" i="45"/>
  <c r="I808" i="45"/>
  <c r="I809" i="45"/>
  <c r="I810" i="45"/>
  <c r="I811" i="45"/>
  <c r="I812" i="45"/>
  <c r="I813" i="45"/>
  <c r="I814" i="45"/>
  <c r="I815" i="45"/>
  <c r="I816" i="45"/>
  <c r="I817" i="45"/>
  <c r="I818" i="45"/>
  <c r="I819" i="45"/>
  <c r="I820" i="45"/>
  <c r="I821" i="45"/>
  <c r="I822" i="45"/>
  <c r="I823" i="45"/>
  <c r="I824" i="45"/>
  <c r="I825" i="45"/>
  <c r="I826" i="45"/>
  <c r="I827" i="45"/>
  <c r="I828" i="45"/>
  <c r="I829" i="45"/>
  <c r="I830" i="45"/>
  <c r="I831" i="45"/>
  <c r="I832" i="45"/>
  <c r="I833" i="45"/>
  <c r="I834" i="45"/>
  <c r="I835" i="45"/>
  <c r="I836" i="45"/>
  <c r="I837" i="45"/>
  <c r="I838" i="45"/>
  <c r="I839" i="45"/>
  <c r="I840" i="45"/>
  <c r="I841" i="45"/>
  <c r="I842" i="45"/>
  <c r="I843" i="45"/>
  <c r="I844" i="45"/>
  <c r="I845" i="45"/>
  <c r="I846" i="45"/>
  <c r="I847" i="45"/>
  <c r="I848" i="45"/>
  <c r="I849" i="45"/>
  <c r="I850" i="45"/>
  <c r="I851" i="45"/>
  <c r="I852" i="45"/>
  <c r="I853" i="45"/>
  <c r="I854" i="45"/>
  <c r="I855" i="45"/>
  <c r="I856" i="45"/>
  <c r="I857" i="45"/>
  <c r="I858" i="45"/>
  <c r="I859" i="45"/>
  <c r="I860" i="45"/>
  <c r="I861" i="45"/>
  <c r="I862" i="45"/>
  <c r="I863" i="45"/>
  <c r="I864" i="45"/>
  <c r="I865" i="45"/>
  <c r="I866" i="45"/>
  <c r="I867" i="45"/>
  <c r="I868" i="45"/>
  <c r="I869" i="45"/>
  <c r="I870" i="45"/>
  <c r="I871" i="45"/>
  <c r="I872" i="45"/>
  <c r="I873" i="45"/>
  <c r="I874" i="45"/>
  <c r="I875" i="45"/>
  <c r="I876" i="45"/>
  <c r="I877" i="45"/>
  <c r="I878" i="45"/>
  <c r="I879" i="45"/>
  <c r="I880" i="45"/>
  <c r="I881" i="45"/>
  <c r="I882" i="45"/>
  <c r="I883" i="45"/>
  <c r="I884" i="45"/>
  <c r="I885" i="45"/>
  <c r="I886" i="45"/>
  <c r="I887" i="45"/>
  <c r="I888" i="45"/>
  <c r="I889" i="45"/>
  <c r="I890" i="45"/>
  <c r="I891" i="45"/>
  <c r="I892" i="45"/>
  <c r="I893" i="45"/>
  <c r="I894" i="45"/>
  <c r="I895" i="45"/>
  <c r="I896" i="45"/>
  <c r="I897" i="45"/>
  <c r="I898" i="45"/>
  <c r="I899" i="45"/>
  <c r="I900" i="45"/>
  <c r="I901" i="45"/>
  <c r="I902" i="45"/>
  <c r="I903" i="45"/>
  <c r="I904" i="45"/>
  <c r="I905" i="45"/>
  <c r="I906" i="45"/>
  <c r="I907" i="45"/>
  <c r="I908" i="45"/>
  <c r="I909" i="45"/>
  <c r="I910" i="45"/>
  <c r="I911" i="45"/>
  <c r="I912" i="45"/>
  <c r="I913" i="45"/>
  <c r="I914" i="45"/>
  <c r="I915" i="45"/>
  <c r="I916" i="45"/>
  <c r="I917" i="45"/>
  <c r="I918" i="45"/>
  <c r="I919" i="45"/>
  <c r="I920" i="45"/>
  <c r="I921" i="45"/>
  <c r="I922" i="45"/>
  <c r="I923" i="45"/>
  <c r="I924" i="45"/>
  <c r="I925" i="45"/>
  <c r="I926" i="45"/>
  <c r="I927" i="45"/>
  <c r="I928" i="45"/>
  <c r="I929" i="45"/>
  <c r="I930" i="45"/>
  <c r="I931" i="45"/>
  <c r="I932" i="45"/>
  <c r="I933" i="45"/>
  <c r="I934" i="45"/>
  <c r="I935" i="45"/>
  <c r="I936" i="45"/>
  <c r="I937" i="45"/>
  <c r="I938" i="45"/>
  <c r="I939" i="45"/>
  <c r="I940" i="45"/>
  <c r="I941" i="45"/>
  <c r="I942" i="45"/>
  <c r="I943" i="45"/>
  <c r="I944" i="45"/>
  <c r="I945" i="45"/>
  <c r="I946" i="45"/>
  <c r="I947" i="45"/>
  <c r="I948" i="45"/>
  <c r="I949" i="45"/>
  <c r="I950" i="45"/>
  <c r="I951" i="45"/>
  <c r="I952" i="45"/>
  <c r="I953" i="45"/>
  <c r="I954" i="45"/>
  <c r="I955" i="45"/>
  <c r="I956" i="45"/>
  <c r="I957" i="45"/>
  <c r="I958" i="45"/>
  <c r="I959" i="45"/>
  <c r="I960" i="45"/>
  <c r="I961" i="45"/>
  <c r="I962" i="45"/>
  <c r="I963" i="45"/>
  <c r="I964" i="45"/>
  <c r="I965" i="45"/>
  <c r="I966" i="45"/>
  <c r="I967" i="45"/>
  <c r="I968" i="45"/>
  <c r="I969" i="45"/>
  <c r="I970" i="45"/>
  <c r="I971" i="45"/>
  <c r="I972" i="45"/>
  <c r="I973" i="45"/>
  <c r="I974" i="45"/>
  <c r="I975" i="45"/>
  <c r="I976" i="45"/>
  <c r="I977" i="45"/>
  <c r="I978" i="45"/>
  <c r="I979" i="45"/>
  <c r="I980" i="45"/>
  <c r="I981" i="45"/>
  <c r="I982" i="45"/>
  <c r="I983" i="45"/>
  <c r="I984" i="45"/>
  <c r="I985" i="45"/>
  <c r="I986" i="45"/>
  <c r="I987" i="45"/>
  <c r="I988" i="45"/>
  <c r="I989" i="45"/>
  <c r="I990" i="45"/>
  <c r="I991" i="45"/>
  <c r="I992" i="45"/>
  <c r="I993" i="45"/>
  <c r="I994" i="45"/>
  <c r="I995" i="45"/>
  <c r="I996" i="45"/>
  <c r="I997" i="45"/>
  <c r="I998" i="45"/>
  <c r="I999" i="45"/>
  <c r="I1000" i="45"/>
  <c r="I1001" i="45"/>
  <c r="I1002" i="45"/>
  <c r="I1003" i="45"/>
  <c r="I1004" i="45"/>
  <c r="I1005" i="45"/>
  <c r="I1006" i="45"/>
  <c r="I1007" i="45"/>
  <c r="I1008" i="45"/>
  <c r="I1009" i="45"/>
  <c r="I1010" i="45"/>
  <c r="I1011" i="45"/>
  <c r="I1012" i="45"/>
  <c r="I1013" i="45"/>
  <c r="I1014" i="45"/>
  <c r="I1015" i="45"/>
  <c r="I1016" i="45"/>
  <c r="I1017" i="45"/>
  <c r="I1018" i="45"/>
  <c r="I1019" i="45"/>
  <c r="I1020" i="45"/>
  <c r="I1021" i="45"/>
  <c r="I1022" i="45"/>
  <c r="I1023" i="45"/>
  <c r="I1024" i="45"/>
  <c r="I1025" i="45"/>
  <c r="I1026" i="45"/>
  <c r="I1027" i="45"/>
  <c r="I1028" i="45"/>
  <c r="I1029" i="45"/>
  <c r="I1030" i="45"/>
  <c r="I1031" i="45"/>
  <c r="I1032" i="45"/>
  <c r="I1033" i="45"/>
  <c r="I1034" i="45"/>
  <c r="I1035" i="45"/>
  <c r="I1036" i="45"/>
  <c r="I1037" i="45"/>
  <c r="I1038" i="45"/>
  <c r="I1039" i="45"/>
  <c r="I1040" i="45"/>
  <c r="I1041" i="45"/>
  <c r="I1042" i="45"/>
  <c r="I1043" i="45"/>
  <c r="I1044" i="45"/>
  <c r="I1045" i="45"/>
  <c r="I1046" i="45"/>
  <c r="I1047" i="45"/>
  <c r="I1048" i="45"/>
  <c r="I1049" i="45"/>
  <c r="I1050" i="45"/>
  <c r="I1051" i="45"/>
  <c r="I1052" i="45"/>
  <c r="I1053" i="45"/>
  <c r="I1054" i="45"/>
  <c r="I1055" i="45"/>
  <c r="I1056" i="45"/>
  <c r="I1057" i="45"/>
  <c r="I1058" i="45"/>
  <c r="I1059" i="45"/>
  <c r="I1060" i="45"/>
  <c r="I1061" i="45"/>
  <c r="I1062" i="45"/>
  <c r="I1063" i="45"/>
  <c r="I1064" i="45"/>
  <c r="I1065" i="45"/>
  <c r="I1066" i="45"/>
  <c r="I1067" i="45"/>
  <c r="I1068" i="45"/>
  <c r="I1069" i="45"/>
  <c r="I1070" i="45"/>
  <c r="I1071" i="45"/>
  <c r="I1072" i="45"/>
  <c r="I1073" i="45"/>
  <c r="I1074" i="45"/>
  <c r="I1075" i="45"/>
  <c r="I1076" i="45"/>
  <c r="I1077" i="45"/>
  <c r="I1078" i="45"/>
  <c r="I1079" i="45"/>
  <c r="I1080" i="45"/>
  <c r="I1081" i="45"/>
  <c r="I1082" i="45"/>
  <c r="I1083" i="45"/>
  <c r="I1084" i="45"/>
  <c r="I1085" i="45"/>
  <c r="I1086" i="45"/>
  <c r="I1087" i="45"/>
  <c r="I1088" i="45"/>
  <c r="I1089" i="45"/>
  <c r="I1090" i="45"/>
  <c r="I1091" i="45"/>
  <c r="I1092" i="45"/>
  <c r="I1093" i="45"/>
  <c r="I1094" i="45"/>
  <c r="I1095" i="45"/>
  <c r="I1096" i="45"/>
  <c r="I1097" i="45"/>
  <c r="I1098" i="45"/>
  <c r="I1099" i="45"/>
  <c r="I1100" i="45"/>
  <c r="I1101" i="45"/>
  <c r="I1102" i="45"/>
  <c r="I1103" i="45"/>
  <c r="I1104" i="45"/>
  <c r="I1105" i="45"/>
  <c r="I1106" i="45"/>
  <c r="I1107" i="45"/>
  <c r="I1108" i="45"/>
  <c r="I1109" i="45"/>
  <c r="I1110" i="45"/>
  <c r="I1111" i="45"/>
  <c r="I1112" i="45"/>
  <c r="I1113" i="45"/>
  <c r="I1114" i="45"/>
  <c r="I1115" i="45"/>
  <c r="I1116" i="45"/>
  <c r="I1117" i="45"/>
  <c r="I1118" i="45"/>
  <c r="I1119" i="45"/>
  <c r="I1120" i="45"/>
  <c r="I1121" i="45"/>
  <c r="I1122" i="45"/>
  <c r="I1123" i="45"/>
  <c r="I1124" i="45"/>
  <c r="I1125" i="45"/>
  <c r="I1126" i="45"/>
  <c r="I1127" i="45"/>
  <c r="I1128" i="45"/>
  <c r="I1129" i="45"/>
  <c r="I1130" i="45"/>
  <c r="I1131" i="45"/>
  <c r="I1132" i="45"/>
  <c r="I1133" i="45"/>
  <c r="I1134" i="45"/>
  <c r="I1135" i="45"/>
  <c r="I1136" i="45"/>
  <c r="I1137" i="45"/>
  <c r="I1138" i="45"/>
  <c r="I1139" i="45"/>
  <c r="I1140" i="45"/>
  <c r="I1141" i="45"/>
  <c r="I1142" i="45"/>
  <c r="I1143" i="45"/>
  <c r="I1144" i="45"/>
  <c r="I1145" i="45"/>
  <c r="I1146" i="45"/>
  <c r="I1147" i="45"/>
  <c r="I1148" i="45"/>
  <c r="I1149" i="45"/>
  <c r="I1150" i="45"/>
  <c r="I1151" i="45"/>
  <c r="I1152" i="45"/>
  <c r="I1153" i="45"/>
  <c r="I1154" i="45"/>
  <c r="I1155" i="45"/>
  <c r="I1156" i="45"/>
  <c r="I1157" i="45"/>
  <c r="I1158" i="45"/>
  <c r="I1159" i="45"/>
  <c r="I1160" i="45"/>
  <c r="I1161" i="45"/>
  <c r="I1162" i="45"/>
  <c r="I1163" i="45"/>
  <c r="I1164" i="45"/>
  <c r="I1165" i="45"/>
  <c r="I1166" i="45"/>
  <c r="I1167" i="45"/>
  <c r="I1168" i="45"/>
  <c r="I1169" i="45"/>
  <c r="I1170" i="45"/>
  <c r="I1171" i="45"/>
  <c r="I1172" i="45"/>
  <c r="I1173" i="45"/>
  <c r="I1174" i="45"/>
  <c r="I1175" i="45"/>
  <c r="I1176" i="45"/>
  <c r="I1177" i="45"/>
  <c r="I1178" i="45"/>
  <c r="I1179" i="45"/>
  <c r="I1180" i="45"/>
  <c r="I1181" i="45"/>
  <c r="I1182" i="45"/>
  <c r="I1183" i="45"/>
  <c r="I1184" i="45"/>
  <c r="I1185" i="45"/>
  <c r="I1186" i="45"/>
  <c r="I1187" i="45"/>
  <c r="I1188" i="45"/>
  <c r="I1189" i="45"/>
  <c r="I1190" i="45"/>
  <c r="I1191" i="45"/>
  <c r="I1192" i="45"/>
  <c r="I1193" i="45"/>
  <c r="I1194" i="45"/>
  <c r="I1195" i="45"/>
  <c r="I1196" i="45"/>
  <c r="I1197" i="45"/>
  <c r="I1198" i="45"/>
  <c r="I1199" i="45"/>
  <c r="I1200" i="45"/>
  <c r="I1201" i="45"/>
  <c r="I1202" i="45"/>
  <c r="I1203" i="45"/>
  <c r="I1204" i="45"/>
  <c r="I1205" i="45"/>
  <c r="I1206" i="45"/>
  <c r="I1207" i="45"/>
  <c r="I1208" i="45"/>
  <c r="I1209" i="45"/>
  <c r="I1210" i="45"/>
  <c r="I1211" i="45"/>
  <c r="I1212" i="45"/>
  <c r="I1213" i="45"/>
  <c r="I1214" i="45"/>
  <c r="I1215" i="45"/>
  <c r="I1216" i="45"/>
  <c r="I1217" i="45"/>
  <c r="I1218" i="45"/>
  <c r="I1219" i="45"/>
  <c r="I1220" i="45"/>
  <c r="I1221" i="45"/>
  <c r="I1222" i="45"/>
  <c r="I1223" i="45"/>
  <c r="I1224" i="45"/>
  <c r="I1225" i="45"/>
  <c r="I1226" i="45"/>
  <c r="I1227" i="45"/>
  <c r="I1228" i="45"/>
  <c r="I1229" i="45"/>
  <c r="I1230" i="45"/>
  <c r="I1231" i="45"/>
  <c r="I1232" i="45"/>
  <c r="I1233" i="45"/>
  <c r="I1234" i="45"/>
  <c r="I1235" i="45"/>
  <c r="I1236" i="45"/>
  <c r="I1237" i="45"/>
  <c r="I1238" i="45"/>
  <c r="I1239" i="45"/>
  <c r="I1240" i="45"/>
  <c r="I1241" i="45"/>
  <c r="I1242" i="45"/>
  <c r="I1243" i="45"/>
  <c r="I1244" i="45"/>
  <c r="I1245" i="45"/>
  <c r="I1246" i="45"/>
  <c r="I1247" i="45"/>
  <c r="I1248" i="45"/>
  <c r="I1249" i="45"/>
  <c r="I1250" i="45"/>
  <c r="I1251" i="45"/>
  <c r="I1252" i="45"/>
  <c r="I1253" i="45"/>
  <c r="I1254" i="45"/>
  <c r="I1255" i="45"/>
  <c r="I1256" i="45"/>
  <c r="I1257" i="45"/>
  <c r="I1258" i="45"/>
  <c r="I1259" i="45"/>
  <c r="I1260" i="45"/>
  <c r="I1261" i="45"/>
  <c r="I1262" i="45"/>
  <c r="I1263" i="45"/>
  <c r="I1264" i="45"/>
  <c r="I1265" i="45"/>
  <c r="I1266" i="45"/>
  <c r="I1267" i="45"/>
  <c r="I1268" i="45"/>
  <c r="I1269" i="45"/>
  <c r="I1270" i="45"/>
  <c r="I1271" i="45"/>
  <c r="I1272" i="45"/>
  <c r="I1273" i="45"/>
  <c r="I1274" i="45"/>
  <c r="I1275" i="45"/>
  <c r="I1276" i="45"/>
  <c r="I1277" i="45"/>
  <c r="I1278" i="45"/>
  <c r="I1279" i="45"/>
  <c r="I1280" i="45"/>
  <c r="I1281" i="45"/>
  <c r="I1282" i="45"/>
  <c r="I1283" i="45"/>
  <c r="I1284" i="45"/>
  <c r="I1285" i="45"/>
  <c r="I1286" i="45"/>
  <c r="I1287" i="45"/>
  <c r="I1288" i="45"/>
  <c r="I1289" i="45"/>
  <c r="I1290" i="45"/>
  <c r="I1291" i="45"/>
  <c r="I1292" i="45"/>
  <c r="I1293" i="45"/>
  <c r="I1294" i="45"/>
  <c r="I1295" i="45"/>
  <c r="I1296" i="45"/>
  <c r="I1297" i="45"/>
  <c r="I1298" i="45"/>
  <c r="I1299" i="45"/>
  <c r="I1300" i="45"/>
  <c r="I1301" i="45"/>
  <c r="I1302" i="45"/>
  <c r="I1303" i="45"/>
  <c r="I1304" i="45"/>
  <c r="I1305" i="45"/>
  <c r="I1306" i="45"/>
  <c r="I1307" i="45"/>
  <c r="I1308" i="45"/>
  <c r="I1309" i="45"/>
  <c r="I1310" i="45"/>
  <c r="I1311" i="45"/>
  <c r="I1312" i="45"/>
  <c r="I1313" i="45"/>
  <c r="I1314" i="45"/>
  <c r="I1315" i="45"/>
  <c r="I1316" i="45"/>
  <c r="I1317" i="45"/>
  <c r="I1318" i="45"/>
  <c r="I1319" i="45"/>
  <c r="I1320" i="45"/>
  <c r="I1321" i="45"/>
  <c r="I1322" i="45"/>
  <c r="I1323" i="45"/>
  <c r="I1324" i="45"/>
  <c r="I1325" i="45"/>
  <c r="I1326" i="45"/>
  <c r="I1327" i="45"/>
  <c r="I1328" i="45"/>
  <c r="I1329" i="45"/>
  <c r="I1330" i="45"/>
  <c r="I1331" i="45"/>
  <c r="I1332" i="45"/>
  <c r="I1333" i="45"/>
  <c r="I1334" i="45"/>
  <c r="I1335" i="45"/>
  <c r="I1336" i="45"/>
  <c r="I1337" i="45"/>
  <c r="I1338" i="45"/>
  <c r="I1339" i="45"/>
  <c r="I1340" i="45"/>
  <c r="I1341" i="45"/>
  <c r="I1342" i="45"/>
  <c r="I1343" i="45"/>
  <c r="I1344" i="45"/>
  <c r="I1345" i="45"/>
  <c r="I1346" i="45"/>
  <c r="I1347" i="45"/>
  <c r="I1348" i="45"/>
  <c r="I1349" i="45"/>
  <c r="I1350" i="45"/>
  <c r="I1351" i="45"/>
  <c r="I1352" i="45"/>
  <c r="I1353" i="45"/>
  <c r="I1354" i="45"/>
  <c r="I1355" i="45"/>
  <c r="I1356" i="45"/>
  <c r="I1357" i="45"/>
  <c r="I1358" i="45"/>
  <c r="I1359" i="45"/>
  <c r="I1360" i="45"/>
  <c r="I1361" i="45"/>
  <c r="I1362" i="45"/>
  <c r="I1363" i="45"/>
  <c r="I1364" i="45"/>
  <c r="I1365" i="45"/>
  <c r="I1366" i="45"/>
  <c r="I1367" i="45"/>
  <c r="I1368" i="45"/>
  <c r="I1369" i="45"/>
  <c r="I1370" i="45"/>
  <c r="I1371" i="45"/>
  <c r="I1372" i="45"/>
  <c r="I1373" i="45"/>
  <c r="I1374" i="45"/>
  <c r="I1375" i="45"/>
  <c r="I1376" i="45"/>
  <c r="I1377" i="45"/>
  <c r="I1378" i="45"/>
  <c r="I1379" i="45"/>
  <c r="I1380" i="45"/>
  <c r="I1381" i="45"/>
  <c r="I1382" i="45"/>
  <c r="I1383" i="45"/>
  <c r="I1384" i="45"/>
  <c r="I1385" i="45"/>
  <c r="I1386" i="45"/>
  <c r="I1387" i="45"/>
  <c r="I1388" i="45"/>
  <c r="I1389" i="45"/>
  <c r="I1390" i="45"/>
  <c r="I1391" i="45"/>
  <c r="I1392" i="45"/>
  <c r="I1393" i="45"/>
  <c r="I1394" i="45"/>
  <c r="I1395" i="45"/>
  <c r="I1396" i="45"/>
  <c r="I1397" i="45"/>
  <c r="I1398" i="45"/>
  <c r="I1399" i="45"/>
  <c r="I1400" i="45"/>
  <c r="I1401" i="45"/>
  <c r="I1402" i="45"/>
  <c r="I1403" i="45"/>
  <c r="I1404" i="45"/>
  <c r="I1405" i="45"/>
  <c r="I1406" i="45"/>
  <c r="I1407" i="45"/>
  <c r="I1408" i="45"/>
  <c r="I1409" i="45"/>
  <c r="I1410" i="45"/>
  <c r="I1411" i="45"/>
  <c r="I1412" i="45"/>
  <c r="I1413" i="45"/>
  <c r="I1414" i="45"/>
  <c r="I1415" i="45"/>
  <c r="I1416" i="45"/>
  <c r="I1417" i="45"/>
  <c r="I1418" i="45"/>
  <c r="I1419" i="45"/>
  <c r="I1420" i="45"/>
  <c r="I1421" i="45"/>
  <c r="I1422" i="45"/>
  <c r="I1423" i="45"/>
  <c r="I1424" i="45"/>
  <c r="I1425" i="45"/>
  <c r="I1426" i="45"/>
  <c r="I1427" i="45"/>
  <c r="I1428" i="45"/>
  <c r="I1429" i="45"/>
  <c r="I1430" i="45"/>
  <c r="I1431" i="45"/>
  <c r="I1432" i="45"/>
  <c r="I1433" i="45"/>
  <c r="I1434" i="45"/>
  <c r="I1435" i="45"/>
  <c r="I1436" i="45"/>
  <c r="I1437" i="45"/>
  <c r="I1438" i="45"/>
  <c r="I1439" i="45"/>
  <c r="I1440" i="45"/>
  <c r="I1441" i="45"/>
  <c r="I1442" i="45"/>
  <c r="I1443" i="45"/>
  <c r="I1444" i="45"/>
  <c r="I1445" i="45"/>
  <c r="I1446" i="45"/>
  <c r="I1447" i="45"/>
  <c r="I1448" i="45"/>
  <c r="I1449" i="45"/>
  <c r="I1450" i="45"/>
  <c r="I1451" i="45"/>
  <c r="I1452" i="45"/>
  <c r="I1453" i="45"/>
  <c r="I1454" i="45"/>
  <c r="I1455" i="45"/>
  <c r="I1456" i="45"/>
  <c r="I1457" i="45"/>
  <c r="I1458" i="45"/>
  <c r="I1459" i="45"/>
  <c r="I1460" i="45"/>
  <c r="I1461" i="45"/>
  <c r="I1462" i="45"/>
  <c r="I1463" i="45"/>
  <c r="I1464" i="45"/>
  <c r="I1465" i="45"/>
  <c r="I1466" i="45"/>
  <c r="I1467" i="45"/>
  <c r="I1468" i="45"/>
  <c r="I1469" i="45"/>
  <c r="I1470" i="45"/>
  <c r="I1471" i="45"/>
  <c r="I1472" i="45"/>
  <c r="I1473" i="45"/>
  <c r="I1474" i="45"/>
  <c r="I1475" i="45"/>
  <c r="I1476" i="45"/>
  <c r="I1477" i="45"/>
  <c r="I1478" i="45"/>
  <c r="I1479" i="45"/>
  <c r="I1480" i="45"/>
  <c r="I1481" i="45"/>
  <c r="I1482" i="45"/>
  <c r="I1483" i="45"/>
  <c r="I1484" i="45"/>
  <c r="I1485" i="45"/>
  <c r="I1486" i="45"/>
  <c r="I1487" i="45"/>
  <c r="I1488" i="45"/>
  <c r="I1489" i="45"/>
  <c r="I1490" i="45"/>
  <c r="I1491" i="45"/>
  <c r="I1492" i="45"/>
  <c r="I1493" i="45"/>
  <c r="I1494" i="45"/>
  <c r="I1495" i="45"/>
  <c r="I1496" i="45"/>
  <c r="I1497" i="45"/>
  <c r="I1498" i="45"/>
  <c r="I1499" i="45"/>
  <c r="I1500" i="45"/>
  <c r="I1501" i="45"/>
  <c r="I1502" i="45"/>
  <c r="I1503" i="45"/>
  <c r="I1504" i="45"/>
  <c r="I1505" i="45"/>
  <c r="I1506" i="45"/>
  <c r="I1507" i="45"/>
  <c r="I1508" i="45"/>
  <c r="I1509" i="45"/>
  <c r="I1510" i="45"/>
  <c r="I1511" i="45"/>
  <c r="I1512" i="45"/>
  <c r="I1513" i="45"/>
  <c r="I1514" i="45"/>
  <c r="I1515" i="45"/>
  <c r="I1516" i="45"/>
  <c r="I1517" i="45"/>
  <c r="I1518" i="45"/>
  <c r="I1519" i="45"/>
  <c r="I1520" i="45"/>
  <c r="I1521" i="45"/>
  <c r="I1522" i="45"/>
  <c r="I1523" i="45"/>
  <c r="I1524" i="45"/>
  <c r="I1525" i="45"/>
  <c r="I1526" i="45"/>
  <c r="I1527" i="45"/>
  <c r="I1528" i="45"/>
  <c r="I1529" i="45"/>
  <c r="I1530" i="45"/>
  <c r="I1531" i="45"/>
  <c r="I1532" i="45"/>
  <c r="I1533" i="45"/>
  <c r="I1534" i="45"/>
  <c r="I1535" i="45"/>
  <c r="I1536" i="45"/>
  <c r="I1537" i="45"/>
  <c r="I1538" i="45"/>
  <c r="I1539" i="45"/>
  <c r="I1540" i="45"/>
  <c r="I1541" i="45"/>
  <c r="I1542" i="45"/>
  <c r="I1543" i="45"/>
  <c r="I1544" i="45"/>
  <c r="I1545" i="45"/>
  <c r="I1546" i="45"/>
  <c r="I1547" i="45"/>
  <c r="I1548" i="45"/>
  <c r="I1549" i="45"/>
  <c r="I1550" i="45"/>
  <c r="I1551" i="45"/>
  <c r="I1552" i="45"/>
  <c r="I1553" i="45"/>
  <c r="I1554" i="45"/>
  <c r="I1555" i="45"/>
  <c r="I1556" i="45"/>
  <c r="I1557" i="45"/>
  <c r="I1558" i="45"/>
  <c r="I1559" i="45"/>
  <c r="I1560" i="45"/>
  <c r="I1561" i="45"/>
  <c r="I1562" i="45"/>
  <c r="I1563" i="45"/>
  <c r="I1564" i="45"/>
  <c r="I1565" i="45"/>
  <c r="I1566" i="45"/>
  <c r="I1567" i="45"/>
  <c r="I1568" i="45"/>
  <c r="I1569" i="45"/>
  <c r="I1570" i="45"/>
  <c r="I1571" i="45"/>
  <c r="I1572" i="45"/>
  <c r="I1573" i="45"/>
  <c r="I1574" i="45"/>
  <c r="I1575" i="45"/>
  <c r="I1576" i="45"/>
  <c r="I1577" i="45"/>
  <c r="I1578" i="45"/>
  <c r="I1579" i="45"/>
  <c r="I1580" i="45"/>
  <c r="I1581" i="45"/>
  <c r="I1582" i="45"/>
  <c r="I1583" i="45"/>
  <c r="I1584" i="45"/>
  <c r="I1585" i="45"/>
  <c r="I1586" i="45"/>
  <c r="I1587" i="45"/>
  <c r="I1588" i="45"/>
  <c r="I1589" i="45"/>
  <c r="I1590" i="45"/>
  <c r="I1591" i="45"/>
  <c r="I1592" i="45"/>
  <c r="I1593" i="45"/>
  <c r="I1594" i="45"/>
  <c r="I1595" i="45"/>
  <c r="I1596" i="45"/>
  <c r="I1597" i="45"/>
  <c r="I1598" i="45"/>
  <c r="I1599" i="45"/>
  <c r="I1600" i="45"/>
  <c r="I1601" i="45"/>
  <c r="I1602" i="45"/>
  <c r="I1603" i="45"/>
  <c r="I1604" i="45"/>
  <c r="I1605" i="45"/>
  <c r="I1606" i="45"/>
  <c r="I1607" i="45"/>
  <c r="I1608" i="45"/>
  <c r="I1609" i="45"/>
  <c r="I1610" i="45"/>
  <c r="I1611" i="45"/>
  <c r="I1612" i="45"/>
  <c r="I1613" i="45"/>
  <c r="I1614" i="45"/>
  <c r="I1615" i="45"/>
  <c r="I1616" i="45"/>
  <c r="I1617" i="45"/>
  <c r="I1618" i="45"/>
  <c r="I1619" i="45"/>
  <c r="I1620" i="45"/>
  <c r="I1621" i="45"/>
  <c r="I1622" i="45"/>
  <c r="I1623" i="45"/>
  <c r="I1624" i="45"/>
  <c r="I1625" i="45"/>
  <c r="I1626" i="45"/>
  <c r="I1627" i="45"/>
  <c r="I1628" i="45"/>
  <c r="I1629" i="45"/>
  <c r="I1630" i="45"/>
  <c r="I1631" i="45"/>
  <c r="I1632" i="45"/>
  <c r="I1633" i="45"/>
  <c r="I1634" i="45"/>
  <c r="I1635" i="45"/>
  <c r="I1636" i="45"/>
  <c r="I1637" i="45"/>
  <c r="I1638" i="45"/>
  <c r="I1639" i="45"/>
  <c r="I1640" i="45"/>
  <c r="I1641" i="45"/>
  <c r="I1642" i="45"/>
  <c r="I1643" i="45"/>
  <c r="I1644" i="45"/>
  <c r="I1645" i="45"/>
  <c r="I1646" i="45"/>
  <c r="I1647" i="45"/>
  <c r="I1648" i="45"/>
  <c r="I1649" i="45"/>
  <c r="I1650" i="45"/>
  <c r="I1651" i="45"/>
  <c r="I1652" i="45"/>
  <c r="I1653" i="45"/>
  <c r="I1654" i="45"/>
  <c r="I1655" i="45"/>
  <c r="I1656" i="45"/>
  <c r="I1657" i="45"/>
  <c r="I1658" i="45"/>
  <c r="I1659" i="45"/>
  <c r="I1660" i="45"/>
  <c r="I1661" i="45"/>
  <c r="I1662" i="45"/>
  <c r="I1663" i="45"/>
  <c r="I1664" i="45"/>
  <c r="I1665" i="45"/>
  <c r="I1666" i="45"/>
  <c r="I1667" i="45"/>
  <c r="I1668" i="45"/>
  <c r="I1669" i="45"/>
  <c r="I1670" i="45"/>
  <c r="I1671" i="45"/>
  <c r="I1672" i="45"/>
  <c r="I1673" i="45"/>
  <c r="I1674" i="45"/>
  <c r="I1675" i="45"/>
  <c r="I1676" i="45"/>
  <c r="I1677" i="45"/>
  <c r="I1678" i="45"/>
  <c r="I1679" i="45"/>
  <c r="I1680" i="45"/>
  <c r="I1681" i="45"/>
  <c r="I1682" i="45"/>
  <c r="I1683" i="45"/>
  <c r="I1684" i="45"/>
  <c r="I1685" i="45"/>
  <c r="I1686" i="45"/>
  <c r="I1687" i="45"/>
  <c r="I1688" i="45"/>
  <c r="I1689" i="45"/>
  <c r="I1690" i="45"/>
  <c r="I1691" i="45"/>
  <c r="I1692" i="45"/>
  <c r="I1693" i="45"/>
  <c r="I1694" i="45"/>
  <c r="I1695" i="45"/>
  <c r="I1696" i="45"/>
  <c r="I1697" i="45"/>
  <c r="I1698" i="45"/>
  <c r="I1699" i="45"/>
  <c r="I1700" i="45"/>
  <c r="I1701" i="45"/>
  <c r="I1702" i="45"/>
  <c r="I1703" i="45"/>
  <c r="I1704" i="45"/>
  <c r="I1705" i="45"/>
  <c r="I1706" i="45"/>
  <c r="I1707" i="45"/>
  <c r="I1708" i="45"/>
  <c r="I1709" i="45"/>
  <c r="I1710" i="45"/>
  <c r="I1711" i="45"/>
  <c r="I1712" i="45"/>
  <c r="I1713" i="45"/>
  <c r="I1714" i="45"/>
  <c r="I1715" i="45"/>
  <c r="I1716" i="45"/>
  <c r="I1717" i="45"/>
  <c r="I1718" i="45"/>
  <c r="I1719" i="45"/>
  <c r="I1720" i="45"/>
  <c r="I1721" i="45"/>
  <c r="I1722" i="45"/>
  <c r="I1723" i="45"/>
  <c r="I1724" i="45"/>
  <c r="I1725" i="45"/>
  <c r="I1726" i="45"/>
  <c r="I1727" i="45"/>
  <c r="I1728" i="45"/>
  <c r="I1729" i="45"/>
  <c r="I1730" i="45"/>
  <c r="I1731" i="45"/>
  <c r="I1732" i="45"/>
  <c r="I1733" i="45"/>
  <c r="I1734" i="45"/>
  <c r="I1735" i="45"/>
  <c r="I1736" i="45"/>
  <c r="I1737" i="45"/>
  <c r="I1738" i="45"/>
  <c r="I1739" i="45"/>
  <c r="I1740" i="45"/>
  <c r="I1741" i="45"/>
  <c r="I1742" i="45"/>
  <c r="I1743" i="45"/>
  <c r="I1744" i="45"/>
  <c r="I1745" i="45"/>
  <c r="I1746" i="45"/>
  <c r="I1747" i="45"/>
  <c r="I1748" i="45"/>
  <c r="I1749" i="45"/>
  <c r="I1750" i="45"/>
  <c r="I1751" i="45"/>
  <c r="I1752" i="45"/>
  <c r="I1753" i="45"/>
  <c r="I1754" i="45"/>
  <c r="I1755" i="45"/>
  <c r="I1756" i="45"/>
  <c r="I1757" i="45"/>
  <c r="I1758" i="45"/>
  <c r="I1759" i="45"/>
  <c r="I1760" i="45"/>
  <c r="I1761" i="45"/>
  <c r="I1762" i="45"/>
  <c r="I1763" i="45"/>
  <c r="I1764" i="45"/>
  <c r="I1765" i="45"/>
  <c r="I1766" i="45"/>
  <c r="I1767" i="45"/>
  <c r="I1768" i="45"/>
  <c r="I1769" i="45"/>
  <c r="I1770" i="45"/>
  <c r="I1771" i="45"/>
  <c r="I1772" i="45"/>
  <c r="I1773" i="45"/>
  <c r="I1774" i="45"/>
  <c r="I1775" i="45"/>
  <c r="I1776" i="45"/>
  <c r="I1777" i="45"/>
  <c r="I1778" i="45"/>
  <c r="I1779" i="45"/>
  <c r="I1780" i="45"/>
  <c r="I1781" i="45"/>
  <c r="I1782" i="45"/>
  <c r="I1783" i="45"/>
  <c r="I1784" i="45"/>
  <c r="I1785" i="45"/>
  <c r="I1786" i="45"/>
  <c r="I1787" i="45"/>
  <c r="I1788" i="45"/>
  <c r="I1789" i="45"/>
  <c r="I1790" i="45"/>
  <c r="I1791" i="45"/>
  <c r="I1792" i="45"/>
  <c r="I1793" i="45"/>
  <c r="I1794" i="45"/>
  <c r="I1795" i="45"/>
  <c r="I1796" i="45"/>
  <c r="I1797" i="45"/>
  <c r="I1798" i="45"/>
  <c r="I1799" i="45"/>
  <c r="I1800" i="45"/>
  <c r="I1801" i="45"/>
  <c r="I1802" i="45"/>
  <c r="I1803" i="45"/>
  <c r="I1804" i="45"/>
  <c r="I1805" i="45"/>
  <c r="I1806" i="45"/>
  <c r="I1807" i="45"/>
  <c r="I1808" i="45"/>
  <c r="I1809" i="45"/>
  <c r="I1810" i="45"/>
  <c r="I1811" i="45"/>
  <c r="I1812" i="45"/>
  <c r="I1813" i="45"/>
  <c r="I1814" i="45"/>
  <c r="I1815" i="45"/>
  <c r="I1816" i="45"/>
  <c r="I1817" i="45"/>
  <c r="I1818" i="45"/>
  <c r="I1819" i="45"/>
  <c r="I1820" i="45"/>
  <c r="I1821" i="45"/>
  <c r="I1822" i="45"/>
  <c r="I1823" i="45"/>
  <c r="I1824" i="45"/>
  <c r="I1825" i="45"/>
  <c r="I1826" i="45"/>
  <c r="I1827" i="45"/>
  <c r="I1828" i="45"/>
  <c r="I1829" i="45"/>
  <c r="I1830" i="45"/>
  <c r="I1831" i="45"/>
  <c r="I1832" i="45"/>
  <c r="I1833" i="45"/>
  <c r="I1834" i="45"/>
  <c r="I1835" i="45"/>
  <c r="I1836" i="45"/>
  <c r="I1837" i="45"/>
  <c r="I1838" i="45"/>
  <c r="I1839" i="45"/>
  <c r="I1840" i="45"/>
  <c r="I1841" i="45"/>
  <c r="I1842" i="45"/>
  <c r="I1843" i="45"/>
  <c r="I1844" i="45"/>
  <c r="I1845" i="45"/>
  <c r="I1846" i="45"/>
  <c r="I1847" i="45"/>
  <c r="I1848" i="45"/>
  <c r="I1849" i="45"/>
  <c r="I1850" i="45"/>
  <c r="I1851" i="45"/>
  <c r="I1852" i="45"/>
  <c r="I1853" i="45"/>
  <c r="I1854" i="45"/>
  <c r="I1855" i="45"/>
  <c r="I1856" i="45"/>
  <c r="I1857" i="45"/>
  <c r="I1858" i="45"/>
  <c r="I1859" i="45"/>
  <c r="I1860" i="45"/>
  <c r="I1861" i="45"/>
  <c r="I1862" i="45"/>
  <c r="I1863" i="45"/>
  <c r="I1864" i="45"/>
  <c r="I1865" i="45"/>
  <c r="I1866" i="45"/>
  <c r="I1867" i="45"/>
  <c r="I1868" i="45"/>
  <c r="I1869" i="45"/>
  <c r="I1870" i="45"/>
  <c r="I1871" i="45"/>
  <c r="I1872" i="45"/>
  <c r="I1873" i="45"/>
  <c r="I1874" i="45"/>
  <c r="I1875" i="45"/>
  <c r="I1876" i="45"/>
  <c r="I1877" i="45"/>
  <c r="I1878" i="45"/>
  <c r="I1879" i="45"/>
  <c r="I1880" i="45"/>
  <c r="I1881" i="45"/>
  <c r="I1882" i="45"/>
  <c r="I1883" i="45"/>
  <c r="I1884" i="45"/>
  <c r="I1885" i="45"/>
  <c r="I1886" i="45"/>
  <c r="I1887" i="45"/>
  <c r="I1888" i="45"/>
  <c r="I1889" i="45"/>
  <c r="I1890" i="45"/>
  <c r="I1891" i="45"/>
  <c r="I1892" i="45"/>
  <c r="I1893" i="45"/>
  <c r="I1894" i="45"/>
  <c r="I1895" i="45"/>
  <c r="I1896" i="45"/>
  <c r="I1897" i="45"/>
  <c r="I1898" i="45"/>
  <c r="I1899" i="45"/>
  <c r="I1900" i="45"/>
  <c r="I1901" i="45"/>
  <c r="I1902" i="45"/>
  <c r="I1903" i="45"/>
  <c r="I1904" i="45"/>
  <c r="I1905" i="45"/>
  <c r="I1906" i="45"/>
  <c r="I1907" i="45"/>
  <c r="I1908" i="45"/>
  <c r="I1909" i="45"/>
  <c r="I1910" i="45"/>
  <c r="I1911" i="45"/>
  <c r="I1912" i="45"/>
  <c r="I1913" i="45"/>
  <c r="I1914" i="45"/>
  <c r="I1915" i="45"/>
  <c r="I1916" i="45"/>
  <c r="I1917" i="45"/>
  <c r="I1918" i="45"/>
  <c r="I1919" i="45"/>
  <c r="I1920" i="45"/>
  <c r="I1921" i="45"/>
  <c r="I1922" i="45"/>
  <c r="I1923" i="45"/>
  <c r="I1924" i="45"/>
  <c r="I1925" i="45"/>
  <c r="I1926" i="45"/>
  <c r="I1927" i="45"/>
  <c r="I1928" i="45"/>
  <c r="I1929" i="45"/>
  <c r="I1930" i="45"/>
  <c r="I1931" i="45"/>
  <c r="I1932" i="45"/>
  <c r="I1933" i="45"/>
  <c r="I1934" i="45"/>
  <c r="I1935" i="45"/>
  <c r="I1936" i="45"/>
  <c r="I1937" i="45"/>
  <c r="I1938" i="45"/>
  <c r="I1939" i="45"/>
  <c r="I1940" i="45"/>
  <c r="I1941" i="45"/>
  <c r="I1942" i="45"/>
  <c r="I1943" i="45"/>
  <c r="I1944" i="45"/>
  <c r="I1945" i="45"/>
  <c r="I1946" i="45"/>
  <c r="I1947" i="45"/>
  <c r="I1948" i="45"/>
  <c r="I1949" i="45"/>
  <c r="I1950" i="45"/>
  <c r="I1951" i="45"/>
  <c r="I1952" i="45"/>
  <c r="I1953" i="45"/>
  <c r="I1954" i="45"/>
  <c r="I1955" i="45"/>
  <c r="I1956" i="45"/>
  <c r="I1957" i="45"/>
  <c r="I1958" i="45"/>
  <c r="I1959" i="45"/>
  <c r="I1960" i="45"/>
  <c r="I1961" i="45"/>
  <c r="I1962" i="45"/>
  <c r="I1963" i="45"/>
  <c r="I1964" i="45"/>
  <c r="I1965" i="45"/>
  <c r="I1966" i="45"/>
  <c r="I1967" i="45"/>
  <c r="I1968" i="45"/>
  <c r="I1969" i="45"/>
  <c r="I1970" i="45"/>
  <c r="I1971" i="45"/>
  <c r="I1972" i="45"/>
  <c r="I1973" i="45"/>
  <c r="I1974" i="45"/>
  <c r="I1975" i="45"/>
  <c r="I1976" i="45"/>
  <c r="I1977" i="45"/>
  <c r="I1978" i="45"/>
  <c r="I1979" i="45"/>
  <c r="I1980" i="45"/>
  <c r="I1981" i="45"/>
  <c r="I1982" i="45"/>
  <c r="I1983" i="45"/>
  <c r="I1984" i="45"/>
  <c r="I1985" i="45"/>
  <c r="I1986" i="45"/>
  <c r="I1987" i="45"/>
  <c r="I1988" i="45"/>
  <c r="I1989" i="45"/>
  <c r="I1990" i="45"/>
  <c r="I1991" i="45"/>
  <c r="I1992" i="45"/>
  <c r="I1993" i="45"/>
  <c r="I1994" i="45"/>
  <c r="I1995" i="45"/>
  <c r="I1996" i="45"/>
  <c r="I1997" i="45"/>
  <c r="I1998" i="45"/>
  <c r="I1999" i="45"/>
  <c r="I2000" i="45"/>
  <c r="I2001" i="45"/>
  <c r="I2002" i="45"/>
  <c r="I2003" i="45"/>
  <c r="I2004" i="45"/>
  <c r="I2005" i="45"/>
  <c r="I2006" i="45"/>
  <c r="I2007" i="45"/>
  <c r="I2008" i="45"/>
  <c r="I2009" i="45"/>
  <c r="I2010" i="45"/>
  <c r="I2011" i="45"/>
  <c r="I2012" i="45"/>
  <c r="I2013" i="45"/>
  <c r="I2014" i="45"/>
  <c r="I2015" i="45"/>
  <c r="I2016" i="45"/>
  <c r="I2017" i="45"/>
  <c r="I2018" i="45"/>
  <c r="I2019" i="45"/>
  <c r="I2020" i="45"/>
  <c r="I2021" i="45"/>
  <c r="I2022" i="45"/>
  <c r="I2023" i="45"/>
  <c r="I2024" i="45"/>
  <c r="I2025" i="45"/>
  <c r="I2026" i="45"/>
  <c r="I2027" i="45"/>
  <c r="I2028" i="45"/>
  <c r="I2029" i="45"/>
  <c r="I2030" i="45"/>
  <c r="I2031" i="45"/>
  <c r="I2032" i="45"/>
  <c r="I2033" i="45"/>
  <c r="I2034" i="45"/>
  <c r="I2035" i="45"/>
  <c r="I2036" i="45"/>
  <c r="I2037" i="45"/>
  <c r="I2038" i="45"/>
  <c r="I2039" i="45"/>
  <c r="I2040" i="45"/>
  <c r="I2041" i="45"/>
  <c r="I2042" i="45"/>
  <c r="I2043" i="45"/>
  <c r="I2044" i="45"/>
  <c r="I2045" i="45"/>
  <c r="I2046" i="45"/>
  <c r="I2047" i="45"/>
  <c r="I2048" i="45"/>
  <c r="I2049" i="45"/>
  <c r="I2050" i="45"/>
  <c r="I2051" i="45"/>
  <c r="I2052" i="45"/>
  <c r="I2053" i="45"/>
  <c r="I2054" i="45"/>
  <c r="I2055" i="45"/>
  <c r="I2056" i="45"/>
  <c r="I2057" i="45"/>
  <c r="I2058" i="45"/>
  <c r="I2059" i="45"/>
  <c r="I2060" i="45"/>
  <c r="I2061" i="45"/>
  <c r="I2062" i="45"/>
  <c r="I2063" i="45"/>
  <c r="I2064" i="45"/>
  <c r="I2065" i="45"/>
  <c r="I2066" i="45"/>
  <c r="I2067" i="45"/>
  <c r="I2068" i="45"/>
  <c r="I2069" i="45"/>
  <c r="I2070" i="45"/>
  <c r="I2071" i="45"/>
  <c r="I2072" i="45"/>
  <c r="I2073" i="45"/>
  <c r="I2074" i="45"/>
  <c r="I2075" i="45"/>
  <c r="I2076" i="45"/>
  <c r="I2077" i="45"/>
  <c r="I2078" i="45"/>
  <c r="I2079" i="45"/>
  <c r="I2080" i="45"/>
  <c r="I2081" i="45"/>
  <c r="I2082" i="45"/>
  <c r="I2083" i="45"/>
  <c r="I2084" i="45"/>
  <c r="I2085" i="45"/>
  <c r="I2086" i="45"/>
  <c r="I2087" i="45"/>
  <c r="I2088" i="45"/>
  <c r="I2089" i="45"/>
  <c r="I2090" i="45"/>
  <c r="I2091" i="45"/>
  <c r="I2092" i="45"/>
  <c r="I2093" i="45"/>
  <c r="I2094" i="45"/>
  <c r="I2095" i="45"/>
  <c r="I2096" i="45"/>
  <c r="I2097" i="45"/>
  <c r="I2098" i="45"/>
  <c r="I2099" i="45"/>
  <c r="I2100" i="45"/>
  <c r="I2101" i="45"/>
  <c r="I2102" i="45"/>
  <c r="I2103" i="45"/>
  <c r="I2104" i="45"/>
  <c r="I2105" i="45"/>
  <c r="I2106" i="45"/>
  <c r="I2107" i="45"/>
  <c r="I2108" i="45"/>
  <c r="I2109" i="45"/>
  <c r="I2110" i="45"/>
  <c r="I2111" i="45"/>
  <c r="I2112" i="45"/>
  <c r="I2113" i="45"/>
  <c r="I2114" i="45"/>
  <c r="I2115" i="45"/>
  <c r="I2116" i="45"/>
  <c r="I2117" i="45"/>
  <c r="I2118" i="45"/>
  <c r="I2119" i="45"/>
  <c r="I2120" i="45"/>
  <c r="I2121" i="45"/>
  <c r="I2122" i="45"/>
  <c r="I2123" i="45"/>
  <c r="I2124" i="45"/>
  <c r="I2125" i="45"/>
  <c r="I2126" i="45"/>
  <c r="I2127" i="45"/>
  <c r="I2128" i="45"/>
  <c r="I2129" i="45"/>
  <c r="I2130" i="45"/>
  <c r="I2131" i="45"/>
  <c r="I2132" i="45"/>
  <c r="I2133" i="45"/>
  <c r="I2134" i="45"/>
  <c r="I2135" i="45"/>
  <c r="I2136" i="45"/>
  <c r="I2137" i="45"/>
  <c r="I2138" i="45"/>
  <c r="I2139" i="45"/>
  <c r="I2140" i="45"/>
  <c r="I2141" i="45"/>
  <c r="I2142" i="45"/>
  <c r="I2143" i="45"/>
  <c r="I2144" i="45"/>
  <c r="I2145" i="45"/>
  <c r="I2146" i="45"/>
  <c r="I2147" i="45"/>
  <c r="I2148" i="45"/>
  <c r="I2149" i="45"/>
  <c r="I2150" i="45"/>
  <c r="I2151" i="45"/>
  <c r="I2152" i="45"/>
  <c r="I2153" i="45"/>
  <c r="I2154" i="45"/>
  <c r="I2155" i="45"/>
  <c r="I2156" i="45"/>
  <c r="I2157" i="45"/>
  <c r="I2158" i="45"/>
  <c r="I2159" i="45"/>
  <c r="I2160" i="45"/>
  <c r="I2161" i="45"/>
  <c r="I2162" i="45"/>
  <c r="I2163" i="45"/>
  <c r="I2164" i="45"/>
  <c r="I2165" i="45"/>
  <c r="I2166" i="45"/>
  <c r="I2167" i="45"/>
  <c r="I2168" i="45"/>
  <c r="I2169" i="45"/>
  <c r="I2170" i="45"/>
  <c r="I2171" i="45"/>
  <c r="I2172" i="45"/>
  <c r="I2173" i="45"/>
  <c r="I2174" i="45"/>
  <c r="I2175" i="45"/>
  <c r="I2176" i="45"/>
  <c r="I2177" i="45"/>
  <c r="I2178" i="45"/>
  <c r="I2179" i="45"/>
  <c r="I2180" i="45"/>
  <c r="I2181" i="45"/>
  <c r="I2182" i="45"/>
  <c r="I2183" i="45"/>
  <c r="I2184" i="45"/>
  <c r="I2185" i="45"/>
  <c r="I2186" i="45"/>
  <c r="I2187" i="45"/>
  <c r="I2188" i="45"/>
  <c r="I2189" i="45"/>
  <c r="I2190" i="45"/>
  <c r="I2191" i="45"/>
  <c r="I2192" i="45"/>
  <c r="I2193" i="45"/>
  <c r="I2194" i="45"/>
  <c r="I2195" i="45"/>
  <c r="I2196" i="45"/>
  <c r="I2197" i="45"/>
  <c r="I2198" i="45"/>
  <c r="I2199" i="45"/>
  <c r="I2200" i="45"/>
  <c r="I2201" i="45"/>
  <c r="I2202" i="45"/>
  <c r="I2203" i="45"/>
  <c r="I2204" i="45"/>
  <c r="I2205" i="45"/>
  <c r="I2206" i="45"/>
  <c r="I2207" i="45"/>
  <c r="I2208" i="45"/>
  <c r="I2209" i="45"/>
  <c r="I2210" i="45"/>
  <c r="I2211" i="45"/>
  <c r="I2212" i="45"/>
  <c r="I2213" i="45"/>
  <c r="I2214" i="45"/>
  <c r="I2215" i="45"/>
  <c r="I2216" i="45"/>
  <c r="I2217" i="45"/>
  <c r="I2218" i="45"/>
  <c r="I2219" i="45"/>
  <c r="I2220" i="45"/>
  <c r="I2221" i="45"/>
  <c r="I2222" i="45"/>
  <c r="I2223" i="45"/>
  <c r="I2224" i="45"/>
  <c r="I2225" i="45"/>
  <c r="I2226" i="45"/>
  <c r="I2227" i="45"/>
  <c r="I2228" i="45"/>
  <c r="I2229" i="45"/>
  <c r="I2230" i="45"/>
  <c r="I2231" i="45"/>
  <c r="I2232" i="45"/>
  <c r="I2233" i="45"/>
  <c r="I2234" i="45"/>
  <c r="I2235" i="45"/>
  <c r="I2236" i="45"/>
  <c r="I2237" i="45"/>
  <c r="I2238" i="45"/>
  <c r="I2239" i="45"/>
  <c r="I2240" i="45"/>
  <c r="I2241" i="45"/>
  <c r="I2242" i="45"/>
  <c r="I2243" i="45"/>
  <c r="I2244" i="45"/>
  <c r="I2245" i="45"/>
  <c r="I2246" i="45"/>
  <c r="I2247" i="45"/>
  <c r="I2248" i="45"/>
  <c r="I2249" i="45"/>
  <c r="I2250" i="45"/>
  <c r="I2251" i="45"/>
  <c r="I2252" i="45"/>
  <c r="I2253" i="45"/>
  <c r="I2254" i="45"/>
  <c r="I2255" i="45"/>
  <c r="I2256" i="45"/>
  <c r="I2257" i="45"/>
  <c r="I2258" i="45"/>
  <c r="I2259" i="45"/>
  <c r="I2260" i="45"/>
  <c r="I2261" i="45"/>
  <c r="I2262" i="45"/>
  <c r="I2263" i="45"/>
  <c r="I2264" i="45"/>
  <c r="I2265" i="45"/>
  <c r="I2266" i="45"/>
  <c r="I2267" i="45"/>
  <c r="I2268" i="45"/>
  <c r="I2269" i="45"/>
  <c r="I2270" i="45"/>
  <c r="I2271" i="45"/>
  <c r="I2272" i="45"/>
  <c r="I2273" i="45"/>
  <c r="I2274" i="45"/>
  <c r="I2275" i="45"/>
  <c r="I2276" i="45"/>
  <c r="I2277" i="45"/>
  <c r="I2278" i="45"/>
  <c r="I2279" i="45"/>
  <c r="I2280" i="45"/>
  <c r="I2281" i="45"/>
  <c r="I2282" i="45"/>
  <c r="I2283" i="45"/>
  <c r="I2284" i="45"/>
  <c r="I2285" i="45"/>
  <c r="I2286" i="45"/>
  <c r="I2287" i="45"/>
  <c r="I2288" i="45"/>
  <c r="I2289" i="45"/>
  <c r="I2290" i="45"/>
  <c r="I2291" i="45"/>
  <c r="I2292" i="45"/>
  <c r="I2293" i="45"/>
  <c r="I2294" i="45"/>
  <c r="I2295" i="45"/>
  <c r="I2296" i="45"/>
  <c r="I2297" i="45"/>
  <c r="I2298" i="45"/>
  <c r="I2299" i="45"/>
  <c r="I2300" i="45"/>
  <c r="I2301" i="45"/>
  <c r="I2302" i="45"/>
  <c r="I2303" i="45"/>
  <c r="I2304" i="45"/>
  <c r="I2305" i="45"/>
  <c r="I2306" i="45"/>
  <c r="I2307" i="45"/>
  <c r="I2308" i="45"/>
  <c r="I2309" i="45"/>
  <c r="I2310" i="45"/>
  <c r="I2311" i="45"/>
  <c r="I2312" i="45"/>
  <c r="I2313" i="45"/>
  <c r="I2314" i="45"/>
  <c r="I2315" i="45"/>
  <c r="I2316" i="45"/>
  <c r="I2317" i="45"/>
  <c r="I2318" i="45"/>
  <c r="I2319" i="45"/>
  <c r="I2320" i="45"/>
  <c r="I2321" i="45"/>
  <c r="I2322" i="45"/>
  <c r="I2323" i="45"/>
  <c r="I2324" i="45"/>
  <c r="I2325" i="45"/>
  <c r="I2326" i="45"/>
  <c r="I2327" i="45"/>
  <c r="I2328" i="45"/>
  <c r="I2329" i="45"/>
  <c r="I2330" i="45"/>
  <c r="I2331" i="45"/>
  <c r="I2332" i="45"/>
  <c r="I2333" i="45"/>
  <c r="I2334" i="45"/>
  <c r="I2335" i="45"/>
  <c r="I2336" i="45"/>
  <c r="I2337" i="45"/>
  <c r="I2338" i="45"/>
  <c r="I2339" i="45"/>
  <c r="I2340" i="45"/>
  <c r="I2341" i="45"/>
  <c r="I2342" i="45"/>
  <c r="I2343" i="45"/>
  <c r="I2344" i="45"/>
  <c r="I2345" i="45"/>
  <c r="I2346" i="45"/>
  <c r="I2347" i="45"/>
  <c r="I2348" i="45"/>
  <c r="I2349" i="45"/>
  <c r="I2350" i="45"/>
  <c r="I2351" i="45"/>
  <c r="I2352" i="45"/>
  <c r="I2353" i="45"/>
  <c r="I2354" i="45"/>
  <c r="I2355" i="45"/>
  <c r="I2356" i="45"/>
  <c r="I2357" i="45"/>
  <c r="I2358" i="45"/>
  <c r="I2359" i="45"/>
  <c r="I2360" i="45"/>
  <c r="I2361" i="45"/>
  <c r="I2362" i="45"/>
  <c r="I2363" i="45"/>
  <c r="I2364" i="45"/>
  <c r="I2365" i="45"/>
  <c r="I2366" i="45"/>
  <c r="I2367" i="45"/>
  <c r="I2368" i="45"/>
  <c r="I2369" i="45"/>
  <c r="I2370" i="45"/>
  <c r="I2371" i="45"/>
  <c r="I2372" i="45"/>
  <c r="I2373" i="45"/>
  <c r="I2374" i="45"/>
  <c r="I2375" i="45"/>
  <c r="I2376" i="45"/>
  <c r="I2377" i="45"/>
  <c r="I2378" i="45"/>
  <c r="I2379" i="45"/>
  <c r="I2380" i="45"/>
  <c r="I2381" i="45"/>
  <c r="I2382" i="45"/>
  <c r="I2383" i="45"/>
  <c r="I2384" i="45"/>
  <c r="I2385" i="45"/>
  <c r="I2386" i="45"/>
  <c r="I2387" i="45"/>
  <c r="I2388" i="45"/>
  <c r="I2389" i="45"/>
  <c r="I2390" i="45"/>
  <c r="I2391" i="45"/>
  <c r="I2392" i="45"/>
  <c r="I2393" i="45"/>
  <c r="I2394" i="45"/>
  <c r="I2395" i="45"/>
  <c r="I2396" i="45"/>
  <c r="I2397" i="45"/>
  <c r="I2398" i="45"/>
  <c r="I2399" i="45"/>
  <c r="I2400" i="45"/>
  <c r="I2401" i="45"/>
  <c r="I2402" i="45"/>
  <c r="I2403" i="45"/>
  <c r="I2404" i="45"/>
  <c r="I2405" i="45"/>
  <c r="I2406" i="45"/>
  <c r="I2407" i="45"/>
  <c r="I2408" i="45"/>
  <c r="I2409" i="45"/>
  <c r="I2410" i="45"/>
  <c r="I2411" i="45"/>
  <c r="I2412" i="45"/>
  <c r="I2413" i="45"/>
  <c r="I2414" i="45"/>
  <c r="I2415" i="45"/>
  <c r="I2416" i="45"/>
  <c r="I2417" i="45"/>
  <c r="I2418" i="45"/>
  <c r="I2419" i="45"/>
  <c r="I2420" i="45"/>
  <c r="I2421" i="45"/>
  <c r="I2422" i="45"/>
  <c r="I2423" i="45"/>
  <c r="I2424" i="45"/>
  <c r="I2425" i="45"/>
  <c r="I2426" i="45"/>
  <c r="I2427" i="45"/>
  <c r="I2428" i="45"/>
  <c r="I2429" i="45"/>
  <c r="I2430" i="45"/>
  <c r="I2431" i="45"/>
  <c r="I2432" i="45"/>
  <c r="I2433" i="45"/>
  <c r="I2434" i="45"/>
  <c r="I2435" i="45"/>
  <c r="I2436" i="45"/>
  <c r="I2437" i="45"/>
  <c r="I2438" i="45"/>
  <c r="I2439" i="45"/>
  <c r="I2440" i="45"/>
  <c r="I2441" i="45"/>
  <c r="I2442" i="45"/>
  <c r="I2443" i="45"/>
  <c r="I2444" i="45"/>
  <c r="I2445" i="45"/>
  <c r="I2446" i="45"/>
  <c r="I2447" i="45"/>
  <c r="I2448" i="45"/>
  <c r="I2449" i="45"/>
  <c r="I2450" i="45"/>
  <c r="I2451" i="45"/>
  <c r="I2452" i="45"/>
  <c r="I2453" i="45"/>
  <c r="I2454" i="45"/>
  <c r="I2455" i="45"/>
  <c r="I2456" i="45"/>
  <c r="I2457" i="45"/>
  <c r="I2458" i="45"/>
  <c r="I2459" i="45"/>
  <c r="I2460" i="45"/>
  <c r="I2461" i="45"/>
  <c r="I2462" i="45"/>
  <c r="I2463" i="45"/>
  <c r="I2464" i="45"/>
  <c r="I2465" i="45"/>
  <c r="I2466" i="45"/>
  <c r="I2467" i="45"/>
  <c r="I2468" i="45"/>
  <c r="I2469" i="45"/>
  <c r="I2470" i="45"/>
  <c r="I2471" i="45"/>
  <c r="I2472" i="45"/>
  <c r="I2473" i="45"/>
  <c r="I2474" i="45"/>
  <c r="I2475" i="45"/>
  <c r="I2476" i="45"/>
  <c r="I2477" i="45"/>
  <c r="I2478" i="45"/>
  <c r="I2479" i="45"/>
  <c r="I2480" i="45"/>
  <c r="I2481" i="45"/>
  <c r="I2482" i="45"/>
  <c r="I2483" i="45"/>
  <c r="I2484" i="45"/>
  <c r="I2485" i="45"/>
  <c r="I2486" i="45"/>
  <c r="I2487" i="45"/>
  <c r="I2488" i="45"/>
  <c r="I2489" i="45"/>
  <c r="I2490" i="45"/>
  <c r="I2491" i="45"/>
  <c r="I2492" i="45"/>
  <c r="I2493" i="45"/>
  <c r="I2494" i="45"/>
  <c r="I2495" i="45"/>
  <c r="I2496" i="45"/>
  <c r="I2497" i="45"/>
  <c r="I2498" i="45"/>
  <c r="I2499" i="45"/>
  <c r="I2500" i="45"/>
  <c r="I2501" i="45"/>
  <c r="I2502" i="45"/>
  <c r="I2503" i="45"/>
  <c r="I2504" i="45"/>
  <c r="I2505" i="45"/>
  <c r="I2506" i="45"/>
  <c r="I2507" i="45"/>
  <c r="I2508" i="45"/>
  <c r="I2509" i="45"/>
  <c r="I2510" i="45"/>
  <c r="I2511" i="45"/>
  <c r="I2512" i="45"/>
  <c r="I2513" i="45"/>
  <c r="I2514" i="45"/>
  <c r="I2515" i="45"/>
  <c r="I2516" i="45"/>
  <c r="I2517" i="45"/>
  <c r="I2518" i="45"/>
  <c r="I2519" i="45"/>
  <c r="I2520" i="45"/>
  <c r="I2521" i="45"/>
  <c r="I2522" i="45"/>
  <c r="I2523" i="45"/>
  <c r="I2524" i="45"/>
  <c r="I2525" i="45"/>
  <c r="I2526" i="45"/>
  <c r="I2527" i="45"/>
  <c r="I2528" i="45"/>
  <c r="I2529" i="45"/>
  <c r="I2530" i="45"/>
  <c r="I2531" i="45"/>
  <c r="I2532" i="45"/>
  <c r="I2533" i="45"/>
  <c r="I2534" i="45"/>
  <c r="I2535" i="45"/>
  <c r="I2536" i="45"/>
  <c r="I2537" i="45"/>
  <c r="I2538" i="45"/>
  <c r="I2539" i="45"/>
  <c r="I2540" i="45"/>
  <c r="I2541" i="45"/>
  <c r="I2542" i="45"/>
  <c r="I2543" i="45"/>
  <c r="I2544" i="45"/>
  <c r="I2545" i="45"/>
  <c r="I2546" i="45"/>
  <c r="I2547" i="45"/>
  <c r="I2548" i="45"/>
  <c r="I2549" i="45"/>
  <c r="I2550" i="45"/>
  <c r="I2551" i="45"/>
  <c r="I2552" i="45"/>
  <c r="I2553" i="45"/>
  <c r="I2554" i="45"/>
  <c r="I2555" i="45"/>
  <c r="I2556" i="45"/>
  <c r="I2557" i="45"/>
  <c r="I2558" i="45"/>
  <c r="I2559" i="45"/>
  <c r="I2560" i="45"/>
  <c r="I2561" i="45"/>
  <c r="I2562" i="45"/>
  <c r="I2563" i="45"/>
  <c r="I2564" i="45"/>
  <c r="I2565" i="45"/>
  <c r="I2566" i="45"/>
  <c r="I2567" i="45"/>
  <c r="I2568" i="45"/>
  <c r="I2569" i="45"/>
  <c r="I2570" i="45"/>
  <c r="I2571" i="45"/>
  <c r="I2572" i="45"/>
  <c r="I2573" i="45"/>
  <c r="I2574" i="45"/>
  <c r="I2575" i="45"/>
  <c r="I2576" i="45"/>
  <c r="I2577" i="45"/>
  <c r="I2578" i="45"/>
  <c r="I2579" i="45"/>
  <c r="I2580" i="45"/>
  <c r="I2581" i="45"/>
  <c r="I2582" i="45"/>
  <c r="I2583" i="45"/>
  <c r="I2584" i="45"/>
  <c r="I2585" i="45"/>
  <c r="I2586" i="45"/>
  <c r="I2587" i="45"/>
  <c r="I2588" i="45"/>
  <c r="I2589" i="45"/>
  <c r="I2590" i="45"/>
  <c r="I2591" i="45"/>
  <c r="I2592" i="45"/>
  <c r="I2593" i="45"/>
  <c r="I2594" i="45"/>
  <c r="I2595" i="45"/>
  <c r="I2596" i="45"/>
  <c r="I2597" i="45"/>
  <c r="I2598" i="45"/>
  <c r="I2599" i="45"/>
  <c r="I2600" i="45"/>
  <c r="I2601" i="45"/>
  <c r="I2602" i="45"/>
  <c r="I2603" i="45"/>
  <c r="I2604" i="45"/>
  <c r="I2605" i="45"/>
  <c r="I2606" i="45"/>
  <c r="I2607" i="45"/>
  <c r="I2608" i="45"/>
  <c r="I2609" i="45"/>
  <c r="I2610" i="45"/>
  <c r="I2611" i="45"/>
  <c r="I2612" i="45"/>
  <c r="I2613" i="45"/>
  <c r="I2614" i="45"/>
  <c r="I2615" i="45"/>
  <c r="I2616" i="45"/>
  <c r="I2617" i="45"/>
  <c r="I2618" i="45"/>
  <c r="I2619" i="45"/>
  <c r="I2620" i="45"/>
  <c r="I2621" i="45"/>
  <c r="I2622" i="45"/>
  <c r="I2623" i="45"/>
  <c r="I2624" i="45"/>
  <c r="I2625" i="45"/>
  <c r="I2626" i="45"/>
  <c r="I2627" i="45"/>
  <c r="I2628" i="45"/>
  <c r="I2629" i="45"/>
  <c r="I2630" i="45"/>
  <c r="I2631" i="45"/>
  <c r="I2632" i="45"/>
  <c r="I2633" i="45"/>
  <c r="I2634" i="45"/>
  <c r="I2635" i="45"/>
  <c r="I2636" i="45"/>
  <c r="I2637" i="45"/>
  <c r="I2638" i="45"/>
  <c r="I2639" i="45"/>
  <c r="I2640" i="45"/>
  <c r="I2641" i="45"/>
  <c r="I2642" i="45"/>
  <c r="I2643" i="45"/>
  <c r="I2644" i="45"/>
  <c r="I2645" i="45"/>
  <c r="I2646" i="45"/>
  <c r="I2647" i="45"/>
  <c r="I2648" i="45"/>
  <c r="I2649" i="45"/>
  <c r="I2650" i="45"/>
  <c r="I2651" i="45"/>
  <c r="I2652" i="45"/>
  <c r="I2653" i="45"/>
  <c r="I2654" i="45"/>
  <c r="I2655" i="45"/>
  <c r="I2656" i="45"/>
  <c r="I2657" i="45"/>
  <c r="I2658" i="45"/>
  <c r="I2659" i="45"/>
  <c r="I2660" i="45"/>
  <c r="I2661" i="45"/>
  <c r="I2662" i="45"/>
  <c r="I2663" i="45"/>
  <c r="I2664" i="45"/>
  <c r="I2665" i="45"/>
  <c r="I2666" i="45"/>
  <c r="I2667" i="45"/>
  <c r="I2668" i="45"/>
  <c r="I2669" i="45"/>
  <c r="I2670" i="45"/>
  <c r="I2671" i="45"/>
  <c r="I2672" i="45"/>
  <c r="I2673" i="45"/>
  <c r="I2674" i="45"/>
  <c r="I2675" i="45"/>
  <c r="I2676" i="45"/>
  <c r="I2677" i="45"/>
  <c r="I2678" i="45"/>
  <c r="I2679" i="45"/>
  <c r="I2680" i="45"/>
  <c r="I2681" i="45"/>
  <c r="I2682" i="45"/>
  <c r="I2683" i="45"/>
  <c r="I2684" i="45"/>
  <c r="I2685" i="45"/>
  <c r="I2686" i="45"/>
  <c r="I2687" i="45"/>
  <c r="I2688" i="45"/>
  <c r="I2689" i="45"/>
  <c r="I2690" i="45"/>
  <c r="I2691" i="45"/>
  <c r="I2692" i="45"/>
  <c r="I2693" i="45"/>
  <c r="I2694" i="45"/>
  <c r="I2695" i="45"/>
  <c r="I2696" i="45"/>
  <c r="I2697" i="45"/>
  <c r="I2698" i="45"/>
  <c r="I2699" i="45"/>
  <c r="I2700" i="45"/>
  <c r="I2701" i="45"/>
  <c r="I2702" i="45"/>
  <c r="I2703" i="45"/>
  <c r="I2704" i="45"/>
  <c r="I2705" i="45"/>
  <c r="I2706" i="45"/>
  <c r="I2707" i="45"/>
  <c r="I2708" i="45"/>
  <c r="I2709" i="45"/>
  <c r="I2710" i="45"/>
  <c r="I2711" i="45"/>
  <c r="I2712" i="45"/>
  <c r="I2713" i="45"/>
  <c r="I2714" i="45"/>
  <c r="I2715" i="45"/>
  <c r="I2716" i="45"/>
  <c r="I2717" i="45"/>
  <c r="I2718" i="45"/>
  <c r="I2719" i="45"/>
  <c r="I2720" i="45"/>
  <c r="I2721" i="45"/>
  <c r="I2722" i="45"/>
  <c r="I2723" i="45"/>
  <c r="I2724" i="45"/>
  <c r="I2725" i="45"/>
  <c r="I2726" i="45"/>
  <c r="I2727" i="45"/>
  <c r="I2728" i="45"/>
  <c r="I2729" i="45"/>
  <c r="I2730" i="45"/>
  <c r="I2731" i="45"/>
  <c r="I2732" i="45"/>
  <c r="I2733" i="45"/>
  <c r="I2734" i="45"/>
  <c r="I2735" i="45"/>
  <c r="I2736" i="45"/>
  <c r="I2737" i="45"/>
  <c r="I2738" i="45"/>
  <c r="I2739" i="45"/>
  <c r="I2740" i="45"/>
  <c r="I2741" i="45"/>
  <c r="I2742" i="45"/>
  <c r="I2743" i="45"/>
  <c r="I2744" i="45"/>
  <c r="I2745" i="45"/>
  <c r="I2746" i="45"/>
  <c r="I2747" i="45"/>
  <c r="I2748" i="45"/>
  <c r="I2749" i="45"/>
  <c r="I2750" i="45"/>
  <c r="I2751" i="45"/>
  <c r="I2752" i="45"/>
  <c r="I2753" i="45"/>
  <c r="I2754" i="45"/>
  <c r="I2755" i="45"/>
  <c r="I2756" i="45"/>
  <c r="I2757" i="45"/>
  <c r="I2758" i="45"/>
  <c r="I2759" i="45"/>
  <c r="I2760" i="45"/>
  <c r="I2761" i="45"/>
  <c r="I2762" i="45"/>
  <c r="I2763" i="45"/>
  <c r="I2764" i="45"/>
  <c r="I2765" i="45"/>
  <c r="I2766" i="45"/>
  <c r="I2767" i="45"/>
  <c r="I2768" i="45"/>
  <c r="I2769" i="45"/>
  <c r="I2770" i="45"/>
  <c r="I2771" i="45"/>
  <c r="I2772" i="45"/>
  <c r="I2773" i="45"/>
  <c r="I2774" i="45"/>
  <c r="I2775" i="45"/>
  <c r="I2776" i="45"/>
  <c r="I2777" i="45"/>
  <c r="I2778" i="45"/>
  <c r="I2779" i="45"/>
  <c r="I2780" i="45"/>
  <c r="I2781" i="45"/>
  <c r="I2782" i="45"/>
  <c r="I2783" i="45"/>
  <c r="I2784" i="45"/>
  <c r="I2785" i="45"/>
  <c r="I2786" i="45"/>
  <c r="I2787" i="45"/>
  <c r="I2788" i="45"/>
  <c r="I2789" i="45"/>
  <c r="I2790" i="45"/>
  <c r="I2791" i="45"/>
  <c r="I2792" i="45"/>
  <c r="I2793" i="45"/>
  <c r="I2794" i="45"/>
  <c r="I2795" i="45"/>
  <c r="I2796" i="45"/>
  <c r="I2797" i="45"/>
  <c r="I2798" i="45"/>
  <c r="I2799" i="45"/>
  <c r="I2800" i="45"/>
  <c r="I2801" i="45"/>
  <c r="I2802" i="45"/>
  <c r="I2803" i="45"/>
  <c r="I2804" i="45"/>
  <c r="I2805" i="45"/>
  <c r="I2806" i="45"/>
  <c r="I2807" i="45"/>
  <c r="I2808" i="45"/>
  <c r="I2809" i="45"/>
  <c r="I2810" i="45"/>
  <c r="I2811" i="45"/>
  <c r="I2812" i="45"/>
  <c r="I2813" i="45"/>
  <c r="I2814" i="45"/>
  <c r="I2815" i="45"/>
  <c r="I2816" i="45"/>
  <c r="I2817" i="45"/>
  <c r="I2818" i="45"/>
  <c r="I2819" i="45"/>
  <c r="I2820" i="45"/>
  <c r="I2821" i="45"/>
  <c r="I2822" i="45"/>
  <c r="I2823" i="45"/>
  <c r="I2824" i="45"/>
  <c r="I2825" i="45"/>
  <c r="I2826" i="45"/>
  <c r="I2827" i="45"/>
  <c r="I2828" i="45"/>
  <c r="I2829" i="45"/>
  <c r="I2830" i="45"/>
  <c r="I2831" i="45"/>
  <c r="I2832" i="45"/>
  <c r="I2833" i="45"/>
  <c r="I2834" i="45"/>
  <c r="I2835" i="45"/>
  <c r="I2836" i="45"/>
  <c r="I2837" i="45"/>
  <c r="I2838" i="45"/>
  <c r="I2839" i="45"/>
  <c r="I2840" i="45"/>
  <c r="I2841" i="45"/>
  <c r="I2842" i="45"/>
  <c r="I2843" i="45"/>
  <c r="I2844" i="45"/>
  <c r="I2845" i="45"/>
  <c r="I2846" i="45"/>
  <c r="I2847" i="45"/>
  <c r="I2848" i="45"/>
  <c r="I2849" i="45"/>
  <c r="I2850" i="45"/>
  <c r="I2851" i="45"/>
  <c r="I2852" i="45"/>
  <c r="I2853" i="45"/>
  <c r="I2854" i="45"/>
  <c r="I2855" i="45"/>
  <c r="I2856" i="45"/>
  <c r="I2857" i="45"/>
  <c r="I2858" i="45"/>
  <c r="I2859" i="45"/>
  <c r="I2860" i="45"/>
  <c r="I2861" i="45"/>
  <c r="I2862" i="45"/>
  <c r="I2863" i="45"/>
  <c r="I2864" i="45"/>
  <c r="I2865" i="45"/>
  <c r="I2866" i="45"/>
  <c r="I2867" i="45"/>
  <c r="I2868" i="45"/>
  <c r="I2869" i="45"/>
  <c r="I2870" i="45"/>
  <c r="I2871" i="45"/>
  <c r="I2872" i="45"/>
  <c r="I2873" i="45"/>
  <c r="I2874" i="45"/>
  <c r="I2875" i="45"/>
  <c r="I2876" i="45"/>
  <c r="I2877" i="45"/>
  <c r="I2878" i="45"/>
  <c r="I2879" i="45"/>
  <c r="I2880" i="45"/>
  <c r="I2881" i="45"/>
  <c r="I2882" i="45"/>
  <c r="I2883" i="45"/>
  <c r="I2884" i="45"/>
  <c r="I2885" i="45"/>
  <c r="I2886" i="45"/>
  <c r="I2887" i="45"/>
  <c r="I2888" i="45"/>
  <c r="I2889" i="45"/>
  <c r="I2890" i="45"/>
  <c r="I2891" i="45"/>
  <c r="I2892" i="45"/>
  <c r="I2893" i="45"/>
  <c r="I2894" i="45"/>
  <c r="I2895" i="45"/>
  <c r="I2896" i="45"/>
  <c r="I2897" i="45"/>
  <c r="I2898" i="45"/>
  <c r="I2899" i="45"/>
  <c r="I2900" i="45"/>
  <c r="I2901" i="45"/>
  <c r="I2902" i="45"/>
  <c r="I2903" i="45"/>
  <c r="I2904" i="45"/>
  <c r="I2905" i="45"/>
  <c r="I2906" i="45"/>
  <c r="I2907" i="45"/>
  <c r="I2908" i="45"/>
  <c r="I2909" i="45"/>
  <c r="I2910" i="45"/>
  <c r="I2911" i="45"/>
  <c r="I2912" i="45"/>
  <c r="I2913" i="45"/>
  <c r="I2914" i="45"/>
  <c r="I2915" i="45"/>
  <c r="I2916" i="45"/>
  <c r="I2917" i="45"/>
  <c r="I2918" i="45"/>
  <c r="I2919" i="45"/>
  <c r="I2920" i="45"/>
  <c r="I2921" i="45"/>
  <c r="I2922" i="45"/>
  <c r="I2923" i="45"/>
  <c r="I2924" i="45"/>
  <c r="I2925" i="45"/>
  <c r="I2926" i="45"/>
  <c r="I2927" i="45"/>
  <c r="I2928" i="45"/>
  <c r="I2929" i="45"/>
  <c r="I2930" i="45"/>
  <c r="I2931" i="45"/>
  <c r="I2932" i="45"/>
  <c r="I2933" i="45"/>
  <c r="I2934" i="45"/>
  <c r="I2935" i="45"/>
  <c r="I2936" i="45"/>
  <c r="I2937" i="45"/>
  <c r="I2938" i="45"/>
  <c r="I2939" i="45"/>
  <c r="I2940" i="45"/>
  <c r="I2941" i="45"/>
  <c r="I2942" i="45"/>
  <c r="I2943" i="45"/>
  <c r="I2944" i="45"/>
  <c r="I2945" i="45"/>
  <c r="I2946" i="45"/>
  <c r="I2947" i="45"/>
  <c r="I2948" i="45"/>
  <c r="I2949" i="45"/>
  <c r="I2950" i="45"/>
  <c r="I2951" i="45"/>
  <c r="I2952" i="45"/>
  <c r="I2953" i="45"/>
  <c r="I2954" i="45"/>
  <c r="I2955" i="45"/>
  <c r="I2956" i="45"/>
  <c r="I2957" i="45"/>
  <c r="I2958" i="45"/>
  <c r="I2959" i="45"/>
  <c r="I2960" i="45"/>
  <c r="I2961" i="45"/>
  <c r="I2962" i="45"/>
  <c r="I2963" i="45"/>
  <c r="I2964" i="45"/>
  <c r="I2965" i="45"/>
  <c r="I2966" i="45"/>
  <c r="I2967" i="45"/>
  <c r="I2968" i="45"/>
  <c r="I2969" i="45"/>
  <c r="I2970" i="45"/>
  <c r="I2971" i="45"/>
  <c r="I2972" i="45"/>
  <c r="I2973" i="45"/>
  <c r="I2974" i="45"/>
  <c r="I2975" i="45"/>
  <c r="I2976" i="45"/>
  <c r="I2977" i="45"/>
  <c r="I2978" i="45"/>
  <c r="I2979" i="45"/>
  <c r="I2980" i="45"/>
  <c r="I2981" i="45"/>
  <c r="I2982" i="45"/>
  <c r="I2983" i="45"/>
  <c r="I2984" i="45"/>
  <c r="I2985" i="45"/>
  <c r="I2986" i="45"/>
  <c r="I2987" i="45"/>
  <c r="I2988" i="45"/>
  <c r="I2989" i="45"/>
  <c r="I2990" i="45"/>
  <c r="I2991" i="45"/>
  <c r="I2992" i="45"/>
  <c r="I2993" i="45"/>
  <c r="I2994" i="45"/>
  <c r="I2995" i="45"/>
  <c r="I2996" i="45"/>
  <c r="I2997" i="45"/>
  <c r="I2998" i="45"/>
  <c r="I2999" i="45"/>
  <c r="I3000" i="45"/>
  <c r="I3001" i="45"/>
  <c r="I3002" i="45"/>
  <c r="I3003" i="45"/>
  <c r="I3004" i="45"/>
  <c r="I3005" i="45"/>
  <c r="I3006" i="45"/>
  <c r="I3007" i="45"/>
  <c r="I3008" i="45"/>
  <c r="I3009" i="45"/>
  <c r="I3010" i="45"/>
  <c r="I3011" i="45"/>
  <c r="I3012" i="45"/>
  <c r="I3013" i="45"/>
  <c r="I3014" i="45"/>
  <c r="I3015" i="45"/>
  <c r="I3016" i="45"/>
  <c r="I3017" i="45"/>
  <c r="I3018" i="45"/>
  <c r="I3019" i="45"/>
  <c r="I3020" i="45"/>
  <c r="I3021" i="45"/>
  <c r="I3022" i="45"/>
  <c r="I3023" i="45"/>
  <c r="I3024" i="45"/>
  <c r="I3025" i="45"/>
  <c r="I3026" i="45"/>
  <c r="I3027" i="45"/>
  <c r="I3028" i="45"/>
  <c r="I3029" i="45"/>
  <c r="I3030" i="45"/>
  <c r="I3031" i="45"/>
  <c r="I3032" i="45"/>
  <c r="I3033" i="45"/>
  <c r="I3034" i="45"/>
  <c r="I3035" i="45"/>
  <c r="I3036" i="45"/>
  <c r="I3037" i="45"/>
  <c r="I3038" i="45"/>
  <c r="I3039" i="45"/>
  <c r="I3040" i="45"/>
  <c r="I3041" i="45"/>
  <c r="I3042" i="45"/>
  <c r="I3043" i="45"/>
  <c r="I3044" i="45"/>
  <c r="I3045" i="45"/>
  <c r="I3046" i="45"/>
  <c r="I3047" i="45"/>
  <c r="I3048" i="45"/>
  <c r="I3049" i="45"/>
  <c r="I3050" i="45"/>
  <c r="I3051" i="45"/>
  <c r="I3052" i="45"/>
  <c r="I3053" i="45"/>
  <c r="I3054" i="45"/>
  <c r="I3055" i="45"/>
  <c r="I3056" i="45"/>
  <c r="I3057" i="45"/>
  <c r="I3058" i="45"/>
  <c r="I3059" i="45"/>
  <c r="I3060" i="45"/>
  <c r="I3061" i="45"/>
  <c r="I3062" i="45"/>
  <c r="I3063" i="45"/>
  <c r="I3064" i="45"/>
  <c r="I3065" i="45"/>
  <c r="I3066" i="45"/>
  <c r="I3067" i="45"/>
  <c r="I3068" i="45"/>
  <c r="I3069" i="45"/>
  <c r="I3070" i="45"/>
  <c r="I3071" i="45"/>
  <c r="I3072" i="45"/>
  <c r="I3073" i="45"/>
  <c r="I3074" i="45"/>
  <c r="I3075" i="45"/>
  <c r="I3076" i="45"/>
  <c r="I3077" i="45"/>
  <c r="I3078" i="45"/>
  <c r="I3079" i="45"/>
  <c r="I3080" i="45"/>
  <c r="I3081" i="45"/>
  <c r="I3082" i="45"/>
  <c r="I3083" i="45"/>
  <c r="I3084" i="45"/>
  <c r="I3085" i="45"/>
  <c r="I3086" i="45"/>
  <c r="I3087" i="45"/>
  <c r="I3088" i="45"/>
  <c r="I3089" i="45"/>
  <c r="I3090" i="45"/>
  <c r="I3091" i="45"/>
  <c r="I3092" i="45"/>
  <c r="I3093" i="45"/>
  <c r="I3094" i="45"/>
  <c r="I3095" i="45"/>
  <c r="I3096" i="45"/>
  <c r="I3097" i="45"/>
  <c r="I3098" i="45"/>
  <c r="I3099" i="45"/>
  <c r="I3100" i="45"/>
  <c r="I3101" i="45"/>
  <c r="I3102" i="45"/>
  <c r="I3103" i="45"/>
  <c r="I3104" i="45"/>
  <c r="I3105" i="45"/>
  <c r="I3106" i="45"/>
  <c r="I3107" i="45"/>
  <c r="I3108" i="45"/>
  <c r="I3109" i="45"/>
  <c r="I3110" i="45"/>
  <c r="I3111" i="45"/>
  <c r="I3112" i="45"/>
  <c r="I3113" i="45"/>
  <c r="I3114" i="45"/>
  <c r="I3115" i="45"/>
  <c r="I3116" i="45"/>
  <c r="I3117" i="45"/>
  <c r="I3118" i="45"/>
  <c r="I3119" i="45"/>
  <c r="I3120" i="45"/>
  <c r="I3121" i="45"/>
  <c r="I3122" i="45"/>
  <c r="I3123" i="45"/>
  <c r="I3124" i="45"/>
  <c r="I3125" i="45"/>
  <c r="I3126" i="45"/>
  <c r="I3127" i="45"/>
  <c r="I3128" i="45"/>
  <c r="I3129" i="45"/>
  <c r="I3130" i="45"/>
  <c r="I3131" i="45"/>
  <c r="I3132" i="45"/>
  <c r="I3133" i="45"/>
  <c r="I3134" i="45"/>
  <c r="I3135" i="45"/>
  <c r="I3136" i="45"/>
  <c r="I3137" i="45"/>
  <c r="I3138" i="45"/>
  <c r="I3139" i="45"/>
  <c r="I3140" i="45"/>
  <c r="I3141" i="45"/>
  <c r="I3142" i="45"/>
  <c r="I3143" i="45"/>
  <c r="I3144" i="45"/>
  <c r="I3145" i="45"/>
  <c r="I3146" i="45"/>
  <c r="I3147" i="45"/>
  <c r="I3148" i="45"/>
  <c r="I3149" i="45"/>
  <c r="I3150" i="45"/>
  <c r="I3151" i="45"/>
  <c r="I3152" i="45"/>
  <c r="I3153" i="45"/>
  <c r="I3154" i="45"/>
  <c r="I3155" i="45"/>
  <c r="I3156" i="45"/>
  <c r="I3157" i="45"/>
  <c r="I3158" i="45"/>
  <c r="I3159" i="45"/>
  <c r="I3160" i="45"/>
  <c r="I3161" i="45"/>
  <c r="I3162" i="45"/>
  <c r="I3163" i="45"/>
  <c r="I3164" i="45"/>
  <c r="I3165" i="45"/>
  <c r="I3166" i="45"/>
  <c r="I3167" i="45"/>
  <c r="I3168" i="45"/>
  <c r="I3169" i="45"/>
  <c r="I3170" i="45"/>
  <c r="I3171" i="45"/>
  <c r="I3172" i="45"/>
  <c r="I3173" i="45"/>
  <c r="I3174" i="45"/>
  <c r="I3175" i="45"/>
  <c r="I3176" i="45"/>
  <c r="I3177" i="45"/>
  <c r="I3178" i="45"/>
  <c r="I3179" i="45"/>
  <c r="I3180" i="45"/>
  <c r="I3181" i="45"/>
  <c r="I3182" i="45"/>
  <c r="I3183" i="45"/>
  <c r="I3184" i="45"/>
  <c r="I3185" i="45"/>
  <c r="I3186" i="45"/>
  <c r="I3187" i="45"/>
  <c r="I3188" i="45"/>
  <c r="I3189" i="45"/>
  <c r="I3190" i="45"/>
  <c r="I3191" i="45"/>
  <c r="I3192" i="45"/>
  <c r="I3193" i="45"/>
  <c r="I3194" i="45"/>
  <c r="I3195" i="45"/>
  <c r="I3196" i="45"/>
  <c r="I3197" i="45"/>
  <c r="I3198" i="45"/>
  <c r="I3199" i="45"/>
  <c r="I3200" i="45"/>
  <c r="I3201" i="45"/>
  <c r="I3202" i="45"/>
  <c r="I3203" i="45"/>
  <c r="I3204" i="45"/>
  <c r="I3205" i="45"/>
  <c r="I3206" i="45"/>
  <c r="I3207" i="45"/>
  <c r="I3208" i="45"/>
  <c r="I3209" i="45"/>
  <c r="I3210" i="45"/>
  <c r="I3211" i="45"/>
  <c r="I3212" i="45"/>
  <c r="I3213" i="45"/>
  <c r="I3214" i="45"/>
  <c r="I3215" i="45"/>
  <c r="I3216" i="45"/>
  <c r="I3217" i="45"/>
  <c r="I3218" i="45"/>
  <c r="I3219" i="45"/>
  <c r="I3220" i="45"/>
  <c r="I3221" i="45"/>
  <c r="I3222" i="45"/>
  <c r="I3223" i="45"/>
  <c r="I3224" i="45"/>
  <c r="I3225" i="45"/>
  <c r="I3226" i="45"/>
  <c r="I3227" i="45"/>
  <c r="I3228" i="45"/>
  <c r="I3229" i="45"/>
  <c r="I3230" i="45"/>
  <c r="I3231" i="45"/>
  <c r="I3232" i="45"/>
  <c r="I3233" i="45"/>
  <c r="I3234" i="45"/>
  <c r="I3235" i="45"/>
  <c r="I3236" i="45"/>
  <c r="I3237" i="45"/>
  <c r="I3238" i="45"/>
  <c r="I3239" i="45"/>
  <c r="I3240" i="45"/>
  <c r="I3241" i="45"/>
  <c r="I3242" i="45"/>
  <c r="I3243" i="45"/>
  <c r="I3244" i="45"/>
  <c r="I3245" i="45"/>
  <c r="I3246" i="45"/>
  <c r="I3247" i="45"/>
  <c r="I3248" i="45"/>
  <c r="I3249" i="45"/>
  <c r="I3250" i="45"/>
  <c r="I3251" i="45"/>
  <c r="I3252" i="45"/>
  <c r="I3253" i="45"/>
  <c r="I3254" i="45"/>
  <c r="I3255" i="45"/>
  <c r="I3256" i="45"/>
  <c r="I3257" i="45"/>
  <c r="I3258" i="45"/>
  <c r="I3259" i="45"/>
  <c r="I3260" i="45"/>
  <c r="I3261" i="45"/>
  <c r="I3262" i="45"/>
  <c r="I3263" i="45"/>
  <c r="I3264" i="45"/>
  <c r="I3265" i="45"/>
  <c r="I3266" i="45"/>
  <c r="I3267" i="45"/>
  <c r="I3268" i="45"/>
  <c r="I3269" i="45"/>
  <c r="I3270" i="45"/>
  <c r="I3271" i="45"/>
  <c r="I3272" i="45"/>
  <c r="I3273" i="45"/>
  <c r="I3274" i="45"/>
  <c r="I3275" i="45"/>
  <c r="I3276" i="45"/>
  <c r="I3277" i="45"/>
  <c r="I3278" i="45"/>
  <c r="I3279" i="45"/>
  <c r="I3280" i="45"/>
  <c r="I3281" i="45"/>
  <c r="I3282" i="45"/>
  <c r="I3283" i="45"/>
  <c r="I3284" i="45"/>
  <c r="I3285" i="45"/>
  <c r="I3286" i="45"/>
  <c r="I3287" i="45"/>
  <c r="I3288" i="45"/>
  <c r="I3289" i="45"/>
  <c r="I3290" i="45"/>
  <c r="I3291" i="45"/>
  <c r="I3292" i="45"/>
  <c r="I3293" i="45"/>
  <c r="I3294" i="45"/>
  <c r="I3295" i="45"/>
  <c r="I3296" i="45"/>
  <c r="I3297" i="45"/>
  <c r="I3298" i="45"/>
  <c r="I3299" i="45"/>
  <c r="I3300" i="45"/>
  <c r="I3301" i="45"/>
  <c r="I3302" i="45"/>
  <c r="I3303" i="45"/>
  <c r="I3304" i="45"/>
  <c r="I3305" i="45"/>
  <c r="I3306" i="45"/>
  <c r="I3307" i="45"/>
  <c r="I3308" i="45"/>
  <c r="I3309" i="45"/>
  <c r="I3310" i="45"/>
  <c r="I3311" i="45"/>
  <c r="I3312" i="45"/>
  <c r="I3313" i="45"/>
  <c r="I3314" i="45"/>
  <c r="I3315" i="45"/>
  <c r="I3316" i="45"/>
  <c r="I3317" i="45"/>
  <c r="I3318" i="45"/>
  <c r="I3319" i="45"/>
  <c r="I3320" i="45"/>
  <c r="I3321" i="45"/>
  <c r="I3322" i="45"/>
  <c r="I3323" i="45"/>
  <c r="I3324" i="45"/>
  <c r="I3325" i="45"/>
  <c r="I3326" i="45"/>
  <c r="I3327" i="45"/>
  <c r="I3328" i="45"/>
  <c r="I3329" i="45"/>
  <c r="I3330" i="45"/>
  <c r="I3331" i="45"/>
  <c r="I3332" i="45"/>
  <c r="I3333" i="45"/>
  <c r="I3334" i="45"/>
  <c r="I3335" i="45"/>
  <c r="I3336" i="45"/>
  <c r="I3337" i="45"/>
  <c r="I3338" i="45"/>
  <c r="I3339" i="45"/>
  <c r="I3340" i="45"/>
  <c r="I3341" i="45"/>
  <c r="I3342" i="45"/>
  <c r="I3343" i="45"/>
  <c r="I3344" i="45"/>
  <c r="I3345" i="45"/>
  <c r="I3346" i="45"/>
  <c r="I3347" i="45"/>
  <c r="I3348" i="45"/>
  <c r="I3349" i="45"/>
  <c r="I3350" i="45"/>
  <c r="I3351" i="45"/>
  <c r="I3352" i="45"/>
  <c r="I3353" i="45"/>
  <c r="I3354" i="45"/>
  <c r="I3355" i="45"/>
  <c r="I3356" i="45"/>
  <c r="I3357" i="45"/>
  <c r="I3358" i="45"/>
  <c r="I3359" i="45"/>
  <c r="I3360" i="45"/>
  <c r="I3361" i="45"/>
  <c r="I3362" i="45"/>
  <c r="I3363" i="45"/>
  <c r="I3364" i="45"/>
  <c r="I3365" i="45"/>
  <c r="I3366" i="45"/>
  <c r="I3367" i="45"/>
  <c r="I3368" i="45"/>
  <c r="I3369" i="45"/>
  <c r="I3370" i="45"/>
  <c r="I3371" i="45"/>
  <c r="I3372" i="45"/>
  <c r="I3373" i="45"/>
  <c r="I3374" i="45"/>
  <c r="I3375" i="45"/>
  <c r="I3376" i="45"/>
  <c r="I3377" i="45"/>
  <c r="I3378" i="45"/>
  <c r="I3379" i="45"/>
  <c r="I3380" i="45"/>
  <c r="I3381" i="45"/>
  <c r="I3382" i="45"/>
  <c r="I3383" i="45"/>
  <c r="I3384" i="45"/>
  <c r="I3385" i="45"/>
  <c r="I3386" i="45"/>
  <c r="I3387" i="45"/>
  <c r="I3388" i="45"/>
  <c r="I3389" i="45"/>
  <c r="I3390" i="45"/>
  <c r="I3391" i="45"/>
  <c r="I3392" i="45"/>
  <c r="I3393" i="45"/>
  <c r="I3394" i="45"/>
  <c r="I3395" i="45"/>
  <c r="I3396" i="45"/>
  <c r="I3397" i="45"/>
  <c r="I3398" i="45"/>
  <c r="I3399" i="45"/>
  <c r="I3400" i="45"/>
  <c r="I3401" i="45"/>
  <c r="I3402" i="45"/>
  <c r="I3403" i="45"/>
  <c r="I3404" i="45"/>
  <c r="I3405" i="45"/>
  <c r="I3406" i="45"/>
  <c r="I3407" i="45"/>
  <c r="I3408" i="45"/>
  <c r="I3409" i="45"/>
  <c r="I3410" i="45"/>
  <c r="I3411" i="45"/>
  <c r="I3412" i="45"/>
  <c r="I3413" i="45"/>
  <c r="I3414" i="45"/>
  <c r="I3415" i="45"/>
  <c r="I3416" i="45"/>
  <c r="I3417" i="45"/>
  <c r="I3418" i="45"/>
  <c r="I3419" i="45"/>
  <c r="I3420" i="45"/>
  <c r="I3421" i="45"/>
  <c r="I3422" i="45"/>
  <c r="I3423" i="45"/>
  <c r="I3424" i="45"/>
  <c r="I3425" i="45"/>
  <c r="I3426" i="45"/>
  <c r="I3427" i="45"/>
  <c r="I3428" i="45"/>
  <c r="I3429" i="45"/>
  <c r="I3430" i="45"/>
  <c r="I3431" i="45"/>
  <c r="I3432" i="45"/>
  <c r="I3433" i="45"/>
  <c r="I3434" i="45"/>
  <c r="I3435" i="45"/>
  <c r="I3436" i="45"/>
  <c r="I3437" i="45"/>
  <c r="I3438" i="45"/>
  <c r="I3439" i="45"/>
  <c r="I3440" i="45"/>
  <c r="I3441" i="45"/>
  <c r="I3442" i="45"/>
  <c r="I3443" i="45"/>
  <c r="I3444" i="45"/>
  <c r="I3445" i="45"/>
  <c r="I3446" i="45"/>
  <c r="I3447" i="45"/>
  <c r="I3448" i="45"/>
  <c r="I3449" i="45"/>
  <c r="I3450" i="45"/>
  <c r="I3451" i="45"/>
  <c r="I3452" i="45"/>
  <c r="I3453" i="45"/>
  <c r="I3454" i="45"/>
  <c r="I3455" i="45"/>
  <c r="I3456" i="45"/>
  <c r="I3457" i="45"/>
  <c r="I3458" i="45"/>
  <c r="I3459" i="45"/>
  <c r="I3460" i="45"/>
  <c r="I3461" i="45"/>
  <c r="I3462" i="45"/>
  <c r="I3463" i="45"/>
  <c r="I3464" i="45"/>
  <c r="I3465" i="45"/>
  <c r="I3466" i="45"/>
  <c r="I3467" i="45"/>
  <c r="I3468" i="45"/>
  <c r="I3469" i="45"/>
  <c r="I3470" i="45"/>
  <c r="I3471" i="45"/>
  <c r="I3472" i="45"/>
  <c r="I3473" i="45"/>
  <c r="I3474" i="45"/>
  <c r="I3475" i="45"/>
  <c r="I3476" i="45"/>
  <c r="I3477" i="45"/>
  <c r="I3478" i="45"/>
  <c r="I3479" i="45"/>
  <c r="I3480" i="45"/>
  <c r="I3481" i="45"/>
  <c r="I3482" i="45"/>
  <c r="I3483" i="45"/>
  <c r="I3484" i="45"/>
  <c r="I3485" i="45"/>
  <c r="I3486" i="45"/>
  <c r="I3487" i="45"/>
  <c r="I3488" i="45"/>
  <c r="I3489" i="45"/>
  <c r="I3490" i="45"/>
  <c r="I3491" i="45"/>
  <c r="I3492" i="45"/>
  <c r="I3493" i="45"/>
  <c r="I3494" i="45"/>
  <c r="I3495" i="45"/>
  <c r="I3496" i="45"/>
  <c r="I3497" i="45"/>
  <c r="I3498" i="45"/>
  <c r="I3499" i="45"/>
  <c r="I3500" i="45"/>
  <c r="I3501" i="45"/>
  <c r="I3502" i="45"/>
  <c r="I3503" i="45"/>
  <c r="I3504" i="45"/>
  <c r="I3505" i="45"/>
  <c r="I3506" i="45"/>
  <c r="I3507" i="45"/>
  <c r="I3508" i="45"/>
  <c r="I3509" i="45"/>
  <c r="I3510" i="45"/>
  <c r="I3511" i="45"/>
  <c r="I3512" i="45"/>
  <c r="I3513" i="45"/>
  <c r="I3514" i="45"/>
  <c r="I3515" i="45"/>
  <c r="I3516" i="45"/>
  <c r="I3517" i="45"/>
  <c r="I3518" i="45"/>
  <c r="I3519" i="45"/>
  <c r="I3520" i="45"/>
  <c r="I3521" i="45"/>
  <c r="I3522" i="45"/>
  <c r="I3523" i="45"/>
  <c r="I3524" i="45"/>
  <c r="I3525" i="45"/>
  <c r="I3526" i="45"/>
  <c r="I3527" i="45"/>
  <c r="I3528" i="45"/>
  <c r="I3529" i="45"/>
  <c r="I3530" i="45"/>
  <c r="I3531" i="45"/>
  <c r="I3532" i="45"/>
  <c r="I3533" i="45"/>
  <c r="I3534" i="45"/>
  <c r="I3535" i="45"/>
  <c r="I3536" i="45"/>
  <c r="I3537" i="45"/>
  <c r="I3538" i="45"/>
  <c r="I3539" i="45"/>
  <c r="I3540" i="45"/>
  <c r="I3541" i="45"/>
  <c r="I3542" i="45"/>
  <c r="I3543" i="45"/>
  <c r="I3544" i="45"/>
  <c r="I3545" i="45"/>
  <c r="I3546" i="45"/>
  <c r="I3547" i="45"/>
  <c r="I3548" i="45"/>
  <c r="I3549" i="45"/>
  <c r="I3550" i="45"/>
  <c r="I3551" i="45"/>
  <c r="I3552" i="45"/>
  <c r="I3553" i="45"/>
  <c r="I3554" i="45"/>
  <c r="I3555" i="45"/>
  <c r="I3556" i="45"/>
  <c r="I3557" i="45"/>
  <c r="I3558" i="45"/>
  <c r="I3559" i="45"/>
  <c r="I3560" i="45"/>
  <c r="I3561" i="45"/>
  <c r="I3562" i="45"/>
  <c r="I3563" i="45"/>
  <c r="I3564" i="45"/>
  <c r="I3565" i="45"/>
  <c r="I3566" i="45"/>
  <c r="I3567" i="45"/>
  <c r="I3568" i="45"/>
  <c r="I3569" i="45"/>
  <c r="I3570" i="45"/>
  <c r="I3571" i="45"/>
  <c r="I3572" i="45"/>
  <c r="I3573" i="45"/>
  <c r="I3574" i="45"/>
  <c r="I3575" i="45"/>
  <c r="I3576" i="45"/>
  <c r="I3577" i="45"/>
  <c r="I3578" i="45"/>
  <c r="I3579" i="45"/>
  <c r="I3580" i="45"/>
  <c r="I3581" i="45"/>
  <c r="I3582" i="45"/>
  <c r="I3583" i="45"/>
  <c r="I3584" i="45"/>
  <c r="I3585" i="45"/>
  <c r="I3586" i="45"/>
  <c r="I3587" i="45"/>
  <c r="I3588" i="45"/>
  <c r="I3589" i="45"/>
  <c r="I3590" i="45"/>
  <c r="I3591" i="45"/>
  <c r="I3592" i="45"/>
  <c r="I3593" i="45"/>
  <c r="I3594" i="45"/>
  <c r="I3595" i="45"/>
  <c r="I3596" i="45"/>
  <c r="I3597" i="45"/>
  <c r="I3598" i="45"/>
  <c r="I3599" i="45"/>
  <c r="I3600" i="45"/>
  <c r="I3601" i="45"/>
  <c r="I3602" i="45"/>
  <c r="I3603" i="45"/>
  <c r="I3604" i="45"/>
  <c r="I3605" i="45"/>
  <c r="I3606" i="45"/>
  <c r="I3607" i="45"/>
  <c r="I3608" i="45"/>
  <c r="I3609" i="45"/>
  <c r="I3610" i="45"/>
  <c r="I3611" i="45"/>
  <c r="I3612" i="45"/>
  <c r="I3613" i="45"/>
  <c r="I3614" i="45"/>
  <c r="I3615" i="45"/>
  <c r="I3616" i="45"/>
  <c r="I3617" i="45"/>
  <c r="I3618" i="45"/>
  <c r="I3619" i="45"/>
  <c r="I3620" i="45"/>
  <c r="I3621" i="45"/>
  <c r="I3622" i="45"/>
  <c r="I3623" i="45"/>
  <c r="I3624" i="45"/>
  <c r="I3625" i="45"/>
  <c r="I3626" i="45"/>
  <c r="I3627" i="45"/>
  <c r="I3628" i="45"/>
  <c r="I3629" i="45"/>
  <c r="I3630" i="45"/>
  <c r="I3631" i="45"/>
  <c r="I3632" i="45"/>
  <c r="I3633" i="45"/>
  <c r="I3634" i="45"/>
  <c r="I3635" i="45"/>
  <c r="I3636" i="45"/>
  <c r="I3637" i="45"/>
  <c r="I3638" i="45"/>
  <c r="I3639" i="45"/>
  <c r="I3640" i="45"/>
  <c r="I3641" i="45"/>
  <c r="I3642" i="45"/>
  <c r="I3643" i="45"/>
  <c r="I3644" i="45"/>
  <c r="I3645" i="45"/>
  <c r="I3646" i="45"/>
  <c r="I3647" i="45"/>
  <c r="I3648" i="45"/>
  <c r="I3649" i="45"/>
  <c r="I3650" i="45"/>
  <c r="I3651" i="45"/>
  <c r="I3652" i="45"/>
  <c r="I3653" i="45"/>
  <c r="I3654" i="45"/>
  <c r="I3655" i="45"/>
  <c r="I3656" i="45"/>
  <c r="I3657" i="45"/>
  <c r="I3658" i="45"/>
  <c r="I3659" i="45"/>
  <c r="I3660" i="45"/>
  <c r="I3661" i="45"/>
  <c r="I3662" i="45"/>
  <c r="I3663" i="45"/>
  <c r="I3664" i="45"/>
  <c r="I3665" i="45"/>
  <c r="I3666" i="45"/>
  <c r="I3667" i="45"/>
  <c r="I3668" i="45"/>
  <c r="I3669" i="45"/>
  <c r="I3670" i="45"/>
  <c r="I3671" i="45"/>
  <c r="I3672" i="45"/>
  <c r="I3673" i="45"/>
  <c r="I3674" i="45"/>
  <c r="I3675" i="45"/>
  <c r="I3676" i="45"/>
  <c r="I3677" i="45"/>
  <c r="I3678" i="45"/>
  <c r="I3679" i="45"/>
  <c r="I3680" i="45"/>
  <c r="I3681" i="45"/>
  <c r="I3682" i="45"/>
  <c r="I3683" i="45"/>
  <c r="I3684" i="45"/>
  <c r="I3685" i="45"/>
  <c r="I3686" i="45"/>
  <c r="I3687" i="45"/>
  <c r="I3688" i="45"/>
  <c r="I3689" i="45"/>
  <c r="I3690" i="45"/>
  <c r="I3691" i="45"/>
  <c r="I3692" i="45"/>
  <c r="I3693" i="45"/>
  <c r="I3694" i="45"/>
  <c r="I3695" i="45"/>
  <c r="I3696" i="45"/>
  <c r="I3697" i="45"/>
  <c r="I3698" i="45"/>
  <c r="I3699" i="45"/>
  <c r="I3700" i="45"/>
  <c r="I3701" i="45"/>
  <c r="I3702" i="45"/>
  <c r="I3703" i="45"/>
  <c r="I3704" i="45"/>
  <c r="I3705" i="45"/>
  <c r="I3706" i="45"/>
  <c r="I3707" i="45"/>
  <c r="I3708" i="45"/>
  <c r="I3709" i="45"/>
  <c r="I3710" i="45"/>
  <c r="I3711" i="45"/>
  <c r="I3712" i="45"/>
  <c r="I3713" i="45"/>
  <c r="I3714" i="45"/>
  <c r="I3715" i="45"/>
  <c r="I3716" i="45"/>
  <c r="I3717" i="45"/>
  <c r="I3718" i="45"/>
  <c r="I3719" i="45"/>
  <c r="I3720" i="45"/>
  <c r="I3721" i="45"/>
  <c r="I3722" i="45"/>
  <c r="I3723" i="45"/>
  <c r="I3724" i="45"/>
  <c r="I3725" i="45"/>
  <c r="I3726" i="45"/>
  <c r="I3727" i="45"/>
  <c r="I3728" i="45"/>
  <c r="I3729" i="45"/>
  <c r="I3730" i="45"/>
  <c r="I3731" i="45"/>
  <c r="I3732" i="45"/>
  <c r="I3733" i="45"/>
  <c r="I3734" i="45"/>
  <c r="I3735" i="45"/>
  <c r="I3736" i="45"/>
  <c r="I3737" i="45"/>
  <c r="I3738" i="45"/>
  <c r="I3739" i="45"/>
  <c r="I3740" i="45"/>
  <c r="I3741" i="45"/>
  <c r="I3742" i="45"/>
  <c r="I3743" i="45"/>
  <c r="I3744" i="45"/>
  <c r="I3745" i="45"/>
  <c r="I3746" i="45"/>
  <c r="I3747" i="45"/>
  <c r="I3748" i="45"/>
  <c r="I3749" i="45"/>
  <c r="I3750" i="45"/>
  <c r="I3751" i="45"/>
  <c r="I3752" i="45"/>
  <c r="I3753" i="45"/>
  <c r="I3754" i="45"/>
  <c r="I3755" i="45"/>
  <c r="I3756" i="45"/>
  <c r="I3757" i="45"/>
  <c r="I3758" i="45"/>
  <c r="I3759" i="45"/>
  <c r="I3760" i="45"/>
  <c r="I3761" i="45"/>
  <c r="I3762" i="45"/>
  <c r="I3763" i="45"/>
  <c r="I3764" i="45"/>
  <c r="I3765" i="45"/>
  <c r="I3766" i="45"/>
  <c r="I3767" i="45"/>
  <c r="I3768" i="45"/>
  <c r="I3769" i="45"/>
  <c r="I3770" i="45"/>
  <c r="I3771" i="45"/>
  <c r="I3772" i="45"/>
  <c r="I3773" i="45"/>
  <c r="I3774" i="45"/>
  <c r="I3775" i="45"/>
  <c r="I3776" i="45"/>
  <c r="I3777" i="45"/>
  <c r="I3778" i="45"/>
  <c r="I3779" i="45"/>
  <c r="I3780" i="45"/>
  <c r="I3781" i="45"/>
  <c r="I3782" i="45"/>
  <c r="I3783" i="45"/>
  <c r="I3784" i="45"/>
  <c r="I3785" i="45"/>
  <c r="I3786" i="45"/>
  <c r="I3787" i="45"/>
  <c r="I3788" i="45"/>
  <c r="I3789" i="45"/>
  <c r="I3790" i="45"/>
  <c r="I3791" i="45"/>
  <c r="I3792" i="45"/>
  <c r="I3793" i="45"/>
  <c r="I3794" i="45"/>
  <c r="I3795" i="45"/>
  <c r="I3796" i="45"/>
  <c r="I3797" i="45"/>
  <c r="I3798" i="45"/>
  <c r="I3799" i="45"/>
  <c r="I3800" i="45"/>
  <c r="I3801" i="45"/>
  <c r="I3802" i="45"/>
  <c r="I3803" i="45"/>
  <c r="I3804" i="45"/>
  <c r="I3805" i="45"/>
  <c r="I3806" i="45"/>
  <c r="I3807" i="45"/>
  <c r="I3808" i="45"/>
  <c r="I3809" i="45"/>
  <c r="I3810" i="45"/>
  <c r="I3811" i="45"/>
  <c r="I3812" i="45"/>
  <c r="I3813" i="45"/>
  <c r="I3814" i="45"/>
  <c r="I3815" i="45"/>
  <c r="I3816" i="45"/>
  <c r="I3817" i="45"/>
  <c r="I3818" i="45"/>
  <c r="I3819" i="45"/>
  <c r="I3820" i="45"/>
  <c r="I3821" i="45"/>
  <c r="I3822" i="45"/>
  <c r="I3823" i="45"/>
  <c r="I3824" i="45"/>
  <c r="I3825" i="45"/>
  <c r="I3826" i="45"/>
  <c r="I3827" i="45"/>
  <c r="I3828" i="45"/>
  <c r="I3829" i="45"/>
  <c r="I3830" i="45"/>
  <c r="I3831" i="45"/>
  <c r="I3832" i="45"/>
  <c r="I3833" i="45"/>
  <c r="I3834" i="45"/>
  <c r="I3835" i="45"/>
  <c r="I3836" i="45"/>
  <c r="I3837" i="45"/>
  <c r="I3838" i="45"/>
  <c r="I3839" i="45"/>
  <c r="I3840" i="45"/>
  <c r="I3841" i="45"/>
  <c r="I3842" i="45"/>
  <c r="I3843" i="45"/>
  <c r="I3844" i="45"/>
  <c r="I3845" i="45"/>
  <c r="I3846" i="45"/>
  <c r="I3847" i="45"/>
  <c r="I3848" i="45"/>
  <c r="I3849" i="45"/>
  <c r="I3850" i="45"/>
  <c r="I3851" i="45"/>
  <c r="I3852" i="45"/>
  <c r="I3853" i="45"/>
  <c r="I3854" i="45"/>
  <c r="I3855" i="45"/>
  <c r="I3856" i="45"/>
  <c r="I3857" i="45"/>
  <c r="I3858" i="45"/>
  <c r="I3859" i="45"/>
  <c r="I3860" i="45"/>
  <c r="I3861" i="45"/>
  <c r="I3862" i="45"/>
  <c r="I3863" i="45"/>
  <c r="I3864" i="45"/>
  <c r="I3865" i="45"/>
  <c r="I3866" i="45"/>
  <c r="I3867" i="45"/>
  <c r="I3868" i="45"/>
  <c r="I3869" i="45"/>
  <c r="I3870" i="45"/>
  <c r="I3871" i="45"/>
  <c r="I3872" i="45"/>
  <c r="I3873" i="45"/>
  <c r="I3874" i="45"/>
  <c r="I3875" i="45"/>
  <c r="I3876" i="45"/>
  <c r="I3877" i="45"/>
  <c r="I3878" i="45"/>
  <c r="I3879" i="45"/>
  <c r="I3880" i="45"/>
  <c r="I3881" i="45"/>
  <c r="I3882" i="45"/>
  <c r="I3883" i="45"/>
  <c r="I3884" i="45"/>
  <c r="I3885" i="45"/>
  <c r="I3886" i="45"/>
  <c r="I3887" i="45"/>
  <c r="I3888" i="45"/>
  <c r="I3889" i="45"/>
  <c r="I3890" i="45"/>
  <c r="I3891" i="45"/>
  <c r="I3892" i="45"/>
  <c r="I3893" i="45"/>
  <c r="I3894" i="45"/>
  <c r="I3895" i="45"/>
  <c r="I3896" i="45"/>
  <c r="I3897" i="45"/>
  <c r="I3898" i="45"/>
  <c r="I3899" i="45"/>
  <c r="I3900" i="45"/>
  <c r="I3901" i="45"/>
  <c r="I3902" i="45"/>
  <c r="I3903" i="45"/>
  <c r="I3904" i="45"/>
  <c r="I3905" i="45"/>
  <c r="I3906" i="45"/>
  <c r="I3907" i="45"/>
  <c r="I3908" i="45"/>
  <c r="I3909" i="45"/>
  <c r="I3910" i="45"/>
  <c r="I3911" i="45"/>
  <c r="I3912" i="45"/>
  <c r="I3913" i="45"/>
  <c r="I3914" i="45"/>
  <c r="I3915" i="45"/>
  <c r="I3916" i="45"/>
  <c r="I3917" i="45"/>
  <c r="I3918" i="45"/>
  <c r="I3919" i="45"/>
  <c r="I3920" i="45"/>
  <c r="I3921" i="45"/>
  <c r="I3922" i="45"/>
  <c r="I3923" i="45"/>
  <c r="I3924" i="45"/>
  <c r="I3925" i="45"/>
  <c r="I3926" i="45"/>
  <c r="I3927" i="45"/>
  <c r="I3928" i="45"/>
  <c r="I3929" i="45"/>
  <c r="I3930" i="45"/>
  <c r="I3931" i="45"/>
  <c r="I3932" i="45"/>
  <c r="I3933" i="45"/>
  <c r="I3934" i="45"/>
  <c r="I3935" i="45"/>
  <c r="I3936" i="45"/>
  <c r="I3937" i="45"/>
  <c r="I3938" i="45"/>
  <c r="I3939" i="45"/>
  <c r="I3940" i="45"/>
  <c r="I3941" i="45"/>
  <c r="I3942" i="45"/>
  <c r="I3943" i="45"/>
  <c r="I3944" i="45"/>
  <c r="I3945" i="45"/>
  <c r="I3946" i="45"/>
  <c r="I3947" i="45"/>
  <c r="I3948" i="45"/>
  <c r="I3949" i="45"/>
  <c r="I3950" i="45"/>
  <c r="I3951" i="45"/>
  <c r="I3952" i="45"/>
  <c r="I3953" i="45"/>
  <c r="I3954" i="45"/>
  <c r="I3955" i="45"/>
  <c r="I3956" i="45"/>
  <c r="I3957" i="45"/>
  <c r="I3958" i="45"/>
  <c r="I3959" i="45"/>
  <c r="I3960" i="45"/>
  <c r="I3961" i="45"/>
  <c r="I3962" i="45"/>
  <c r="I3963" i="45"/>
  <c r="I3964" i="45"/>
  <c r="I3965" i="45"/>
  <c r="I3966" i="45"/>
  <c r="I3967" i="45"/>
  <c r="I3968" i="45"/>
  <c r="I3969" i="45"/>
  <c r="I3970" i="45"/>
  <c r="I3971" i="45"/>
  <c r="I3972" i="45"/>
  <c r="I3973" i="45"/>
  <c r="I3974" i="45"/>
  <c r="I3975" i="45"/>
  <c r="I3976" i="45"/>
  <c r="I3977" i="45"/>
  <c r="I3978" i="45"/>
  <c r="I3979" i="45"/>
  <c r="I3980" i="45"/>
  <c r="I3981" i="45"/>
  <c r="I3982" i="45"/>
  <c r="I3983" i="45"/>
  <c r="I3984" i="45"/>
  <c r="I3985" i="45"/>
  <c r="I3986" i="45"/>
  <c r="I3987" i="45"/>
  <c r="I3988" i="45"/>
  <c r="I3989" i="45"/>
  <c r="I3990" i="45"/>
  <c r="I3991" i="45"/>
  <c r="I3992" i="45"/>
  <c r="I3993" i="45"/>
  <c r="I3994" i="45"/>
  <c r="I3995" i="45"/>
  <c r="I3996" i="45"/>
  <c r="I3997" i="45"/>
  <c r="I3998" i="45"/>
  <c r="I3999" i="45"/>
  <c r="I4000" i="45"/>
  <c r="I4001" i="45"/>
  <c r="I4002" i="45"/>
  <c r="I4003" i="45"/>
  <c r="I4004" i="45"/>
  <c r="I4005" i="45"/>
  <c r="I4006" i="45"/>
  <c r="I4007" i="45"/>
  <c r="I4008" i="45"/>
  <c r="I4009" i="45"/>
  <c r="I4010" i="45"/>
  <c r="I4011" i="45"/>
  <c r="I4012" i="45"/>
  <c r="I4013" i="45"/>
  <c r="I4014" i="45"/>
  <c r="I4015" i="45"/>
  <c r="I4016" i="45"/>
  <c r="I4017" i="45"/>
  <c r="I4018" i="45"/>
  <c r="I4019" i="45"/>
  <c r="I4020" i="45"/>
  <c r="I4021" i="45"/>
  <c r="I4022" i="45"/>
  <c r="I4023" i="45"/>
  <c r="I4024" i="45"/>
  <c r="I4025" i="45"/>
  <c r="I4026" i="45"/>
  <c r="I4027" i="45"/>
  <c r="I4028" i="45"/>
  <c r="I4029" i="45"/>
  <c r="I4030" i="45"/>
  <c r="I4031" i="45"/>
  <c r="I4032" i="45"/>
  <c r="I4033" i="45"/>
  <c r="I4034" i="45"/>
  <c r="I4035" i="45"/>
  <c r="I4036" i="45"/>
  <c r="I4037" i="45"/>
  <c r="I4038" i="45"/>
  <c r="I4039" i="45"/>
  <c r="I4040" i="45"/>
  <c r="I4041" i="45"/>
  <c r="I4042" i="45"/>
  <c r="I4043" i="45"/>
  <c r="I4044" i="45"/>
  <c r="I4045" i="45"/>
  <c r="I4046" i="45"/>
  <c r="I4047" i="45"/>
  <c r="I4048" i="45"/>
  <c r="I4049" i="45"/>
  <c r="I4050" i="45"/>
  <c r="I4051" i="45"/>
  <c r="I4052" i="45"/>
  <c r="I4053" i="45"/>
  <c r="I4054" i="45"/>
  <c r="I4055" i="45"/>
  <c r="I4056" i="45"/>
  <c r="I4057" i="45"/>
  <c r="I4058" i="45"/>
  <c r="I4059" i="45"/>
  <c r="I4060" i="45"/>
  <c r="I4061" i="45"/>
  <c r="I4062" i="45"/>
  <c r="I4063" i="45"/>
  <c r="I4064" i="45"/>
  <c r="I4065" i="45"/>
  <c r="I4066" i="45"/>
  <c r="I4067" i="45"/>
  <c r="I4068" i="45"/>
  <c r="I4069" i="45"/>
  <c r="I4070" i="45"/>
  <c r="I4071" i="45"/>
  <c r="I4072" i="45"/>
  <c r="I4073" i="45"/>
  <c r="I4074" i="45"/>
  <c r="I4075" i="45"/>
  <c r="I4076" i="45"/>
  <c r="I4077" i="45"/>
  <c r="I4078" i="45"/>
  <c r="I4079" i="45"/>
  <c r="I4080" i="45"/>
  <c r="I4081" i="45"/>
  <c r="I4082" i="45"/>
  <c r="I4083" i="45"/>
  <c r="I4084" i="45"/>
  <c r="I4085" i="45"/>
  <c r="I4086" i="45"/>
  <c r="I4087" i="45"/>
  <c r="I4088" i="45"/>
  <c r="I4089" i="45"/>
  <c r="I4090" i="45"/>
  <c r="I4091" i="45"/>
  <c r="I4092" i="45"/>
  <c r="I4093" i="45"/>
  <c r="I4094" i="45"/>
  <c r="I4095" i="45"/>
  <c r="I4096" i="45"/>
  <c r="I4097" i="45"/>
  <c r="I4098" i="45"/>
  <c r="I4099" i="45"/>
  <c r="I4100" i="45"/>
  <c r="I4101" i="45"/>
  <c r="I4102" i="45"/>
  <c r="I4103" i="45"/>
  <c r="I4104" i="45"/>
  <c r="I4105" i="45"/>
  <c r="I4106" i="45"/>
  <c r="I4107" i="45"/>
  <c r="I4108" i="45"/>
  <c r="I4109" i="45"/>
  <c r="I4110" i="45"/>
  <c r="I4111" i="45"/>
  <c r="I4112" i="45"/>
  <c r="I4113" i="45"/>
  <c r="I4114" i="45"/>
  <c r="I4115" i="45"/>
  <c r="I4116" i="45"/>
  <c r="I4117" i="45"/>
  <c r="I4118" i="45"/>
  <c r="I4119" i="45"/>
  <c r="I4120" i="45"/>
  <c r="I4121" i="45"/>
  <c r="I4122" i="45"/>
  <c r="I4123" i="45"/>
  <c r="I4124" i="45"/>
  <c r="I4125" i="45"/>
  <c r="I4126" i="45"/>
  <c r="I4127" i="45"/>
  <c r="I4128" i="45"/>
  <c r="I4129" i="45"/>
  <c r="I4130" i="45"/>
  <c r="I4131" i="45"/>
  <c r="I4132" i="45"/>
  <c r="I4133" i="45"/>
  <c r="I4134" i="45"/>
  <c r="I4135" i="45"/>
  <c r="I4136" i="45"/>
  <c r="I4137" i="45"/>
  <c r="I4138" i="45"/>
  <c r="I4139" i="45"/>
  <c r="I4140" i="45"/>
  <c r="I4141" i="45"/>
  <c r="I4142" i="45"/>
  <c r="I4143" i="45"/>
  <c r="I4144" i="45"/>
  <c r="I4145" i="45"/>
  <c r="I4146" i="45"/>
  <c r="I4147" i="45"/>
  <c r="I4148" i="45"/>
  <c r="I4149" i="45"/>
  <c r="I4150" i="45"/>
  <c r="I4151" i="45"/>
  <c r="I4152" i="45"/>
  <c r="I4153" i="45"/>
  <c r="I4154" i="45"/>
  <c r="I4155" i="45"/>
  <c r="I4156" i="45"/>
  <c r="I4157" i="45"/>
  <c r="I4158" i="45"/>
  <c r="I4159" i="45"/>
  <c r="I4160" i="45"/>
  <c r="I4161" i="45"/>
  <c r="I4162" i="45"/>
  <c r="I4163" i="45"/>
  <c r="I4164" i="45"/>
  <c r="I4165" i="45"/>
  <c r="I4166" i="45"/>
  <c r="I4167" i="45"/>
  <c r="I4168" i="45"/>
  <c r="I4169" i="45"/>
  <c r="I4170" i="45"/>
  <c r="I4171" i="45"/>
  <c r="I4172" i="45"/>
  <c r="I4173" i="45"/>
  <c r="I4174" i="45"/>
  <c r="I4175" i="45"/>
  <c r="I4176" i="45"/>
  <c r="I4177" i="45"/>
  <c r="I4178" i="45"/>
  <c r="I4179" i="45"/>
  <c r="I4180" i="45"/>
  <c r="I4181" i="45"/>
  <c r="I4182" i="45"/>
  <c r="I4183" i="45"/>
  <c r="I4184" i="45"/>
  <c r="I4185" i="45"/>
  <c r="I4186" i="45"/>
  <c r="I4187" i="45"/>
  <c r="I4188" i="45"/>
  <c r="I4189" i="45"/>
  <c r="I4190" i="45"/>
  <c r="I4191" i="45"/>
  <c r="I4192" i="45"/>
  <c r="I4193" i="45"/>
  <c r="I4194" i="45"/>
  <c r="I4195" i="45"/>
  <c r="I4196" i="45"/>
  <c r="I4197" i="45"/>
  <c r="I4198" i="45"/>
  <c r="I4199" i="45"/>
  <c r="I4200" i="45"/>
  <c r="I4201" i="45"/>
  <c r="I4202" i="45"/>
  <c r="I4203" i="45"/>
  <c r="I4204" i="45"/>
  <c r="I4205" i="45"/>
  <c r="I4206" i="45"/>
  <c r="I4207" i="45"/>
  <c r="I4208" i="45"/>
  <c r="I4209" i="45"/>
  <c r="I4210" i="45"/>
  <c r="I4211" i="45"/>
  <c r="I4212" i="45"/>
  <c r="I4213" i="45"/>
  <c r="I4214" i="45"/>
  <c r="I4215" i="45"/>
  <c r="I4216" i="45"/>
  <c r="I4217" i="45"/>
  <c r="I4218" i="45"/>
  <c r="I4219" i="45"/>
  <c r="I4220" i="45"/>
  <c r="I4221" i="45"/>
  <c r="I4222" i="45"/>
  <c r="I4223" i="45"/>
  <c r="I4224" i="45"/>
  <c r="I4225" i="45"/>
  <c r="I4226" i="45"/>
  <c r="I4227" i="45"/>
  <c r="I4228" i="45"/>
  <c r="I4229" i="45"/>
  <c r="I4230" i="45"/>
  <c r="I4231" i="45"/>
  <c r="I4232" i="45"/>
  <c r="I4233" i="45"/>
  <c r="I4234" i="45"/>
  <c r="I4235" i="45"/>
  <c r="I4236" i="45"/>
  <c r="I4237" i="45"/>
  <c r="I4238" i="45"/>
  <c r="I4239" i="45"/>
  <c r="I4240" i="45"/>
  <c r="I4241" i="45"/>
  <c r="I4242" i="45"/>
  <c r="I4243" i="45"/>
  <c r="I4244" i="45"/>
  <c r="I4245" i="45"/>
  <c r="I4246" i="45"/>
  <c r="I4247" i="45"/>
  <c r="I4248" i="45"/>
  <c r="I4249" i="45"/>
  <c r="I4250" i="45"/>
  <c r="I4251" i="45"/>
  <c r="I4252" i="45"/>
  <c r="I4253" i="45"/>
  <c r="I4254" i="45"/>
  <c r="I4255" i="45"/>
  <c r="I4256" i="45"/>
  <c r="I4257" i="45"/>
  <c r="I4258" i="45"/>
  <c r="I4259" i="45"/>
  <c r="I4260" i="45"/>
  <c r="I4261" i="45"/>
  <c r="I4262" i="45"/>
  <c r="I4263" i="45"/>
  <c r="I4264" i="45"/>
  <c r="I4265" i="45"/>
  <c r="I4266" i="45"/>
  <c r="I4267" i="45"/>
  <c r="I4268" i="45"/>
  <c r="I4269" i="45"/>
  <c r="I4270" i="45"/>
  <c r="I4271" i="45"/>
  <c r="I4272" i="45"/>
  <c r="I4273" i="45"/>
  <c r="I4274" i="45"/>
  <c r="I4275" i="45"/>
  <c r="I4276" i="45"/>
  <c r="I4277" i="45"/>
  <c r="I4278" i="45"/>
  <c r="I4279" i="45"/>
  <c r="I4280" i="45"/>
  <c r="I4281" i="45"/>
  <c r="I4282" i="45"/>
  <c r="I4283" i="45"/>
  <c r="I4284" i="45"/>
  <c r="I4285" i="45"/>
  <c r="I4286" i="45"/>
  <c r="I4287" i="45"/>
  <c r="I4288" i="45"/>
  <c r="I4289" i="45"/>
  <c r="I4290" i="45"/>
  <c r="I4291" i="45"/>
  <c r="I4292" i="45"/>
  <c r="I4293" i="45"/>
  <c r="I4294" i="45"/>
  <c r="I4295" i="45"/>
  <c r="I4296" i="45"/>
  <c r="I4297" i="45"/>
  <c r="I4298" i="45"/>
  <c r="I4299" i="45"/>
  <c r="I4300" i="45"/>
  <c r="I4301" i="45"/>
  <c r="I4302" i="45"/>
  <c r="I4303" i="45"/>
  <c r="I4304" i="45"/>
  <c r="I4305" i="45"/>
  <c r="I4306" i="45"/>
  <c r="I4307" i="45"/>
  <c r="I4308" i="45"/>
  <c r="I4309" i="45"/>
  <c r="I4310" i="45"/>
  <c r="I4311" i="45"/>
  <c r="I4312" i="45"/>
  <c r="I4313" i="45"/>
  <c r="I4314" i="45"/>
  <c r="I4315" i="45"/>
  <c r="I4316" i="45"/>
  <c r="I4317" i="45"/>
  <c r="I4318" i="45"/>
  <c r="I4319" i="45"/>
  <c r="I4320" i="45"/>
  <c r="I4321" i="45"/>
  <c r="I4322" i="45"/>
  <c r="I4323" i="45"/>
  <c r="I4324" i="45"/>
  <c r="I4325" i="45"/>
  <c r="I4326" i="45"/>
  <c r="I4327" i="45"/>
  <c r="I4328" i="45"/>
  <c r="I4329" i="45"/>
  <c r="I4330" i="45"/>
  <c r="I4331" i="45"/>
  <c r="I4332" i="45"/>
  <c r="I4333" i="45"/>
  <c r="I4334" i="45"/>
  <c r="I4335" i="45"/>
  <c r="I4336" i="45"/>
  <c r="I4337" i="45"/>
  <c r="I4338" i="45"/>
  <c r="I4339" i="45"/>
  <c r="I4340" i="45"/>
  <c r="I4341" i="45"/>
  <c r="I4342" i="45"/>
  <c r="I4343" i="45"/>
  <c r="I4344" i="45"/>
  <c r="I4345" i="45"/>
  <c r="I4346" i="45"/>
  <c r="I4347" i="45"/>
  <c r="I4348" i="45"/>
  <c r="I4349" i="45"/>
  <c r="I4350" i="45"/>
  <c r="I4351" i="45"/>
  <c r="I4352" i="45"/>
  <c r="I4353" i="45"/>
  <c r="I4354" i="45"/>
  <c r="I4355" i="45"/>
  <c r="I4356" i="45"/>
  <c r="I4357" i="45"/>
  <c r="I4358" i="45"/>
  <c r="I4359" i="45"/>
  <c r="I4360" i="45"/>
  <c r="I4361" i="45"/>
  <c r="I4362" i="45"/>
  <c r="I4363" i="45"/>
  <c r="I4364" i="45"/>
  <c r="I4365" i="45"/>
  <c r="I4366" i="45"/>
  <c r="I4367" i="45"/>
  <c r="I4368" i="45"/>
  <c r="I4369" i="45"/>
  <c r="I4370" i="45"/>
  <c r="I4371" i="45"/>
  <c r="I4372" i="45"/>
  <c r="I4373" i="45"/>
  <c r="I4374" i="45"/>
  <c r="I4375" i="45"/>
  <c r="I4376" i="45"/>
  <c r="I4377" i="45"/>
  <c r="I4378" i="45"/>
  <c r="I4379" i="45"/>
  <c r="I4380" i="45"/>
  <c r="I4381" i="45"/>
  <c r="I4382" i="45"/>
  <c r="I4383" i="45"/>
  <c r="I4384" i="45"/>
  <c r="I4385" i="45"/>
  <c r="I4386" i="45"/>
  <c r="I4387" i="45"/>
  <c r="I4388" i="45"/>
  <c r="I4389" i="45"/>
  <c r="I4390" i="45"/>
  <c r="I4391" i="45"/>
  <c r="I4392" i="45"/>
  <c r="I4393" i="45"/>
  <c r="I4394" i="45"/>
  <c r="I4395" i="45"/>
  <c r="I4396" i="45"/>
  <c r="I4397" i="45"/>
  <c r="I4398" i="45"/>
  <c r="I4399" i="45"/>
  <c r="I4400" i="45"/>
  <c r="I4401" i="45"/>
  <c r="I4402" i="45"/>
  <c r="I4403" i="45"/>
  <c r="I4404" i="45"/>
  <c r="I4405" i="45"/>
  <c r="I4406" i="45"/>
  <c r="I4407" i="45"/>
  <c r="I4408" i="45"/>
  <c r="I4409" i="45"/>
  <c r="I4410" i="45"/>
  <c r="I4411" i="45"/>
  <c r="I4412" i="45"/>
  <c r="I4413" i="45"/>
  <c r="I4414" i="45"/>
  <c r="I4415" i="45"/>
  <c r="I4416" i="45"/>
  <c r="I4417" i="45"/>
  <c r="I4418" i="45"/>
  <c r="I4419" i="45"/>
  <c r="I4420" i="45"/>
  <c r="I4421" i="45"/>
  <c r="I4422" i="45"/>
  <c r="I4423" i="45"/>
  <c r="I4424" i="45"/>
  <c r="I4425" i="45"/>
  <c r="I4426" i="45"/>
  <c r="I4427" i="45"/>
  <c r="I4428" i="45"/>
  <c r="I4429" i="45"/>
  <c r="I4430" i="45"/>
  <c r="I4431" i="45"/>
  <c r="I4432" i="45"/>
  <c r="I4433" i="45"/>
  <c r="I4434" i="45"/>
  <c r="I4435" i="45"/>
  <c r="I4436" i="45"/>
  <c r="I4437" i="45"/>
  <c r="I4438" i="45"/>
  <c r="I4439" i="45"/>
  <c r="I4440" i="45"/>
  <c r="I4441" i="45"/>
  <c r="I4442" i="45"/>
  <c r="I4443" i="45"/>
  <c r="I4444" i="45"/>
  <c r="I4445" i="45"/>
  <c r="I4446" i="45"/>
  <c r="I4447" i="45"/>
  <c r="I4448" i="45"/>
  <c r="I4449" i="45"/>
  <c r="I4450" i="45"/>
  <c r="I4451" i="45"/>
  <c r="I4452" i="45"/>
  <c r="I4453" i="45"/>
  <c r="I4454" i="45"/>
  <c r="I4455" i="45"/>
  <c r="I4456" i="45"/>
  <c r="I4457" i="45"/>
  <c r="I4458" i="45"/>
  <c r="I4459" i="45"/>
  <c r="I4460" i="45"/>
  <c r="I4461" i="45"/>
  <c r="I4462" i="45"/>
  <c r="I4463" i="45"/>
  <c r="I4464" i="45"/>
  <c r="I4465" i="45"/>
  <c r="I4466" i="45"/>
  <c r="I4467" i="45"/>
  <c r="I4468" i="45"/>
  <c r="I4469" i="45"/>
  <c r="I4470" i="45"/>
  <c r="I4471" i="45"/>
  <c r="I4472" i="45"/>
  <c r="I4473" i="45"/>
  <c r="I4474" i="45"/>
  <c r="I4475" i="45"/>
  <c r="I4476" i="45"/>
  <c r="I4477" i="45"/>
  <c r="I4478" i="45"/>
  <c r="I4479" i="45"/>
  <c r="I4480" i="45"/>
  <c r="I4481" i="45"/>
  <c r="I4482" i="45"/>
  <c r="I4483" i="45"/>
  <c r="I4484" i="45"/>
  <c r="I4485" i="45"/>
  <c r="I4486" i="45"/>
  <c r="I4487" i="45"/>
  <c r="I4488" i="45"/>
  <c r="I4489" i="45"/>
  <c r="I4490" i="45"/>
  <c r="I4491" i="45"/>
  <c r="I4492" i="45"/>
  <c r="I4493" i="45"/>
  <c r="I4494" i="45"/>
  <c r="I4495" i="45"/>
  <c r="I4496" i="45"/>
  <c r="I4497" i="45"/>
  <c r="I4498" i="45"/>
  <c r="I4499" i="45"/>
  <c r="I4500" i="45"/>
  <c r="I4501" i="45"/>
  <c r="I4502" i="45"/>
  <c r="I4503" i="45"/>
  <c r="I4504" i="45"/>
  <c r="I4505" i="45"/>
  <c r="I4506" i="45"/>
  <c r="I4507" i="45"/>
  <c r="I4508" i="45"/>
  <c r="I4509" i="45"/>
  <c r="I4510" i="45"/>
  <c r="I4511" i="45"/>
  <c r="I4512" i="45"/>
  <c r="I4513" i="45"/>
  <c r="I4514" i="45"/>
  <c r="I4515" i="45"/>
  <c r="I4516" i="45"/>
  <c r="I4517" i="45"/>
  <c r="I4518" i="45"/>
  <c r="I4519" i="45"/>
  <c r="I4520" i="45"/>
  <c r="I4521" i="45"/>
  <c r="I4522" i="45"/>
  <c r="I4523" i="45"/>
  <c r="I4524" i="45"/>
  <c r="I4525" i="45"/>
  <c r="I4526" i="45"/>
  <c r="I4527" i="45"/>
  <c r="I4528" i="45"/>
  <c r="I4529" i="45"/>
  <c r="I4530" i="45"/>
  <c r="I4531" i="45"/>
  <c r="I4532" i="45"/>
  <c r="I4533" i="45"/>
  <c r="I4534" i="45"/>
  <c r="I4535" i="45"/>
  <c r="I4536" i="45"/>
  <c r="I4537" i="45"/>
  <c r="I4538" i="45"/>
  <c r="I4539" i="45"/>
  <c r="I4540" i="45"/>
  <c r="I4541" i="45"/>
  <c r="I4542" i="45"/>
  <c r="I4543" i="45"/>
  <c r="I4544" i="45"/>
  <c r="I4545" i="45"/>
  <c r="I4546" i="45"/>
  <c r="I4547" i="45"/>
  <c r="I4548" i="45"/>
  <c r="I4549" i="45"/>
  <c r="I4550" i="45"/>
  <c r="I4551" i="45"/>
  <c r="I4552" i="45"/>
  <c r="I4553" i="45"/>
  <c r="I4554" i="45"/>
  <c r="I4555" i="45"/>
  <c r="I4556" i="45"/>
  <c r="I4557" i="45"/>
  <c r="I4558" i="45"/>
  <c r="I4559" i="45"/>
  <c r="I4560" i="45"/>
  <c r="I4561" i="45"/>
  <c r="I4562" i="45"/>
  <c r="I4563" i="45"/>
  <c r="I4564" i="45"/>
  <c r="I4565" i="45"/>
  <c r="I4566" i="45"/>
  <c r="I4567" i="45"/>
  <c r="I4568" i="45"/>
  <c r="I4569" i="45"/>
  <c r="I4570" i="45"/>
  <c r="I4571" i="45"/>
  <c r="I4572" i="45"/>
  <c r="I4573" i="45"/>
  <c r="I4574" i="45"/>
  <c r="I4575" i="45"/>
  <c r="I4576" i="45"/>
  <c r="I4577" i="45"/>
  <c r="I4578" i="45"/>
  <c r="I4579" i="45"/>
  <c r="I4580" i="45"/>
  <c r="I4581" i="45"/>
  <c r="I4582" i="45"/>
  <c r="I4583" i="45"/>
  <c r="I4584" i="45"/>
  <c r="I4585" i="45"/>
  <c r="I4586" i="45"/>
  <c r="I4587" i="45"/>
  <c r="I4588" i="45"/>
  <c r="I4589" i="45"/>
  <c r="I4590" i="45"/>
  <c r="I4591" i="45"/>
  <c r="I4592" i="45"/>
  <c r="I4593" i="45"/>
  <c r="I4594" i="45"/>
  <c r="I4595" i="45"/>
  <c r="I4596" i="45"/>
  <c r="I4597" i="45"/>
  <c r="I4598" i="45"/>
  <c r="I4599" i="45"/>
  <c r="I4600" i="45"/>
  <c r="I4601" i="45"/>
  <c r="I4602" i="45"/>
  <c r="I4603" i="45"/>
  <c r="I4604" i="45"/>
  <c r="I4605" i="45"/>
  <c r="I4606" i="45"/>
  <c r="I4607" i="45"/>
  <c r="I4608" i="45"/>
  <c r="I4609" i="45"/>
  <c r="I4610" i="45"/>
  <c r="I4611" i="45"/>
  <c r="I4612" i="45"/>
  <c r="I4613" i="45"/>
  <c r="I4614" i="45"/>
  <c r="I4615" i="45"/>
  <c r="I4616" i="45"/>
  <c r="I4617" i="45"/>
  <c r="I4618" i="45"/>
  <c r="I4619" i="45"/>
  <c r="I4620" i="45"/>
  <c r="I4621" i="45"/>
  <c r="I4622" i="45"/>
  <c r="I4623" i="45"/>
  <c r="I4624" i="45"/>
  <c r="I4625" i="45"/>
  <c r="I4626" i="45"/>
  <c r="I4627" i="45"/>
  <c r="I4628" i="45"/>
  <c r="I4629" i="45"/>
  <c r="I4630" i="45"/>
  <c r="I4631" i="45"/>
  <c r="I4632" i="45"/>
  <c r="I4633" i="45"/>
  <c r="I4634" i="45"/>
  <c r="I4635" i="45"/>
  <c r="I4636" i="45"/>
  <c r="I4637" i="45"/>
  <c r="I4638" i="45"/>
  <c r="I4639" i="45"/>
  <c r="I4640" i="45"/>
  <c r="I4641" i="45"/>
  <c r="I4642" i="45"/>
  <c r="I4643" i="45"/>
  <c r="I4644" i="45"/>
  <c r="I4645" i="45"/>
  <c r="I4646" i="45"/>
  <c r="I4647" i="45"/>
  <c r="I4648" i="45"/>
  <c r="I4649" i="45"/>
  <c r="I4650" i="45"/>
  <c r="I4651" i="45"/>
  <c r="I4652" i="45"/>
  <c r="I4653" i="45"/>
  <c r="I4654" i="45"/>
  <c r="I4655" i="45"/>
  <c r="I4656" i="45"/>
  <c r="I4657" i="45"/>
  <c r="I4658" i="45"/>
  <c r="I4659" i="45"/>
  <c r="I4660" i="45"/>
  <c r="I4661" i="45"/>
  <c r="I4662" i="45"/>
  <c r="I4663" i="45"/>
  <c r="I4664" i="45"/>
  <c r="I4665" i="45"/>
  <c r="I4666" i="45"/>
  <c r="I4667" i="45"/>
  <c r="I4668" i="45"/>
  <c r="I4669" i="45"/>
  <c r="I4670" i="45"/>
  <c r="I4671" i="45"/>
  <c r="I4672" i="45"/>
  <c r="I4673" i="45"/>
  <c r="I4674" i="45"/>
  <c r="I4675" i="45"/>
  <c r="I4676" i="45"/>
  <c r="I4677" i="45"/>
  <c r="I4678" i="45"/>
  <c r="I4679" i="45"/>
  <c r="I4680" i="45"/>
  <c r="I4681" i="45"/>
  <c r="I4682" i="45"/>
  <c r="I4683" i="45"/>
  <c r="I4684" i="45"/>
  <c r="I4685" i="45"/>
  <c r="I4686" i="45"/>
  <c r="I4687" i="45"/>
  <c r="I4688" i="45"/>
  <c r="I4689" i="45"/>
  <c r="I4690" i="45"/>
  <c r="I4691" i="45"/>
  <c r="I4692" i="45"/>
  <c r="I4693" i="45"/>
  <c r="I4694" i="45"/>
  <c r="I4695" i="45"/>
  <c r="I4696" i="45"/>
  <c r="I4697" i="45"/>
  <c r="I4698" i="45"/>
  <c r="I4699" i="45"/>
  <c r="I4700" i="45"/>
  <c r="I4701" i="45"/>
  <c r="I4702" i="45"/>
  <c r="I4703" i="45"/>
  <c r="I4704" i="45"/>
  <c r="I4705" i="45"/>
  <c r="I4706" i="45"/>
  <c r="I4707" i="45"/>
  <c r="I4708" i="45"/>
  <c r="I4709" i="45"/>
  <c r="I4710" i="45"/>
  <c r="I4711" i="45"/>
  <c r="I4712" i="45"/>
  <c r="I4713" i="45"/>
  <c r="I4714" i="45"/>
  <c r="I4715" i="45"/>
  <c r="I4716" i="45"/>
  <c r="I4717" i="45"/>
  <c r="I4718" i="45"/>
  <c r="I4719" i="45"/>
  <c r="I4720" i="45"/>
  <c r="I4721" i="45"/>
  <c r="I4722" i="45"/>
  <c r="I4723" i="45"/>
  <c r="I4724" i="45"/>
  <c r="I4725" i="45"/>
  <c r="I4726" i="45"/>
  <c r="I4727" i="45"/>
  <c r="I4728" i="45"/>
  <c r="I4729" i="45"/>
  <c r="I4730" i="45"/>
  <c r="I4731" i="45"/>
  <c r="I4732" i="45"/>
  <c r="I4733" i="45"/>
  <c r="I4734" i="45"/>
  <c r="I4735" i="45"/>
  <c r="I4736" i="45"/>
  <c r="I4737" i="45"/>
  <c r="I4738" i="45"/>
  <c r="I4739" i="45"/>
  <c r="I4740" i="45"/>
  <c r="I4741" i="45"/>
  <c r="I4742" i="45"/>
  <c r="I4743" i="45"/>
  <c r="I4744" i="45"/>
  <c r="I4745" i="45"/>
  <c r="I4746" i="45"/>
  <c r="I4747" i="45"/>
  <c r="I4748" i="45"/>
  <c r="I4749" i="45"/>
  <c r="I4750" i="45"/>
  <c r="I4751" i="45"/>
  <c r="I4752" i="45"/>
  <c r="I4753" i="45"/>
  <c r="I4754" i="45"/>
  <c r="I4755" i="45"/>
  <c r="I4756" i="45"/>
  <c r="I4757" i="45"/>
  <c r="I4758" i="45"/>
  <c r="I4759" i="45"/>
  <c r="I4760" i="45"/>
  <c r="I4761" i="45"/>
  <c r="I4762" i="45"/>
  <c r="I4763" i="45"/>
  <c r="I4764" i="45"/>
  <c r="I4765" i="45"/>
  <c r="I4766" i="45"/>
  <c r="I4767" i="45"/>
  <c r="I4768" i="45"/>
  <c r="I4769" i="45"/>
  <c r="I4770" i="45"/>
  <c r="I4771" i="45"/>
  <c r="I4772" i="45"/>
  <c r="I4773" i="45"/>
  <c r="I4774" i="45"/>
  <c r="I4775" i="45"/>
  <c r="I4776" i="45"/>
  <c r="I4777" i="45"/>
  <c r="I4778" i="45"/>
  <c r="I4779" i="45"/>
  <c r="I4780" i="45"/>
  <c r="I4781" i="45"/>
  <c r="I4782" i="45"/>
  <c r="I4783" i="45"/>
  <c r="I4784" i="45"/>
  <c r="I4785" i="45"/>
  <c r="I4786" i="45"/>
  <c r="I4787" i="45"/>
  <c r="I4788" i="45"/>
  <c r="I4789" i="45"/>
  <c r="I4790" i="45"/>
  <c r="I4791" i="45"/>
  <c r="I4792" i="45"/>
  <c r="I4793" i="45"/>
  <c r="I4794" i="45"/>
  <c r="I4795" i="45"/>
  <c r="I4796" i="45"/>
  <c r="I4797" i="45"/>
  <c r="I4798" i="45"/>
  <c r="I4799" i="45"/>
  <c r="I4800" i="45"/>
  <c r="I4801" i="45"/>
  <c r="I4802" i="45"/>
  <c r="I4803" i="45"/>
  <c r="I4804" i="45"/>
  <c r="I4805" i="45"/>
  <c r="I4806" i="45"/>
  <c r="I4807" i="45"/>
  <c r="I4808" i="45"/>
  <c r="I4809" i="45"/>
  <c r="I4810" i="45"/>
  <c r="I4811" i="45"/>
  <c r="I4812" i="45"/>
  <c r="I4813" i="45"/>
  <c r="I4814" i="45"/>
  <c r="I4815" i="45"/>
  <c r="I4816" i="45"/>
  <c r="I4817" i="45"/>
  <c r="I4818" i="45"/>
  <c r="I4819" i="45"/>
  <c r="I4820" i="45"/>
  <c r="I4821" i="45"/>
  <c r="I4822" i="45"/>
  <c r="I4823" i="45"/>
  <c r="I4824" i="45"/>
  <c r="I4825" i="45"/>
  <c r="I4826" i="45"/>
  <c r="I4827" i="45"/>
  <c r="I4828" i="45"/>
  <c r="I4829" i="45"/>
  <c r="I4830" i="45"/>
  <c r="I4831" i="45"/>
  <c r="I4832" i="45"/>
  <c r="I4833" i="45"/>
  <c r="I4834" i="45"/>
  <c r="I4835" i="45"/>
  <c r="I4836" i="45"/>
  <c r="I4837" i="45"/>
  <c r="I4838" i="45"/>
  <c r="I4839" i="45"/>
  <c r="I4840" i="45"/>
  <c r="I4841" i="45"/>
  <c r="I4842" i="45"/>
  <c r="I4843" i="45"/>
  <c r="I4844" i="45"/>
  <c r="I4845" i="45"/>
  <c r="I4846" i="45"/>
  <c r="I4847" i="45"/>
  <c r="I4848" i="45"/>
  <c r="I4849" i="45"/>
  <c r="I4850" i="45"/>
  <c r="I4851" i="45"/>
  <c r="I4852" i="45"/>
  <c r="I4853" i="45"/>
  <c r="I4854" i="45"/>
  <c r="I4855" i="45"/>
  <c r="I4856" i="45"/>
  <c r="I4857" i="45"/>
  <c r="I4858" i="45"/>
  <c r="I4859" i="45"/>
  <c r="I4860" i="45"/>
  <c r="I4861" i="45"/>
  <c r="I4862" i="45"/>
  <c r="I4863" i="45"/>
  <c r="I4864" i="45"/>
  <c r="I4865" i="45"/>
  <c r="I4866" i="45"/>
  <c r="I4867" i="45"/>
  <c r="I4868" i="45"/>
  <c r="I4869" i="45"/>
  <c r="I4870" i="45"/>
  <c r="I4871" i="45"/>
  <c r="I4872" i="45"/>
  <c r="I4873" i="45"/>
  <c r="I4874" i="45"/>
  <c r="I4875" i="45"/>
  <c r="I4876" i="45"/>
  <c r="I4877" i="45"/>
  <c r="I4878" i="45"/>
  <c r="I4879" i="45"/>
  <c r="I4880" i="45"/>
  <c r="I4881" i="45"/>
  <c r="I4882" i="45"/>
  <c r="I4883" i="45"/>
  <c r="I4884" i="45"/>
  <c r="I4885" i="45"/>
  <c r="I4886" i="45"/>
  <c r="I4887" i="45"/>
  <c r="I4888" i="45"/>
  <c r="I4889" i="45"/>
  <c r="I4890" i="45"/>
  <c r="I4891" i="45"/>
  <c r="I4892" i="45"/>
  <c r="I4893" i="45"/>
  <c r="I4894" i="45"/>
  <c r="I4895" i="45"/>
  <c r="I4896" i="45"/>
  <c r="I4897" i="45"/>
  <c r="I4898" i="45"/>
  <c r="I4899" i="45"/>
  <c r="I4900" i="45"/>
  <c r="I4901" i="45"/>
  <c r="I4902" i="45"/>
  <c r="I4903" i="45"/>
  <c r="I4904" i="45"/>
  <c r="I4905" i="45"/>
  <c r="I4906" i="45"/>
  <c r="I4907" i="45"/>
  <c r="I4908" i="45"/>
  <c r="I4909" i="45"/>
  <c r="I4910" i="45"/>
  <c r="I4911" i="45"/>
  <c r="I4912" i="45"/>
  <c r="I4913" i="45"/>
  <c r="I4914" i="45"/>
  <c r="I4915" i="45"/>
  <c r="I4916" i="45"/>
  <c r="I4917" i="45"/>
  <c r="I4918" i="45"/>
  <c r="I4919" i="45"/>
  <c r="I4920" i="45"/>
  <c r="I4921" i="45"/>
  <c r="I4922" i="45"/>
  <c r="I4923" i="45"/>
  <c r="I4924" i="45"/>
  <c r="I4925" i="45"/>
  <c r="I4926" i="45"/>
  <c r="I4927" i="45"/>
  <c r="I4928" i="45"/>
  <c r="I4929" i="45"/>
  <c r="I4930" i="45"/>
  <c r="I4931" i="45"/>
  <c r="I4932" i="45"/>
  <c r="I4933" i="45"/>
  <c r="I4934" i="45"/>
  <c r="I4935" i="45"/>
  <c r="I4936" i="45"/>
  <c r="I4937" i="45"/>
  <c r="I4938" i="45"/>
  <c r="I4939" i="45"/>
  <c r="I4940" i="45"/>
  <c r="I4941" i="45"/>
  <c r="I4942" i="45"/>
  <c r="I4943" i="45"/>
  <c r="I4944" i="45"/>
  <c r="I4945" i="45"/>
  <c r="I4946" i="45"/>
  <c r="I4947" i="45"/>
  <c r="I4948" i="45"/>
  <c r="I4949" i="45"/>
  <c r="I4950" i="45"/>
  <c r="I4951" i="45"/>
  <c r="I4952" i="45"/>
  <c r="I4953" i="45"/>
  <c r="I4954" i="45"/>
  <c r="I4955" i="45"/>
  <c r="I4956" i="45"/>
  <c r="I4957" i="45"/>
  <c r="I4958" i="45"/>
  <c r="I4959" i="45"/>
  <c r="I4960" i="45"/>
  <c r="I4961" i="45"/>
  <c r="I4962" i="45"/>
  <c r="I4963" i="45"/>
  <c r="I4964" i="45"/>
  <c r="I4965" i="45"/>
  <c r="I4966" i="45"/>
  <c r="I4967" i="45"/>
  <c r="I4968" i="45"/>
  <c r="I4969" i="45"/>
  <c r="I4970" i="45"/>
  <c r="I4971" i="45"/>
  <c r="I4972" i="45"/>
  <c r="I4973" i="45"/>
  <c r="I4974" i="45"/>
  <c r="I4975" i="45"/>
  <c r="I4976" i="45"/>
  <c r="I4977" i="45"/>
  <c r="I4978" i="45"/>
  <c r="I4979" i="45"/>
  <c r="I4980" i="45"/>
  <c r="I4981" i="45"/>
  <c r="I4982" i="45"/>
  <c r="I4983" i="45"/>
  <c r="I4984" i="45"/>
  <c r="I4985" i="45"/>
  <c r="I4986" i="45"/>
  <c r="I4987" i="45"/>
  <c r="I4988" i="45"/>
  <c r="I4989" i="45"/>
  <c r="I4990" i="45"/>
  <c r="I4991" i="45"/>
  <c r="I4992" i="45"/>
  <c r="I4993" i="45"/>
  <c r="I4994" i="45"/>
  <c r="I4995" i="45"/>
  <c r="I4996" i="45"/>
  <c r="I4997" i="45"/>
  <c r="I4998" i="45"/>
  <c r="I4999" i="45"/>
  <c r="I5000" i="45"/>
  <c r="I5001" i="45"/>
  <c r="I5002" i="45"/>
  <c r="I5003" i="45"/>
  <c r="I5004" i="45"/>
  <c r="I5005" i="45"/>
  <c r="I5006" i="45"/>
  <c r="I5007" i="45"/>
  <c r="I5008" i="45"/>
  <c r="I5009" i="45"/>
  <c r="I5010" i="45"/>
  <c r="I5011" i="45"/>
  <c r="I5012" i="45"/>
  <c r="I5013" i="45"/>
  <c r="I5014" i="45"/>
  <c r="I5015" i="45"/>
  <c r="I5016" i="45"/>
  <c r="I5017" i="45"/>
  <c r="I5018" i="45"/>
  <c r="I5019" i="45"/>
  <c r="I5020" i="45"/>
  <c r="I5021" i="45"/>
  <c r="I5022" i="45"/>
  <c r="I5023" i="45"/>
  <c r="I5024" i="45"/>
  <c r="I5025" i="45"/>
  <c r="I5026" i="45"/>
  <c r="I5027" i="45"/>
  <c r="I5028" i="45"/>
  <c r="I5029" i="45"/>
  <c r="I5030" i="45"/>
  <c r="I5031" i="45"/>
  <c r="I5032" i="45"/>
  <c r="I5033" i="45"/>
  <c r="I5034" i="45"/>
  <c r="I5035" i="45"/>
  <c r="I5036" i="45"/>
  <c r="I5037" i="45"/>
  <c r="I5038" i="45"/>
  <c r="I5039" i="45"/>
  <c r="I5040" i="45"/>
  <c r="I5041" i="45"/>
  <c r="I5042" i="45"/>
  <c r="I5043" i="45"/>
  <c r="I5044" i="45"/>
  <c r="I5045" i="45"/>
  <c r="I5046" i="45"/>
  <c r="I5047" i="45"/>
  <c r="I5048" i="45"/>
  <c r="I5049" i="45"/>
  <c r="I5050" i="45"/>
  <c r="I5051" i="45"/>
  <c r="I5052" i="45"/>
  <c r="I5053" i="45"/>
  <c r="I5054" i="45"/>
  <c r="I5055" i="45"/>
  <c r="I5056" i="45"/>
  <c r="I5057" i="45"/>
  <c r="I5058" i="45"/>
  <c r="I5059" i="45"/>
  <c r="I5060" i="45"/>
  <c r="I5061" i="45"/>
  <c r="I5062" i="45"/>
  <c r="I5063" i="45"/>
  <c r="I5064" i="45"/>
  <c r="I5065" i="45"/>
  <c r="I5066" i="45"/>
  <c r="I5067" i="45"/>
  <c r="I5068" i="45"/>
  <c r="I5069" i="45"/>
  <c r="I5070" i="45"/>
  <c r="I5071" i="45"/>
  <c r="I5072" i="45"/>
  <c r="I5073" i="45"/>
  <c r="I5074" i="45"/>
  <c r="I5075" i="45"/>
  <c r="I5076" i="45"/>
  <c r="I5077" i="45"/>
  <c r="I5078" i="45"/>
  <c r="I5079" i="45"/>
  <c r="I5080" i="45"/>
  <c r="I5081" i="45"/>
  <c r="I5082" i="45"/>
  <c r="I5083" i="45"/>
  <c r="I5084" i="45"/>
  <c r="I5085" i="45"/>
  <c r="I5086" i="45"/>
  <c r="I5087" i="45"/>
  <c r="I5088" i="45"/>
  <c r="I5089" i="45"/>
  <c r="I5090" i="45"/>
  <c r="I5091" i="45"/>
  <c r="I5092" i="45"/>
  <c r="I5093" i="45"/>
  <c r="I5094" i="45"/>
  <c r="I5095" i="45"/>
  <c r="I5096" i="45"/>
  <c r="I5097" i="45"/>
  <c r="I5098" i="45"/>
  <c r="I5099" i="45"/>
  <c r="I5100" i="45"/>
  <c r="I5101" i="45"/>
  <c r="I5102" i="45"/>
  <c r="I5103" i="45"/>
  <c r="I5104" i="45"/>
  <c r="I5105" i="45"/>
  <c r="I5106" i="45"/>
  <c r="I5107" i="45"/>
  <c r="I5108" i="45"/>
  <c r="I5109" i="45"/>
  <c r="I5110" i="45"/>
  <c r="I5111" i="45"/>
  <c r="I5112" i="45"/>
  <c r="I5113" i="45"/>
  <c r="I5114" i="45"/>
  <c r="I5115" i="45"/>
  <c r="I5116" i="45"/>
  <c r="I5117" i="45"/>
  <c r="I5118" i="45"/>
  <c r="I5119" i="45"/>
  <c r="I5120" i="45"/>
  <c r="I5121" i="45"/>
  <c r="I5122" i="45"/>
  <c r="I5123" i="45"/>
  <c r="I5124" i="45"/>
  <c r="I5125" i="45"/>
  <c r="I5126" i="45"/>
  <c r="I5127" i="45"/>
  <c r="I5128" i="45"/>
  <c r="I5129" i="45"/>
  <c r="I5130" i="45"/>
  <c r="I5131" i="45"/>
  <c r="I5132" i="45"/>
  <c r="I5133" i="45"/>
  <c r="I5134" i="45"/>
  <c r="I5135" i="45"/>
  <c r="I5136" i="45"/>
  <c r="I5137" i="45"/>
  <c r="I5138" i="45"/>
  <c r="I5139" i="45"/>
  <c r="I5140" i="45"/>
  <c r="I5141" i="45"/>
  <c r="I5142" i="45"/>
  <c r="I5143" i="45"/>
  <c r="I5144" i="45"/>
  <c r="I5145" i="45"/>
  <c r="I5146" i="45"/>
  <c r="I5147" i="45"/>
  <c r="I5148" i="45"/>
  <c r="I5149" i="45"/>
  <c r="I5150" i="45"/>
  <c r="I5151" i="45"/>
  <c r="I5152" i="45"/>
  <c r="I5153" i="45"/>
  <c r="I5154" i="45"/>
  <c r="I5155" i="45"/>
  <c r="I5156" i="45"/>
  <c r="I5157" i="45"/>
  <c r="I5158" i="45"/>
  <c r="I5159" i="45"/>
  <c r="I5160" i="45"/>
  <c r="I5161" i="45"/>
  <c r="I5162" i="45"/>
  <c r="I5163" i="45"/>
  <c r="I5164" i="45"/>
  <c r="I5165" i="45"/>
  <c r="I5166" i="45"/>
  <c r="I5167" i="45"/>
  <c r="I5168" i="45"/>
  <c r="I5169" i="45"/>
  <c r="I5170" i="45"/>
  <c r="I5171" i="45"/>
  <c r="I5172" i="45"/>
  <c r="I5173" i="45"/>
  <c r="I5174" i="45"/>
  <c r="I5175" i="45"/>
  <c r="I5176" i="45"/>
  <c r="I5177" i="45"/>
  <c r="I5178" i="45"/>
  <c r="I5179" i="45"/>
  <c r="I5180" i="45"/>
  <c r="I5181" i="45"/>
  <c r="I5182" i="45"/>
  <c r="I5183" i="45"/>
  <c r="I5184" i="45"/>
  <c r="I5185" i="45"/>
  <c r="I5186" i="45"/>
  <c r="I5187" i="45"/>
  <c r="I5188" i="45"/>
  <c r="I5189" i="45"/>
  <c r="I5190" i="45"/>
  <c r="I5191" i="45"/>
  <c r="I5192" i="45"/>
  <c r="I5193" i="45"/>
  <c r="I5194" i="45"/>
  <c r="I5195" i="45"/>
  <c r="I5196" i="45"/>
  <c r="I5197" i="45"/>
  <c r="I5198" i="45"/>
  <c r="I5199" i="45"/>
  <c r="I5200" i="45"/>
  <c r="I5201" i="45"/>
  <c r="I5202" i="45"/>
  <c r="I5203" i="45"/>
  <c r="I5204" i="45"/>
  <c r="I5205" i="45"/>
  <c r="I5206" i="45"/>
  <c r="I5207" i="45"/>
  <c r="I5208" i="45"/>
  <c r="I5209" i="45"/>
  <c r="I5210" i="45"/>
  <c r="I5211" i="45"/>
  <c r="I5212" i="45"/>
  <c r="I5213" i="45"/>
  <c r="I5214" i="45"/>
  <c r="I5215" i="45"/>
  <c r="I5216" i="45"/>
  <c r="I5217" i="45"/>
  <c r="I5218" i="45"/>
  <c r="I5219" i="45"/>
  <c r="I5220" i="45"/>
  <c r="I5221" i="45"/>
  <c r="I5222" i="45"/>
  <c r="I5223" i="45"/>
  <c r="I5224" i="45"/>
  <c r="I5225" i="45"/>
  <c r="I5226" i="45"/>
  <c r="I5227" i="45"/>
  <c r="I5228" i="45"/>
  <c r="I5229" i="45"/>
  <c r="I5230" i="45"/>
  <c r="I5231" i="45"/>
  <c r="I5232" i="45"/>
  <c r="I5233" i="45"/>
  <c r="I5234" i="45"/>
  <c r="I5235" i="45"/>
  <c r="I5236" i="45"/>
  <c r="I5237" i="45"/>
  <c r="I5238" i="45"/>
  <c r="I5239" i="45"/>
  <c r="I5240" i="45"/>
  <c r="I5241" i="45"/>
  <c r="I5242" i="45"/>
  <c r="I5243" i="45"/>
  <c r="I5244" i="45"/>
  <c r="I5245" i="45"/>
  <c r="I5246" i="45"/>
  <c r="I5247" i="45"/>
  <c r="I5248" i="45"/>
  <c r="I5249" i="45"/>
  <c r="I5250" i="45"/>
  <c r="I5251" i="45"/>
  <c r="I5252" i="45"/>
  <c r="I5253" i="45"/>
  <c r="I5254" i="45"/>
  <c r="I5255" i="45"/>
  <c r="I5256" i="45"/>
  <c r="I5257" i="45"/>
  <c r="I5258" i="45"/>
  <c r="I5259" i="45"/>
  <c r="I5260" i="45"/>
  <c r="I5261" i="45"/>
  <c r="I5262" i="45"/>
  <c r="I5263" i="45"/>
  <c r="I5264" i="45"/>
  <c r="I5265" i="45"/>
  <c r="I5266" i="45"/>
  <c r="I5267" i="45"/>
  <c r="I5268" i="45"/>
  <c r="I5269" i="45"/>
  <c r="I5270" i="45"/>
  <c r="I5271" i="45"/>
  <c r="I5272" i="45"/>
  <c r="I5273" i="45"/>
  <c r="I5274" i="45"/>
  <c r="I5275" i="45"/>
  <c r="I5276" i="45"/>
  <c r="I5277" i="45"/>
  <c r="I5278" i="45"/>
  <c r="I5279" i="45"/>
  <c r="I5280" i="45"/>
  <c r="I5281" i="45"/>
  <c r="I5282" i="45"/>
  <c r="I5283" i="45"/>
  <c r="I5284" i="45"/>
  <c r="I5285" i="45"/>
  <c r="I5286" i="45"/>
  <c r="I5287" i="45"/>
  <c r="I5288" i="45"/>
  <c r="I5289" i="45"/>
  <c r="I5290" i="45"/>
  <c r="I5291" i="45"/>
  <c r="I5292" i="45"/>
  <c r="I5293" i="45"/>
  <c r="I5294" i="45"/>
  <c r="I5295" i="45"/>
  <c r="I5296" i="45"/>
  <c r="I5297" i="45"/>
  <c r="I5298" i="45"/>
  <c r="I5299" i="45"/>
  <c r="I5300" i="45"/>
  <c r="I5301" i="45"/>
  <c r="I5302" i="45"/>
  <c r="I5303" i="45"/>
  <c r="I5304" i="45"/>
  <c r="I5305" i="45"/>
  <c r="I5306" i="45"/>
  <c r="I5307" i="45"/>
  <c r="I5308" i="45"/>
  <c r="I5309" i="45"/>
  <c r="I5310" i="45"/>
  <c r="I5311" i="45"/>
  <c r="I5312" i="45"/>
  <c r="I5313" i="45"/>
  <c r="I5314" i="45"/>
  <c r="I5315" i="45"/>
  <c r="I5316" i="45"/>
  <c r="I5317" i="45"/>
  <c r="I5318" i="45"/>
  <c r="I5319" i="45"/>
  <c r="I5320" i="45"/>
  <c r="I5321" i="45"/>
  <c r="I5322" i="45"/>
  <c r="I5323" i="45"/>
  <c r="I5324" i="45"/>
  <c r="I5325" i="45"/>
  <c r="I5326" i="45"/>
  <c r="I5327" i="45"/>
  <c r="I5328" i="45"/>
  <c r="I5329" i="45"/>
  <c r="I5330" i="45"/>
  <c r="I5331" i="45"/>
  <c r="I5332" i="45"/>
  <c r="I5333" i="45"/>
  <c r="I5334" i="45"/>
  <c r="I5335" i="45"/>
  <c r="I5336" i="45"/>
  <c r="I5337" i="45"/>
  <c r="I5338" i="45"/>
  <c r="I5339" i="45"/>
  <c r="I5340" i="45"/>
  <c r="I5341" i="45"/>
  <c r="I5342" i="45"/>
  <c r="I5343" i="45"/>
  <c r="I5344" i="45"/>
  <c r="I5345" i="45"/>
  <c r="I5346" i="45"/>
  <c r="I5347" i="45"/>
  <c r="I5348" i="45"/>
  <c r="I5349" i="45"/>
  <c r="I5350" i="45"/>
  <c r="I5351" i="45"/>
  <c r="I5352" i="45"/>
  <c r="I5353" i="45"/>
  <c r="I5354" i="45"/>
  <c r="I5355" i="45"/>
  <c r="I5356" i="45"/>
  <c r="I5357" i="45"/>
  <c r="I5358" i="45"/>
  <c r="I5359" i="45"/>
  <c r="I5360" i="45"/>
  <c r="I5361" i="45"/>
  <c r="I5362" i="45"/>
  <c r="I5363" i="45"/>
  <c r="I5364" i="45"/>
  <c r="I5365" i="45"/>
  <c r="I5366" i="45"/>
  <c r="I5367" i="45"/>
  <c r="I5368" i="45"/>
  <c r="I5369" i="45"/>
  <c r="I5370" i="45"/>
  <c r="I5371" i="45"/>
  <c r="I5372" i="45"/>
  <c r="I5373" i="45"/>
  <c r="I5374" i="45"/>
  <c r="I5375" i="45"/>
  <c r="I5376" i="45"/>
  <c r="I5377" i="45"/>
  <c r="I5378" i="45"/>
  <c r="I5379" i="45"/>
  <c r="I5380" i="45"/>
  <c r="I5381" i="45"/>
  <c r="I5382" i="45"/>
  <c r="I5383" i="45"/>
  <c r="I5384" i="45"/>
  <c r="I5385" i="45"/>
  <c r="I5386" i="45"/>
  <c r="I5387" i="45"/>
  <c r="I5388" i="45"/>
  <c r="I5389" i="45"/>
  <c r="I5390" i="45"/>
  <c r="I5391" i="45"/>
  <c r="I5392" i="45"/>
  <c r="I5393" i="45"/>
  <c r="I5394" i="45"/>
  <c r="I5395" i="45"/>
  <c r="I5396" i="45"/>
  <c r="I5397" i="45"/>
  <c r="I5398" i="45"/>
  <c r="I5399" i="45"/>
  <c r="I5400" i="45"/>
  <c r="I5401" i="45"/>
  <c r="I5402" i="45"/>
  <c r="I5403" i="45"/>
  <c r="I5404" i="45"/>
  <c r="I5405" i="45"/>
  <c r="I5406" i="45"/>
  <c r="I5407" i="45"/>
  <c r="I5408" i="45"/>
  <c r="I5409" i="45"/>
  <c r="I5410" i="45"/>
  <c r="I5411" i="45"/>
  <c r="I5412" i="45"/>
  <c r="I5413" i="45"/>
  <c r="I5414" i="45"/>
  <c r="I5415" i="45"/>
  <c r="I5416" i="45"/>
  <c r="I5417" i="45"/>
  <c r="I5418" i="45"/>
  <c r="I5419" i="45"/>
  <c r="I5420" i="45"/>
  <c r="I5421" i="45"/>
  <c r="I5422" i="45"/>
  <c r="I5423" i="45"/>
  <c r="I5424" i="45"/>
  <c r="I5425" i="45"/>
  <c r="I5426" i="45"/>
  <c r="I5427" i="45"/>
  <c r="I5428" i="45"/>
  <c r="I5429" i="45"/>
  <c r="I5430" i="45"/>
  <c r="I5431" i="45"/>
  <c r="I5432" i="45"/>
  <c r="I5433" i="45"/>
  <c r="I5434" i="45"/>
  <c r="I5435" i="45"/>
  <c r="I5436" i="45"/>
  <c r="I5437" i="45"/>
  <c r="I5438" i="45"/>
  <c r="I5439" i="45"/>
  <c r="I5440" i="45"/>
  <c r="I5441" i="45"/>
  <c r="I5442" i="45"/>
  <c r="I5443" i="45"/>
  <c r="I5444" i="45"/>
  <c r="I5445" i="45"/>
  <c r="I5446" i="45"/>
  <c r="I5447" i="45"/>
  <c r="I5448" i="45"/>
  <c r="I5449" i="45"/>
  <c r="I5450" i="45"/>
  <c r="I5451" i="45"/>
  <c r="I5452" i="45"/>
  <c r="I5453" i="45"/>
  <c r="I5454" i="45"/>
  <c r="I5455" i="45"/>
  <c r="I5456" i="45"/>
  <c r="I5457" i="45"/>
  <c r="I5458" i="45"/>
  <c r="I5459" i="45"/>
  <c r="I5460" i="45"/>
  <c r="I5461" i="45"/>
  <c r="I5462" i="45"/>
  <c r="I5463" i="45"/>
  <c r="I5464" i="45"/>
  <c r="I5465" i="45"/>
  <c r="I5466" i="45"/>
  <c r="I5467" i="45"/>
  <c r="I5468" i="45"/>
  <c r="I5469" i="45"/>
  <c r="I5470" i="45"/>
  <c r="I5471" i="45"/>
  <c r="I5472" i="45"/>
  <c r="I5473" i="45"/>
  <c r="I5474" i="45"/>
  <c r="I5475" i="45"/>
  <c r="I5476" i="45"/>
  <c r="I5477" i="45"/>
  <c r="I5478" i="45"/>
  <c r="I5479" i="45"/>
  <c r="I5480" i="45"/>
  <c r="I5481" i="45"/>
  <c r="I5482" i="45"/>
  <c r="I5483" i="45"/>
  <c r="I5484" i="45"/>
  <c r="I5485" i="45"/>
  <c r="I5486" i="45"/>
  <c r="I5487" i="45"/>
  <c r="I5488" i="45"/>
  <c r="I5489" i="45"/>
  <c r="I5490" i="45"/>
  <c r="I5491" i="45"/>
  <c r="I5492" i="45"/>
  <c r="I5493" i="45"/>
  <c r="I5494" i="45"/>
  <c r="I5495" i="45"/>
  <c r="I5496" i="45"/>
  <c r="I5497" i="45"/>
  <c r="I5498" i="45"/>
  <c r="I5499" i="45"/>
  <c r="I5500" i="45"/>
  <c r="I5501" i="45"/>
  <c r="I5502" i="45"/>
  <c r="I5503" i="45"/>
  <c r="I5504" i="45"/>
  <c r="I5505" i="45"/>
  <c r="I5506" i="45"/>
  <c r="I5507" i="45"/>
  <c r="I5508" i="45"/>
  <c r="I5509" i="45"/>
  <c r="I5510" i="45"/>
  <c r="I5511" i="45"/>
  <c r="I5512" i="45"/>
  <c r="I5513" i="45"/>
  <c r="I5514" i="45"/>
  <c r="I5515" i="45"/>
  <c r="I5516" i="45"/>
  <c r="I5517" i="45"/>
  <c r="I5518" i="45"/>
  <c r="I5519" i="45"/>
  <c r="I5520" i="45"/>
  <c r="I5521" i="45"/>
  <c r="I5522" i="45"/>
  <c r="I5523" i="45"/>
  <c r="I5524" i="45"/>
  <c r="I5525" i="45"/>
  <c r="I5526" i="45"/>
  <c r="I5527" i="45"/>
  <c r="I5528" i="45"/>
  <c r="I5529" i="45"/>
  <c r="I5530" i="45"/>
  <c r="I5531" i="45"/>
  <c r="I5532" i="45"/>
  <c r="I5533" i="45"/>
  <c r="I5534" i="45"/>
  <c r="I5535" i="45"/>
  <c r="I5536" i="45"/>
  <c r="I5537" i="45"/>
  <c r="I5538" i="45"/>
  <c r="I5539" i="45"/>
  <c r="I5540" i="45"/>
  <c r="I5541" i="45"/>
  <c r="I5542" i="45"/>
  <c r="I5543" i="45"/>
  <c r="I5544" i="45"/>
  <c r="I5545" i="45"/>
  <c r="I5546" i="45"/>
  <c r="I5547" i="45"/>
  <c r="I5548" i="45"/>
  <c r="I5549" i="45"/>
  <c r="I5550" i="45"/>
  <c r="I5551" i="45"/>
  <c r="I5552" i="45"/>
  <c r="I5553" i="45"/>
  <c r="I5554" i="45"/>
  <c r="I5555" i="45"/>
  <c r="I5556" i="45"/>
  <c r="I5557" i="45"/>
  <c r="I5558" i="45"/>
  <c r="I5559" i="45"/>
  <c r="I5560" i="45"/>
  <c r="I5561" i="45"/>
  <c r="I5562" i="45"/>
  <c r="I5563" i="45"/>
  <c r="I5564" i="45"/>
  <c r="I5565" i="45"/>
  <c r="I5566" i="45"/>
  <c r="I5567" i="45"/>
  <c r="I5568" i="45"/>
  <c r="I5569" i="45"/>
  <c r="I5570" i="45"/>
  <c r="I5571" i="45"/>
  <c r="I5572" i="45"/>
  <c r="I5573" i="45"/>
  <c r="I5574" i="45"/>
  <c r="I5575" i="45"/>
  <c r="I5576" i="45"/>
  <c r="I5577" i="45"/>
  <c r="I5578" i="45"/>
  <c r="I5579" i="45"/>
  <c r="I5580" i="45"/>
  <c r="I5581" i="45"/>
  <c r="I5582" i="45"/>
  <c r="I5583" i="45"/>
  <c r="I5584" i="45"/>
  <c r="I5585" i="45"/>
  <c r="I5586" i="45"/>
  <c r="I5587" i="45"/>
  <c r="I5588" i="45"/>
  <c r="I5589" i="45"/>
  <c r="I5590" i="45"/>
  <c r="I5591" i="45"/>
  <c r="I5592" i="45"/>
  <c r="I5593" i="45"/>
  <c r="I5594" i="45"/>
  <c r="I5595" i="45"/>
  <c r="I5596" i="45"/>
  <c r="I5597" i="45"/>
  <c r="I5598" i="45"/>
  <c r="I5599" i="45"/>
  <c r="I5600" i="45"/>
  <c r="I5601" i="45"/>
  <c r="I5602" i="45"/>
  <c r="I5603" i="45"/>
  <c r="I5604" i="45"/>
  <c r="I5605" i="45"/>
  <c r="I5606" i="45"/>
  <c r="I5607" i="45"/>
  <c r="I5608" i="45"/>
  <c r="I5609" i="45"/>
  <c r="I5610" i="45"/>
  <c r="I5611" i="45"/>
  <c r="I5612" i="45"/>
  <c r="I5613" i="45"/>
  <c r="I5614" i="45"/>
  <c r="I5615" i="45"/>
  <c r="I5616" i="45"/>
  <c r="I5617" i="45"/>
  <c r="I5618" i="45"/>
  <c r="I5619" i="45"/>
  <c r="I5620" i="45"/>
  <c r="I5621" i="45"/>
  <c r="I5622" i="45"/>
  <c r="I5623" i="45"/>
  <c r="I5624" i="45"/>
  <c r="I5625" i="45"/>
  <c r="I5626" i="45"/>
  <c r="I5627" i="45"/>
  <c r="I5628" i="45"/>
  <c r="I5629" i="45"/>
  <c r="I5630" i="45"/>
  <c r="I5631" i="45"/>
  <c r="I5632" i="45"/>
  <c r="I5633" i="45"/>
  <c r="I5634" i="45"/>
  <c r="I5635" i="45"/>
  <c r="I5636" i="45"/>
  <c r="I5637" i="45"/>
  <c r="I5638" i="45"/>
  <c r="I5639" i="45"/>
  <c r="I5640" i="45"/>
  <c r="I5641" i="45"/>
  <c r="I5642" i="45"/>
  <c r="I5643" i="45"/>
  <c r="I5644" i="45"/>
  <c r="I5645" i="45"/>
  <c r="I5646" i="45"/>
  <c r="I5647" i="45"/>
  <c r="I5648" i="45"/>
  <c r="I5649" i="45"/>
  <c r="I5650" i="45"/>
  <c r="I5651" i="45"/>
  <c r="I5652" i="45"/>
  <c r="I5653" i="45"/>
  <c r="I5654" i="45"/>
  <c r="I5655" i="45"/>
  <c r="I5656" i="45"/>
  <c r="I5657" i="45"/>
  <c r="I5658" i="45"/>
  <c r="I5659" i="45"/>
  <c r="I5660" i="45"/>
  <c r="I5661" i="45"/>
  <c r="I5662" i="45"/>
  <c r="I5663" i="45"/>
  <c r="I5664" i="45"/>
  <c r="I5665" i="45"/>
  <c r="I5666" i="45"/>
  <c r="I5667" i="45"/>
  <c r="I5668" i="45"/>
  <c r="I5669" i="45"/>
  <c r="I5670" i="45"/>
  <c r="I5671" i="45"/>
  <c r="I5672" i="45"/>
  <c r="I5673" i="45"/>
  <c r="I5674" i="45"/>
  <c r="I5675" i="45"/>
  <c r="I5676" i="45"/>
  <c r="I5677" i="45"/>
  <c r="I5678" i="45"/>
  <c r="I5679" i="45"/>
  <c r="I5680" i="45"/>
  <c r="I5681" i="45"/>
  <c r="I5682" i="45"/>
  <c r="I5683" i="45"/>
  <c r="I5684" i="45"/>
  <c r="I5685" i="45"/>
  <c r="I5686" i="45"/>
  <c r="I5687" i="45"/>
  <c r="I5688" i="45"/>
  <c r="I5689" i="45"/>
  <c r="I5690" i="45"/>
  <c r="I5691" i="45"/>
  <c r="I5692" i="45"/>
  <c r="I5693" i="45"/>
  <c r="I5694" i="45"/>
  <c r="I5695" i="45"/>
  <c r="I5696" i="45"/>
  <c r="I5697" i="45"/>
  <c r="I5698" i="45"/>
  <c r="I5699" i="45"/>
  <c r="I5700" i="45"/>
  <c r="I5701" i="45"/>
  <c r="I5702" i="45"/>
  <c r="I5703" i="45"/>
  <c r="I5704" i="45"/>
  <c r="I5705" i="45"/>
  <c r="I5706" i="45"/>
  <c r="I5707" i="45"/>
  <c r="I5708" i="45"/>
  <c r="I5709" i="45"/>
  <c r="I5710" i="45"/>
  <c r="I5711" i="45"/>
  <c r="I5712" i="45"/>
  <c r="I5713" i="45"/>
  <c r="I5714" i="45"/>
  <c r="I5715" i="45"/>
  <c r="I5716" i="45"/>
  <c r="I5717" i="45"/>
  <c r="I5718" i="45"/>
  <c r="I5719" i="45"/>
  <c r="I5720" i="45"/>
  <c r="I5721" i="45"/>
  <c r="I5722" i="45"/>
  <c r="I5723" i="45"/>
  <c r="I5724" i="45"/>
  <c r="I5725" i="45"/>
  <c r="I5726" i="45"/>
  <c r="I5727" i="45"/>
  <c r="I5728" i="45"/>
  <c r="I5729" i="45"/>
  <c r="I5730" i="45"/>
  <c r="I5731" i="45"/>
  <c r="I5732" i="45"/>
  <c r="I5733" i="45"/>
  <c r="I5734" i="45"/>
  <c r="I5735" i="45"/>
  <c r="I5736" i="45"/>
  <c r="I5737" i="45"/>
  <c r="I5738" i="45"/>
  <c r="I5739" i="45"/>
  <c r="I5740" i="45"/>
  <c r="I5741" i="45"/>
  <c r="I5742" i="45"/>
  <c r="I5743" i="45"/>
  <c r="I5744" i="45"/>
  <c r="I5745" i="45"/>
  <c r="I5746" i="45"/>
  <c r="I5747" i="45"/>
  <c r="I5748" i="45"/>
  <c r="I5749" i="45"/>
  <c r="I5750" i="45"/>
  <c r="I5751" i="45"/>
  <c r="I5752" i="45"/>
  <c r="I5753" i="45"/>
  <c r="I5754" i="45"/>
  <c r="I5755" i="45"/>
  <c r="I5756" i="45"/>
  <c r="I5757" i="45"/>
  <c r="I5758" i="45"/>
  <c r="I5759" i="45"/>
  <c r="I5760" i="45"/>
  <c r="I5761" i="45"/>
  <c r="I5762" i="45"/>
  <c r="I5763" i="45"/>
  <c r="I5764" i="45"/>
  <c r="I5765" i="45"/>
  <c r="I5766" i="45"/>
  <c r="I5767" i="45"/>
  <c r="I5768" i="45"/>
  <c r="I5769" i="45"/>
  <c r="I5770" i="45"/>
  <c r="I5771" i="45"/>
  <c r="I5772" i="45"/>
  <c r="I5773" i="45"/>
  <c r="I5774" i="45"/>
  <c r="I5775" i="45"/>
  <c r="I5776" i="45"/>
  <c r="I5777" i="45"/>
  <c r="I5778" i="45"/>
  <c r="I5779" i="45"/>
  <c r="I5780" i="45"/>
  <c r="I5781" i="45"/>
  <c r="I5782" i="45"/>
  <c r="I5783" i="45"/>
  <c r="I5784" i="45"/>
  <c r="I5785" i="45"/>
  <c r="I5786" i="45"/>
  <c r="I5787" i="45"/>
  <c r="I5788" i="45"/>
  <c r="I5789" i="45"/>
  <c r="I5790" i="45"/>
  <c r="I5791" i="45"/>
  <c r="I5792" i="45"/>
  <c r="I5793" i="45"/>
  <c r="I5794" i="45"/>
  <c r="I5795" i="45"/>
  <c r="I5796" i="45"/>
  <c r="I5797" i="45"/>
  <c r="I5798" i="45"/>
  <c r="I5799" i="45"/>
  <c r="I5800" i="45"/>
  <c r="I5801" i="45"/>
  <c r="I5802" i="45"/>
  <c r="I5803" i="45"/>
  <c r="I5804" i="45"/>
  <c r="I5805" i="45"/>
  <c r="I5806" i="45"/>
  <c r="I5807" i="45"/>
  <c r="I5808" i="45"/>
  <c r="I5809" i="45"/>
  <c r="I5810" i="45"/>
  <c r="I5811" i="45"/>
  <c r="I5812" i="45"/>
  <c r="I5813" i="45"/>
  <c r="I5814" i="45"/>
  <c r="I5815" i="45"/>
  <c r="I5816" i="45"/>
  <c r="I5817" i="45"/>
  <c r="I5818" i="45"/>
  <c r="I5819" i="45"/>
  <c r="I5820" i="45"/>
  <c r="I5821" i="45"/>
  <c r="I5822" i="45"/>
  <c r="I5823" i="45"/>
  <c r="I5824" i="45"/>
  <c r="I5825" i="45"/>
  <c r="I5826" i="45"/>
  <c r="I5827" i="45"/>
  <c r="I5828" i="45"/>
  <c r="I5829" i="45"/>
  <c r="I5830" i="45"/>
  <c r="I5831" i="45"/>
  <c r="I5832" i="45"/>
  <c r="I5833" i="45"/>
  <c r="I5834" i="45"/>
  <c r="I5835" i="45"/>
  <c r="I5836" i="45"/>
  <c r="I5837" i="45"/>
  <c r="I5838" i="45"/>
  <c r="I5839" i="45"/>
  <c r="I5840" i="45"/>
  <c r="I5841" i="45"/>
  <c r="I5842" i="45"/>
  <c r="I5843" i="45"/>
  <c r="I5844" i="45"/>
  <c r="I5845" i="45"/>
  <c r="I5846" i="45"/>
  <c r="I5847" i="45"/>
  <c r="I5848" i="45"/>
  <c r="I5849" i="45"/>
  <c r="I5850" i="45"/>
  <c r="I5851" i="45"/>
  <c r="I5852" i="45"/>
  <c r="I5853" i="45"/>
  <c r="I5854" i="45"/>
  <c r="I5855" i="45"/>
  <c r="I5856" i="45"/>
  <c r="I5857" i="45"/>
  <c r="I5858" i="45"/>
  <c r="I5859" i="45"/>
  <c r="I5860" i="45"/>
  <c r="I5861" i="45"/>
  <c r="I5862" i="45"/>
  <c r="I5863" i="45"/>
  <c r="I5864" i="45"/>
  <c r="I5865" i="45"/>
  <c r="I5866" i="45"/>
  <c r="I5867" i="45"/>
  <c r="I5868" i="45"/>
  <c r="I5869" i="45"/>
  <c r="I5870" i="45"/>
  <c r="I5871" i="45"/>
  <c r="I5872" i="45"/>
  <c r="I5873" i="45"/>
  <c r="I5874" i="45"/>
  <c r="I5875" i="45"/>
  <c r="I5876" i="45"/>
  <c r="I5877" i="45"/>
  <c r="I5878" i="45"/>
  <c r="I5879" i="45"/>
  <c r="I5880" i="45"/>
  <c r="I5881" i="45"/>
  <c r="I5882" i="45"/>
  <c r="I5883" i="45"/>
  <c r="I5884" i="45"/>
  <c r="I5885" i="45"/>
  <c r="I5886" i="45"/>
  <c r="I5887" i="45"/>
  <c r="I5888" i="45"/>
  <c r="I5889" i="45"/>
  <c r="I5890" i="45"/>
  <c r="I5891" i="45"/>
  <c r="I5892" i="45"/>
  <c r="I5893" i="45"/>
  <c r="I5894" i="45"/>
  <c r="I5895" i="45"/>
  <c r="I5896" i="45"/>
  <c r="I5897" i="45"/>
  <c r="I5898" i="45"/>
  <c r="I5899" i="45"/>
  <c r="I5900" i="45"/>
  <c r="I5901" i="45"/>
  <c r="I5902" i="45"/>
  <c r="I5903" i="45"/>
  <c r="I5904" i="45"/>
  <c r="I5905" i="45"/>
  <c r="I5906" i="45"/>
  <c r="I5907" i="45"/>
  <c r="I5908" i="45"/>
  <c r="I5909" i="45"/>
  <c r="I5910" i="45"/>
  <c r="I5911" i="45"/>
  <c r="I5912" i="45"/>
  <c r="I5913" i="45"/>
  <c r="I5914" i="45"/>
  <c r="I5915" i="45"/>
  <c r="I5916" i="45"/>
  <c r="I5917" i="45"/>
  <c r="I5918" i="45"/>
  <c r="I5919" i="45"/>
  <c r="I5920" i="45"/>
  <c r="I5921" i="45"/>
  <c r="I5922" i="45"/>
  <c r="I5923" i="45"/>
  <c r="I5924" i="45"/>
  <c r="I5925" i="45"/>
  <c r="I5926" i="45"/>
  <c r="I5927" i="45"/>
  <c r="I5928" i="45"/>
  <c r="I5929" i="45"/>
  <c r="I5930" i="45"/>
  <c r="I5931" i="45"/>
  <c r="I5932" i="45"/>
  <c r="I5933" i="45"/>
  <c r="I5934" i="45"/>
  <c r="I5935" i="45"/>
  <c r="I5936" i="45"/>
  <c r="I5937" i="45"/>
  <c r="I5938" i="45"/>
  <c r="I5939" i="45"/>
  <c r="I5940" i="45"/>
  <c r="I5941" i="45"/>
  <c r="I5942" i="45"/>
  <c r="I5943" i="45"/>
  <c r="I5944" i="45"/>
  <c r="I5945" i="45"/>
  <c r="I5946" i="45"/>
  <c r="I5947" i="45"/>
  <c r="I5948" i="45"/>
  <c r="I5949" i="45"/>
  <c r="I5950" i="45"/>
  <c r="I5951" i="45"/>
  <c r="I5952" i="45"/>
  <c r="I5953" i="45"/>
  <c r="I5954" i="45"/>
  <c r="I5955" i="45"/>
  <c r="I5956" i="45"/>
  <c r="I5957" i="45"/>
  <c r="I5958" i="45"/>
  <c r="I5959" i="45"/>
  <c r="I5960" i="45"/>
  <c r="I5961" i="45"/>
  <c r="I5962" i="45"/>
  <c r="I5963" i="45"/>
  <c r="I5964" i="45"/>
  <c r="I5965" i="45"/>
  <c r="I5966" i="45"/>
  <c r="I5967" i="45"/>
  <c r="I5968" i="45"/>
  <c r="I5969" i="45"/>
  <c r="I5970" i="45"/>
  <c r="I5971" i="45"/>
  <c r="I5972" i="45"/>
  <c r="I5973" i="45"/>
  <c r="I5974" i="45"/>
  <c r="I5975" i="45"/>
  <c r="I5976" i="45"/>
  <c r="I5977" i="45"/>
  <c r="I5978" i="45"/>
  <c r="I5979" i="45"/>
  <c r="I5980" i="45"/>
  <c r="I5981" i="45"/>
  <c r="I5982" i="45"/>
  <c r="I5983" i="45"/>
  <c r="I5984" i="45"/>
  <c r="I5985" i="45"/>
  <c r="I5986" i="45"/>
  <c r="I5987" i="45"/>
  <c r="I5988" i="45"/>
  <c r="I5989" i="45"/>
  <c r="I5990" i="45"/>
  <c r="I5991" i="45"/>
  <c r="I5992" i="45"/>
  <c r="I5993" i="45"/>
  <c r="I5994" i="45"/>
  <c r="I5995" i="45"/>
  <c r="I5996" i="45"/>
  <c r="I5997" i="45"/>
  <c r="I5998" i="45"/>
  <c r="I5999" i="45"/>
  <c r="I6000" i="45"/>
  <c r="I6001" i="45"/>
  <c r="I6002" i="45"/>
  <c r="I6003" i="45"/>
  <c r="I6004" i="45"/>
  <c r="I6005" i="45"/>
  <c r="I6006" i="45"/>
  <c r="I6007" i="45"/>
  <c r="I6008" i="45"/>
  <c r="I6009" i="45"/>
  <c r="I6010" i="45"/>
  <c r="I6011" i="45"/>
  <c r="I6012" i="45"/>
  <c r="I6013" i="45"/>
  <c r="I6014" i="45"/>
  <c r="I6015" i="45"/>
  <c r="I6016" i="45"/>
  <c r="I6017" i="45"/>
  <c r="I6018" i="45"/>
  <c r="I6019" i="45"/>
  <c r="I6020" i="45"/>
  <c r="I6021" i="45"/>
  <c r="I6022" i="45"/>
  <c r="I6023" i="45"/>
  <c r="I6024" i="45"/>
  <c r="I6025" i="45"/>
  <c r="I6026" i="45"/>
  <c r="I6027" i="45"/>
  <c r="I6028" i="45"/>
  <c r="I6029" i="45"/>
  <c r="I6030" i="45"/>
  <c r="I6031" i="45"/>
  <c r="I6032" i="45"/>
  <c r="I6033" i="45"/>
  <c r="I6034" i="45"/>
  <c r="I6035" i="45"/>
  <c r="I6036" i="45"/>
  <c r="I6037" i="45"/>
  <c r="I6038" i="45"/>
  <c r="I6039" i="45"/>
  <c r="I6040" i="45"/>
  <c r="I6041" i="45"/>
  <c r="I6042" i="45"/>
  <c r="I6043" i="45"/>
  <c r="I6044" i="45"/>
  <c r="I6045" i="45"/>
  <c r="I6046" i="45"/>
  <c r="I6047" i="45"/>
  <c r="I6048" i="45"/>
  <c r="I6049" i="45"/>
  <c r="I6050" i="45"/>
  <c r="I6051" i="45"/>
  <c r="I6052" i="45"/>
  <c r="I6053" i="45"/>
  <c r="I6054" i="45"/>
  <c r="I6055" i="45"/>
  <c r="I6056" i="45"/>
  <c r="I6057" i="45"/>
  <c r="I6058" i="45"/>
  <c r="I6059" i="45"/>
  <c r="I6060" i="45"/>
  <c r="I6061" i="45"/>
  <c r="I6062" i="45"/>
  <c r="I6063" i="45"/>
  <c r="I6064" i="45"/>
  <c r="I6065" i="45"/>
  <c r="I6066" i="45"/>
  <c r="I6067" i="45"/>
  <c r="I6068" i="45"/>
  <c r="I6069" i="45"/>
  <c r="I6070" i="45"/>
  <c r="I6071" i="45"/>
  <c r="I6072" i="45"/>
  <c r="I6073" i="45"/>
  <c r="I6074" i="45"/>
  <c r="I6075" i="45"/>
  <c r="I6076" i="45"/>
  <c r="I6077" i="45"/>
  <c r="I6078" i="45"/>
  <c r="I6079" i="45"/>
  <c r="I6080" i="45"/>
  <c r="I6081" i="45"/>
  <c r="I6082" i="45"/>
  <c r="I6083" i="45"/>
  <c r="I6084" i="45"/>
  <c r="I6085" i="45"/>
  <c r="I6086" i="45"/>
  <c r="I6087" i="45"/>
  <c r="I6088" i="45"/>
  <c r="I6089" i="45"/>
  <c r="I6090" i="45"/>
  <c r="I6091" i="45"/>
  <c r="I6092" i="45"/>
  <c r="I6093" i="45"/>
  <c r="I6094" i="45"/>
  <c r="I6095" i="45"/>
  <c r="I6096" i="45"/>
  <c r="I6097" i="45"/>
  <c r="I6098" i="45"/>
  <c r="I6099" i="45"/>
  <c r="I6100" i="45"/>
  <c r="I6101" i="45"/>
  <c r="I6102" i="45"/>
  <c r="I6103" i="45"/>
  <c r="I6104" i="45"/>
  <c r="I6105" i="45"/>
  <c r="I6106" i="45"/>
  <c r="I6107" i="45"/>
  <c r="I6108" i="45"/>
  <c r="I6109" i="45"/>
  <c r="I6110" i="45"/>
  <c r="I6111" i="45"/>
  <c r="I6112" i="45"/>
  <c r="I6113" i="45"/>
  <c r="I6114" i="45"/>
  <c r="I6115" i="45"/>
  <c r="I6116" i="45"/>
  <c r="I6117" i="45"/>
  <c r="I6118" i="45"/>
  <c r="I6119" i="45"/>
  <c r="I6120" i="45"/>
  <c r="I6121" i="45"/>
  <c r="I6122" i="45"/>
  <c r="I6123" i="45"/>
  <c r="I6124" i="45"/>
  <c r="I6125" i="45"/>
  <c r="I6126" i="45"/>
  <c r="I6127" i="45"/>
  <c r="I6128" i="45"/>
  <c r="I6129" i="45"/>
  <c r="I6130" i="45"/>
  <c r="I6131" i="45"/>
  <c r="I6132" i="45"/>
  <c r="I6133" i="45"/>
  <c r="I6134" i="45"/>
  <c r="I6135" i="45"/>
  <c r="I6136" i="45"/>
  <c r="I6137" i="45"/>
  <c r="I6138" i="45"/>
  <c r="I6139" i="45"/>
  <c r="I6140" i="45"/>
  <c r="I6141" i="45"/>
  <c r="I6142" i="45"/>
  <c r="I6143" i="45"/>
  <c r="I6144" i="45"/>
  <c r="I6145" i="45"/>
  <c r="I6146" i="45"/>
  <c r="I6147" i="45"/>
  <c r="I6148" i="45"/>
  <c r="I6149" i="45"/>
  <c r="I6150" i="45"/>
  <c r="I6151" i="45"/>
  <c r="I6152" i="45"/>
  <c r="I6153" i="45"/>
  <c r="I6154" i="45"/>
  <c r="I6155" i="45"/>
  <c r="I6156" i="45"/>
  <c r="I6157" i="45"/>
  <c r="I6158" i="45"/>
  <c r="I6159" i="45"/>
  <c r="I6160" i="45"/>
  <c r="I6161" i="45"/>
  <c r="I6162" i="45"/>
  <c r="I6163" i="45"/>
  <c r="I6164" i="45"/>
  <c r="I6165" i="45"/>
  <c r="I6166" i="45"/>
  <c r="I6167" i="45"/>
  <c r="I6168" i="45"/>
  <c r="I6169" i="45"/>
  <c r="I6170" i="45"/>
  <c r="I6171" i="45"/>
  <c r="I6172" i="45"/>
  <c r="I6173" i="45"/>
  <c r="I6174" i="45"/>
  <c r="I6175" i="45"/>
  <c r="I6176" i="45"/>
  <c r="I6177" i="45"/>
  <c r="I6178" i="45"/>
  <c r="I6179" i="45"/>
  <c r="I6180" i="45"/>
  <c r="I6181" i="45"/>
  <c r="I6182" i="45"/>
  <c r="I6183" i="45"/>
  <c r="I6184" i="45"/>
  <c r="I6185" i="45"/>
  <c r="I6186" i="45"/>
  <c r="I6187" i="45"/>
  <c r="I6188" i="45"/>
  <c r="I6189" i="45"/>
  <c r="I6190" i="45"/>
  <c r="I6191" i="45"/>
  <c r="I6192" i="45"/>
  <c r="I6193" i="45"/>
  <c r="I6194" i="45"/>
  <c r="I6195" i="45"/>
  <c r="I6196" i="45"/>
  <c r="I6197" i="45"/>
  <c r="I6198" i="45"/>
  <c r="I6199" i="45"/>
  <c r="I6200" i="45"/>
  <c r="I6201" i="45"/>
  <c r="I6202" i="45"/>
  <c r="I6203" i="45"/>
  <c r="I6204" i="45"/>
  <c r="I6205" i="45"/>
  <c r="I6206" i="45"/>
  <c r="I6207" i="45"/>
  <c r="I6208" i="45"/>
  <c r="I6209" i="45"/>
  <c r="I6210" i="45"/>
  <c r="I6211" i="45"/>
  <c r="I6212" i="45"/>
  <c r="I6213" i="45"/>
  <c r="I6214" i="45"/>
  <c r="I6215" i="45"/>
  <c r="I6216" i="45"/>
  <c r="I6217" i="45"/>
  <c r="I6218" i="45"/>
  <c r="I6219" i="45"/>
  <c r="I6220" i="45"/>
  <c r="I6221" i="45"/>
  <c r="I6222" i="45"/>
  <c r="I6223" i="45"/>
  <c r="I6224" i="45"/>
  <c r="I6225" i="45"/>
  <c r="I6226" i="45"/>
  <c r="I6227" i="45"/>
  <c r="I6228" i="45"/>
  <c r="I6229" i="45"/>
  <c r="I6230" i="45"/>
  <c r="I6231" i="45"/>
  <c r="I6232" i="45"/>
  <c r="I6233" i="45"/>
  <c r="I6234" i="45"/>
  <c r="I6235" i="45"/>
  <c r="I6236" i="45"/>
  <c r="I6237" i="45"/>
  <c r="I6238" i="45"/>
  <c r="I6239" i="45"/>
  <c r="I6240" i="45"/>
  <c r="I6241" i="45"/>
  <c r="I6242" i="45"/>
  <c r="I6243" i="45"/>
  <c r="I6244" i="45"/>
  <c r="I6245" i="45"/>
  <c r="I6246" i="45"/>
  <c r="I6247" i="45"/>
  <c r="I6248" i="45"/>
  <c r="I6249" i="45"/>
  <c r="I6250" i="45"/>
  <c r="I6251" i="45"/>
  <c r="I6252" i="45"/>
  <c r="I6253" i="45"/>
  <c r="I6254" i="45"/>
  <c r="I6255" i="45"/>
  <c r="I6256" i="45"/>
  <c r="I6257" i="45"/>
  <c r="I6258" i="45"/>
  <c r="I6259" i="45"/>
  <c r="I6260" i="45"/>
  <c r="I6261" i="45"/>
  <c r="I6262" i="45"/>
  <c r="I6263" i="45"/>
  <c r="I6264" i="45"/>
  <c r="I6265" i="45"/>
  <c r="I6266" i="45"/>
  <c r="I6267" i="45"/>
  <c r="I6268" i="45"/>
  <c r="I6269" i="45"/>
  <c r="I6270" i="45"/>
  <c r="I6271" i="45"/>
  <c r="I6272" i="45"/>
  <c r="I6273" i="45"/>
  <c r="I6274" i="45"/>
  <c r="I6275" i="45"/>
  <c r="I6276" i="45"/>
  <c r="I6277" i="45"/>
  <c r="I6278" i="45"/>
  <c r="I6279" i="45"/>
  <c r="I6280" i="45"/>
  <c r="I6281" i="45"/>
  <c r="I6282" i="45"/>
  <c r="I6283" i="45"/>
  <c r="I6284" i="45"/>
  <c r="I6285" i="45"/>
  <c r="I6286" i="45"/>
  <c r="I6287" i="45"/>
  <c r="I6288" i="45"/>
  <c r="I6289" i="45"/>
  <c r="I6290" i="45"/>
  <c r="I6291" i="45"/>
  <c r="I6292" i="45"/>
  <c r="I6293" i="45"/>
  <c r="I6294" i="45"/>
  <c r="I6295" i="45"/>
  <c r="I6296" i="45"/>
  <c r="I6297" i="45"/>
  <c r="I6298" i="45"/>
  <c r="I6299" i="45"/>
  <c r="I6300" i="45"/>
  <c r="I6301" i="45"/>
  <c r="I6302" i="45"/>
  <c r="I6303" i="45"/>
  <c r="I6304" i="45"/>
  <c r="I6305" i="45"/>
  <c r="I6306" i="45"/>
  <c r="I6307" i="45"/>
  <c r="I6308" i="45"/>
  <c r="I6309" i="45"/>
  <c r="I6310" i="45"/>
  <c r="I6311" i="45"/>
  <c r="I6312" i="45"/>
  <c r="I6313" i="45"/>
  <c r="I6314" i="45"/>
  <c r="I6315" i="45"/>
  <c r="I6316" i="45"/>
  <c r="I6317" i="45"/>
  <c r="I6318" i="45"/>
  <c r="I6319" i="45"/>
  <c r="I6320" i="45"/>
  <c r="I6321" i="45"/>
  <c r="I6322" i="45"/>
  <c r="I6323" i="45"/>
  <c r="I6324" i="45"/>
  <c r="I6325" i="45"/>
  <c r="I6326" i="45"/>
  <c r="I6327" i="45"/>
  <c r="I6328" i="45"/>
  <c r="I6329" i="45"/>
  <c r="I6330" i="45"/>
  <c r="I6331" i="45"/>
  <c r="I6332" i="45"/>
  <c r="I6333" i="45"/>
  <c r="I6334" i="45"/>
  <c r="I6335" i="45"/>
  <c r="I6336" i="45"/>
  <c r="I6337" i="45"/>
  <c r="I6338" i="45"/>
  <c r="I6339" i="45"/>
  <c r="I6340" i="45"/>
  <c r="I6341" i="45"/>
  <c r="I6342" i="45"/>
  <c r="I6343" i="45"/>
  <c r="I6344" i="45"/>
  <c r="I6345" i="45"/>
  <c r="I6346" i="45"/>
  <c r="I6347" i="45"/>
  <c r="I6348" i="45"/>
  <c r="I6349" i="45"/>
  <c r="I6350" i="45"/>
  <c r="I6351" i="45"/>
  <c r="I6352" i="45"/>
  <c r="I6353" i="45"/>
  <c r="I6354" i="45"/>
  <c r="I6355" i="45"/>
  <c r="I6356" i="45"/>
  <c r="I6357" i="45"/>
  <c r="I6358" i="45"/>
  <c r="I6359" i="45"/>
  <c r="I6360" i="45"/>
  <c r="I6361" i="45"/>
  <c r="I6362" i="45"/>
  <c r="I6363" i="45"/>
  <c r="I6364" i="45"/>
  <c r="I6365" i="45"/>
  <c r="I6366" i="45"/>
  <c r="I6367" i="45"/>
  <c r="I6368" i="45"/>
  <c r="I6369" i="45"/>
  <c r="I6370" i="45"/>
  <c r="I6371" i="45"/>
  <c r="I6372" i="45"/>
  <c r="I6373" i="45"/>
  <c r="I6374" i="45"/>
  <c r="I6375" i="45"/>
  <c r="I6376" i="45"/>
  <c r="I6377" i="45"/>
  <c r="I6378" i="45"/>
  <c r="I6379" i="45"/>
  <c r="I6380" i="45"/>
  <c r="I6381" i="45"/>
  <c r="I6382" i="45"/>
  <c r="I6383" i="45"/>
  <c r="I6384" i="45"/>
  <c r="I6385" i="45"/>
  <c r="I6386" i="45"/>
  <c r="I6387" i="45"/>
  <c r="I6388" i="45"/>
  <c r="I6389" i="45"/>
  <c r="I6390" i="45"/>
  <c r="I6391" i="45"/>
  <c r="I6392" i="45"/>
  <c r="I6393" i="45"/>
  <c r="I6394" i="45"/>
  <c r="I6395" i="45"/>
  <c r="I6396" i="45"/>
  <c r="I6397" i="45"/>
  <c r="I6398" i="45"/>
  <c r="I6399" i="45"/>
  <c r="I6400" i="45"/>
  <c r="I6401" i="45"/>
  <c r="I6402" i="45"/>
  <c r="I6403" i="45"/>
  <c r="I6404" i="45"/>
  <c r="I6405" i="45"/>
  <c r="I6406" i="45"/>
  <c r="I6407" i="45"/>
  <c r="I6408" i="45"/>
  <c r="I6409" i="45"/>
  <c r="I6410" i="45"/>
  <c r="I6411" i="45"/>
  <c r="I6412" i="45"/>
  <c r="I6413" i="45"/>
  <c r="I6414" i="45"/>
  <c r="I6415" i="45"/>
  <c r="I6416" i="45"/>
  <c r="I6417" i="45"/>
  <c r="I6418" i="45"/>
  <c r="I6419" i="45"/>
  <c r="I6420" i="45"/>
  <c r="I6421" i="45"/>
  <c r="I6422" i="45"/>
  <c r="I6423" i="45"/>
  <c r="I6424" i="45"/>
  <c r="I6425" i="45"/>
  <c r="I6426" i="45"/>
  <c r="I6427" i="45"/>
  <c r="I6428" i="45"/>
  <c r="I6429" i="45"/>
  <c r="I6430" i="45"/>
  <c r="I6431" i="45"/>
  <c r="I6432" i="45"/>
  <c r="I6433" i="45"/>
  <c r="I6434" i="45"/>
  <c r="I6435" i="45"/>
  <c r="I6436" i="45"/>
  <c r="I6437" i="45"/>
  <c r="I6438" i="45"/>
  <c r="I6439" i="45"/>
  <c r="I6440" i="45"/>
  <c r="I6441" i="45"/>
  <c r="I6442" i="45"/>
  <c r="I6443" i="45"/>
  <c r="I6444" i="45"/>
  <c r="I6445" i="45"/>
  <c r="I6446" i="45"/>
  <c r="I6447" i="45"/>
  <c r="I6448" i="45"/>
  <c r="I6449" i="45"/>
  <c r="I6450" i="45"/>
  <c r="I6451" i="45"/>
  <c r="I6452" i="45"/>
  <c r="I6453" i="45"/>
  <c r="I6454" i="45"/>
  <c r="I6455" i="45"/>
  <c r="I6456" i="45"/>
  <c r="I6457" i="45"/>
  <c r="I6458" i="45"/>
  <c r="I6459" i="45"/>
  <c r="I6460" i="45"/>
  <c r="I6461" i="45"/>
  <c r="I6462" i="45"/>
  <c r="I6463" i="45"/>
  <c r="I6464" i="45"/>
  <c r="I6465" i="45"/>
  <c r="I6466" i="45"/>
  <c r="I6467" i="45"/>
  <c r="I6468" i="45"/>
  <c r="I6469" i="45"/>
  <c r="I6470" i="45"/>
  <c r="I6471" i="45"/>
  <c r="I6472" i="45"/>
  <c r="I6473" i="45"/>
  <c r="I6474" i="45"/>
  <c r="I6475" i="45"/>
  <c r="I6476" i="45"/>
  <c r="I6477" i="45"/>
  <c r="I6478" i="45"/>
  <c r="I6479" i="45"/>
  <c r="I6480" i="45"/>
  <c r="I6481" i="45"/>
  <c r="I6482" i="45"/>
  <c r="I6483" i="45"/>
  <c r="I6484" i="45"/>
  <c r="I6485" i="45"/>
  <c r="I6486" i="45"/>
  <c r="I6487" i="45"/>
  <c r="I6488" i="45"/>
  <c r="I6489" i="45"/>
  <c r="I6490" i="45"/>
  <c r="I6491" i="45"/>
  <c r="I6492" i="45"/>
  <c r="I6493" i="45"/>
  <c r="I6494" i="45"/>
  <c r="I6495" i="45"/>
  <c r="I6496" i="45"/>
  <c r="I6497" i="45"/>
  <c r="I6498" i="45"/>
  <c r="I6499" i="45"/>
  <c r="I6500" i="45"/>
  <c r="I6501" i="45"/>
  <c r="I6502" i="45"/>
  <c r="I6503" i="45"/>
  <c r="I6504" i="45"/>
  <c r="I6505" i="45"/>
  <c r="I6506" i="45"/>
  <c r="I6507" i="45"/>
  <c r="I6508" i="45"/>
  <c r="I6509" i="45"/>
  <c r="I6510" i="45"/>
  <c r="I6511" i="45"/>
  <c r="I6512" i="45"/>
  <c r="I6513" i="45"/>
  <c r="I6514" i="45"/>
  <c r="I6515" i="45"/>
  <c r="I6516" i="45"/>
  <c r="I6517" i="45"/>
  <c r="I6518" i="45"/>
  <c r="I6519" i="45"/>
  <c r="I6520" i="45"/>
  <c r="I6521" i="45"/>
  <c r="I6522" i="45"/>
  <c r="I6523" i="45"/>
  <c r="I6524" i="45"/>
  <c r="I6525" i="45"/>
  <c r="I6526" i="45"/>
  <c r="I6527" i="45"/>
  <c r="I6528" i="45"/>
  <c r="I6529" i="45"/>
  <c r="I6530" i="45"/>
  <c r="I6531" i="45"/>
  <c r="I6532" i="45"/>
  <c r="I6533" i="45"/>
  <c r="I6534" i="45"/>
  <c r="I6535" i="45"/>
  <c r="I6536" i="45"/>
  <c r="I6537" i="45"/>
  <c r="I6538" i="45"/>
  <c r="I6539" i="45"/>
  <c r="I6540" i="45"/>
  <c r="I6541" i="45"/>
  <c r="I6542" i="45"/>
  <c r="I6543" i="45"/>
  <c r="I6544" i="45"/>
  <c r="I6545" i="45"/>
  <c r="I6546" i="45"/>
  <c r="I6547" i="45"/>
  <c r="I6548" i="45"/>
  <c r="I6549" i="45"/>
  <c r="I6550" i="45"/>
  <c r="I6551" i="45"/>
  <c r="I6552" i="45"/>
  <c r="I6553" i="45"/>
  <c r="I6554" i="45"/>
  <c r="I6555" i="45"/>
  <c r="I6556" i="45"/>
  <c r="I6557" i="45"/>
  <c r="I6558" i="45"/>
  <c r="I6559" i="45"/>
  <c r="I6560" i="45"/>
  <c r="I6561" i="45"/>
  <c r="I6562" i="45"/>
  <c r="I6563" i="45"/>
  <c r="I6564" i="45"/>
  <c r="I6565" i="45"/>
  <c r="I6566" i="45"/>
  <c r="I6567" i="45"/>
  <c r="I6568" i="45"/>
  <c r="I6569" i="45"/>
  <c r="I6570" i="45"/>
  <c r="I6571" i="45"/>
  <c r="I6572" i="45"/>
  <c r="I6573" i="45"/>
  <c r="I6574" i="45"/>
  <c r="I6575" i="45"/>
  <c r="I6576" i="45"/>
  <c r="I6577" i="45"/>
  <c r="I6578" i="45"/>
  <c r="I6579" i="45"/>
  <c r="I6580" i="45"/>
  <c r="I6581" i="45"/>
  <c r="I6582" i="45"/>
  <c r="I6583" i="45"/>
  <c r="I6584" i="45"/>
  <c r="I6585" i="45"/>
  <c r="I6586" i="45"/>
  <c r="I6587" i="45"/>
  <c r="I6588" i="45"/>
  <c r="I6589" i="45"/>
  <c r="I6590" i="45"/>
  <c r="I6591" i="45"/>
  <c r="I6592" i="45"/>
  <c r="I6593" i="45"/>
  <c r="I6594" i="45"/>
  <c r="I6595" i="45"/>
  <c r="I6596" i="45"/>
  <c r="I6597" i="45"/>
  <c r="I6598" i="45"/>
  <c r="I6599" i="45"/>
  <c r="I6600" i="45"/>
  <c r="I6601" i="45"/>
  <c r="I6602" i="45"/>
  <c r="I6603" i="45"/>
  <c r="I6604" i="45"/>
  <c r="I6605" i="45"/>
  <c r="I6606" i="45"/>
  <c r="I6607" i="45"/>
  <c r="I6608" i="45"/>
  <c r="I6609" i="45"/>
  <c r="I6610" i="45"/>
  <c r="I6611" i="45"/>
  <c r="I6612" i="45"/>
  <c r="I6613" i="45"/>
  <c r="I6614" i="45"/>
  <c r="I6615" i="45"/>
  <c r="I6616" i="45"/>
  <c r="I6617" i="45"/>
  <c r="I6618" i="45"/>
  <c r="I6619" i="45"/>
  <c r="I6620" i="45"/>
  <c r="I6621" i="45"/>
  <c r="I6622" i="45"/>
  <c r="I6623" i="45"/>
  <c r="I6624" i="45"/>
  <c r="I6625" i="45"/>
  <c r="I6626" i="45"/>
  <c r="I6627" i="45"/>
  <c r="I6628" i="45"/>
  <c r="I6629" i="45"/>
  <c r="I6630" i="45"/>
  <c r="I6631" i="45"/>
  <c r="I6632" i="45"/>
  <c r="I6633" i="45"/>
  <c r="I6634" i="45"/>
  <c r="I6635" i="45"/>
  <c r="I6636" i="45"/>
  <c r="I6637" i="45"/>
  <c r="I6638" i="45"/>
  <c r="I6639" i="45"/>
  <c r="I6640" i="45"/>
  <c r="I6641" i="45"/>
  <c r="I6642" i="45"/>
  <c r="I6643" i="45"/>
  <c r="I6644" i="45"/>
  <c r="I6645" i="45"/>
  <c r="I6646" i="45"/>
  <c r="I6647" i="45"/>
  <c r="I6648" i="45"/>
  <c r="I6649" i="45"/>
  <c r="I6650" i="45"/>
  <c r="I6651" i="45"/>
  <c r="I6652" i="45"/>
  <c r="I6653" i="45"/>
  <c r="I6654" i="45"/>
  <c r="I6655" i="45"/>
  <c r="I6656" i="45"/>
  <c r="I6657" i="45"/>
  <c r="I6658" i="45"/>
  <c r="I6659" i="45"/>
  <c r="I6660" i="45"/>
  <c r="I6661" i="45"/>
  <c r="I6662" i="45"/>
  <c r="I6663" i="45"/>
  <c r="I6664" i="45"/>
  <c r="I6665" i="45"/>
  <c r="I6666" i="45"/>
  <c r="I6667" i="45"/>
  <c r="I6668" i="45"/>
  <c r="I6669" i="45"/>
  <c r="I6670" i="45"/>
  <c r="I6671" i="45"/>
  <c r="I6672" i="45"/>
  <c r="I6673" i="45"/>
  <c r="I6674" i="45"/>
  <c r="I6675" i="45"/>
  <c r="I6676" i="45"/>
  <c r="I6677" i="45"/>
  <c r="I6678" i="45"/>
  <c r="I6679" i="45"/>
  <c r="I6680" i="45"/>
  <c r="I6681" i="45"/>
  <c r="I6682" i="45"/>
  <c r="I6683" i="45"/>
  <c r="I6684" i="45"/>
  <c r="I6685" i="45"/>
  <c r="I6686" i="45"/>
  <c r="I6687" i="45"/>
  <c r="I6688" i="45"/>
  <c r="I6689" i="45"/>
  <c r="I6690" i="45"/>
  <c r="I6691" i="45"/>
  <c r="I6692" i="45"/>
  <c r="I6693" i="45"/>
  <c r="I6694" i="45"/>
  <c r="I6695" i="45"/>
  <c r="I6696" i="45"/>
  <c r="I6697" i="45"/>
  <c r="I6698" i="45"/>
  <c r="I6699" i="45"/>
  <c r="I6700" i="45"/>
  <c r="I6701" i="45"/>
  <c r="I6702" i="45"/>
  <c r="I6703" i="45"/>
  <c r="I6704" i="45"/>
  <c r="I6705" i="45"/>
  <c r="I6706" i="45"/>
  <c r="I6707" i="45"/>
  <c r="I6708" i="45"/>
  <c r="I6709" i="45"/>
  <c r="I6710" i="45"/>
  <c r="I6711" i="45"/>
  <c r="I6712" i="45"/>
  <c r="I6713" i="45"/>
  <c r="I6714" i="45"/>
  <c r="I6715" i="45"/>
  <c r="I6716" i="45"/>
  <c r="I6717" i="45"/>
  <c r="I6718" i="45"/>
  <c r="I6719" i="45"/>
  <c r="I6720" i="45"/>
  <c r="I6721" i="45"/>
  <c r="I6722" i="45"/>
  <c r="I6723" i="45"/>
  <c r="I6724" i="45"/>
  <c r="I6725" i="45"/>
  <c r="I6726" i="45"/>
  <c r="I6727" i="45"/>
  <c r="I6728" i="45"/>
  <c r="I6729" i="45"/>
  <c r="I6730" i="45"/>
  <c r="I6731" i="45"/>
  <c r="I6732" i="45"/>
  <c r="I6733" i="45"/>
  <c r="I6734" i="45"/>
  <c r="I6735" i="45"/>
  <c r="I6736" i="45"/>
  <c r="I6737" i="45"/>
  <c r="I6738" i="45"/>
  <c r="I6739" i="45"/>
  <c r="I6740" i="45"/>
  <c r="I6741" i="45"/>
  <c r="I6742" i="45"/>
  <c r="I6743" i="45"/>
  <c r="I6744" i="45"/>
  <c r="I6745" i="45"/>
  <c r="I6746" i="45"/>
  <c r="I6747" i="45"/>
  <c r="I6748" i="45"/>
  <c r="I6749" i="45"/>
  <c r="I6750" i="45"/>
  <c r="I6751" i="45"/>
  <c r="I6752" i="45"/>
  <c r="I6753" i="45"/>
  <c r="I6754" i="45"/>
  <c r="I6755" i="45"/>
  <c r="I6756" i="45"/>
  <c r="I6757" i="45"/>
  <c r="I6758" i="45"/>
  <c r="I6759" i="45"/>
  <c r="I6760" i="45"/>
  <c r="I6761" i="45"/>
  <c r="I6762" i="45"/>
  <c r="I6763" i="45"/>
  <c r="I6764" i="45"/>
  <c r="I6765" i="45"/>
  <c r="I6766" i="45"/>
  <c r="I6767" i="45"/>
  <c r="I6768" i="45"/>
  <c r="I6769" i="45"/>
  <c r="I6770" i="45"/>
  <c r="I6771" i="45"/>
  <c r="I6772" i="45"/>
  <c r="I6773" i="45"/>
  <c r="I6774" i="45"/>
  <c r="I6775" i="45"/>
  <c r="I6776" i="45"/>
  <c r="I6777" i="45"/>
  <c r="I6778" i="45"/>
  <c r="I6779" i="45"/>
  <c r="I6780" i="45"/>
  <c r="I6781" i="45"/>
  <c r="I6782" i="45"/>
  <c r="I6783" i="45"/>
  <c r="I6784" i="45"/>
  <c r="I6785" i="45"/>
  <c r="I6786" i="45"/>
  <c r="I6787" i="45"/>
  <c r="I6788" i="45"/>
  <c r="I6789" i="45"/>
  <c r="I6790" i="45"/>
  <c r="I6791" i="45"/>
  <c r="I6792" i="45"/>
  <c r="I6793" i="45"/>
  <c r="I6794" i="45"/>
  <c r="I6795" i="45"/>
  <c r="I6796" i="45"/>
  <c r="I6797" i="45"/>
  <c r="I6798" i="45"/>
  <c r="I6799" i="45"/>
  <c r="I6800" i="45"/>
  <c r="I6801" i="45"/>
  <c r="I6802" i="45"/>
  <c r="I6803" i="45"/>
  <c r="I6804" i="45"/>
  <c r="I6805" i="45"/>
  <c r="I6806" i="45"/>
  <c r="I6807" i="45"/>
  <c r="I6808" i="45"/>
  <c r="I6809" i="45"/>
  <c r="I6810" i="45"/>
  <c r="I6811" i="45"/>
  <c r="I6812" i="45"/>
  <c r="I6813" i="45"/>
  <c r="I6814" i="45"/>
  <c r="I6815" i="45"/>
  <c r="I6816" i="45"/>
  <c r="I6817" i="45"/>
  <c r="I6818" i="45"/>
  <c r="I6819" i="45"/>
  <c r="I6820" i="45"/>
  <c r="I6821" i="45"/>
  <c r="I6822" i="45"/>
  <c r="I6823" i="45"/>
  <c r="I6824" i="45"/>
  <c r="I6825" i="45"/>
  <c r="I6826" i="45"/>
  <c r="I6827" i="45"/>
  <c r="I6828" i="45"/>
  <c r="I6829" i="45"/>
  <c r="I6830" i="45"/>
  <c r="I6831" i="45"/>
  <c r="I6832" i="45"/>
  <c r="I6833" i="45"/>
  <c r="I6834" i="45"/>
  <c r="I6835" i="45"/>
  <c r="I6836" i="45"/>
  <c r="I6837" i="45"/>
  <c r="I6838" i="45"/>
  <c r="I6839" i="45"/>
  <c r="I6840" i="45"/>
  <c r="I6841" i="45"/>
  <c r="I6842" i="45"/>
  <c r="I6843" i="45"/>
  <c r="I6844" i="45"/>
  <c r="I6845" i="45"/>
  <c r="I6846" i="45"/>
  <c r="I6847" i="45"/>
  <c r="I6848" i="45"/>
  <c r="I6849" i="45"/>
  <c r="I6850" i="45"/>
  <c r="I6851" i="45"/>
  <c r="I6852" i="45"/>
  <c r="I6853" i="45"/>
  <c r="I6854" i="45"/>
  <c r="I6855" i="45"/>
  <c r="I6856" i="45"/>
  <c r="I6857" i="45"/>
  <c r="I6858" i="45"/>
  <c r="I6859" i="45"/>
  <c r="I6860" i="45"/>
  <c r="I6861" i="45"/>
  <c r="I6862" i="45"/>
  <c r="I6863" i="45"/>
  <c r="I6864" i="45"/>
  <c r="I6865" i="45"/>
  <c r="I6866" i="45"/>
  <c r="I6867" i="45"/>
  <c r="I6868" i="45"/>
  <c r="I6869" i="45"/>
  <c r="I6870" i="45"/>
  <c r="I6871" i="45"/>
  <c r="I6872" i="45"/>
  <c r="I6873" i="45"/>
  <c r="I6874" i="45"/>
  <c r="I6875" i="45"/>
  <c r="I6876" i="45"/>
  <c r="I6877" i="45"/>
  <c r="I6878" i="45"/>
  <c r="I6879" i="45"/>
  <c r="I6880" i="45"/>
  <c r="I6881" i="45"/>
  <c r="I6882" i="45"/>
  <c r="I6883" i="45"/>
  <c r="I6884" i="45"/>
  <c r="I6885" i="45"/>
  <c r="I6886" i="45"/>
  <c r="I6887" i="45"/>
  <c r="I6888" i="45"/>
  <c r="I6889" i="45"/>
  <c r="I6890" i="45"/>
  <c r="I6891" i="45"/>
  <c r="I6892" i="45"/>
  <c r="I6893" i="45"/>
  <c r="I6894" i="45"/>
  <c r="I6895" i="45"/>
  <c r="I6896" i="45"/>
  <c r="I6897" i="45"/>
  <c r="I6898" i="45"/>
  <c r="I6899" i="45"/>
  <c r="I6900" i="45"/>
  <c r="I6901" i="45"/>
  <c r="I6902" i="45"/>
  <c r="I6903" i="45"/>
  <c r="I6904" i="45"/>
  <c r="I6905" i="45"/>
  <c r="I6906" i="45"/>
  <c r="I6907" i="45"/>
  <c r="I6908" i="45"/>
  <c r="I6909" i="45"/>
  <c r="I6910" i="45"/>
  <c r="I6911" i="45"/>
  <c r="I6912" i="45"/>
  <c r="I6913" i="45"/>
  <c r="I6914" i="45"/>
  <c r="I6915" i="45"/>
  <c r="I6916" i="45"/>
  <c r="I6917" i="45"/>
  <c r="I6918" i="45"/>
  <c r="I6919" i="45"/>
  <c r="I6920" i="45"/>
  <c r="I6921" i="45"/>
  <c r="I6922" i="45"/>
  <c r="I6923" i="45"/>
  <c r="I6924" i="45"/>
  <c r="I6925" i="45"/>
  <c r="I6926" i="45"/>
  <c r="I6927" i="45"/>
  <c r="I6928" i="45"/>
  <c r="I6929" i="45"/>
  <c r="I6930" i="45"/>
  <c r="I6931" i="45"/>
  <c r="I6932" i="45"/>
  <c r="I6933" i="45"/>
  <c r="I6934" i="45"/>
  <c r="I6935" i="45"/>
  <c r="I6936" i="45"/>
  <c r="I6937" i="45"/>
  <c r="I6938" i="45"/>
  <c r="I6939" i="45"/>
  <c r="I6940" i="45"/>
  <c r="I6941" i="45"/>
  <c r="I6942" i="45"/>
  <c r="I6943" i="45"/>
  <c r="I6944" i="45"/>
  <c r="I6945" i="45"/>
  <c r="I6946" i="45"/>
  <c r="I6947" i="45"/>
  <c r="I6948" i="45"/>
  <c r="I6949" i="45"/>
  <c r="I6950" i="45"/>
  <c r="I6951" i="45"/>
  <c r="I6952" i="45"/>
  <c r="I6953" i="45"/>
  <c r="I6954" i="45"/>
  <c r="I6955" i="45"/>
  <c r="I6956" i="45"/>
  <c r="I6957" i="45"/>
  <c r="I6958" i="45"/>
  <c r="I6959" i="45"/>
  <c r="I6960" i="45"/>
  <c r="I6961" i="45"/>
  <c r="I6962" i="45"/>
  <c r="I6963" i="45"/>
  <c r="I6964" i="45"/>
  <c r="I6965" i="45"/>
  <c r="I6966" i="45"/>
  <c r="I6967" i="45"/>
  <c r="I6968" i="45"/>
  <c r="I6969" i="45"/>
  <c r="I6970" i="45"/>
  <c r="I6971" i="45"/>
  <c r="I6972" i="45"/>
  <c r="I6973" i="45"/>
  <c r="I6974" i="45"/>
  <c r="I6975" i="45"/>
  <c r="I6976" i="45"/>
  <c r="I6977" i="45"/>
  <c r="I6978" i="45"/>
  <c r="I6979" i="45"/>
  <c r="I6980" i="45"/>
  <c r="I6981" i="45"/>
  <c r="I6982" i="45"/>
  <c r="I6983" i="45"/>
  <c r="I6984" i="45"/>
  <c r="I6985" i="45"/>
  <c r="I6986" i="45"/>
  <c r="I6987" i="45"/>
  <c r="I6988" i="45"/>
  <c r="I6989" i="45"/>
  <c r="I6990" i="45"/>
  <c r="I6991" i="45"/>
  <c r="I6992" i="45"/>
  <c r="I6993" i="45"/>
  <c r="I6994" i="45"/>
  <c r="I6995" i="45"/>
  <c r="I6996" i="45"/>
  <c r="I6997" i="45"/>
  <c r="I6998" i="45"/>
  <c r="I6999" i="45"/>
  <c r="I7000" i="45"/>
  <c r="I7001" i="45"/>
  <c r="I7002" i="45"/>
  <c r="I7003" i="45"/>
  <c r="I7004" i="45"/>
  <c r="I7005" i="45"/>
  <c r="I7006" i="45"/>
  <c r="I7007" i="45"/>
  <c r="I7008" i="45"/>
  <c r="I7009" i="45"/>
  <c r="I7010" i="45"/>
  <c r="I7011" i="45"/>
  <c r="I7012" i="45"/>
  <c r="I7013" i="45"/>
  <c r="I7014" i="45"/>
  <c r="I7015" i="45"/>
  <c r="I7016" i="45"/>
  <c r="I7017" i="45"/>
  <c r="I7018" i="45"/>
  <c r="I7019" i="45"/>
  <c r="I7020" i="45"/>
  <c r="I7021" i="45"/>
  <c r="I7022" i="45"/>
  <c r="I7023" i="45"/>
  <c r="I7024" i="45"/>
  <c r="I7025" i="45"/>
  <c r="I7026" i="45"/>
  <c r="I7027" i="45"/>
  <c r="I7028" i="45"/>
  <c r="I7029" i="45"/>
  <c r="I7030" i="45"/>
  <c r="I7031" i="45"/>
  <c r="I7032" i="45"/>
  <c r="I7033" i="45"/>
  <c r="I7034" i="45"/>
  <c r="I7035" i="45"/>
  <c r="I7036" i="45"/>
  <c r="I7037" i="45"/>
  <c r="I7038" i="45"/>
  <c r="I7039" i="45"/>
  <c r="I7040" i="45"/>
  <c r="I7041" i="45"/>
  <c r="I7042" i="45"/>
  <c r="I7043" i="45"/>
  <c r="I7044" i="45"/>
  <c r="I7045" i="45"/>
  <c r="I7046" i="45"/>
  <c r="I7047" i="45"/>
  <c r="I7048" i="45"/>
  <c r="I7049" i="45"/>
  <c r="I7050" i="45"/>
  <c r="I7051" i="45"/>
  <c r="I7052" i="45"/>
  <c r="I7053" i="45"/>
  <c r="I7054" i="45"/>
  <c r="I7055" i="45"/>
  <c r="I7056" i="45"/>
  <c r="I7057" i="45"/>
  <c r="I7058" i="45"/>
  <c r="I7059" i="45"/>
  <c r="I7060" i="45"/>
  <c r="I7061" i="45"/>
  <c r="I7062" i="45"/>
  <c r="I7063" i="45"/>
  <c r="I7064" i="45"/>
  <c r="I7065" i="45"/>
  <c r="I7066" i="45"/>
  <c r="I7067" i="45"/>
  <c r="I7068" i="45"/>
  <c r="I7069" i="45"/>
  <c r="I7070" i="45"/>
  <c r="I7071" i="45"/>
  <c r="I7072" i="45"/>
  <c r="I7073" i="45"/>
  <c r="I7074" i="45"/>
  <c r="I7075" i="45"/>
  <c r="I7076" i="45"/>
  <c r="I7077" i="45"/>
  <c r="I7078" i="45"/>
  <c r="I7079" i="45"/>
  <c r="I7080" i="45"/>
  <c r="I7081" i="45"/>
  <c r="I7082" i="45"/>
  <c r="I7083" i="45"/>
  <c r="I7084" i="45"/>
  <c r="I7085" i="45"/>
  <c r="I7086" i="45"/>
  <c r="I7087" i="45"/>
  <c r="I7088" i="45"/>
  <c r="I7089" i="45"/>
  <c r="I7090" i="45"/>
  <c r="I7091" i="45"/>
  <c r="I7092" i="45"/>
  <c r="I7093" i="45"/>
  <c r="I7094" i="45"/>
  <c r="I7095" i="45"/>
  <c r="I7096" i="45"/>
  <c r="I7097" i="45"/>
  <c r="I7098" i="45"/>
  <c r="I7099" i="45"/>
  <c r="I7100" i="45"/>
  <c r="I7101" i="45"/>
  <c r="I7102" i="45"/>
  <c r="I7103" i="45"/>
  <c r="I7104" i="45"/>
  <c r="I7105" i="45"/>
  <c r="I7106" i="45"/>
  <c r="I7107" i="45"/>
  <c r="I7108" i="45"/>
  <c r="I7109" i="45"/>
  <c r="I7110" i="45"/>
  <c r="I7111" i="45"/>
  <c r="I7112" i="45"/>
  <c r="I7113" i="45"/>
  <c r="I7114" i="45"/>
  <c r="I7115" i="45"/>
  <c r="I7116" i="45"/>
  <c r="I7117" i="45"/>
  <c r="I7118" i="45"/>
  <c r="I7119" i="45"/>
  <c r="I7120" i="45"/>
  <c r="I7121" i="45"/>
  <c r="I7122" i="45"/>
  <c r="I7123" i="45"/>
  <c r="I7124" i="45"/>
  <c r="I7125" i="45"/>
  <c r="I7126" i="45"/>
  <c r="I7127" i="45"/>
  <c r="I7128" i="45"/>
  <c r="I7129" i="45"/>
  <c r="I7130" i="45"/>
  <c r="I7131" i="45"/>
  <c r="I7132" i="45"/>
  <c r="I7133" i="45"/>
  <c r="I7134" i="45"/>
  <c r="I7135" i="45"/>
  <c r="I7136" i="45"/>
  <c r="I7137" i="45"/>
  <c r="I7138" i="45"/>
  <c r="I7139" i="45"/>
  <c r="I7140" i="45"/>
  <c r="I7141" i="45"/>
  <c r="I7142" i="45"/>
  <c r="I7143" i="45"/>
  <c r="I7144" i="45"/>
  <c r="I7145" i="45"/>
  <c r="I7146" i="45"/>
  <c r="I7147" i="45"/>
  <c r="I7148" i="45"/>
  <c r="I7149" i="45"/>
  <c r="I7150" i="45"/>
  <c r="I7151" i="45"/>
  <c r="I7152" i="45"/>
  <c r="I7153" i="45"/>
  <c r="I7154" i="45"/>
  <c r="I7155" i="45"/>
  <c r="I7156" i="45"/>
  <c r="I7157" i="45"/>
  <c r="I7158" i="45"/>
  <c r="I7159" i="45"/>
  <c r="I7160" i="45"/>
  <c r="I7161" i="45"/>
  <c r="I7162" i="45"/>
  <c r="I7163" i="45"/>
  <c r="I7164" i="45"/>
  <c r="I7165" i="45"/>
  <c r="I7166" i="45"/>
  <c r="I7167" i="45"/>
  <c r="I7168" i="45"/>
  <c r="I7169" i="45"/>
  <c r="I7170" i="45"/>
  <c r="I7171" i="45"/>
  <c r="I7172" i="45"/>
  <c r="I7173" i="45"/>
  <c r="I7174" i="45"/>
  <c r="I7175" i="45"/>
  <c r="I7176" i="45"/>
  <c r="I7177" i="45"/>
  <c r="I7178" i="45"/>
  <c r="I7179" i="45"/>
  <c r="I7180" i="45"/>
  <c r="I7181" i="45"/>
  <c r="I7182" i="45"/>
  <c r="I7183" i="45"/>
  <c r="I7184" i="45"/>
  <c r="I7185" i="45"/>
  <c r="I7186" i="45"/>
  <c r="I7187" i="45"/>
  <c r="I7188" i="45"/>
  <c r="I7189" i="45"/>
  <c r="I7190" i="45"/>
  <c r="I7191" i="45"/>
  <c r="I7192" i="45"/>
  <c r="I7193" i="45"/>
  <c r="I7194" i="45"/>
  <c r="I7195" i="45"/>
  <c r="I7196" i="45"/>
  <c r="I7197" i="45"/>
  <c r="I7198" i="45"/>
  <c r="I7199" i="45"/>
  <c r="I7200" i="45"/>
  <c r="I7201" i="45"/>
  <c r="I7202" i="45"/>
  <c r="I7203" i="45"/>
  <c r="I7204" i="45"/>
  <c r="I7205" i="45"/>
  <c r="I7206" i="45"/>
  <c r="I7207" i="45"/>
  <c r="I7208" i="45"/>
  <c r="I7209" i="45"/>
  <c r="I7210" i="45"/>
  <c r="I7211" i="45"/>
  <c r="I7212" i="45"/>
  <c r="I7213" i="45"/>
  <c r="I7214" i="45"/>
  <c r="I7215" i="45"/>
  <c r="I7216" i="45"/>
  <c r="I7217" i="45"/>
  <c r="I7218" i="45"/>
  <c r="I7219" i="45"/>
  <c r="I7220" i="45"/>
  <c r="I7221" i="45"/>
  <c r="I7222" i="45"/>
  <c r="I7223" i="45"/>
  <c r="I7224" i="45"/>
  <c r="I7225" i="45"/>
  <c r="I7226" i="45"/>
  <c r="I7227" i="45"/>
  <c r="I7228" i="45"/>
  <c r="I7229" i="45"/>
  <c r="I7230" i="45"/>
  <c r="I7231" i="45"/>
  <c r="I7232" i="45"/>
  <c r="I7233" i="45"/>
  <c r="I7234" i="45"/>
  <c r="I7235" i="45"/>
  <c r="I7236" i="45"/>
  <c r="I7237" i="45"/>
  <c r="I7238" i="45"/>
  <c r="I7239" i="45"/>
  <c r="I7240" i="45"/>
  <c r="I7241" i="45"/>
  <c r="I7242" i="45"/>
  <c r="I7243" i="45"/>
  <c r="I7244" i="45"/>
  <c r="I7245" i="45"/>
  <c r="I7246" i="45"/>
  <c r="I7247" i="45"/>
  <c r="I7248" i="45"/>
  <c r="I7249" i="45"/>
  <c r="I7250" i="45"/>
  <c r="I7251" i="45"/>
  <c r="I7252" i="45"/>
  <c r="I7253" i="45"/>
  <c r="I7254" i="45"/>
  <c r="I7255" i="45"/>
  <c r="I7256" i="45"/>
  <c r="I7257" i="45"/>
  <c r="I7258" i="45"/>
  <c r="I7259" i="45"/>
  <c r="I7260" i="45"/>
  <c r="I7261" i="45"/>
  <c r="I7262" i="45"/>
  <c r="I7263" i="45"/>
  <c r="I7264" i="45"/>
  <c r="I7265" i="45"/>
  <c r="I7266" i="45"/>
  <c r="I7267" i="45"/>
  <c r="I7268" i="45"/>
  <c r="I7269" i="45"/>
  <c r="I7270" i="45"/>
  <c r="I7271" i="45"/>
  <c r="I7272" i="45"/>
  <c r="I7273" i="45"/>
  <c r="I7274" i="45"/>
  <c r="I7275" i="45"/>
  <c r="I7276" i="45"/>
  <c r="I7277" i="45"/>
  <c r="I7278" i="45"/>
  <c r="I7279" i="45"/>
  <c r="I7280" i="45"/>
  <c r="I7281" i="45"/>
  <c r="I7282" i="45"/>
  <c r="I7283" i="45"/>
  <c r="I7284" i="45"/>
  <c r="I7285" i="45"/>
  <c r="I7286" i="45"/>
  <c r="I7287" i="45"/>
  <c r="I7288" i="45"/>
  <c r="I7289" i="45"/>
  <c r="I7290" i="45"/>
  <c r="I7291" i="45"/>
  <c r="I7292" i="45"/>
  <c r="I7293" i="45"/>
  <c r="I7294" i="45"/>
  <c r="I7295" i="45"/>
  <c r="I7296" i="45"/>
  <c r="I7297" i="45"/>
  <c r="I7298" i="45"/>
  <c r="I7299" i="45"/>
  <c r="I7300" i="45"/>
  <c r="I7301" i="45"/>
  <c r="I7302" i="45"/>
  <c r="I7303" i="45"/>
  <c r="I7304" i="45"/>
  <c r="I7305" i="45"/>
  <c r="I7306" i="45"/>
  <c r="I7307" i="45"/>
  <c r="I7308" i="45"/>
  <c r="I7309" i="45"/>
  <c r="I7310" i="45"/>
  <c r="I7311" i="45"/>
  <c r="I7312" i="45"/>
  <c r="I7313" i="45"/>
  <c r="I7314" i="45"/>
  <c r="I7315" i="45"/>
  <c r="I7316" i="45"/>
  <c r="I7317" i="45"/>
  <c r="I7318" i="45"/>
  <c r="I7319" i="45"/>
  <c r="I7320" i="45"/>
  <c r="I7321" i="45"/>
  <c r="I7322" i="45"/>
  <c r="I7323" i="45"/>
  <c r="I7324" i="45"/>
  <c r="I7325" i="45"/>
  <c r="I7326" i="45"/>
  <c r="I7327" i="45"/>
  <c r="I7328" i="45"/>
  <c r="I7329" i="45"/>
  <c r="I7330" i="45"/>
  <c r="I7331" i="45"/>
  <c r="I7332" i="45"/>
  <c r="I7333" i="45"/>
  <c r="I7334" i="45"/>
  <c r="I7335" i="45"/>
  <c r="I7336" i="45"/>
  <c r="I7337" i="45"/>
  <c r="I7338" i="45"/>
  <c r="I7339" i="45"/>
  <c r="I7340" i="45"/>
  <c r="I7341" i="45"/>
  <c r="I7342" i="45"/>
  <c r="I7343" i="45"/>
  <c r="I7344" i="45"/>
  <c r="I7345" i="45"/>
  <c r="I7346" i="45"/>
  <c r="I7347" i="45"/>
  <c r="I7348" i="45"/>
  <c r="I7349" i="45"/>
  <c r="I7350" i="45"/>
  <c r="I7351" i="45"/>
  <c r="I7352" i="45"/>
  <c r="I7353" i="45"/>
  <c r="I7354" i="45"/>
  <c r="I7355" i="45"/>
  <c r="I7356" i="45"/>
  <c r="I7357" i="45"/>
  <c r="I7358" i="45"/>
  <c r="I7359" i="45"/>
  <c r="I7360" i="45"/>
  <c r="I7361" i="45"/>
  <c r="I7362" i="45"/>
  <c r="I7363" i="45"/>
  <c r="I7364" i="45"/>
  <c r="I7365" i="45"/>
  <c r="I7366" i="45"/>
  <c r="I7367" i="45"/>
  <c r="I7368" i="45"/>
  <c r="I7369" i="45"/>
  <c r="I7370" i="45"/>
  <c r="I7371" i="45"/>
  <c r="I7372" i="45"/>
  <c r="I7373" i="45"/>
  <c r="I7374" i="45"/>
  <c r="I7375" i="45"/>
  <c r="I7376" i="45"/>
  <c r="I7377" i="45"/>
  <c r="I7378" i="45"/>
  <c r="I7379" i="45"/>
  <c r="I7380" i="45"/>
  <c r="I7381" i="45"/>
  <c r="I7382" i="45"/>
  <c r="I7383" i="45"/>
  <c r="I7384" i="45"/>
  <c r="I7385" i="45"/>
  <c r="I7386" i="45"/>
  <c r="I7387" i="45"/>
  <c r="I7388" i="45"/>
  <c r="I7389" i="45"/>
  <c r="I7390" i="45"/>
  <c r="I7391" i="45"/>
  <c r="I7392" i="45"/>
  <c r="I7393" i="45"/>
  <c r="I7394" i="45"/>
  <c r="I7395" i="45"/>
  <c r="I7396" i="45"/>
  <c r="I7397" i="45"/>
  <c r="I7398" i="45"/>
  <c r="I7399" i="45"/>
  <c r="I7400" i="45"/>
  <c r="I7401" i="45"/>
  <c r="I7402" i="45"/>
  <c r="I7403" i="45"/>
  <c r="I7404" i="45"/>
  <c r="I7405" i="45"/>
  <c r="I7406" i="45"/>
  <c r="I7407" i="45"/>
  <c r="I7408" i="45"/>
  <c r="I7409" i="45"/>
  <c r="I7410" i="45"/>
  <c r="I7411" i="45"/>
  <c r="I7412" i="45"/>
  <c r="I7413" i="45"/>
  <c r="I7414" i="45"/>
  <c r="I7415" i="45"/>
  <c r="I7416" i="45"/>
  <c r="I7417" i="45"/>
  <c r="I7418" i="45"/>
  <c r="I7419" i="45"/>
  <c r="I7420" i="45"/>
  <c r="I7421" i="45"/>
  <c r="I7422" i="45"/>
  <c r="I7423" i="45"/>
  <c r="I7424" i="45"/>
  <c r="I7425" i="45"/>
  <c r="I7426" i="45"/>
  <c r="I7427" i="45"/>
  <c r="I7428" i="45"/>
  <c r="I7429" i="45"/>
  <c r="I7430" i="45"/>
  <c r="I7431" i="45"/>
  <c r="I7432" i="45"/>
  <c r="I7433" i="45"/>
  <c r="I7434" i="45"/>
  <c r="I7435" i="45"/>
  <c r="I7436" i="45"/>
  <c r="I7437" i="45"/>
  <c r="I7438" i="45"/>
  <c r="I7439" i="45"/>
  <c r="I7440" i="45"/>
  <c r="I7441" i="45"/>
  <c r="I7442" i="45"/>
  <c r="I7443" i="45"/>
  <c r="I7444" i="45"/>
  <c r="I7445" i="45"/>
  <c r="I7446" i="45"/>
  <c r="I7447" i="45"/>
  <c r="I7448" i="45"/>
  <c r="I7449" i="45"/>
  <c r="I7450" i="45"/>
  <c r="I7451" i="45"/>
  <c r="I7452" i="45"/>
  <c r="I7453" i="45"/>
  <c r="I7454" i="45"/>
  <c r="I7455" i="45"/>
  <c r="I7456" i="45"/>
  <c r="I7457" i="45"/>
  <c r="I7458" i="45"/>
  <c r="I7459" i="45"/>
  <c r="I7460" i="45"/>
  <c r="I7461" i="45"/>
  <c r="I7462" i="45"/>
  <c r="I7463" i="45"/>
  <c r="I7464" i="45"/>
  <c r="I7465" i="45"/>
  <c r="I7466" i="45"/>
  <c r="I7467" i="45"/>
  <c r="I7468" i="45"/>
  <c r="I7469" i="45"/>
  <c r="I7470" i="45"/>
  <c r="I7471" i="45"/>
  <c r="I7472" i="45"/>
  <c r="I7473" i="45"/>
  <c r="I7474" i="45"/>
  <c r="I7475" i="45"/>
  <c r="I7476" i="45"/>
  <c r="I7477" i="45"/>
  <c r="I7478" i="45"/>
  <c r="I7479" i="45"/>
  <c r="I7480" i="45"/>
  <c r="I7481" i="45"/>
  <c r="I7482" i="45"/>
  <c r="I7483" i="45"/>
  <c r="I7484" i="45"/>
  <c r="I7485" i="45"/>
  <c r="I7486" i="45"/>
  <c r="I7487" i="45"/>
  <c r="I7488" i="45"/>
  <c r="I7489" i="45"/>
  <c r="I7490" i="45"/>
  <c r="I7491" i="45"/>
  <c r="I7492" i="45"/>
  <c r="I7493" i="45"/>
  <c r="I7494" i="45"/>
  <c r="I7495" i="45"/>
  <c r="I7496" i="45"/>
  <c r="I7497" i="45"/>
  <c r="I7498" i="45"/>
  <c r="I7499" i="45"/>
  <c r="I7500" i="45"/>
  <c r="I7501" i="45"/>
  <c r="I7502" i="45"/>
  <c r="I7503" i="45"/>
  <c r="I7504" i="45"/>
  <c r="I7505" i="45"/>
  <c r="I7506" i="45"/>
  <c r="I7507" i="45"/>
  <c r="I7508" i="45"/>
  <c r="I7509" i="45"/>
  <c r="I7510" i="45"/>
  <c r="I7511" i="45"/>
  <c r="I7512" i="45"/>
  <c r="I7513" i="45"/>
  <c r="I7514" i="45"/>
  <c r="I7515" i="45"/>
  <c r="I7516" i="45"/>
  <c r="I7517" i="45"/>
  <c r="I7518" i="45"/>
  <c r="I7519" i="45"/>
  <c r="I7520" i="45"/>
  <c r="I7521" i="45"/>
  <c r="I7522" i="45"/>
  <c r="I7523" i="45"/>
  <c r="I7524" i="45"/>
  <c r="I7525" i="45"/>
  <c r="I7526" i="45"/>
  <c r="I7527" i="45"/>
  <c r="I7528" i="45"/>
  <c r="I7529" i="45"/>
  <c r="I7530" i="45"/>
  <c r="I7531" i="45"/>
  <c r="I7532" i="45"/>
  <c r="I7533" i="45"/>
  <c r="I7534" i="45"/>
  <c r="I7535" i="45"/>
  <c r="I7536" i="45"/>
  <c r="I7537" i="45"/>
  <c r="I7538" i="45"/>
  <c r="I7539" i="45"/>
  <c r="I7540" i="45"/>
  <c r="I7541" i="45"/>
  <c r="I7542" i="45"/>
  <c r="I7543" i="45"/>
  <c r="I7544" i="45"/>
  <c r="I7545" i="45"/>
  <c r="I7546" i="45"/>
  <c r="I7547" i="45"/>
  <c r="I7548" i="45"/>
  <c r="I7549" i="45"/>
  <c r="I7550" i="45"/>
  <c r="I7551" i="45"/>
  <c r="I7552" i="45"/>
  <c r="I7553" i="45"/>
  <c r="I7554" i="45"/>
  <c r="I7555" i="45"/>
  <c r="I7556" i="45"/>
  <c r="I7557" i="45"/>
  <c r="I7558" i="45"/>
  <c r="I7559" i="45"/>
  <c r="I7560" i="45"/>
  <c r="I7561" i="45"/>
  <c r="I7562" i="45"/>
  <c r="I7563" i="45"/>
  <c r="I7564" i="45"/>
  <c r="I7565" i="45"/>
  <c r="I7566" i="45"/>
  <c r="I7567" i="45"/>
  <c r="I7568" i="45"/>
  <c r="I7569" i="45"/>
  <c r="I7570" i="45"/>
  <c r="I7571" i="45"/>
  <c r="I7572" i="45"/>
  <c r="I7573" i="45"/>
  <c r="I7574" i="45"/>
  <c r="I7575" i="45"/>
  <c r="I7576" i="45"/>
  <c r="I7577" i="45"/>
  <c r="I7578" i="45"/>
  <c r="I7579" i="45"/>
  <c r="I7580" i="45"/>
  <c r="I7581" i="45"/>
  <c r="I7582" i="45"/>
  <c r="I7583" i="45"/>
  <c r="I7584" i="45"/>
  <c r="I7585" i="45"/>
  <c r="I7586" i="45"/>
  <c r="I7587" i="45"/>
  <c r="I7588" i="45"/>
  <c r="I7589" i="45"/>
  <c r="I7590" i="45"/>
  <c r="I7591" i="45"/>
  <c r="I7592" i="45"/>
  <c r="I7593" i="45"/>
  <c r="I7594" i="45"/>
  <c r="I7595" i="45"/>
  <c r="I7596" i="45"/>
  <c r="I7597" i="45"/>
  <c r="I7598" i="45"/>
  <c r="I7599" i="45"/>
  <c r="I7600" i="45"/>
  <c r="I7601" i="45"/>
  <c r="I7602" i="45"/>
  <c r="I7603" i="45"/>
  <c r="I7604" i="45"/>
  <c r="I7605" i="45"/>
  <c r="I7606" i="45"/>
  <c r="I7607" i="45"/>
  <c r="I7608" i="45"/>
  <c r="I7609" i="45"/>
  <c r="I7610" i="45"/>
  <c r="I7611" i="45"/>
  <c r="I7612" i="45"/>
  <c r="I7613" i="45"/>
  <c r="I7614" i="45"/>
  <c r="I7615" i="45"/>
  <c r="I7616" i="45"/>
  <c r="I7617" i="45"/>
  <c r="I7618" i="45"/>
  <c r="I7619" i="45"/>
  <c r="I7620" i="45"/>
  <c r="I7621" i="45"/>
  <c r="I7622" i="45"/>
  <c r="I7623" i="45"/>
  <c r="I7624" i="45"/>
  <c r="I7625" i="45"/>
  <c r="I7626" i="45"/>
  <c r="I7627" i="45"/>
  <c r="I7628" i="45"/>
  <c r="I7629" i="45"/>
  <c r="I7630" i="45"/>
  <c r="I7631" i="45"/>
  <c r="I7632" i="45"/>
  <c r="I7633" i="45"/>
  <c r="I7634" i="45"/>
  <c r="I7635" i="45"/>
  <c r="I7636" i="45"/>
  <c r="I7637" i="45"/>
  <c r="I7638" i="45"/>
  <c r="I7639" i="45"/>
  <c r="I7640" i="45"/>
  <c r="I7641" i="45"/>
  <c r="I7642" i="45"/>
  <c r="I7643" i="45"/>
  <c r="I7644" i="45"/>
  <c r="I7645" i="45"/>
  <c r="I7646" i="45"/>
  <c r="I7647" i="45"/>
  <c r="I7648" i="45"/>
  <c r="I7649" i="45"/>
  <c r="I7650" i="45"/>
  <c r="I7651" i="45"/>
  <c r="I7652" i="45"/>
  <c r="I7653" i="45"/>
  <c r="I7654" i="45"/>
  <c r="I7655" i="45"/>
  <c r="I7656" i="45"/>
  <c r="I7657" i="45"/>
  <c r="I7658" i="45"/>
  <c r="I7659" i="45"/>
  <c r="I7660" i="45"/>
  <c r="I7661" i="45"/>
  <c r="I7662" i="45"/>
  <c r="I7663" i="45"/>
  <c r="I7664" i="45"/>
  <c r="I7665" i="45"/>
  <c r="I7666" i="45"/>
  <c r="I7667" i="45"/>
  <c r="I7668" i="45"/>
  <c r="I7669" i="45"/>
  <c r="I7670" i="45"/>
  <c r="I7671" i="45"/>
  <c r="I7672" i="45"/>
  <c r="I7673" i="45"/>
  <c r="I7674" i="45"/>
  <c r="I7675" i="45"/>
  <c r="I7676" i="45"/>
  <c r="I7677" i="45"/>
  <c r="I7678" i="45"/>
  <c r="I7679" i="45"/>
  <c r="I7680" i="45"/>
  <c r="I7681" i="45"/>
  <c r="I7682" i="45"/>
  <c r="I7683" i="45"/>
  <c r="I7684" i="45"/>
  <c r="I7685" i="45"/>
  <c r="I7686" i="45"/>
  <c r="I7687" i="45"/>
  <c r="I7688" i="45"/>
  <c r="I7689" i="45"/>
  <c r="I7690" i="45"/>
  <c r="I7691" i="45"/>
  <c r="I7692" i="45"/>
  <c r="I7693" i="45"/>
  <c r="I7694" i="45"/>
  <c r="I7695" i="45"/>
  <c r="I7696" i="45"/>
  <c r="I7697" i="45"/>
  <c r="I7698" i="45"/>
  <c r="I7699" i="45"/>
  <c r="I7700" i="45"/>
  <c r="I7701" i="45"/>
  <c r="I7702" i="45"/>
  <c r="I7703" i="45"/>
  <c r="I7704" i="45"/>
  <c r="I7705" i="45"/>
  <c r="I7706" i="45"/>
  <c r="I7707" i="45"/>
  <c r="I7708" i="45"/>
  <c r="I7709" i="45"/>
  <c r="I7710" i="45"/>
  <c r="I7711" i="45"/>
  <c r="I7712" i="45"/>
  <c r="I7713" i="45"/>
  <c r="I7714" i="45"/>
  <c r="I7715" i="45"/>
  <c r="I7716" i="45"/>
  <c r="I7717" i="45"/>
  <c r="I7718" i="45"/>
  <c r="I7719" i="45"/>
  <c r="I7720" i="45"/>
  <c r="I7721" i="45"/>
  <c r="I7722" i="45"/>
  <c r="I7723" i="45"/>
  <c r="I7724" i="45"/>
  <c r="I7725" i="45"/>
  <c r="I7726" i="45"/>
  <c r="I7727" i="45"/>
  <c r="I7728" i="45"/>
  <c r="I7729" i="45"/>
  <c r="I7730" i="45"/>
  <c r="I7731" i="45"/>
  <c r="I7732" i="45"/>
  <c r="I7733" i="45"/>
  <c r="I7734" i="45"/>
  <c r="I7735" i="45"/>
  <c r="I7736" i="45"/>
  <c r="I7737" i="45"/>
  <c r="I7738" i="45"/>
  <c r="I7739" i="45"/>
  <c r="I7740" i="45"/>
  <c r="I7741" i="45"/>
  <c r="I7742" i="45"/>
  <c r="I7743" i="45"/>
  <c r="I7744" i="45"/>
  <c r="I7745" i="45"/>
  <c r="I7746" i="45"/>
  <c r="I7747" i="45"/>
  <c r="I7748" i="45"/>
  <c r="I7749" i="45"/>
  <c r="I7750" i="45"/>
  <c r="I7751" i="45"/>
  <c r="I7752" i="45"/>
  <c r="I7753" i="45"/>
  <c r="I7754" i="45"/>
  <c r="I7755" i="45"/>
  <c r="I7756" i="45"/>
  <c r="I7757" i="45"/>
  <c r="I7758" i="45"/>
  <c r="I7759" i="45"/>
  <c r="I7760" i="45"/>
  <c r="I7761" i="45"/>
  <c r="I7762" i="45"/>
  <c r="I7763" i="45"/>
  <c r="I7764" i="45"/>
  <c r="I7765" i="45"/>
  <c r="I7766" i="45"/>
  <c r="I7767" i="45"/>
  <c r="I7768" i="45"/>
  <c r="I7769" i="45"/>
  <c r="I7770" i="45"/>
  <c r="I7771" i="45"/>
  <c r="I7772" i="45"/>
  <c r="I7773" i="45"/>
  <c r="I7774" i="45"/>
  <c r="I7775" i="45"/>
  <c r="I7776" i="45"/>
  <c r="I7777" i="45"/>
  <c r="I7778" i="45"/>
  <c r="I7779" i="45"/>
  <c r="I7780" i="45"/>
  <c r="I7781" i="45"/>
  <c r="I7782" i="45"/>
  <c r="I7783" i="45"/>
  <c r="I7784" i="45"/>
  <c r="I7785" i="45"/>
  <c r="I7786" i="45"/>
  <c r="I7787" i="45"/>
  <c r="I7788" i="45"/>
  <c r="I7789" i="45"/>
  <c r="I7790" i="45"/>
  <c r="I7791" i="45"/>
  <c r="I7792" i="45"/>
  <c r="I7793" i="45"/>
  <c r="I7794" i="45"/>
  <c r="I7795" i="45"/>
  <c r="I7796" i="45"/>
  <c r="I7797" i="45"/>
  <c r="I7798" i="45"/>
  <c r="I7799" i="45"/>
  <c r="I7800" i="45"/>
  <c r="I7801" i="45"/>
  <c r="I7802" i="45"/>
  <c r="I7803" i="45"/>
  <c r="I7804" i="45"/>
  <c r="I7805" i="45"/>
  <c r="I7806" i="45"/>
  <c r="I7807" i="45"/>
  <c r="I7808" i="45"/>
  <c r="I7809" i="45"/>
  <c r="I7810" i="45"/>
  <c r="I7811" i="45"/>
  <c r="I7812" i="45"/>
  <c r="I7813" i="45"/>
  <c r="I7814" i="45"/>
  <c r="I7815" i="45"/>
  <c r="I7816" i="45"/>
  <c r="I7817" i="45"/>
  <c r="I7818" i="45"/>
  <c r="I7819" i="45"/>
  <c r="I7820" i="45"/>
  <c r="I7821" i="45"/>
  <c r="I7822" i="45"/>
  <c r="I7823" i="45"/>
  <c r="I7824" i="45"/>
  <c r="I7825" i="45"/>
  <c r="I7826" i="45"/>
  <c r="I7827" i="45"/>
  <c r="I7828" i="45"/>
  <c r="I7829" i="45"/>
  <c r="I7830" i="45"/>
  <c r="I7831" i="45"/>
  <c r="I7832" i="45"/>
  <c r="I7833" i="45"/>
  <c r="I7834" i="45"/>
  <c r="I7835" i="45"/>
  <c r="I7836" i="45"/>
  <c r="I7837" i="45"/>
  <c r="I7838" i="45"/>
  <c r="I7839" i="45"/>
  <c r="I7840" i="45"/>
  <c r="I7841" i="45"/>
  <c r="I7842" i="45"/>
  <c r="I7843" i="45"/>
  <c r="I7844" i="45"/>
  <c r="I7845" i="45"/>
  <c r="I7846" i="45"/>
  <c r="I7847" i="45"/>
  <c r="I7848" i="45"/>
  <c r="I7849" i="45"/>
  <c r="I7850" i="45"/>
  <c r="I7851" i="45"/>
  <c r="I7852" i="45"/>
  <c r="I7853" i="45"/>
  <c r="I7854" i="45"/>
  <c r="I7855" i="45"/>
  <c r="I7856" i="45"/>
  <c r="I7857" i="45"/>
  <c r="I7858" i="45"/>
  <c r="I7859" i="45"/>
  <c r="I7860" i="45"/>
  <c r="I7861" i="45"/>
  <c r="I7862" i="45"/>
  <c r="I7863" i="45"/>
  <c r="I7864" i="45"/>
  <c r="I7865" i="45"/>
  <c r="I7866" i="45"/>
  <c r="I7867" i="45"/>
  <c r="I7868" i="45"/>
  <c r="I7869" i="45"/>
  <c r="I7870" i="45"/>
  <c r="I7871" i="45"/>
  <c r="I7872" i="45"/>
  <c r="I7873" i="45"/>
  <c r="I7874" i="45"/>
  <c r="I7875" i="45"/>
  <c r="I7876" i="45"/>
  <c r="I7877" i="45"/>
  <c r="I7878" i="45"/>
  <c r="I7879" i="45"/>
  <c r="I7880" i="45"/>
  <c r="I7881" i="45"/>
  <c r="I7882" i="45"/>
  <c r="I7883" i="45"/>
  <c r="I7884" i="45"/>
  <c r="I7885" i="45"/>
  <c r="I7886" i="45"/>
  <c r="I7887" i="45"/>
  <c r="I7888" i="45"/>
  <c r="I7889" i="45"/>
  <c r="I7890" i="45"/>
  <c r="I7891" i="45"/>
  <c r="I7892" i="45"/>
  <c r="I7893" i="45"/>
  <c r="I7894" i="45"/>
  <c r="I7895" i="45"/>
  <c r="I7896" i="45"/>
  <c r="I7897" i="45"/>
  <c r="I7898" i="45"/>
  <c r="I7899" i="45"/>
  <c r="I7900" i="45"/>
  <c r="I7901" i="45"/>
  <c r="I7902" i="45"/>
  <c r="I7903" i="45"/>
  <c r="I7904" i="45"/>
  <c r="I7905" i="45"/>
  <c r="I7906" i="45"/>
  <c r="I7907" i="45"/>
  <c r="I7908" i="45"/>
  <c r="I7909" i="45"/>
  <c r="I7910" i="45"/>
  <c r="I7911" i="45"/>
  <c r="I7912" i="45"/>
  <c r="I7913" i="45"/>
  <c r="I7914" i="45"/>
  <c r="I7915" i="45"/>
  <c r="I7916" i="45"/>
  <c r="I7917" i="45"/>
  <c r="I7918" i="45"/>
  <c r="I7919" i="45"/>
  <c r="I7920" i="45"/>
  <c r="I7921" i="45"/>
  <c r="I7922" i="45"/>
  <c r="I7923" i="45"/>
  <c r="I7924" i="45"/>
  <c r="I7925" i="45"/>
  <c r="I7926" i="45"/>
  <c r="I7927" i="45"/>
  <c r="I7928" i="45"/>
  <c r="I7929" i="45"/>
  <c r="I7930" i="45"/>
  <c r="I7931" i="45"/>
  <c r="I7932" i="45"/>
  <c r="I7933" i="45"/>
  <c r="I7934" i="45"/>
  <c r="I7935" i="45"/>
  <c r="I7936" i="45"/>
  <c r="I7937" i="45"/>
  <c r="I7938" i="45"/>
  <c r="I7939" i="45"/>
  <c r="I7940" i="45"/>
  <c r="I7941" i="45"/>
  <c r="I7942" i="45"/>
  <c r="I7943" i="45"/>
  <c r="I7944" i="45"/>
  <c r="I7945" i="45"/>
  <c r="I7946" i="45"/>
  <c r="I7947" i="45"/>
  <c r="I7948" i="45"/>
  <c r="I7949" i="45"/>
  <c r="I7950" i="45"/>
  <c r="I7951" i="45"/>
  <c r="I7952" i="45"/>
  <c r="I7953" i="45"/>
  <c r="I7954" i="45"/>
  <c r="I7955" i="45"/>
  <c r="I7956" i="45"/>
  <c r="I7957" i="45"/>
  <c r="I7958" i="45"/>
  <c r="I7959" i="45"/>
  <c r="I7960" i="45"/>
  <c r="I7961" i="45"/>
  <c r="I7962" i="45"/>
  <c r="I7963" i="45"/>
  <c r="I7964" i="45"/>
  <c r="I7965" i="45"/>
  <c r="I7966" i="45"/>
  <c r="I7967" i="45"/>
  <c r="I7968" i="45"/>
  <c r="I7969" i="45"/>
  <c r="I7970" i="45"/>
  <c r="I7971" i="45"/>
  <c r="I7972" i="45"/>
  <c r="I7973" i="45"/>
  <c r="I7974" i="45"/>
  <c r="I7975" i="45"/>
  <c r="I7976" i="45"/>
  <c r="I7977" i="45"/>
  <c r="I7978" i="45"/>
  <c r="I7979" i="45"/>
  <c r="I7980" i="45"/>
  <c r="I7981" i="45"/>
  <c r="I7982" i="45"/>
  <c r="I7983" i="45"/>
  <c r="I7984" i="45"/>
  <c r="I7985" i="45"/>
  <c r="I7986" i="45"/>
  <c r="I7987" i="45"/>
  <c r="I7988" i="45"/>
  <c r="I7989" i="45"/>
  <c r="I7990" i="45"/>
  <c r="I7991" i="45"/>
  <c r="I7992" i="45"/>
  <c r="I7993" i="45"/>
  <c r="I7994" i="45"/>
  <c r="I7995" i="45"/>
  <c r="I7996" i="45"/>
  <c r="I7997" i="45"/>
  <c r="I7998" i="45"/>
  <c r="I7999" i="45"/>
  <c r="I8000" i="45"/>
  <c r="I8001" i="45"/>
  <c r="I8002" i="45"/>
  <c r="I8003" i="45"/>
  <c r="I8004" i="45"/>
  <c r="I8005" i="45"/>
  <c r="I8006" i="45"/>
  <c r="I8007" i="45"/>
  <c r="I8008" i="45"/>
  <c r="I8009" i="45"/>
  <c r="I8010" i="45"/>
  <c r="I8011" i="45"/>
  <c r="I8012" i="45"/>
  <c r="I8013" i="45"/>
  <c r="I8014" i="45"/>
  <c r="I8015" i="45"/>
  <c r="I8016" i="45"/>
  <c r="I8017" i="45"/>
  <c r="I8018" i="45"/>
  <c r="I8019" i="45"/>
  <c r="I8020" i="45"/>
  <c r="I8021" i="45"/>
  <c r="I8022" i="45"/>
  <c r="I8023" i="45"/>
  <c r="I8024" i="45"/>
  <c r="I8025" i="45"/>
  <c r="I8026" i="45"/>
  <c r="I8027" i="45"/>
  <c r="I8028" i="45"/>
  <c r="I8029" i="45"/>
  <c r="I8030" i="45"/>
  <c r="I8031" i="45"/>
  <c r="I8032" i="45"/>
  <c r="I8033" i="45"/>
  <c r="I8034" i="45"/>
  <c r="I8035" i="45"/>
  <c r="I8036" i="45"/>
  <c r="I8037" i="45"/>
  <c r="I8038" i="45"/>
  <c r="I8039" i="45"/>
  <c r="I8040" i="45"/>
  <c r="I8041" i="45"/>
  <c r="I8042" i="45"/>
  <c r="I8043" i="45"/>
  <c r="I8044" i="45"/>
  <c r="I8045" i="45"/>
  <c r="I8046" i="45"/>
  <c r="I8047" i="45"/>
  <c r="I8048" i="45"/>
  <c r="I8049" i="45"/>
  <c r="I8050" i="45"/>
  <c r="I8051" i="45"/>
  <c r="I8052" i="45"/>
  <c r="I8053" i="45"/>
  <c r="I8054" i="45"/>
  <c r="I8055" i="45"/>
  <c r="I8056" i="45"/>
  <c r="I8057" i="45"/>
  <c r="I8058" i="45"/>
  <c r="I8059" i="45"/>
  <c r="I8060" i="45"/>
  <c r="I8061" i="45"/>
  <c r="I8062" i="45"/>
  <c r="I8063" i="45"/>
  <c r="I8064" i="45"/>
  <c r="I8065" i="45"/>
  <c r="I8066" i="45"/>
  <c r="I8067" i="45"/>
  <c r="I8068" i="45"/>
  <c r="I8069" i="45"/>
  <c r="I8070" i="45"/>
  <c r="I8071" i="45"/>
  <c r="I8072" i="45"/>
  <c r="I8073" i="45"/>
  <c r="I8074" i="45"/>
  <c r="I8075" i="45"/>
  <c r="I8076" i="45"/>
  <c r="I8077" i="45"/>
  <c r="I8078" i="45"/>
  <c r="I8079" i="45"/>
  <c r="I8080" i="45"/>
  <c r="I8081" i="45"/>
  <c r="I8082" i="45"/>
  <c r="I8083" i="45"/>
  <c r="I8084" i="45"/>
  <c r="I8085" i="45"/>
  <c r="I8086" i="45"/>
  <c r="I8087" i="45"/>
  <c r="I8088" i="45"/>
  <c r="I8089" i="45"/>
  <c r="I8090" i="45"/>
  <c r="I8091" i="45"/>
  <c r="I8092" i="45"/>
  <c r="I8093" i="45"/>
  <c r="I8094" i="45"/>
  <c r="I8095" i="45"/>
  <c r="I8096" i="45"/>
  <c r="I8097" i="45"/>
  <c r="I8098" i="45"/>
  <c r="I8099" i="45"/>
  <c r="I8100" i="45"/>
  <c r="I8101" i="45"/>
  <c r="I8102" i="45"/>
  <c r="I8103" i="45"/>
  <c r="I8104" i="45"/>
  <c r="I8105" i="45"/>
  <c r="I8106" i="45"/>
  <c r="I8107" i="45"/>
  <c r="I8108" i="45"/>
  <c r="I8109" i="45"/>
  <c r="I8110" i="45"/>
  <c r="I8111" i="45"/>
  <c r="I8112" i="45"/>
  <c r="I8113" i="45"/>
  <c r="I8114" i="45"/>
  <c r="I8115" i="45"/>
  <c r="I8116" i="45"/>
  <c r="I8117" i="45"/>
  <c r="I8118" i="45"/>
  <c r="I8119" i="45"/>
  <c r="I8120" i="45"/>
  <c r="I8121" i="45"/>
  <c r="I8122" i="45"/>
  <c r="I8123" i="45"/>
  <c r="I8124" i="45"/>
  <c r="I8125" i="45"/>
  <c r="I8126" i="45"/>
  <c r="I8127" i="45"/>
  <c r="I8128" i="45"/>
  <c r="I8129" i="45"/>
  <c r="I8130" i="45"/>
  <c r="I8131" i="45"/>
  <c r="I8132" i="45"/>
  <c r="I8133" i="45"/>
  <c r="I8134" i="45"/>
  <c r="I8135" i="45"/>
  <c r="I8136" i="45"/>
  <c r="I8137" i="45"/>
  <c r="I8138" i="45"/>
  <c r="I8139" i="45"/>
  <c r="I8140" i="45"/>
  <c r="I8141" i="45"/>
  <c r="I8142" i="45"/>
  <c r="I8143" i="45"/>
  <c r="I8144" i="45"/>
  <c r="I8145" i="45"/>
  <c r="I8146" i="45"/>
  <c r="I8147" i="45"/>
  <c r="I8148" i="45"/>
  <c r="I8149" i="45"/>
  <c r="I8150" i="45"/>
  <c r="I8151" i="45"/>
  <c r="I8152" i="45"/>
  <c r="I8153" i="45"/>
  <c r="I8154" i="45"/>
  <c r="I8155" i="45"/>
  <c r="I8156" i="45"/>
  <c r="I8157" i="45"/>
  <c r="I8158" i="45"/>
  <c r="I8159" i="45"/>
  <c r="I8160" i="45"/>
  <c r="I8161" i="45"/>
  <c r="I8162" i="45"/>
  <c r="I8163" i="45"/>
  <c r="I8164" i="45"/>
  <c r="I8165" i="45"/>
  <c r="I8166" i="45"/>
  <c r="I8167" i="45"/>
  <c r="I8168" i="45"/>
  <c r="I8169" i="45"/>
  <c r="I8170" i="45"/>
  <c r="I8171" i="45"/>
  <c r="I8172" i="45"/>
  <c r="I8173" i="45"/>
  <c r="I8174" i="45"/>
  <c r="I8175" i="45"/>
  <c r="I8176" i="45"/>
  <c r="I8177" i="45"/>
  <c r="I8178" i="45"/>
  <c r="I8179" i="45"/>
  <c r="I8180" i="45"/>
  <c r="I8181" i="45"/>
  <c r="I8182" i="45"/>
  <c r="I8183" i="45"/>
  <c r="I8184" i="45"/>
  <c r="I8185" i="45"/>
  <c r="I8186" i="45"/>
  <c r="I8187" i="45"/>
  <c r="I8188" i="45"/>
  <c r="I8189" i="45"/>
  <c r="I8190" i="45"/>
  <c r="I8191" i="45"/>
  <c r="I8192" i="45"/>
  <c r="I8193" i="45"/>
  <c r="I8194" i="45"/>
  <c r="I8195" i="45"/>
  <c r="I8196" i="45"/>
  <c r="I8197" i="45"/>
  <c r="I8198" i="45"/>
  <c r="I8199" i="45"/>
  <c r="I8200" i="45"/>
  <c r="I8201" i="45"/>
  <c r="I8202" i="45"/>
  <c r="I8203" i="45"/>
  <c r="I8204" i="45"/>
  <c r="I8205" i="45"/>
  <c r="I8206" i="45"/>
  <c r="I8207" i="45"/>
  <c r="I8208" i="45"/>
  <c r="I8209" i="45"/>
  <c r="I8210" i="45"/>
  <c r="I8211" i="45"/>
  <c r="I8212" i="45"/>
  <c r="I8213" i="45"/>
  <c r="I8214" i="45"/>
  <c r="I8215" i="45"/>
  <c r="I8216" i="45"/>
  <c r="I8217" i="45"/>
  <c r="I8218" i="45"/>
  <c r="I8219" i="45"/>
  <c r="I8220" i="45"/>
  <c r="I8221" i="45"/>
  <c r="I8222" i="45"/>
  <c r="I8223" i="45"/>
  <c r="I8224" i="45"/>
  <c r="I8225" i="45"/>
  <c r="I8226" i="45"/>
  <c r="I8227" i="45"/>
  <c r="I8228" i="45"/>
  <c r="I8229" i="45"/>
  <c r="I8230" i="45"/>
  <c r="I8231" i="45"/>
  <c r="I8232" i="45"/>
  <c r="I8233" i="45"/>
  <c r="I8234" i="45"/>
  <c r="I8235" i="45"/>
  <c r="I8236" i="45"/>
  <c r="I8237" i="45"/>
  <c r="I8238" i="45"/>
  <c r="I8239" i="45"/>
  <c r="I8240" i="45"/>
  <c r="I8241" i="45"/>
  <c r="I8242" i="45"/>
  <c r="I8243" i="45"/>
  <c r="I8244" i="45"/>
  <c r="I8245" i="45"/>
  <c r="I8246" i="45"/>
  <c r="I8247" i="45"/>
  <c r="I8248" i="45"/>
  <c r="I8249" i="45"/>
  <c r="I8250" i="45"/>
  <c r="I8251" i="45"/>
  <c r="I8252" i="45"/>
  <c r="I8253" i="45"/>
  <c r="I8254" i="45"/>
  <c r="I8255" i="45"/>
  <c r="I8256" i="45"/>
  <c r="I8257" i="45"/>
  <c r="I8258" i="45"/>
  <c r="I8259" i="45"/>
  <c r="I8260" i="45"/>
  <c r="I8261" i="45"/>
  <c r="I8262" i="45"/>
  <c r="I8263" i="45"/>
  <c r="I8264" i="45"/>
  <c r="I8265" i="45"/>
  <c r="I8266" i="45"/>
  <c r="I8267" i="45"/>
  <c r="I8268" i="45"/>
  <c r="I8269" i="45"/>
  <c r="I8270" i="45"/>
  <c r="I8271" i="45"/>
  <c r="I8272" i="45"/>
  <c r="I8273" i="45"/>
  <c r="I8274" i="45"/>
  <c r="I8275" i="45"/>
  <c r="I8276" i="45"/>
  <c r="I8277" i="45"/>
  <c r="I8278" i="45"/>
  <c r="I8279" i="45"/>
  <c r="I8280" i="45"/>
  <c r="I8281" i="45"/>
  <c r="I8282" i="45"/>
  <c r="I8283" i="45"/>
  <c r="I8284" i="45"/>
  <c r="I8285" i="45"/>
  <c r="I8286" i="45"/>
  <c r="I8287" i="45"/>
  <c r="I8288" i="45"/>
  <c r="I8289" i="45"/>
  <c r="I8290" i="45"/>
  <c r="I8291" i="45"/>
  <c r="I8292" i="45"/>
  <c r="I8293" i="45"/>
  <c r="I8294" i="45"/>
  <c r="I8295" i="45"/>
  <c r="I8296" i="45"/>
  <c r="I8297" i="45"/>
  <c r="I8298" i="45"/>
  <c r="I8299" i="45"/>
  <c r="I8300" i="45"/>
  <c r="I8301" i="45"/>
  <c r="I8302" i="45"/>
  <c r="I8303" i="45"/>
  <c r="I8304" i="45"/>
  <c r="I8305" i="45"/>
  <c r="I8306" i="45"/>
  <c r="I8307" i="45"/>
  <c r="I8308" i="45"/>
  <c r="I8309" i="45"/>
  <c r="I8310" i="45"/>
  <c r="I8311" i="45"/>
  <c r="I8312" i="45"/>
  <c r="I8313" i="45"/>
  <c r="I8314" i="45"/>
  <c r="I8315" i="45"/>
  <c r="I8316" i="45"/>
  <c r="I8317" i="45"/>
  <c r="I8318" i="45"/>
  <c r="I8319" i="45"/>
  <c r="I8320" i="45"/>
  <c r="I8321" i="45"/>
  <c r="I8322" i="45"/>
  <c r="I8323" i="45"/>
  <c r="I8324" i="45"/>
  <c r="I8325" i="45"/>
  <c r="I8326" i="45"/>
  <c r="I8327" i="45"/>
  <c r="I8328" i="45"/>
  <c r="I8329" i="45"/>
  <c r="I8330" i="45"/>
  <c r="I8331" i="45"/>
  <c r="I8332" i="45"/>
  <c r="I8333" i="45"/>
  <c r="I8334" i="45"/>
  <c r="I8335" i="45"/>
  <c r="I8336" i="45"/>
  <c r="I8337" i="45"/>
  <c r="I8338" i="45"/>
  <c r="I8339" i="45"/>
  <c r="I8340" i="45"/>
  <c r="I8341" i="45"/>
  <c r="I8342" i="45"/>
  <c r="I8343" i="45"/>
  <c r="I8344" i="45"/>
  <c r="I8345" i="45"/>
  <c r="I8346" i="45"/>
  <c r="I8347" i="45"/>
  <c r="I8348" i="45"/>
  <c r="I8349" i="45"/>
  <c r="I8350" i="45"/>
  <c r="I8351" i="45"/>
  <c r="I8352" i="45"/>
  <c r="I8353" i="45"/>
  <c r="I8354" i="45"/>
  <c r="I8355" i="45"/>
  <c r="I8356" i="45"/>
  <c r="I8357" i="45"/>
  <c r="I8358" i="45"/>
  <c r="I8359" i="45"/>
  <c r="I8360" i="45"/>
  <c r="I8361" i="45"/>
  <c r="I8362" i="45"/>
  <c r="I8363" i="45"/>
  <c r="I8364" i="45"/>
  <c r="I8365" i="45"/>
  <c r="I8366" i="45"/>
  <c r="I8367" i="45"/>
  <c r="I8368" i="45"/>
  <c r="I8369" i="45"/>
  <c r="I8370" i="45"/>
  <c r="I8371" i="45"/>
  <c r="I8372" i="45"/>
  <c r="I8373" i="45"/>
  <c r="I8374" i="45"/>
  <c r="I8375" i="45"/>
  <c r="I8376" i="45"/>
  <c r="I8377" i="45"/>
  <c r="I8378" i="45"/>
  <c r="I8379" i="45"/>
  <c r="I8380" i="45"/>
  <c r="I8381" i="45"/>
  <c r="I8382" i="45"/>
  <c r="I8383" i="45"/>
  <c r="I8384" i="45"/>
  <c r="F12" i="45"/>
  <c r="K12" i="45" s="1"/>
  <c r="F13" i="45"/>
  <c r="K13" i="45" s="1"/>
  <c r="F14" i="45"/>
  <c r="K14" i="45" s="1"/>
  <c r="F15" i="45"/>
  <c r="K15" i="45" s="1"/>
  <c r="F16" i="45"/>
  <c r="K16" i="45" s="1"/>
  <c r="F17" i="45"/>
  <c r="K17" i="45" s="1"/>
  <c r="F18" i="45"/>
  <c r="K18" i="45" s="1"/>
  <c r="F19" i="45"/>
  <c r="K19" i="45" s="1"/>
  <c r="F20" i="45"/>
  <c r="K20" i="45" s="1"/>
  <c r="F21" i="45"/>
  <c r="F22" i="45"/>
  <c r="F23" i="45"/>
  <c r="F24" i="45"/>
  <c r="K24" i="45" s="1"/>
  <c r="F25" i="45"/>
  <c r="K25" i="45" s="1"/>
  <c r="F26" i="45"/>
  <c r="K26" i="45" s="1"/>
  <c r="F27" i="45"/>
  <c r="K27" i="45" s="1"/>
  <c r="F28" i="45"/>
  <c r="K28" i="45" s="1"/>
  <c r="F29" i="45"/>
  <c r="K29" i="45" s="1"/>
  <c r="F30" i="45"/>
  <c r="K30" i="45" s="1"/>
  <c r="F31" i="45"/>
  <c r="K31" i="45" s="1"/>
  <c r="F32" i="45"/>
  <c r="K32" i="45" s="1"/>
  <c r="F33" i="45"/>
  <c r="K33" i="45" s="1"/>
  <c r="F34" i="45"/>
  <c r="K34" i="45" s="1"/>
  <c r="F35" i="45"/>
  <c r="F36" i="45"/>
  <c r="K36" i="45" s="1"/>
  <c r="F37" i="45"/>
  <c r="F38" i="45"/>
  <c r="F39" i="45"/>
  <c r="K39" i="45" s="1"/>
  <c r="F40" i="45"/>
  <c r="K40" i="45" s="1"/>
  <c r="F41" i="45"/>
  <c r="K41" i="45" s="1"/>
  <c r="F42" i="45"/>
  <c r="K42" i="45" s="1"/>
  <c r="F43" i="45"/>
  <c r="K43" i="45" s="1"/>
  <c r="F44" i="45"/>
  <c r="K44" i="45" s="1"/>
  <c r="F45" i="45"/>
  <c r="K45" i="45" s="1"/>
  <c r="F46" i="45"/>
  <c r="K46" i="45" s="1"/>
  <c r="F47" i="45"/>
  <c r="F48" i="45"/>
  <c r="K48" i="45" s="1"/>
  <c r="F49" i="45"/>
  <c r="K49" i="45" s="1"/>
  <c r="F50" i="45"/>
  <c r="K50" i="45" s="1"/>
  <c r="F51" i="45"/>
  <c r="K51" i="45" s="1"/>
  <c r="F52" i="45"/>
  <c r="K52" i="45" s="1"/>
  <c r="F53" i="45"/>
  <c r="F54" i="45"/>
  <c r="F55" i="45"/>
  <c r="K55" i="45" s="1"/>
  <c r="F56" i="45"/>
  <c r="K56" i="45" s="1"/>
  <c r="F57" i="45"/>
  <c r="K57" i="45" s="1"/>
  <c r="F58" i="45"/>
  <c r="K58" i="45" s="1"/>
  <c r="F59" i="45"/>
  <c r="F60" i="45"/>
  <c r="K60" i="45" s="1"/>
  <c r="F61" i="45"/>
  <c r="K61" i="45" s="1"/>
  <c r="F62" i="45"/>
  <c r="K62" i="45" s="1"/>
  <c r="F63" i="45"/>
  <c r="K63" i="45" s="1"/>
  <c r="F64" i="45"/>
  <c r="K64" i="45" s="1"/>
  <c r="F65" i="45"/>
  <c r="K65" i="45" s="1"/>
  <c r="F66" i="45"/>
  <c r="K66" i="45" s="1"/>
  <c r="F67" i="45"/>
  <c r="K67" i="45" s="1"/>
  <c r="F68" i="45"/>
  <c r="K68" i="45" s="1"/>
  <c r="F69" i="45"/>
  <c r="F70" i="45"/>
  <c r="F71" i="45"/>
  <c r="F72" i="45"/>
  <c r="K72" i="45" s="1"/>
  <c r="F73" i="45"/>
  <c r="K73" i="45" s="1"/>
  <c r="F74" i="45"/>
  <c r="K74" i="45" s="1"/>
  <c r="F75" i="45"/>
  <c r="K75" i="45" s="1"/>
  <c r="F76" i="45"/>
  <c r="K76" i="45" s="1"/>
  <c r="F77" i="45"/>
  <c r="K77" i="45" s="1"/>
  <c r="F78" i="45"/>
  <c r="K78" i="45" s="1"/>
  <c r="F79" i="45"/>
  <c r="K79" i="45" s="1"/>
  <c r="F80" i="45"/>
  <c r="K80" i="45" s="1"/>
  <c r="F81" i="45"/>
  <c r="K81" i="45" s="1"/>
  <c r="F82" i="45"/>
  <c r="K82" i="45" s="1"/>
  <c r="F83" i="45"/>
  <c r="F84" i="45"/>
  <c r="K84" i="45" s="1"/>
  <c r="F85" i="45"/>
  <c r="F86" i="45"/>
  <c r="F87" i="45"/>
  <c r="K87" i="45" s="1"/>
  <c r="F88" i="45"/>
  <c r="K88" i="45" s="1"/>
  <c r="F89" i="45"/>
  <c r="K89" i="45" s="1"/>
  <c r="F90" i="45"/>
  <c r="K90" i="45" s="1"/>
  <c r="F91" i="45"/>
  <c r="K91" i="45" s="1"/>
  <c r="F92" i="45"/>
  <c r="K92" i="45" s="1"/>
  <c r="F93" i="45"/>
  <c r="K93" i="45" s="1"/>
  <c r="F94" i="45"/>
  <c r="K94" i="45" s="1"/>
  <c r="F95" i="45"/>
  <c r="F96" i="45"/>
  <c r="K96" i="45" s="1"/>
  <c r="F97" i="45"/>
  <c r="K97" i="45" s="1"/>
  <c r="F98" i="45"/>
  <c r="K98" i="45" s="1"/>
  <c r="F99" i="45"/>
  <c r="K99" i="45" s="1"/>
  <c r="F100" i="45"/>
  <c r="K100" i="45" s="1"/>
  <c r="F101" i="45"/>
  <c r="F102" i="45"/>
  <c r="F103" i="45"/>
  <c r="K103" i="45" s="1"/>
  <c r="F104" i="45"/>
  <c r="K104" i="45" s="1"/>
  <c r="F105" i="45"/>
  <c r="K105" i="45" s="1"/>
  <c r="F106" i="45"/>
  <c r="K106" i="45" s="1"/>
  <c r="F107" i="45"/>
  <c r="F108" i="45"/>
  <c r="K108" i="45" s="1"/>
  <c r="F109" i="45"/>
  <c r="K109" i="45" s="1"/>
  <c r="F110" i="45"/>
  <c r="K110" i="45" s="1"/>
  <c r="F111" i="45"/>
  <c r="K111" i="45" s="1"/>
  <c r="F112" i="45"/>
  <c r="K112" i="45" s="1"/>
  <c r="F113" i="45"/>
  <c r="K113" i="45" s="1"/>
  <c r="F114" i="45"/>
  <c r="K114" i="45" s="1"/>
  <c r="F115" i="45"/>
  <c r="K115" i="45" s="1"/>
  <c r="F116" i="45"/>
  <c r="K116" i="45" s="1"/>
  <c r="F117" i="45"/>
  <c r="F118" i="45"/>
  <c r="F119" i="45"/>
  <c r="F120" i="45"/>
  <c r="K120" i="45" s="1"/>
  <c r="F121" i="45"/>
  <c r="K121" i="45" s="1"/>
  <c r="F122" i="45"/>
  <c r="K122" i="45" s="1"/>
  <c r="F123" i="45"/>
  <c r="K123" i="45" s="1"/>
  <c r="F124" i="45"/>
  <c r="K124" i="45" s="1"/>
  <c r="F125" i="45"/>
  <c r="K125" i="45" s="1"/>
  <c r="F126" i="45"/>
  <c r="K126" i="45" s="1"/>
  <c r="F127" i="45"/>
  <c r="K127" i="45" s="1"/>
  <c r="F128" i="45"/>
  <c r="K128" i="45" s="1"/>
  <c r="F129" i="45"/>
  <c r="K129" i="45" s="1"/>
  <c r="F130" i="45"/>
  <c r="K130" i="45" s="1"/>
  <c r="F131" i="45"/>
  <c r="F132" i="45"/>
  <c r="K132" i="45" s="1"/>
  <c r="F133" i="45"/>
  <c r="F134" i="45"/>
  <c r="F135" i="45"/>
  <c r="K135" i="45" s="1"/>
  <c r="F136" i="45"/>
  <c r="K136" i="45" s="1"/>
  <c r="F137" i="45"/>
  <c r="K137" i="45" s="1"/>
  <c r="F138" i="45"/>
  <c r="K138" i="45" s="1"/>
  <c r="F139" i="45"/>
  <c r="K139" i="45" s="1"/>
  <c r="F140" i="45"/>
  <c r="K140" i="45" s="1"/>
  <c r="F141" i="45"/>
  <c r="K141" i="45" s="1"/>
  <c r="F142" i="45"/>
  <c r="K142" i="45" s="1"/>
  <c r="F143" i="45"/>
  <c r="F144" i="45"/>
  <c r="K144" i="45" s="1"/>
  <c r="F145" i="45"/>
  <c r="K145" i="45" s="1"/>
  <c r="F146" i="45"/>
  <c r="K146" i="45" s="1"/>
  <c r="F147" i="45"/>
  <c r="K147" i="45" s="1"/>
  <c r="F148" i="45"/>
  <c r="K148" i="45" s="1"/>
  <c r="F149" i="45"/>
  <c r="F150" i="45"/>
  <c r="F151" i="45"/>
  <c r="K151" i="45" s="1"/>
  <c r="F152" i="45"/>
  <c r="K152" i="45" s="1"/>
  <c r="F153" i="45"/>
  <c r="K153" i="45" s="1"/>
  <c r="F154" i="45"/>
  <c r="K154" i="45" s="1"/>
  <c r="F155" i="45"/>
  <c r="F156" i="45"/>
  <c r="K156" i="45" s="1"/>
  <c r="F157" i="45"/>
  <c r="K157" i="45" s="1"/>
  <c r="F158" i="45"/>
  <c r="K158" i="45" s="1"/>
  <c r="F159" i="45"/>
  <c r="K159" i="45" s="1"/>
  <c r="F160" i="45"/>
  <c r="K160" i="45" s="1"/>
  <c r="F161" i="45"/>
  <c r="K161" i="45" s="1"/>
  <c r="F162" i="45"/>
  <c r="K162" i="45" s="1"/>
  <c r="F163" i="45"/>
  <c r="K163" i="45" s="1"/>
  <c r="F164" i="45"/>
  <c r="K164" i="45" s="1"/>
  <c r="F165" i="45"/>
  <c r="F166" i="45"/>
  <c r="F167" i="45"/>
  <c r="F168" i="45"/>
  <c r="K168" i="45" s="1"/>
  <c r="F169" i="45"/>
  <c r="K169" i="45" s="1"/>
  <c r="F170" i="45"/>
  <c r="K170" i="45" s="1"/>
  <c r="F171" i="45"/>
  <c r="K171" i="45" s="1"/>
  <c r="F172" i="45"/>
  <c r="K172" i="45" s="1"/>
  <c r="F173" i="45"/>
  <c r="K173" i="45" s="1"/>
  <c r="F174" i="45"/>
  <c r="K174" i="45" s="1"/>
  <c r="F175" i="45"/>
  <c r="K175" i="45" s="1"/>
  <c r="F176" i="45"/>
  <c r="K176" i="45" s="1"/>
  <c r="F177" i="45"/>
  <c r="K177" i="45" s="1"/>
  <c r="F178" i="45"/>
  <c r="K178" i="45" s="1"/>
  <c r="F179" i="45"/>
  <c r="F180" i="45"/>
  <c r="K180" i="45" s="1"/>
  <c r="F181" i="45"/>
  <c r="F182" i="45"/>
  <c r="F183" i="45"/>
  <c r="K183" i="45" s="1"/>
  <c r="F184" i="45"/>
  <c r="K184" i="45" s="1"/>
  <c r="F185" i="45"/>
  <c r="K185" i="45" s="1"/>
  <c r="F186" i="45"/>
  <c r="K186" i="45" s="1"/>
  <c r="F187" i="45"/>
  <c r="K187" i="45" s="1"/>
  <c r="F188" i="45"/>
  <c r="K188" i="45" s="1"/>
  <c r="F189" i="45"/>
  <c r="K189" i="45" s="1"/>
  <c r="F190" i="45"/>
  <c r="K190" i="45" s="1"/>
  <c r="F191" i="45"/>
  <c r="F192" i="45"/>
  <c r="K192" i="45" s="1"/>
  <c r="F193" i="45"/>
  <c r="K193" i="45" s="1"/>
  <c r="F194" i="45"/>
  <c r="K194" i="45" s="1"/>
  <c r="F195" i="45"/>
  <c r="K195" i="45" s="1"/>
  <c r="F196" i="45"/>
  <c r="K196" i="45" s="1"/>
  <c r="F197" i="45"/>
  <c r="F198" i="45"/>
  <c r="F199" i="45"/>
  <c r="K199" i="45" s="1"/>
  <c r="F200" i="45"/>
  <c r="K200" i="45" s="1"/>
  <c r="F201" i="45"/>
  <c r="K201" i="45" s="1"/>
  <c r="F202" i="45"/>
  <c r="K202" i="45" s="1"/>
  <c r="F203" i="45"/>
  <c r="F204" i="45"/>
  <c r="K204" i="45" s="1"/>
  <c r="F205" i="45"/>
  <c r="K205" i="45" s="1"/>
  <c r="F206" i="45"/>
  <c r="K206" i="45" s="1"/>
  <c r="F207" i="45"/>
  <c r="K207" i="45" s="1"/>
  <c r="F208" i="45"/>
  <c r="K208" i="45" s="1"/>
  <c r="F209" i="45"/>
  <c r="K209" i="45" s="1"/>
  <c r="F210" i="45"/>
  <c r="K210" i="45" s="1"/>
  <c r="F211" i="45"/>
  <c r="K211" i="45" s="1"/>
  <c r="F212" i="45"/>
  <c r="K212" i="45" s="1"/>
  <c r="F213" i="45"/>
  <c r="F214" i="45"/>
  <c r="F215" i="45"/>
  <c r="F216" i="45"/>
  <c r="K216" i="45" s="1"/>
  <c r="F217" i="45"/>
  <c r="K217" i="45" s="1"/>
  <c r="F218" i="45"/>
  <c r="K218" i="45" s="1"/>
  <c r="F219" i="45"/>
  <c r="K219" i="45" s="1"/>
  <c r="F220" i="45"/>
  <c r="K220" i="45" s="1"/>
  <c r="F221" i="45"/>
  <c r="K221" i="45" s="1"/>
  <c r="F222" i="45"/>
  <c r="K222" i="45" s="1"/>
  <c r="F223" i="45"/>
  <c r="K223" i="45" s="1"/>
  <c r="F224" i="45"/>
  <c r="K224" i="45" s="1"/>
  <c r="F225" i="45"/>
  <c r="K225" i="45" s="1"/>
  <c r="F226" i="45"/>
  <c r="K226" i="45" s="1"/>
  <c r="F227" i="45"/>
  <c r="F228" i="45"/>
  <c r="K228" i="45" s="1"/>
  <c r="F229" i="45"/>
  <c r="F230" i="45"/>
  <c r="F231" i="45"/>
  <c r="K231" i="45" s="1"/>
  <c r="F232" i="45"/>
  <c r="K232" i="45" s="1"/>
  <c r="F233" i="45"/>
  <c r="K233" i="45" s="1"/>
  <c r="F234" i="45"/>
  <c r="K234" i="45" s="1"/>
  <c r="F235" i="45"/>
  <c r="K235" i="45" s="1"/>
  <c r="F236" i="45"/>
  <c r="K236" i="45" s="1"/>
  <c r="F237" i="45"/>
  <c r="K237" i="45" s="1"/>
  <c r="F238" i="45"/>
  <c r="K238" i="45" s="1"/>
  <c r="F239" i="45"/>
  <c r="F240" i="45"/>
  <c r="K240" i="45" s="1"/>
  <c r="F241" i="45"/>
  <c r="K241" i="45" s="1"/>
  <c r="F242" i="45"/>
  <c r="K242" i="45" s="1"/>
  <c r="F243" i="45"/>
  <c r="K243" i="45" s="1"/>
  <c r="F244" i="45"/>
  <c r="K244" i="45" s="1"/>
  <c r="F245" i="45"/>
  <c r="F246" i="45"/>
  <c r="F247" i="45"/>
  <c r="K247" i="45" s="1"/>
  <c r="F248" i="45"/>
  <c r="K248" i="45" s="1"/>
  <c r="F249" i="45"/>
  <c r="K249" i="45" s="1"/>
  <c r="F250" i="45"/>
  <c r="K250" i="45" s="1"/>
  <c r="F251" i="45"/>
  <c r="F252" i="45"/>
  <c r="K252" i="45" s="1"/>
  <c r="F253" i="45"/>
  <c r="K253" i="45" s="1"/>
  <c r="F254" i="45"/>
  <c r="K254" i="45" s="1"/>
  <c r="F255" i="45"/>
  <c r="K255" i="45" s="1"/>
  <c r="F256" i="45"/>
  <c r="K256" i="45" s="1"/>
  <c r="F257" i="45"/>
  <c r="K257" i="45" s="1"/>
  <c r="F258" i="45"/>
  <c r="K258" i="45" s="1"/>
  <c r="F259" i="45"/>
  <c r="K259" i="45" s="1"/>
  <c r="F260" i="45"/>
  <c r="K260" i="45" s="1"/>
  <c r="F261" i="45"/>
  <c r="F262" i="45"/>
  <c r="F263" i="45"/>
  <c r="F264" i="45"/>
  <c r="K264" i="45" s="1"/>
  <c r="F265" i="45"/>
  <c r="K265" i="45" s="1"/>
  <c r="F266" i="45"/>
  <c r="K266" i="45" s="1"/>
  <c r="F267" i="45"/>
  <c r="K267" i="45" s="1"/>
  <c r="F268" i="45"/>
  <c r="K268" i="45" s="1"/>
  <c r="F269" i="45"/>
  <c r="K269" i="45" s="1"/>
  <c r="F270" i="45"/>
  <c r="K270" i="45" s="1"/>
  <c r="F271" i="45"/>
  <c r="K271" i="45" s="1"/>
  <c r="F272" i="45"/>
  <c r="K272" i="45" s="1"/>
  <c r="F273" i="45"/>
  <c r="K273" i="45" s="1"/>
  <c r="F274" i="45"/>
  <c r="K274" i="45" s="1"/>
  <c r="F275" i="45"/>
  <c r="F276" i="45"/>
  <c r="K276" i="45" s="1"/>
  <c r="F277" i="45"/>
  <c r="F278" i="45"/>
  <c r="F279" i="45"/>
  <c r="K279" i="45" s="1"/>
  <c r="F280" i="45"/>
  <c r="K280" i="45" s="1"/>
  <c r="F281" i="45"/>
  <c r="K281" i="45" s="1"/>
  <c r="F282" i="45"/>
  <c r="K282" i="45" s="1"/>
  <c r="F283" i="45"/>
  <c r="K283" i="45" s="1"/>
  <c r="F284" i="45"/>
  <c r="K284" i="45" s="1"/>
  <c r="F285" i="45"/>
  <c r="K285" i="45" s="1"/>
  <c r="F286" i="45"/>
  <c r="K286" i="45" s="1"/>
  <c r="F287" i="45"/>
  <c r="F288" i="45"/>
  <c r="K288" i="45" s="1"/>
  <c r="F289" i="45"/>
  <c r="K289" i="45" s="1"/>
  <c r="F290" i="45"/>
  <c r="K290" i="45" s="1"/>
  <c r="F291" i="45"/>
  <c r="K291" i="45" s="1"/>
  <c r="F292" i="45"/>
  <c r="K292" i="45" s="1"/>
  <c r="F293" i="45"/>
  <c r="F294" i="45"/>
  <c r="F295" i="45"/>
  <c r="K295" i="45" s="1"/>
  <c r="F296" i="45"/>
  <c r="K296" i="45" s="1"/>
  <c r="F297" i="45"/>
  <c r="K297" i="45" s="1"/>
  <c r="F298" i="45"/>
  <c r="K298" i="45" s="1"/>
  <c r="F299" i="45"/>
  <c r="F300" i="45"/>
  <c r="K300" i="45" s="1"/>
  <c r="F301" i="45"/>
  <c r="K301" i="45" s="1"/>
  <c r="F302" i="45"/>
  <c r="K302" i="45" s="1"/>
  <c r="F303" i="45"/>
  <c r="K303" i="45" s="1"/>
  <c r="F304" i="45"/>
  <c r="K304" i="45" s="1"/>
  <c r="F305" i="45"/>
  <c r="K305" i="45" s="1"/>
  <c r="F306" i="45"/>
  <c r="K306" i="45" s="1"/>
  <c r="F307" i="45"/>
  <c r="K307" i="45" s="1"/>
  <c r="F308" i="45"/>
  <c r="K308" i="45" s="1"/>
  <c r="F309" i="45"/>
  <c r="F310" i="45"/>
  <c r="F311" i="45"/>
  <c r="F312" i="45"/>
  <c r="K312" i="45" s="1"/>
  <c r="F313" i="45"/>
  <c r="K313" i="45" s="1"/>
  <c r="F314" i="45"/>
  <c r="K314" i="45" s="1"/>
  <c r="F315" i="45"/>
  <c r="K315" i="45" s="1"/>
  <c r="F316" i="45"/>
  <c r="K316" i="45" s="1"/>
  <c r="F317" i="45"/>
  <c r="K317" i="45" s="1"/>
  <c r="F318" i="45"/>
  <c r="K318" i="45" s="1"/>
  <c r="F319" i="45"/>
  <c r="K319" i="45" s="1"/>
  <c r="F320" i="45"/>
  <c r="K320" i="45" s="1"/>
  <c r="F321" i="45"/>
  <c r="K321" i="45" s="1"/>
  <c r="F322" i="45"/>
  <c r="K322" i="45" s="1"/>
  <c r="F323" i="45"/>
  <c r="F324" i="45"/>
  <c r="K324" i="45" s="1"/>
  <c r="F325" i="45"/>
  <c r="F326" i="45"/>
  <c r="F327" i="45"/>
  <c r="K327" i="45" s="1"/>
  <c r="F328" i="45"/>
  <c r="K328" i="45" s="1"/>
  <c r="F329" i="45"/>
  <c r="K329" i="45" s="1"/>
  <c r="F330" i="45"/>
  <c r="K330" i="45" s="1"/>
  <c r="F331" i="45"/>
  <c r="K331" i="45" s="1"/>
  <c r="F332" i="45"/>
  <c r="K332" i="45" s="1"/>
  <c r="F333" i="45"/>
  <c r="K333" i="45" s="1"/>
  <c r="F334" i="45"/>
  <c r="K334" i="45" s="1"/>
  <c r="F335" i="45"/>
  <c r="F336" i="45"/>
  <c r="K336" i="45" s="1"/>
  <c r="F337" i="45"/>
  <c r="K337" i="45" s="1"/>
  <c r="F338" i="45"/>
  <c r="K338" i="45" s="1"/>
  <c r="F339" i="45"/>
  <c r="K339" i="45" s="1"/>
  <c r="F340" i="45"/>
  <c r="K340" i="45" s="1"/>
  <c r="F341" i="45"/>
  <c r="F342" i="45"/>
  <c r="F343" i="45"/>
  <c r="K343" i="45" s="1"/>
  <c r="F344" i="45"/>
  <c r="K344" i="45" s="1"/>
  <c r="F345" i="45"/>
  <c r="K345" i="45" s="1"/>
  <c r="F346" i="45"/>
  <c r="K346" i="45" s="1"/>
  <c r="F347" i="45"/>
  <c r="F348" i="45"/>
  <c r="K348" i="45" s="1"/>
  <c r="F349" i="45"/>
  <c r="K349" i="45" s="1"/>
  <c r="F350" i="45"/>
  <c r="K350" i="45" s="1"/>
  <c r="F351" i="45"/>
  <c r="K351" i="45" s="1"/>
  <c r="F352" i="45"/>
  <c r="K352" i="45" s="1"/>
  <c r="F353" i="45"/>
  <c r="K353" i="45" s="1"/>
  <c r="F354" i="45"/>
  <c r="K354" i="45" s="1"/>
  <c r="F355" i="45"/>
  <c r="K355" i="45" s="1"/>
  <c r="F356" i="45"/>
  <c r="K356" i="45" s="1"/>
  <c r="F357" i="45"/>
  <c r="F358" i="45"/>
  <c r="F359" i="45"/>
  <c r="F360" i="45"/>
  <c r="K360" i="45" s="1"/>
  <c r="F361" i="45"/>
  <c r="K361" i="45" s="1"/>
  <c r="F362" i="45"/>
  <c r="K362" i="45" s="1"/>
  <c r="F363" i="45"/>
  <c r="K363" i="45" s="1"/>
  <c r="F364" i="45"/>
  <c r="K364" i="45" s="1"/>
  <c r="F365" i="45"/>
  <c r="K365" i="45" s="1"/>
  <c r="F366" i="45"/>
  <c r="K366" i="45" s="1"/>
  <c r="F367" i="45"/>
  <c r="K367" i="45" s="1"/>
  <c r="F368" i="45"/>
  <c r="K368" i="45" s="1"/>
  <c r="F369" i="45"/>
  <c r="K369" i="45" s="1"/>
  <c r="F370" i="45"/>
  <c r="K370" i="45" s="1"/>
  <c r="F371" i="45"/>
  <c r="F372" i="45"/>
  <c r="K372" i="45" s="1"/>
  <c r="F373" i="45"/>
  <c r="F374" i="45"/>
  <c r="F375" i="45"/>
  <c r="K375" i="45" s="1"/>
  <c r="F376" i="45"/>
  <c r="K376" i="45" s="1"/>
  <c r="F377" i="45"/>
  <c r="K377" i="45" s="1"/>
  <c r="F378" i="45"/>
  <c r="K378" i="45" s="1"/>
  <c r="F379" i="45"/>
  <c r="K379" i="45" s="1"/>
  <c r="F380" i="45"/>
  <c r="K380" i="45" s="1"/>
  <c r="F381" i="45"/>
  <c r="K381" i="45" s="1"/>
  <c r="F382" i="45"/>
  <c r="K382" i="45" s="1"/>
  <c r="F383" i="45"/>
  <c r="F384" i="45"/>
  <c r="K384" i="45" s="1"/>
  <c r="F385" i="45"/>
  <c r="K385" i="45" s="1"/>
  <c r="F386" i="45"/>
  <c r="K386" i="45" s="1"/>
  <c r="F387" i="45"/>
  <c r="K387" i="45" s="1"/>
  <c r="F388" i="45"/>
  <c r="K388" i="45" s="1"/>
  <c r="F389" i="45"/>
  <c r="F390" i="45"/>
  <c r="F391" i="45"/>
  <c r="K391" i="45" s="1"/>
  <c r="F392" i="45"/>
  <c r="K392" i="45" s="1"/>
  <c r="F393" i="45"/>
  <c r="K393" i="45" s="1"/>
  <c r="F394" i="45"/>
  <c r="K394" i="45" s="1"/>
  <c r="F395" i="45"/>
  <c r="F396" i="45"/>
  <c r="K396" i="45" s="1"/>
  <c r="F397" i="45"/>
  <c r="K397" i="45" s="1"/>
  <c r="F398" i="45"/>
  <c r="K398" i="45" s="1"/>
  <c r="F399" i="45"/>
  <c r="K399" i="45" s="1"/>
  <c r="F400" i="45"/>
  <c r="K400" i="45" s="1"/>
  <c r="F401" i="45"/>
  <c r="K401" i="45" s="1"/>
  <c r="F402" i="45"/>
  <c r="K402" i="45" s="1"/>
  <c r="F403" i="45"/>
  <c r="K403" i="45" s="1"/>
  <c r="F404" i="45"/>
  <c r="K404" i="45" s="1"/>
  <c r="F405" i="45"/>
  <c r="F406" i="45"/>
  <c r="F407" i="45"/>
  <c r="F408" i="45"/>
  <c r="K408" i="45" s="1"/>
  <c r="F409" i="45"/>
  <c r="K409" i="45" s="1"/>
  <c r="F410" i="45"/>
  <c r="K410" i="45" s="1"/>
  <c r="F411" i="45"/>
  <c r="K411" i="45" s="1"/>
  <c r="F412" i="45"/>
  <c r="K412" i="45" s="1"/>
  <c r="F413" i="45"/>
  <c r="K413" i="45" s="1"/>
  <c r="F414" i="45"/>
  <c r="K414" i="45" s="1"/>
  <c r="F415" i="45"/>
  <c r="K415" i="45" s="1"/>
  <c r="F416" i="45"/>
  <c r="K416" i="45" s="1"/>
  <c r="F417" i="45"/>
  <c r="K417" i="45" s="1"/>
  <c r="F418" i="45"/>
  <c r="K418" i="45" s="1"/>
  <c r="F419" i="45"/>
  <c r="F420" i="45"/>
  <c r="K420" i="45" s="1"/>
  <c r="F421" i="45"/>
  <c r="F422" i="45"/>
  <c r="F423" i="45"/>
  <c r="K423" i="45" s="1"/>
  <c r="F424" i="45"/>
  <c r="K424" i="45" s="1"/>
  <c r="F425" i="45"/>
  <c r="K425" i="45" s="1"/>
  <c r="F426" i="45"/>
  <c r="K426" i="45" s="1"/>
  <c r="F427" i="45"/>
  <c r="K427" i="45" s="1"/>
  <c r="F428" i="45"/>
  <c r="K428" i="45" s="1"/>
  <c r="F429" i="45"/>
  <c r="K429" i="45" s="1"/>
  <c r="F430" i="45"/>
  <c r="K430" i="45" s="1"/>
  <c r="F431" i="45"/>
  <c r="F432" i="45"/>
  <c r="K432" i="45" s="1"/>
  <c r="F433" i="45"/>
  <c r="K433" i="45" s="1"/>
  <c r="F434" i="45"/>
  <c r="K434" i="45" s="1"/>
  <c r="F435" i="45"/>
  <c r="K435" i="45" s="1"/>
  <c r="F436" i="45"/>
  <c r="K436" i="45" s="1"/>
  <c r="F437" i="45"/>
  <c r="F438" i="45"/>
  <c r="F439" i="45"/>
  <c r="K439" i="45" s="1"/>
  <c r="F440" i="45"/>
  <c r="K440" i="45" s="1"/>
  <c r="F441" i="45"/>
  <c r="K441" i="45" s="1"/>
  <c r="F442" i="45"/>
  <c r="K442" i="45" s="1"/>
  <c r="F443" i="45"/>
  <c r="F444" i="45"/>
  <c r="K444" i="45" s="1"/>
  <c r="F445" i="45"/>
  <c r="K445" i="45" s="1"/>
  <c r="F446" i="45"/>
  <c r="K446" i="45" s="1"/>
  <c r="F447" i="45"/>
  <c r="K447" i="45" s="1"/>
  <c r="F448" i="45"/>
  <c r="K448" i="45" s="1"/>
  <c r="F449" i="45"/>
  <c r="K449" i="45" s="1"/>
  <c r="F450" i="45"/>
  <c r="K450" i="45" s="1"/>
  <c r="F451" i="45"/>
  <c r="K451" i="45" s="1"/>
  <c r="F452" i="45"/>
  <c r="K452" i="45" s="1"/>
  <c r="F453" i="45"/>
  <c r="F454" i="45"/>
  <c r="F455" i="45"/>
  <c r="F456" i="45"/>
  <c r="K456" i="45" s="1"/>
  <c r="F457" i="45"/>
  <c r="K457" i="45" s="1"/>
  <c r="F458" i="45"/>
  <c r="K458" i="45" s="1"/>
  <c r="F459" i="45"/>
  <c r="K459" i="45" s="1"/>
  <c r="F460" i="45"/>
  <c r="K460" i="45" s="1"/>
  <c r="F461" i="45"/>
  <c r="K461" i="45" s="1"/>
  <c r="F462" i="45"/>
  <c r="K462" i="45" s="1"/>
  <c r="F463" i="45"/>
  <c r="K463" i="45" s="1"/>
  <c r="F464" i="45"/>
  <c r="K464" i="45" s="1"/>
  <c r="F465" i="45"/>
  <c r="K465" i="45" s="1"/>
  <c r="F466" i="45"/>
  <c r="K466" i="45" s="1"/>
  <c r="F467" i="45"/>
  <c r="F468" i="45"/>
  <c r="K468" i="45" s="1"/>
  <c r="F469" i="45"/>
  <c r="F470" i="45"/>
  <c r="F471" i="45"/>
  <c r="K471" i="45" s="1"/>
  <c r="F472" i="45"/>
  <c r="K472" i="45" s="1"/>
  <c r="F473" i="45"/>
  <c r="K473" i="45" s="1"/>
  <c r="F474" i="45"/>
  <c r="K474" i="45" s="1"/>
  <c r="F475" i="45"/>
  <c r="K475" i="45" s="1"/>
  <c r="F476" i="45"/>
  <c r="K476" i="45" s="1"/>
  <c r="F477" i="45"/>
  <c r="K477" i="45" s="1"/>
  <c r="F478" i="45"/>
  <c r="K478" i="45" s="1"/>
  <c r="F479" i="45"/>
  <c r="F480" i="45"/>
  <c r="K480" i="45" s="1"/>
  <c r="F481" i="45"/>
  <c r="K481" i="45" s="1"/>
  <c r="F482" i="45"/>
  <c r="K482" i="45" s="1"/>
  <c r="F483" i="45"/>
  <c r="K483" i="45" s="1"/>
  <c r="F484" i="45"/>
  <c r="K484" i="45" s="1"/>
  <c r="F485" i="45"/>
  <c r="F486" i="45"/>
  <c r="F487" i="45"/>
  <c r="K487" i="45" s="1"/>
  <c r="F488" i="45"/>
  <c r="K488" i="45" s="1"/>
  <c r="F489" i="45"/>
  <c r="K489" i="45" s="1"/>
  <c r="F490" i="45"/>
  <c r="K490" i="45" s="1"/>
  <c r="F491" i="45"/>
  <c r="F492" i="45"/>
  <c r="K492" i="45" s="1"/>
  <c r="F493" i="45"/>
  <c r="K493" i="45" s="1"/>
  <c r="F494" i="45"/>
  <c r="K494" i="45" s="1"/>
  <c r="F495" i="45"/>
  <c r="K495" i="45" s="1"/>
  <c r="F496" i="45"/>
  <c r="K496" i="45" s="1"/>
  <c r="F497" i="45"/>
  <c r="K497" i="45" s="1"/>
  <c r="F498" i="45"/>
  <c r="K498" i="45" s="1"/>
  <c r="F499" i="45"/>
  <c r="K499" i="45" s="1"/>
  <c r="F500" i="45"/>
  <c r="K500" i="45" s="1"/>
  <c r="F501" i="45"/>
  <c r="F502" i="45"/>
  <c r="F503" i="45"/>
  <c r="F504" i="45"/>
  <c r="K504" i="45" s="1"/>
  <c r="F505" i="45"/>
  <c r="K505" i="45" s="1"/>
  <c r="F506" i="45"/>
  <c r="K506" i="45" s="1"/>
  <c r="F507" i="45"/>
  <c r="K507" i="45" s="1"/>
  <c r="F508" i="45"/>
  <c r="K508" i="45" s="1"/>
  <c r="F509" i="45"/>
  <c r="K509" i="45" s="1"/>
  <c r="F510" i="45"/>
  <c r="K510" i="45" s="1"/>
  <c r="F511" i="45"/>
  <c r="K511" i="45" s="1"/>
  <c r="F512" i="45"/>
  <c r="K512" i="45" s="1"/>
  <c r="F513" i="45"/>
  <c r="K513" i="45" s="1"/>
  <c r="F514" i="45"/>
  <c r="K514" i="45" s="1"/>
  <c r="F515" i="45"/>
  <c r="F516" i="45"/>
  <c r="K516" i="45" s="1"/>
  <c r="F517" i="45"/>
  <c r="F518" i="45"/>
  <c r="F519" i="45"/>
  <c r="K519" i="45" s="1"/>
  <c r="F520" i="45"/>
  <c r="K520" i="45" s="1"/>
  <c r="F521" i="45"/>
  <c r="K521" i="45" s="1"/>
  <c r="F522" i="45"/>
  <c r="K522" i="45" s="1"/>
  <c r="F523" i="45"/>
  <c r="K523" i="45" s="1"/>
  <c r="F524" i="45"/>
  <c r="K524" i="45" s="1"/>
  <c r="F525" i="45"/>
  <c r="K525" i="45" s="1"/>
  <c r="F526" i="45"/>
  <c r="K526" i="45" s="1"/>
  <c r="F527" i="45"/>
  <c r="F528" i="45"/>
  <c r="K528" i="45" s="1"/>
  <c r="F529" i="45"/>
  <c r="K529" i="45" s="1"/>
  <c r="F530" i="45"/>
  <c r="K530" i="45" s="1"/>
  <c r="F531" i="45"/>
  <c r="K531" i="45" s="1"/>
  <c r="F532" i="45"/>
  <c r="K532" i="45" s="1"/>
  <c r="F533" i="45"/>
  <c r="F534" i="45"/>
  <c r="F535" i="45"/>
  <c r="K535" i="45" s="1"/>
  <c r="F536" i="45"/>
  <c r="K536" i="45" s="1"/>
  <c r="F537" i="45"/>
  <c r="K537" i="45" s="1"/>
  <c r="F538" i="45"/>
  <c r="K538" i="45" s="1"/>
  <c r="F539" i="45"/>
  <c r="F540" i="45"/>
  <c r="K540" i="45" s="1"/>
  <c r="F541" i="45"/>
  <c r="K541" i="45" s="1"/>
  <c r="F542" i="45"/>
  <c r="K542" i="45" s="1"/>
  <c r="F543" i="45"/>
  <c r="K543" i="45" s="1"/>
  <c r="F544" i="45"/>
  <c r="K544" i="45" s="1"/>
  <c r="F545" i="45"/>
  <c r="K545" i="45" s="1"/>
  <c r="F546" i="45"/>
  <c r="K546" i="45" s="1"/>
  <c r="F547" i="45"/>
  <c r="K547" i="45" s="1"/>
  <c r="F548" i="45"/>
  <c r="K548" i="45" s="1"/>
  <c r="F549" i="45"/>
  <c r="F550" i="45"/>
  <c r="F551" i="45"/>
  <c r="F552" i="45"/>
  <c r="K552" i="45" s="1"/>
  <c r="F553" i="45"/>
  <c r="K553" i="45" s="1"/>
  <c r="F554" i="45"/>
  <c r="K554" i="45" s="1"/>
  <c r="F555" i="45"/>
  <c r="K555" i="45" s="1"/>
  <c r="F556" i="45"/>
  <c r="K556" i="45" s="1"/>
  <c r="F557" i="45"/>
  <c r="K557" i="45" s="1"/>
  <c r="F558" i="45"/>
  <c r="K558" i="45" s="1"/>
  <c r="F559" i="45"/>
  <c r="K559" i="45" s="1"/>
  <c r="F560" i="45"/>
  <c r="K560" i="45" s="1"/>
  <c r="F561" i="45"/>
  <c r="K561" i="45" s="1"/>
  <c r="F562" i="45"/>
  <c r="K562" i="45" s="1"/>
  <c r="F563" i="45"/>
  <c r="F564" i="45"/>
  <c r="K564" i="45" s="1"/>
  <c r="F565" i="45"/>
  <c r="F566" i="45"/>
  <c r="F567" i="45"/>
  <c r="K567" i="45" s="1"/>
  <c r="F568" i="45"/>
  <c r="K568" i="45" s="1"/>
  <c r="F569" i="45"/>
  <c r="K569" i="45" s="1"/>
  <c r="F570" i="45"/>
  <c r="K570" i="45" s="1"/>
  <c r="F571" i="45"/>
  <c r="K571" i="45" s="1"/>
  <c r="F572" i="45"/>
  <c r="K572" i="45" s="1"/>
  <c r="F573" i="45"/>
  <c r="K573" i="45" s="1"/>
  <c r="F574" i="45"/>
  <c r="K574" i="45" s="1"/>
  <c r="F575" i="45"/>
  <c r="F576" i="45"/>
  <c r="K576" i="45" s="1"/>
  <c r="F577" i="45"/>
  <c r="K577" i="45" s="1"/>
  <c r="F578" i="45"/>
  <c r="K578" i="45" s="1"/>
  <c r="F579" i="45"/>
  <c r="K579" i="45" s="1"/>
  <c r="F580" i="45"/>
  <c r="K580" i="45" s="1"/>
  <c r="F581" i="45"/>
  <c r="F582" i="45"/>
  <c r="F583" i="45"/>
  <c r="K583" i="45" s="1"/>
  <c r="F584" i="45"/>
  <c r="K584" i="45" s="1"/>
  <c r="F585" i="45"/>
  <c r="K585" i="45" s="1"/>
  <c r="F586" i="45"/>
  <c r="K586" i="45" s="1"/>
  <c r="F587" i="45"/>
  <c r="F588" i="45"/>
  <c r="K588" i="45" s="1"/>
  <c r="F589" i="45"/>
  <c r="K589" i="45" s="1"/>
  <c r="F590" i="45"/>
  <c r="K590" i="45" s="1"/>
  <c r="F591" i="45"/>
  <c r="K591" i="45" s="1"/>
  <c r="F592" i="45"/>
  <c r="K592" i="45" s="1"/>
  <c r="F593" i="45"/>
  <c r="K593" i="45" s="1"/>
  <c r="F594" i="45"/>
  <c r="K594" i="45" s="1"/>
  <c r="F595" i="45"/>
  <c r="K595" i="45" s="1"/>
  <c r="F596" i="45"/>
  <c r="K596" i="45" s="1"/>
  <c r="F597" i="45"/>
  <c r="F598" i="45"/>
  <c r="F599" i="45"/>
  <c r="F600" i="45"/>
  <c r="K600" i="45" s="1"/>
  <c r="F601" i="45"/>
  <c r="K601" i="45" s="1"/>
  <c r="F602" i="45"/>
  <c r="K602" i="45" s="1"/>
  <c r="F603" i="45"/>
  <c r="K603" i="45" s="1"/>
  <c r="F604" i="45"/>
  <c r="K604" i="45" s="1"/>
  <c r="F605" i="45"/>
  <c r="K605" i="45" s="1"/>
  <c r="F606" i="45"/>
  <c r="K606" i="45" s="1"/>
  <c r="F607" i="45"/>
  <c r="K607" i="45" s="1"/>
  <c r="F608" i="45"/>
  <c r="K608" i="45" s="1"/>
  <c r="F609" i="45"/>
  <c r="K609" i="45" s="1"/>
  <c r="F610" i="45"/>
  <c r="K610" i="45" s="1"/>
  <c r="F611" i="45"/>
  <c r="F612" i="45"/>
  <c r="K612" i="45" s="1"/>
  <c r="F613" i="45"/>
  <c r="F614" i="45"/>
  <c r="F615" i="45"/>
  <c r="K615" i="45" s="1"/>
  <c r="F616" i="45"/>
  <c r="K616" i="45" s="1"/>
  <c r="F617" i="45"/>
  <c r="K617" i="45" s="1"/>
  <c r="F618" i="45"/>
  <c r="K618" i="45" s="1"/>
  <c r="F619" i="45"/>
  <c r="K619" i="45" s="1"/>
  <c r="F620" i="45"/>
  <c r="K620" i="45" s="1"/>
  <c r="F621" i="45"/>
  <c r="K621" i="45" s="1"/>
  <c r="F622" i="45"/>
  <c r="K622" i="45" s="1"/>
  <c r="F623" i="45"/>
  <c r="F624" i="45"/>
  <c r="K624" i="45" s="1"/>
  <c r="F625" i="45"/>
  <c r="K625" i="45" s="1"/>
  <c r="F626" i="45"/>
  <c r="K626" i="45" s="1"/>
  <c r="F627" i="45"/>
  <c r="K627" i="45" s="1"/>
  <c r="F628" i="45"/>
  <c r="K628" i="45" s="1"/>
  <c r="F629" i="45"/>
  <c r="F630" i="45"/>
  <c r="F631" i="45"/>
  <c r="K631" i="45" s="1"/>
  <c r="F632" i="45"/>
  <c r="K632" i="45" s="1"/>
  <c r="F633" i="45"/>
  <c r="K633" i="45" s="1"/>
  <c r="F634" i="45"/>
  <c r="K634" i="45" s="1"/>
  <c r="F635" i="45"/>
  <c r="F636" i="45"/>
  <c r="K636" i="45" s="1"/>
  <c r="F637" i="45"/>
  <c r="K637" i="45" s="1"/>
  <c r="F638" i="45"/>
  <c r="K638" i="45" s="1"/>
  <c r="F639" i="45"/>
  <c r="K639" i="45" s="1"/>
  <c r="F640" i="45"/>
  <c r="K640" i="45" s="1"/>
  <c r="F641" i="45"/>
  <c r="K641" i="45" s="1"/>
  <c r="F642" i="45"/>
  <c r="K642" i="45" s="1"/>
  <c r="F643" i="45"/>
  <c r="K643" i="45" s="1"/>
  <c r="F644" i="45"/>
  <c r="K644" i="45" s="1"/>
  <c r="F645" i="45"/>
  <c r="F646" i="45"/>
  <c r="F647" i="45"/>
  <c r="F648" i="45"/>
  <c r="K648" i="45" s="1"/>
  <c r="F649" i="45"/>
  <c r="K649" i="45" s="1"/>
  <c r="F650" i="45"/>
  <c r="K650" i="45" s="1"/>
  <c r="F651" i="45"/>
  <c r="K651" i="45" s="1"/>
  <c r="F652" i="45"/>
  <c r="K652" i="45" s="1"/>
  <c r="F653" i="45"/>
  <c r="K653" i="45" s="1"/>
  <c r="F654" i="45"/>
  <c r="K654" i="45" s="1"/>
  <c r="F655" i="45"/>
  <c r="K655" i="45" s="1"/>
  <c r="F656" i="45"/>
  <c r="K656" i="45" s="1"/>
  <c r="F657" i="45"/>
  <c r="K657" i="45" s="1"/>
  <c r="F658" i="45"/>
  <c r="K658" i="45" s="1"/>
  <c r="F659" i="45"/>
  <c r="F660" i="45"/>
  <c r="K660" i="45" s="1"/>
  <c r="F661" i="45"/>
  <c r="F662" i="45"/>
  <c r="F663" i="45"/>
  <c r="K663" i="45" s="1"/>
  <c r="F664" i="45"/>
  <c r="K664" i="45" s="1"/>
  <c r="F665" i="45"/>
  <c r="K665" i="45" s="1"/>
  <c r="F666" i="45"/>
  <c r="K666" i="45" s="1"/>
  <c r="F667" i="45"/>
  <c r="K667" i="45" s="1"/>
  <c r="F668" i="45"/>
  <c r="K668" i="45" s="1"/>
  <c r="F669" i="45"/>
  <c r="K669" i="45" s="1"/>
  <c r="F670" i="45"/>
  <c r="K670" i="45" s="1"/>
  <c r="F671" i="45"/>
  <c r="F672" i="45"/>
  <c r="K672" i="45" s="1"/>
  <c r="F673" i="45"/>
  <c r="K673" i="45" s="1"/>
  <c r="F674" i="45"/>
  <c r="K674" i="45" s="1"/>
  <c r="F675" i="45"/>
  <c r="K675" i="45" s="1"/>
  <c r="F676" i="45"/>
  <c r="K676" i="45" s="1"/>
  <c r="F677" i="45"/>
  <c r="F678" i="45"/>
  <c r="F679" i="45"/>
  <c r="K679" i="45" s="1"/>
  <c r="F680" i="45"/>
  <c r="K680" i="45" s="1"/>
  <c r="F681" i="45"/>
  <c r="K681" i="45" s="1"/>
  <c r="F682" i="45"/>
  <c r="K682" i="45" s="1"/>
  <c r="F683" i="45"/>
  <c r="F684" i="45"/>
  <c r="K684" i="45" s="1"/>
  <c r="F685" i="45"/>
  <c r="K685" i="45" s="1"/>
  <c r="F686" i="45"/>
  <c r="K686" i="45" s="1"/>
  <c r="F687" i="45"/>
  <c r="K687" i="45" s="1"/>
  <c r="F688" i="45"/>
  <c r="K688" i="45" s="1"/>
  <c r="F689" i="45"/>
  <c r="K689" i="45" s="1"/>
  <c r="F690" i="45"/>
  <c r="K690" i="45" s="1"/>
  <c r="F691" i="45"/>
  <c r="K691" i="45" s="1"/>
  <c r="F692" i="45"/>
  <c r="K692" i="45" s="1"/>
  <c r="F693" i="45"/>
  <c r="F694" i="45"/>
  <c r="F695" i="45"/>
  <c r="F696" i="45"/>
  <c r="K696" i="45" s="1"/>
  <c r="F697" i="45"/>
  <c r="K697" i="45" s="1"/>
  <c r="F698" i="45"/>
  <c r="K698" i="45" s="1"/>
  <c r="F699" i="45"/>
  <c r="K699" i="45" s="1"/>
  <c r="F700" i="45"/>
  <c r="K700" i="45" s="1"/>
  <c r="F701" i="45"/>
  <c r="K701" i="45" s="1"/>
  <c r="F702" i="45"/>
  <c r="K702" i="45" s="1"/>
  <c r="F703" i="45"/>
  <c r="K703" i="45" s="1"/>
  <c r="F704" i="45"/>
  <c r="K704" i="45" s="1"/>
  <c r="F705" i="45"/>
  <c r="K705" i="45" s="1"/>
  <c r="F706" i="45"/>
  <c r="K706" i="45" s="1"/>
  <c r="F707" i="45"/>
  <c r="F708" i="45"/>
  <c r="K708" i="45" s="1"/>
  <c r="F709" i="45"/>
  <c r="F710" i="45"/>
  <c r="F711" i="45"/>
  <c r="K711" i="45" s="1"/>
  <c r="F712" i="45"/>
  <c r="K712" i="45" s="1"/>
  <c r="F713" i="45"/>
  <c r="K713" i="45" s="1"/>
  <c r="F714" i="45"/>
  <c r="K714" i="45" s="1"/>
  <c r="F715" i="45"/>
  <c r="K715" i="45" s="1"/>
  <c r="F716" i="45"/>
  <c r="K716" i="45" s="1"/>
  <c r="F717" i="45"/>
  <c r="K717" i="45" s="1"/>
  <c r="F718" i="45"/>
  <c r="K718" i="45" s="1"/>
  <c r="F719" i="45"/>
  <c r="F720" i="45"/>
  <c r="K720" i="45" s="1"/>
  <c r="F721" i="45"/>
  <c r="K721" i="45" s="1"/>
  <c r="F722" i="45"/>
  <c r="K722" i="45" s="1"/>
  <c r="F723" i="45"/>
  <c r="K723" i="45" s="1"/>
  <c r="F724" i="45"/>
  <c r="K724" i="45" s="1"/>
  <c r="F725" i="45"/>
  <c r="F726" i="45"/>
  <c r="F727" i="45"/>
  <c r="K727" i="45" s="1"/>
  <c r="F728" i="45"/>
  <c r="K728" i="45" s="1"/>
  <c r="F729" i="45"/>
  <c r="K729" i="45" s="1"/>
  <c r="F730" i="45"/>
  <c r="K730" i="45" s="1"/>
  <c r="F731" i="45"/>
  <c r="F732" i="45"/>
  <c r="K732" i="45" s="1"/>
  <c r="F733" i="45"/>
  <c r="K733" i="45" s="1"/>
  <c r="F734" i="45"/>
  <c r="K734" i="45" s="1"/>
  <c r="F735" i="45"/>
  <c r="K735" i="45" s="1"/>
  <c r="F736" i="45"/>
  <c r="K736" i="45" s="1"/>
  <c r="F737" i="45"/>
  <c r="K737" i="45" s="1"/>
  <c r="F738" i="45"/>
  <c r="K738" i="45" s="1"/>
  <c r="F739" i="45"/>
  <c r="K739" i="45" s="1"/>
  <c r="F740" i="45"/>
  <c r="K740" i="45" s="1"/>
  <c r="F741" i="45"/>
  <c r="F742" i="45"/>
  <c r="F743" i="45"/>
  <c r="F744" i="45"/>
  <c r="K744" i="45" s="1"/>
  <c r="F745" i="45"/>
  <c r="K745" i="45" s="1"/>
  <c r="F746" i="45"/>
  <c r="K746" i="45" s="1"/>
  <c r="F747" i="45"/>
  <c r="K747" i="45" s="1"/>
  <c r="F748" i="45"/>
  <c r="K748" i="45" s="1"/>
  <c r="F749" i="45"/>
  <c r="K749" i="45" s="1"/>
  <c r="F750" i="45"/>
  <c r="K750" i="45" s="1"/>
  <c r="F751" i="45"/>
  <c r="K751" i="45" s="1"/>
  <c r="F752" i="45"/>
  <c r="K752" i="45" s="1"/>
  <c r="F753" i="45"/>
  <c r="K753" i="45" s="1"/>
  <c r="F754" i="45"/>
  <c r="K754" i="45" s="1"/>
  <c r="F755" i="45"/>
  <c r="F756" i="45"/>
  <c r="K756" i="45" s="1"/>
  <c r="F757" i="45"/>
  <c r="F758" i="45"/>
  <c r="F759" i="45"/>
  <c r="K759" i="45" s="1"/>
  <c r="F760" i="45"/>
  <c r="K760" i="45" s="1"/>
  <c r="F761" i="45"/>
  <c r="K761" i="45" s="1"/>
  <c r="F762" i="45"/>
  <c r="K762" i="45" s="1"/>
  <c r="F763" i="45"/>
  <c r="K763" i="45" s="1"/>
  <c r="F764" i="45"/>
  <c r="K764" i="45" s="1"/>
  <c r="F765" i="45"/>
  <c r="K765" i="45" s="1"/>
  <c r="F766" i="45"/>
  <c r="K766" i="45" s="1"/>
  <c r="F767" i="45"/>
  <c r="F768" i="45"/>
  <c r="K768" i="45" s="1"/>
  <c r="F769" i="45"/>
  <c r="K769" i="45" s="1"/>
  <c r="F770" i="45"/>
  <c r="K770" i="45" s="1"/>
  <c r="F771" i="45"/>
  <c r="K771" i="45" s="1"/>
  <c r="F772" i="45"/>
  <c r="K772" i="45" s="1"/>
  <c r="F773" i="45"/>
  <c r="F774" i="45"/>
  <c r="F775" i="45"/>
  <c r="K775" i="45" s="1"/>
  <c r="F776" i="45"/>
  <c r="K776" i="45" s="1"/>
  <c r="F777" i="45"/>
  <c r="K777" i="45" s="1"/>
  <c r="F778" i="45"/>
  <c r="K778" i="45" s="1"/>
  <c r="F779" i="45"/>
  <c r="F780" i="45"/>
  <c r="K780" i="45" s="1"/>
  <c r="F781" i="45"/>
  <c r="K781" i="45" s="1"/>
  <c r="F782" i="45"/>
  <c r="K782" i="45" s="1"/>
  <c r="F783" i="45"/>
  <c r="K783" i="45" s="1"/>
  <c r="F784" i="45"/>
  <c r="K784" i="45" s="1"/>
  <c r="F785" i="45"/>
  <c r="K785" i="45" s="1"/>
  <c r="F786" i="45"/>
  <c r="K786" i="45" s="1"/>
  <c r="F787" i="45"/>
  <c r="K787" i="45" s="1"/>
  <c r="F788" i="45"/>
  <c r="K788" i="45" s="1"/>
  <c r="F789" i="45"/>
  <c r="F790" i="45"/>
  <c r="F791" i="45"/>
  <c r="F792" i="45"/>
  <c r="K792" i="45" s="1"/>
  <c r="F793" i="45"/>
  <c r="K793" i="45" s="1"/>
  <c r="F794" i="45"/>
  <c r="K794" i="45" s="1"/>
  <c r="F795" i="45"/>
  <c r="K795" i="45" s="1"/>
  <c r="F796" i="45"/>
  <c r="K796" i="45" s="1"/>
  <c r="F797" i="45"/>
  <c r="K797" i="45" s="1"/>
  <c r="F798" i="45"/>
  <c r="K798" i="45" s="1"/>
  <c r="F799" i="45"/>
  <c r="K799" i="45" s="1"/>
  <c r="F800" i="45"/>
  <c r="K800" i="45" s="1"/>
  <c r="F801" i="45"/>
  <c r="K801" i="45" s="1"/>
  <c r="F802" i="45"/>
  <c r="K802" i="45" s="1"/>
  <c r="F803" i="45"/>
  <c r="F804" i="45"/>
  <c r="K804" i="45" s="1"/>
  <c r="F805" i="45"/>
  <c r="F806" i="45"/>
  <c r="F807" i="45"/>
  <c r="K807" i="45" s="1"/>
  <c r="F808" i="45"/>
  <c r="K808" i="45" s="1"/>
  <c r="F809" i="45"/>
  <c r="K809" i="45" s="1"/>
  <c r="F810" i="45"/>
  <c r="K810" i="45" s="1"/>
  <c r="F811" i="45"/>
  <c r="K811" i="45" s="1"/>
  <c r="F812" i="45"/>
  <c r="K812" i="45" s="1"/>
  <c r="F813" i="45"/>
  <c r="K813" i="45" s="1"/>
  <c r="F814" i="45"/>
  <c r="K814" i="45" s="1"/>
  <c r="F815" i="45"/>
  <c r="F816" i="45"/>
  <c r="K816" i="45" s="1"/>
  <c r="F817" i="45"/>
  <c r="K817" i="45" s="1"/>
  <c r="F818" i="45"/>
  <c r="K818" i="45" s="1"/>
  <c r="F819" i="45"/>
  <c r="K819" i="45" s="1"/>
  <c r="F820" i="45"/>
  <c r="K820" i="45" s="1"/>
  <c r="F821" i="45"/>
  <c r="F822" i="45"/>
  <c r="F823" i="45"/>
  <c r="K823" i="45" s="1"/>
  <c r="F824" i="45"/>
  <c r="K824" i="45" s="1"/>
  <c r="F825" i="45"/>
  <c r="K825" i="45" s="1"/>
  <c r="F826" i="45"/>
  <c r="K826" i="45" s="1"/>
  <c r="F827" i="45"/>
  <c r="F828" i="45"/>
  <c r="K828" i="45" s="1"/>
  <c r="F829" i="45"/>
  <c r="K829" i="45" s="1"/>
  <c r="F830" i="45"/>
  <c r="K830" i="45" s="1"/>
  <c r="F831" i="45"/>
  <c r="K831" i="45" s="1"/>
  <c r="F832" i="45"/>
  <c r="K832" i="45" s="1"/>
  <c r="F833" i="45"/>
  <c r="K833" i="45" s="1"/>
  <c r="F834" i="45"/>
  <c r="K834" i="45" s="1"/>
  <c r="F835" i="45"/>
  <c r="K835" i="45" s="1"/>
  <c r="F836" i="45"/>
  <c r="K836" i="45" s="1"/>
  <c r="F837" i="45"/>
  <c r="F838" i="45"/>
  <c r="F839" i="45"/>
  <c r="F840" i="45"/>
  <c r="K840" i="45" s="1"/>
  <c r="F841" i="45"/>
  <c r="K841" i="45" s="1"/>
  <c r="F842" i="45"/>
  <c r="K842" i="45" s="1"/>
  <c r="F843" i="45"/>
  <c r="K843" i="45" s="1"/>
  <c r="F844" i="45"/>
  <c r="K844" i="45" s="1"/>
  <c r="F845" i="45"/>
  <c r="K845" i="45" s="1"/>
  <c r="F846" i="45"/>
  <c r="K846" i="45" s="1"/>
  <c r="F847" i="45"/>
  <c r="K847" i="45" s="1"/>
  <c r="F848" i="45"/>
  <c r="K848" i="45" s="1"/>
  <c r="F849" i="45"/>
  <c r="K849" i="45" s="1"/>
  <c r="F850" i="45"/>
  <c r="K850" i="45" s="1"/>
  <c r="F851" i="45"/>
  <c r="F852" i="45"/>
  <c r="K852" i="45" s="1"/>
  <c r="F853" i="45"/>
  <c r="F854" i="45"/>
  <c r="F855" i="45"/>
  <c r="K855" i="45" s="1"/>
  <c r="F856" i="45"/>
  <c r="K856" i="45" s="1"/>
  <c r="F857" i="45"/>
  <c r="K857" i="45" s="1"/>
  <c r="F858" i="45"/>
  <c r="K858" i="45" s="1"/>
  <c r="F859" i="45"/>
  <c r="K859" i="45" s="1"/>
  <c r="F860" i="45"/>
  <c r="K860" i="45" s="1"/>
  <c r="F861" i="45"/>
  <c r="K861" i="45" s="1"/>
  <c r="F862" i="45"/>
  <c r="K862" i="45" s="1"/>
  <c r="F863" i="45"/>
  <c r="F864" i="45"/>
  <c r="K864" i="45" s="1"/>
  <c r="F865" i="45"/>
  <c r="K865" i="45" s="1"/>
  <c r="F866" i="45"/>
  <c r="K866" i="45" s="1"/>
  <c r="F867" i="45"/>
  <c r="K867" i="45" s="1"/>
  <c r="F868" i="45"/>
  <c r="K868" i="45" s="1"/>
  <c r="F869" i="45"/>
  <c r="F870" i="45"/>
  <c r="F871" i="45"/>
  <c r="K871" i="45" s="1"/>
  <c r="F872" i="45"/>
  <c r="K872" i="45" s="1"/>
  <c r="F873" i="45"/>
  <c r="K873" i="45" s="1"/>
  <c r="F874" i="45"/>
  <c r="K874" i="45" s="1"/>
  <c r="F875" i="45"/>
  <c r="F876" i="45"/>
  <c r="K876" i="45" s="1"/>
  <c r="F877" i="45"/>
  <c r="K877" i="45" s="1"/>
  <c r="F878" i="45"/>
  <c r="K878" i="45" s="1"/>
  <c r="F879" i="45"/>
  <c r="K879" i="45" s="1"/>
  <c r="F880" i="45"/>
  <c r="K880" i="45" s="1"/>
  <c r="F881" i="45"/>
  <c r="K881" i="45" s="1"/>
  <c r="F882" i="45"/>
  <c r="K882" i="45" s="1"/>
  <c r="F883" i="45"/>
  <c r="K883" i="45" s="1"/>
  <c r="F884" i="45"/>
  <c r="K884" i="45" s="1"/>
  <c r="F885" i="45"/>
  <c r="F886" i="45"/>
  <c r="F887" i="45"/>
  <c r="F888" i="45"/>
  <c r="K888" i="45" s="1"/>
  <c r="F889" i="45"/>
  <c r="K889" i="45" s="1"/>
  <c r="F890" i="45"/>
  <c r="K890" i="45" s="1"/>
  <c r="F891" i="45"/>
  <c r="K891" i="45" s="1"/>
  <c r="F892" i="45"/>
  <c r="K892" i="45" s="1"/>
  <c r="F893" i="45"/>
  <c r="K893" i="45" s="1"/>
  <c r="F894" i="45"/>
  <c r="K894" i="45" s="1"/>
  <c r="F895" i="45"/>
  <c r="K895" i="45" s="1"/>
  <c r="F896" i="45"/>
  <c r="K896" i="45" s="1"/>
  <c r="F897" i="45"/>
  <c r="K897" i="45" s="1"/>
  <c r="F898" i="45"/>
  <c r="K898" i="45" s="1"/>
  <c r="F899" i="45"/>
  <c r="F900" i="45"/>
  <c r="K900" i="45" s="1"/>
  <c r="F901" i="45"/>
  <c r="F902" i="45"/>
  <c r="F903" i="45"/>
  <c r="K903" i="45" s="1"/>
  <c r="F904" i="45"/>
  <c r="K904" i="45" s="1"/>
  <c r="F905" i="45"/>
  <c r="K905" i="45" s="1"/>
  <c r="F906" i="45"/>
  <c r="K906" i="45" s="1"/>
  <c r="F907" i="45"/>
  <c r="K907" i="45" s="1"/>
  <c r="F908" i="45"/>
  <c r="K908" i="45" s="1"/>
  <c r="F909" i="45"/>
  <c r="K909" i="45" s="1"/>
  <c r="F910" i="45"/>
  <c r="K910" i="45" s="1"/>
  <c r="F911" i="45"/>
  <c r="F912" i="45"/>
  <c r="K912" i="45" s="1"/>
  <c r="F913" i="45"/>
  <c r="K913" i="45" s="1"/>
  <c r="F914" i="45"/>
  <c r="K914" i="45" s="1"/>
  <c r="F915" i="45"/>
  <c r="K915" i="45" s="1"/>
  <c r="F916" i="45"/>
  <c r="K916" i="45" s="1"/>
  <c r="F917" i="45"/>
  <c r="F918" i="45"/>
  <c r="F919" i="45"/>
  <c r="K919" i="45" s="1"/>
  <c r="F920" i="45"/>
  <c r="K920" i="45" s="1"/>
  <c r="F921" i="45"/>
  <c r="K921" i="45" s="1"/>
  <c r="F922" i="45"/>
  <c r="K922" i="45" s="1"/>
  <c r="F923" i="45"/>
  <c r="F924" i="45"/>
  <c r="K924" i="45" s="1"/>
  <c r="F925" i="45"/>
  <c r="K925" i="45" s="1"/>
  <c r="F926" i="45"/>
  <c r="K926" i="45" s="1"/>
  <c r="F927" i="45"/>
  <c r="K927" i="45" s="1"/>
  <c r="F928" i="45"/>
  <c r="K928" i="45" s="1"/>
  <c r="F929" i="45"/>
  <c r="K929" i="45" s="1"/>
  <c r="F930" i="45"/>
  <c r="K930" i="45" s="1"/>
  <c r="F931" i="45"/>
  <c r="K931" i="45" s="1"/>
  <c r="F932" i="45"/>
  <c r="K932" i="45" s="1"/>
  <c r="F933" i="45"/>
  <c r="F934" i="45"/>
  <c r="F935" i="45"/>
  <c r="F936" i="45"/>
  <c r="K936" i="45" s="1"/>
  <c r="F937" i="45"/>
  <c r="K937" i="45" s="1"/>
  <c r="F938" i="45"/>
  <c r="K938" i="45" s="1"/>
  <c r="F939" i="45"/>
  <c r="K939" i="45" s="1"/>
  <c r="F940" i="45"/>
  <c r="K940" i="45" s="1"/>
  <c r="F941" i="45"/>
  <c r="K941" i="45" s="1"/>
  <c r="F942" i="45"/>
  <c r="K942" i="45" s="1"/>
  <c r="F943" i="45"/>
  <c r="K943" i="45" s="1"/>
  <c r="F944" i="45"/>
  <c r="K944" i="45" s="1"/>
  <c r="F945" i="45"/>
  <c r="K945" i="45" s="1"/>
  <c r="F946" i="45"/>
  <c r="K946" i="45" s="1"/>
  <c r="F947" i="45"/>
  <c r="F948" i="45"/>
  <c r="K948" i="45" s="1"/>
  <c r="F949" i="45"/>
  <c r="F950" i="45"/>
  <c r="F951" i="45"/>
  <c r="K951" i="45" s="1"/>
  <c r="F952" i="45"/>
  <c r="K952" i="45" s="1"/>
  <c r="F953" i="45"/>
  <c r="K953" i="45" s="1"/>
  <c r="F954" i="45"/>
  <c r="K954" i="45" s="1"/>
  <c r="F955" i="45"/>
  <c r="K955" i="45" s="1"/>
  <c r="F956" i="45"/>
  <c r="K956" i="45" s="1"/>
  <c r="F957" i="45"/>
  <c r="K957" i="45" s="1"/>
  <c r="F958" i="45"/>
  <c r="K958" i="45" s="1"/>
  <c r="F959" i="45"/>
  <c r="F960" i="45"/>
  <c r="K960" i="45" s="1"/>
  <c r="F961" i="45"/>
  <c r="K961" i="45" s="1"/>
  <c r="F962" i="45"/>
  <c r="K962" i="45" s="1"/>
  <c r="F963" i="45"/>
  <c r="K963" i="45" s="1"/>
  <c r="F964" i="45"/>
  <c r="K964" i="45" s="1"/>
  <c r="F965" i="45"/>
  <c r="F966" i="45"/>
  <c r="F967" i="45"/>
  <c r="K967" i="45" s="1"/>
  <c r="F968" i="45"/>
  <c r="K968" i="45" s="1"/>
  <c r="F969" i="45"/>
  <c r="K969" i="45" s="1"/>
  <c r="F970" i="45"/>
  <c r="K970" i="45" s="1"/>
  <c r="F971" i="45"/>
  <c r="F972" i="45"/>
  <c r="K972" i="45" s="1"/>
  <c r="F973" i="45"/>
  <c r="K973" i="45" s="1"/>
  <c r="F974" i="45"/>
  <c r="K974" i="45" s="1"/>
  <c r="F975" i="45"/>
  <c r="K975" i="45" s="1"/>
  <c r="F976" i="45"/>
  <c r="K976" i="45" s="1"/>
  <c r="F977" i="45"/>
  <c r="K977" i="45" s="1"/>
  <c r="F978" i="45"/>
  <c r="K978" i="45" s="1"/>
  <c r="F979" i="45"/>
  <c r="K979" i="45" s="1"/>
  <c r="F980" i="45"/>
  <c r="K980" i="45" s="1"/>
  <c r="F981" i="45"/>
  <c r="F982" i="45"/>
  <c r="F983" i="45"/>
  <c r="F984" i="45"/>
  <c r="K984" i="45" s="1"/>
  <c r="F985" i="45"/>
  <c r="K985" i="45" s="1"/>
  <c r="F986" i="45"/>
  <c r="K986" i="45" s="1"/>
  <c r="F987" i="45"/>
  <c r="K987" i="45" s="1"/>
  <c r="F988" i="45"/>
  <c r="K988" i="45" s="1"/>
  <c r="F989" i="45"/>
  <c r="K989" i="45" s="1"/>
  <c r="F990" i="45"/>
  <c r="K990" i="45" s="1"/>
  <c r="F991" i="45"/>
  <c r="K991" i="45" s="1"/>
  <c r="F992" i="45"/>
  <c r="K992" i="45" s="1"/>
  <c r="F993" i="45"/>
  <c r="K993" i="45" s="1"/>
  <c r="F994" i="45"/>
  <c r="K994" i="45" s="1"/>
  <c r="F995" i="45"/>
  <c r="F996" i="45"/>
  <c r="K996" i="45" s="1"/>
  <c r="F997" i="45"/>
  <c r="F998" i="45"/>
  <c r="F999" i="45"/>
  <c r="K999" i="45" s="1"/>
  <c r="F1000" i="45"/>
  <c r="K1000" i="45" s="1"/>
  <c r="F1001" i="45"/>
  <c r="K1001" i="45" s="1"/>
  <c r="F1002" i="45"/>
  <c r="K1002" i="45" s="1"/>
  <c r="F1003" i="45"/>
  <c r="K1003" i="45" s="1"/>
  <c r="F1004" i="45"/>
  <c r="K1004" i="45" s="1"/>
  <c r="F1005" i="45"/>
  <c r="K1005" i="45" s="1"/>
  <c r="F1006" i="45"/>
  <c r="K1006" i="45" s="1"/>
  <c r="F1007" i="45"/>
  <c r="F1008" i="45"/>
  <c r="K1008" i="45" s="1"/>
  <c r="F1009" i="45"/>
  <c r="K1009" i="45" s="1"/>
  <c r="F1010" i="45"/>
  <c r="K1010" i="45" s="1"/>
  <c r="F1011" i="45"/>
  <c r="K1011" i="45" s="1"/>
  <c r="F1012" i="45"/>
  <c r="K1012" i="45" s="1"/>
  <c r="F1013" i="45"/>
  <c r="F1014" i="45"/>
  <c r="F1015" i="45"/>
  <c r="K1015" i="45" s="1"/>
  <c r="F1016" i="45"/>
  <c r="K1016" i="45" s="1"/>
  <c r="F1017" i="45"/>
  <c r="K1017" i="45" s="1"/>
  <c r="F1018" i="45"/>
  <c r="K1018" i="45" s="1"/>
  <c r="F1019" i="45"/>
  <c r="F1020" i="45"/>
  <c r="K1020" i="45" s="1"/>
  <c r="F1021" i="45"/>
  <c r="K1021" i="45" s="1"/>
  <c r="F1022" i="45"/>
  <c r="K1022" i="45" s="1"/>
  <c r="F1023" i="45"/>
  <c r="K1023" i="45" s="1"/>
  <c r="F1024" i="45"/>
  <c r="K1024" i="45" s="1"/>
  <c r="F1025" i="45"/>
  <c r="K1025" i="45" s="1"/>
  <c r="F1026" i="45"/>
  <c r="K1026" i="45" s="1"/>
  <c r="F1027" i="45"/>
  <c r="K1027" i="45" s="1"/>
  <c r="F1028" i="45"/>
  <c r="K1028" i="45" s="1"/>
  <c r="F1029" i="45"/>
  <c r="F1030" i="45"/>
  <c r="F1031" i="45"/>
  <c r="F1032" i="45"/>
  <c r="K1032" i="45" s="1"/>
  <c r="F1033" i="45"/>
  <c r="K1033" i="45" s="1"/>
  <c r="F1034" i="45"/>
  <c r="K1034" i="45" s="1"/>
  <c r="F1035" i="45"/>
  <c r="K1035" i="45" s="1"/>
  <c r="F1036" i="45"/>
  <c r="K1036" i="45" s="1"/>
  <c r="F1037" i="45"/>
  <c r="K1037" i="45" s="1"/>
  <c r="F1038" i="45"/>
  <c r="K1038" i="45" s="1"/>
  <c r="F1039" i="45"/>
  <c r="K1039" i="45" s="1"/>
  <c r="F1040" i="45"/>
  <c r="K1040" i="45" s="1"/>
  <c r="F1041" i="45"/>
  <c r="K1041" i="45" s="1"/>
  <c r="F1042" i="45"/>
  <c r="K1042" i="45" s="1"/>
  <c r="F1043" i="45"/>
  <c r="F1044" i="45"/>
  <c r="K1044" i="45" s="1"/>
  <c r="F1045" i="45"/>
  <c r="F1046" i="45"/>
  <c r="F1047" i="45"/>
  <c r="K1047" i="45" s="1"/>
  <c r="F1048" i="45"/>
  <c r="K1048" i="45" s="1"/>
  <c r="F1049" i="45"/>
  <c r="K1049" i="45" s="1"/>
  <c r="F1050" i="45"/>
  <c r="K1050" i="45" s="1"/>
  <c r="F1051" i="45"/>
  <c r="K1051" i="45" s="1"/>
  <c r="F1052" i="45"/>
  <c r="K1052" i="45" s="1"/>
  <c r="F1053" i="45"/>
  <c r="K1053" i="45" s="1"/>
  <c r="F1054" i="45"/>
  <c r="K1054" i="45" s="1"/>
  <c r="F1055" i="45"/>
  <c r="F1056" i="45"/>
  <c r="K1056" i="45" s="1"/>
  <c r="F1057" i="45"/>
  <c r="K1057" i="45" s="1"/>
  <c r="F1058" i="45"/>
  <c r="K1058" i="45" s="1"/>
  <c r="F1059" i="45"/>
  <c r="K1059" i="45" s="1"/>
  <c r="F1060" i="45"/>
  <c r="K1060" i="45" s="1"/>
  <c r="F1061" i="45"/>
  <c r="F1062" i="45"/>
  <c r="F1063" i="45"/>
  <c r="K1063" i="45" s="1"/>
  <c r="F1064" i="45"/>
  <c r="K1064" i="45" s="1"/>
  <c r="F1065" i="45"/>
  <c r="K1065" i="45" s="1"/>
  <c r="F1066" i="45"/>
  <c r="K1066" i="45" s="1"/>
  <c r="F1067" i="45"/>
  <c r="F1068" i="45"/>
  <c r="K1068" i="45" s="1"/>
  <c r="F1069" i="45"/>
  <c r="K1069" i="45" s="1"/>
  <c r="F1070" i="45"/>
  <c r="K1070" i="45" s="1"/>
  <c r="F1071" i="45"/>
  <c r="K1071" i="45" s="1"/>
  <c r="F1072" i="45"/>
  <c r="K1072" i="45" s="1"/>
  <c r="F1073" i="45"/>
  <c r="K1073" i="45" s="1"/>
  <c r="F1074" i="45"/>
  <c r="K1074" i="45" s="1"/>
  <c r="F1075" i="45"/>
  <c r="K1075" i="45" s="1"/>
  <c r="F1076" i="45"/>
  <c r="K1076" i="45" s="1"/>
  <c r="F1077" i="45"/>
  <c r="F1078" i="45"/>
  <c r="F1079" i="45"/>
  <c r="F1080" i="45"/>
  <c r="K1080" i="45" s="1"/>
  <c r="F1081" i="45"/>
  <c r="K1081" i="45" s="1"/>
  <c r="F1082" i="45"/>
  <c r="K1082" i="45" s="1"/>
  <c r="F1083" i="45"/>
  <c r="K1083" i="45" s="1"/>
  <c r="F1084" i="45"/>
  <c r="K1084" i="45" s="1"/>
  <c r="F1085" i="45"/>
  <c r="K1085" i="45" s="1"/>
  <c r="F1086" i="45"/>
  <c r="K1086" i="45" s="1"/>
  <c r="F1087" i="45"/>
  <c r="K1087" i="45" s="1"/>
  <c r="F1088" i="45"/>
  <c r="K1088" i="45" s="1"/>
  <c r="F1089" i="45"/>
  <c r="K1089" i="45" s="1"/>
  <c r="F1090" i="45"/>
  <c r="K1090" i="45" s="1"/>
  <c r="F1091" i="45"/>
  <c r="F1092" i="45"/>
  <c r="K1092" i="45" s="1"/>
  <c r="F1093" i="45"/>
  <c r="F1094" i="45"/>
  <c r="F1095" i="45"/>
  <c r="K1095" i="45" s="1"/>
  <c r="F1096" i="45"/>
  <c r="K1096" i="45" s="1"/>
  <c r="F1097" i="45"/>
  <c r="K1097" i="45" s="1"/>
  <c r="F1098" i="45"/>
  <c r="K1098" i="45" s="1"/>
  <c r="F1099" i="45"/>
  <c r="K1099" i="45" s="1"/>
  <c r="F1100" i="45"/>
  <c r="K1100" i="45" s="1"/>
  <c r="F1101" i="45"/>
  <c r="K1101" i="45" s="1"/>
  <c r="F1102" i="45"/>
  <c r="K1102" i="45" s="1"/>
  <c r="F1103" i="45"/>
  <c r="F1104" i="45"/>
  <c r="K1104" i="45" s="1"/>
  <c r="F1105" i="45"/>
  <c r="K1105" i="45" s="1"/>
  <c r="F1106" i="45"/>
  <c r="K1106" i="45" s="1"/>
  <c r="F1107" i="45"/>
  <c r="K1107" i="45" s="1"/>
  <c r="F1108" i="45"/>
  <c r="K1108" i="45" s="1"/>
  <c r="F1109" i="45"/>
  <c r="F1110" i="45"/>
  <c r="F1111" i="45"/>
  <c r="K1111" i="45" s="1"/>
  <c r="F1112" i="45"/>
  <c r="K1112" i="45" s="1"/>
  <c r="F1113" i="45"/>
  <c r="K1113" i="45" s="1"/>
  <c r="F1114" i="45"/>
  <c r="K1114" i="45" s="1"/>
  <c r="F1115" i="45"/>
  <c r="F1116" i="45"/>
  <c r="K1116" i="45" s="1"/>
  <c r="F1117" i="45"/>
  <c r="K1117" i="45" s="1"/>
  <c r="F1118" i="45"/>
  <c r="K1118" i="45" s="1"/>
  <c r="F1119" i="45"/>
  <c r="K1119" i="45" s="1"/>
  <c r="F1120" i="45"/>
  <c r="K1120" i="45" s="1"/>
  <c r="F1121" i="45"/>
  <c r="K1121" i="45" s="1"/>
  <c r="F1122" i="45"/>
  <c r="K1122" i="45" s="1"/>
  <c r="F1123" i="45"/>
  <c r="K1123" i="45" s="1"/>
  <c r="F1124" i="45"/>
  <c r="K1124" i="45" s="1"/>
  <c r="F1125" i="45"/>
  <c r="F1126" i="45"/>
  <c r="F1127" i="45"/>
  <c r="F1128" i="45"/>
  <c r="K1128" i="45" s="1"/>
  <c r="F1129" i="45"/>
  <c r="K1129" i="45" s="1"/>
  <c r="F1130" i="45"/>
  <c r="K1130" i="45" s="1"/>
  <c r="F1131" i="45"/>
  <c r="K1131" i="45" s="1"/>
  <c r="F1132" i="45"/>
  <c r="K1132" i="45" s="1"/>
  <c r="F1133" i="45"/>
  <c r="K1133" i="45" s="1"/>
  <c r="F1134" i="45"/>
  <c r="K1134" i="45" s="1"/>
  <c r="F1135" i="45"/>
  <c r="K1135" i="45" s="1"/>
  <c r="F1136" i="45"/>
  <c r="K1136" i="45" s="1"/>
  <c r="F1137" i="45"/>
  <c r="K1137" i="45" s="1"/>
  <c r="F1138" i="45"/>
  <c r="K1138" i="45" s="1"/>
  <c r="F1139" i="45"/>
  <c r="F1140" i="45"/>
  <c r="K1140" i="45" s="1"/>
  <c r="F1141" i="45"/>
  <c r="F1142" i="45"/>
  <c r="F1143" i="45"/>
  <c r="K1143" i="45" s="1"/>
  <c r="F1144" i="45"/>
  <c r="K1144" i="45" s="1"/>
  <c r="F1145" i="45"/>
  <c r="K1145" i="45" s="1"/>
  <c r="F1146" i="45"/>
  <c r="K1146" i="45" s="1"/>
  <c r="F1147" i="45"/>
  <c r="K1147" i="45" s="1"/>
  <c r="F1148" i="45"/>
  <c r="K1148" i="45" s="1"/>
  <c r="F1149" i="45"/>
  <c r="K1149" i="45" s="1"/>
  <c r="F1150" i="45"/>
  <c r="K1150" i="45" s="1"/>
  <c r="F1151" i="45"/>
  <c r="F1152" i="45"/>
  <c r="K1152" i="45" s="1"/>
  <c r="F1153" i="45"/>
  <c r="K1153" i="45" s="1"/>
  <c r="F1154" i="45"/>
  <c r="K1154" i="45" s="1"/>
  <c r="F1155" i="45"/>
  <c r="K1155" i="45" s="1"/>
  <c r="F1156" i="45"/>
  <c r="K1156" i="45" s="1"/>
  <c r="F1157" i="45"/>
  <c r="F1158" i="45"/>
  <c r="F1159" i="45"/>
  <c r="K1159" i="45" s="1"/>
  <c r="F1160" i="45"/>
  <c r="K1160" i="45" s="1"/>
  <c r="F1161" i="45"/>
  <c r="K1161" i="45" s="1"/>
  <c r="F1162" i="45"/>
  <c r="K1162" i="45" s="1"/>
  <c r="F1163" i="45"/>
  <c r="F1164" i="45"/>
  <c r="K1164" i="45" s="1"/>
  <c r="F1165" i="45"/>
  <c r="K1165" i="45" s="1"/>
  <c r="F1166" i="45"/>
  <c r="K1166" i="45" s="1"/>
  <c r="F1167" i="45"/>
  <c r="K1167" i="45" s="1"/>
  <c r="F1168" i="45"/>
  <c r="K1168" i="45" s="1"/>
  <c r="F1169" i="45"/>
  <c r="K1169" i="45" s="1"/>
  <c r="F1170" i="45"/>
  <c r="K1170" i="45" s="1"/>
  <c r="F1171" i="45"/>
  <c r="K1171" i="45" s="1"/>
  <c r="F1172" i="45"/>
  <c r="K1172" i="45" s="1"/>
  <c r="F1173" i="45"/>
  <c r="F1174" i="45"/>
  <c r="F1175" i="45"/>
  <c r="F1176" i="45"/>
  <c r="K1176" i="45" s="1"/>
  <c r="F1177" i="45"/>
  <c r="K1177" i="45" s="1"/>
  <c r="F1178" i="45"/>
  <c r="K1178" i="45" s="1"/>
  <c r="F1179" i="45"/>
  <c r="K1179" i="45" s="1"/>
  <c r="F1180" i="45"/>
  <c r="K1180" i="45" s="1"/>
  <c r="F1181" i="45"/>
  <c r="K1181" i="45" s="1"/>
  <c r="F1182" i="45"/>
  <c r="K1182" i="45" s="1"/>
  <c r="F1183" i="45"/>
  <c r="K1183" i="45" s="1"/>
  <c r="F1184" i="45"/>
  <c r="K1184" i="45" s="1"/>
  <c r="F1185" i="45"/>
  <c r="K1185" i="45" s="1"/>
  <c r="F1186" i="45"/>
  <c r="K1186" i="45" s="1"/>
  <c r="F1187" i="45"/>
  <c r="F1188" i="45"/>
  <c r="K1188" i="45" s="1"/>
  <c r="F1189" i="45"/>
  <c r="F1190" i="45"/>
  <c r="F1191" i="45"/>
  <c r="K1191" i="45" s="1"/>
  <c r="F1192" i="45"/>
  <c r="K1192" i="45" s="1"/>
  <c r="F1193" i="45"/>
  <c r="K1193" i="45" s="1"/>
  <c r="F1194" i="45"/>
  <c r="K1194" i="45" s="1"/>
  <c r="F1195" i="45"/>
  <c r="K1195" i="45" s="1"/>
  <c r="F1196" i="45"/>
  <c r="K1196" i="45" s="1"/>
  <c r="F1197" i="45"/>
  <c r="K1197" i="45" s="1"/>
  <c r="F1198" i="45"/>
  <c r="K1198" i="45" s="1"/>
  <c r="F1199" i="45"/>
  <c r="F1200" i="45"/>
  <c r="K1200" i="45" s="1"/>
  <c r="F1201" i="45"/>
  <c r="K1201" i="45" s="1"/>
  <c r="F1202" i="45"/>
  <c r="K1202" i="45" s="1"/>
  <c r="F1203" i="45"/>
  <c r="K1203" i="45" s="1"/>
  <c r="F1204" i="45"/>
  <c r="K1204" i="45" s="1"/>
  <c r="F1205" i="45"/>
  <c r="F1206" i="45"/>
  <c r="F1207" i="45"/>
  <c r="K1207" i="45" s="1"/>
  <c r="F1208" i="45"/>
  <c r="K1208" i="45" s="1"/>
  <c r="F1209" i="45"/>
  <c r="K1209" i="45" s="1"/>
  <c r="F1210" i="45"/>
  <c r="K1210" i="45" s="1"/>
  <c r="F1211" i="45"/>
  <c r="F1212" i="45"/>
  <c r="K1212" i="45" s="1"/>
  <c r="F1213" i="45"/>
  <c r="K1213" i="45" s="1"/>
  <c r="F1214" i="45"/>
  <c r="K1214" i="45" s="1"/>
  <c r="F1215" i="45"/>
  <c r="K1215" i="45" s="1"/>
  <c r="F1216" i="45"/>
  <c r="K1216" i="45" s="1"/>
  <c r="F1217" i="45"/>
  <c r="K1217" i="45" s="1"/>
  <c r="F1218" i="45"/>
  <c r="K1218" i="45" s="1"/>
  <c r="F1219" i="45"/>
  <c r="K1219" i="45" s="1"/>
  <c r="F1220" i="45"/>
  <c r="K1220" i="45" s="1"/>
  <c r="F1221" i="45"/>
  <c r="F1222" i="45"/>
  <c r="F1223" i="45"/>
  <c r="F1224" i="45"/>
  <c r="K1224" i="45" s="1"/>
  <c r="F1225" i="45"/>
  <c r="K1225" i="45" s="1"/>
  <c r="F1226" i="45"/>
  <c r="K1226" i="45" s="1"/>
  <c r="F1227" i="45"/>
  <c r="K1227" i="45" s="1"/>
  <c r="F1228" i="45"/>
  <c r="K1228" i="45" s="1"/>
  <c r="F1229" i="45"/>
  <c r="K1229" i="45" s="1"/>
  <c r="F1230" i="45"/>
  <c r="K1230" i="45" s="1"/>
  <c r="F1231" i="45"/>
  <c r="K1231" i="45" s="1"/>
  <c r="F1232" i="45"/>
  <c r="K1232" i="45" s="1"/>
  <c r="F1233" i="45"/>
  <c r="K1233" i="45" s="1"/>
  <c r="F1234" i="45"/>
  <c r="K1234" i="45" s="1"/>
  <c r="F1235" i="45"/>
  <c r="F1236" i="45"/>
  <c r="K1236" i="45" s="1"/>
  <c r="F1237" i="45"/>
  <c r="F1238" i="45"/>
  <c r="F1239" i="45"/>
  <c r="K1239" i="45" s="1"/>
  <c r="F1240" i="45"/>
  <c r="K1240" i="45" s="1"/>
  <c r="F1241" i="45"/>
  <c r="K1241" i="45" s="1"/>
  <c r="F1242" i="45"/>
  <c r="K1242" i="45" s="1"/>
  <c r="F1243" i="45"/>
  <c r="K1243" i="45" s="1"/>
  <c r="F1244" i="45"/>
  <c r="K1244" i="45" s="1"/>
  <c r="F1245" i="45"/>
  <c r="K1245" i="45" s="1"/>
  <c r="F1246" i="45"/>
  <c r="K1246" i="45" s="1"/>
  <c r="F1247" i="45"/>
  <c r="F1248" i="45"/>
  <c r="K1248" i="45" s="1"/>
  <c r="F1249" i="45"/>
  <c r="K1249" i="45" s="1"/>
  <c r="F1250" i="45"/>
  <c r="K1250" i="45" s="1"/>
  <c r="F1251" i="45"/>
  <c r="K1251" i="45" s="1"/>
  <c r="F1252" i="45"/>
  <c r="K1252" i="45" s="1"/>
  <c r="F1253" i="45"/>
  <c r="F1254" i="45"/>
  <c r="F1255" i="45"/>
  <c r="K1255" i="45" s="1"/>
  <c r="F1256" i="45"/>
  <c r="K1256" i="45" s="1"/>
  <c r="F1257" i="45"/>
  <c r="K1257" i="45" s="1"/>
  <c r="F1258" i="45"/>
  <c r="K1258" i="45" s="1"/>
  <c r="F1259" i="45"/>
  <c r="F1260" i="45"/>
  <c r="K1260" i="45" s="1"/>
  <c r="F1261" i="45"/>
  <c r="K1261" i="45" s="1"/>
  <c r="F1262" i="45"/>
  <c r="K1262" i="45" s="1"/>
  <c r="F1263" i="45"/>
  <c r="K1263" i="45" s="1"/>
  <c r="F1264" i="45"/>
  <c r="K1264" i="45" s="1"/>
  <c r="F1265" i="45"/>
  <c r="K1265" i="45" s="1"/>
  <c r="F1266" i="45"/>
  <c r="K1266" i="45" s="1"/>
  <c r="F1267" i="45"/>
  <c r="K1267" i="45" s="1"/>
  <c r="F1268" i="45"/>
  <c r="K1268" i="45" s="1"/>
  <c r="F1269" i="45"/>
  <c r="F1270" i="45"/>
  <c r="F1271" i="45"/>
  <c r="F1272" i="45"/>
  <c r="K1272" i="45" s="1"/>
  <c r="F1273" i="45"/>
  <c r="K1273" i="45" s="1"/>
  <c r="F1274" i="45"/>
  <c r="K1274" i="45" s="1"/>
  <c r="F1275" i="45"/>
  <c r="K1275" i="45" s="1"/>
  <c r="F1276" i="45"/>
  <c r="K1276" i="45" s="1"/>
  <c r="F1277" i="45"/>
  <c r="K1277" i="45" s="1"/>
  <c r="F1278" i="45"/>
  <c r="K1278" i="45" s="1"/>
  <c r="F1279" i="45"/>
  <c r="K1279" i="45" s="1"/>
  <c r="F1280" i="45"/>
  <c r="K1280" i="45" s="1"/>
  <c r="F1281" i="45"/>
  <c r="K1281" i="45" s="1"/>
  <c r="F1282" i="45"/>
  <c r="K1282" i="45" s="1"/>
  <c r="F1283" i="45"/>
  <c r="F1284" i="45"/>
  <c r="K1284" i="45" s="1"/>
  <c r="F1285" i="45"/>
  <c r="F1286" i="45"/>
  <c r="F1287" i="45"/>
  <c r="K1287" i="45" s="1"/>
  <c r="F1288" i="45"/>
  <c r="K1288" i="45" s="1"/>
  <c r="F1289" i="45"/>
  <c r="K1289" i="45" s="1"/>
  <c r="F1290" i="45"/>
  <c r="K1290" i="45" s="1"/>
  <c r="F1291" i="45"/>
  <c r="K1291" i="45" s="1"/>
  <c r="F1292" i="45"/>
  <c r="K1292" i="45" s="1"/>
  <c r="F1293" i="45"/>
  <c r="K1293" i="45" s="1"/>
  <c r="F1294" i="45"/>
  <c r="K1294" i="45" s="1"/>
  <c r="F1295" i="45"/>
  <c r="F1296" i="45"/>
  <c r="K1296" i="45" s="1"/>
  <c r="F1297" i="45"/>
  <c r="K1297" i="45" s="1"/>
  <c r="F1298" i="45"/>
  <c r="K1298" i="45" s="1"/>
  <c r="F1299" i="45"/>
  <c r="K1299" i="45" s="1"/>
  <c r="F1300" i="45"/>
  <c r="K1300" i="45" s="1"/>
  <c r="F1301" i="45"/>
  <c r="F1302" i="45"/>
  <c r="F1303" i="45"/>
  <c r="K1303" i="45" s="1"/>
  <c r="F1304" i="45"/>
  <c r="K1304" i="45" s="1"/>
  <c r="F1305" i="45"/>
  <c r="K1305" i="45" s="1"/>
  <c r="F1306" i="45"/>
  <c r="K1306" i="45" s="1"/>
  <c r="F1307" i="45"/>
  <c r="F1308" i="45"/>
  <c r="K1308" i="45" s="1"/>
  <c r="F1309" i="45"/>
  <c r="K1309" i="45" s="1"/>
  <c r="F1310" i="45"/>
  <c r="K1310" i="45" s="1"/>
  <c r="F1311" i="45"/>
  <c r="K1311" i="45" s="1"/>
  <c r="F1312" i="45"/>
  <c r="K1312" i="45" s="1"/>
  <c r="F1313" i="45"/>
  <c r="K1313" i="45" s="1"/>
  <c r="F1314" i="45"/>
  <c r="K1314" i="45" s="1"/>
  <c r="F1315" i="45"/>
  <c r="K1315" i="45" s="1"/>
  <c r="F1316" i="45"/>
  <c r="K1316" i="45" s="1"/>
  <c r="F1317" i="45"/>
  <c r="F1318" i="45"/>
  <c r="F1319" i="45"/>
  <c r="F1320" i="45"/>
  <c r="K1320" i="45" s="1"/>
  <c r="F1321" i="45"/>
  <c r="K1321" i="45" s="1"/>
  <c r="F1322" i="45"/>
  <c r="K1322" i="45" s="1"/>
  <c r="F1323" i="45"/>
  <c r="K1323" i="45" s="1"/>
  <c r="F1324" i="45"/>
  <c r="K1324" i="45" s="1"/>
  <c r="F1325" i="45"/>
  <c r="K1325" i="45" s="1"/>
  <c r="F1326" i="45"/>
  <c r="K1326" i="45" s="1"/>
  <c r="F1327" i="45"/>
  <c r="K1327" i="45" s="1"/>
  <c r="F1328" i="45"/>
  <c r="K1328" i="45" s="1"/>
  <c r="F1329" i="45"/>
  <c r="K1329" i="45" s="1"/>
  <c r="F1330" i="45"/>
  <c r="K1330" i="45" s="1"/>
  <c r="F1331" i="45"/>
  <c r="F1332" i="45"/>
  <c r="K1332" i="45" s="1"/>
  <c r="F1333" i="45"/>
  <c r="F1334" i="45"/>
  <c r="F1335" i="45"/>
  <c r="K1335" i="45" s="1"/>
  <c r="F1336" i="45"/>
  <c r="K1336" i="45" s="1"/>
  <c r="F1337" i="45"/>
  <c r="K1337" i="45" s="1"/>
  <c r="F1338" i="45"/>
  <c r="K1338" i="45" s="1"/>
  <c r="F1339" i="45"/>
  <c r="K1339" i="45" s="1"/>
  <c r="F1340" i="45"/>
  <c r="K1340" i="45" s="1"/>
  <c r="F1341" i="45"/>
  <c r="K1341" i="45" s="1"/>
  <c r="F1342" i="45"/>
  <c r="K1342" i="45" s="1"/>
  <c r="F1343" i="45"/>
  <c r="F1344" i="45"/>
  <c r="K1344" i="45" s="1"/>
  <c r="F1345" i="45"/>
  <c r="K1345" i="45" s="1"/>
  <c r="F1346" i="45"/>
  <c r="K1346" i="45" s="1"/>
  <c r="F1347" i="45"/>
  <c r="K1347" i="45" s="1"/>
  <c r="F1348" i="45"/>
  <c r="K1348" i="45" s="1"/>
  <c r="F1349" i="45"/>
  <c r="F1350" i="45"/>
  <c r="F1351" i="45"/>
  <c r="K1351" i="45" s="1"/>
  <c r="F1352" i="45"/>
  <c r="K1352" i="45" s="1"/>
  <c r="F1353" i="45"/>
  <c r="K1353" i="45" s="1"/>
  <c r="F1354" i="45"/>
  <c r="K1354" i="45" s="1"/>
  <c r="F1355" i="45"/>
  <c r="F1356" i="45"/>
  <c r="K1356" i="45" s="1"/>
  <c r="F1357" i="45"/>
  <c r="K1357" i="45" s="1"/>
  <c r="F1358" i="45"/>
  <c r="K1358" i="45" s="1"/>
  <c r="F1359" i="45"/>
  <c r="K1359" i="45" s="1"/>
  <c r="F1360" i="45"/>
  <c r="K1360" i="45" s="1"/>
  <c r="F1361" i="45"/>
  <c r="K1361" i="45" s="1"/>
  <c r="F1362" i="45"/>
  <c r="K1362" i="45" s="1"/>
  <c r="F1363" i="45"/>
  <c r="K1363" i="45" s="1"/>
  <c r="F1364" i="45"/>
  <c r="K1364" i="45" s="1"/>
  <c r="F1365" i="45"/>
  <c r="F1366" i="45"/>
  <c r="F1367" i="45"/>
  <c r="F1368" i="45"/>
  <c r="K1368" i="45" s="1"/>
  <c r="F1369" i="45"/>
  <c r="K1369" i="45" s="1"/>
  <c r="F1370" i="45"/>
  <c r="K1370" i="45" s="1"/>
  <c r="F1371" i="45"/>
  <c r="K1371" i="45" s="1"/>
  <c r="F1372" i="45"/>
  <c r="K1372" i="45" s="1"/>
  <c r="F1373" i="45"/>
  <c r="K1373" i="45" s="1"/>
  <c r="F1374" i="45"/>
  <c r="K1374" i="45" s="1"/>
  <c r="F1375" i="45"/>
  <c r="K1375" i="45" s="1"/>
  <c r="F1376" i="45"/>
  <c r="K1376" i="45" s="1"/>
  <c r="F1377" i="45"/>
  <c r="K1377" i="45" s="1"/>
  <c r="F1378" i="45"/>
  <c r="K1378" i="45" s="1"/>
  <c r="F1379" i="45"/>
  <c r="F1380" i="45"/>
  <c r="K1380" i="45" s="1"/>
  <c r="F1381" i="45"/>
  <c r="F1382" i="45"/>
  <c r="F1383" i="45"/>
  <c r="K1383" i="45" s="1"/>
  <c r="F1384" i="45"/>
  <c r="K1384" i="45" s="1"/>
  <c r="F1385" i="45"/>
  <c r="K1385" i="45" s="1"/>
  <c r="F1386" i="45"/>
  <c r="K1386" i="45" s="1"/>
  <c r="F1387" i="45"/>
  <c r="K1387" i="45" s="1"/>
  <c r="F1388" i="45"/>
  <c r="K1388" i="45" s="1"/>
  <c r="F1389" i="45"/>
  <c r="K1389" i="45" s="1"/>
  <c r="F1390" i="45"/>
  <c r="K1390" i="45" s="1"/>
  <c r="F1391" i="45"/>
  <c r="F1392" i="45"/>
  <c r="K1392" i="45" s="1"/>
  <c r="F1393" i="45"/>
  <c r="K1393" i="45" s="1"/>
  <c r="F1394" i="45"/>
  <c r="K1394" i="45" s="1"/>
  <c r="F1395" i="45"/>
  <c r="K1395" i="45" s="1"/>
  <c r="F1396" i="45"/>
  <c r="K1396" i="45" s="1"/>
  <c r="F1397" i="45"/>
  <c r="F1398" i="45"/>
  <c r="F1399" i="45"/>
  <c r="K1399" i="45" s="1"/>
  <c r="F1400" i="45"/>
  <c r="K1400" i="45" s="1"/>
  <c r="F1401" i="45"/>
  <c r="K1401" i="45" s="1"/>
  <c r="F1402" i="45"/>
  <c r="K1402" i="45" s="1"/>
  <c r="F1403" i="45"/>
  <c r="F1404" i="45"/>
  <c r="K1404" i="45" s="1"/>
  <c r="F1405" i="45"/>
  <c r="K1405" i="45" s="1"/>
  <c r="F1406" i="45"/>
  <c r="K1406" i="45" s="1"/>
  <c r="F1407" i="45"/>
  <c r="K1407" i="45" s="1"/>
  <c r="F1408" i="45"/>
  <c r="K1408" i="45" s="1"/>
  <c r="F1409" i="45"/>
  <c r="K1409" i="45" s="1"/>
  <c r="F1410" i="45"/>
  <c r="K1410" i="45" s="1"/>
  <c r="F1411" i="45"/>
  <c r="K1411" i="45" s="1"/>
  <c r="F1412" i="45"/>
  <c r="K1412" i="45" s="1"/>
  <c r="F1413" i="45"/>
  <c r="F1414" i="45"/>
  <c r="F1415" i="45"/>
  <c r="F1416" i="45"/>
  <c r="K1416" i="45" s="1"/>
  <c r="F1417" i="45"/>
  <c r="K1417" i="45" s="1"/>
  <c r="F1418" i="45"/>
  <c r="K1418" i="45" s="1"/>
  <c r="F1419" i="45"/>
  <c r="K1419" i="45" s="1"/>
  <c r="F1420" i="45"/>
  <c r="K1420" i="45" s="1"/>
  <c r="F1421" i="45"/>
  <c r="K1421" i="45" s="1"/>
  <c r="F1422" i="45"/>
  <c r="K1422" i="45" s="1"/>
  <c r="F1423" i="45"/>
  <c r="K1423" i="45" s="1"/>
  <c r="F1424" i="45"/>
  <c r="K1424" i="45" s="1"/>
  <c r="F1425" i="45"/>
  <c r="K1425" i="45" s="1"/>
  <c r="F1426" i="45"/>
  <c r="K1426" i="45" s="1"/>
  <c r="F1427" i="45"/>
  <c r="F1428" i="45"/>
  <c r="K1428" i="45" s="1"/>
  <c r="F1429" i="45"/>
  <c r="F1430" i="45"/>
  <c r="F1431" i="45"/>
  <c r="K1431" i="45" s="1"/>
  <c r="F1432" i="45"/>
  <c r="K1432" i="45" s="1"/>
  <c r="F1433" i="45"/>
  <c r="K1433" i="45" s="1"/>
  <c r="F1434" i="45"/>
  <c r="K1434" i="45" s="1"/>
  <c r="F1435" i="45"/>
  <c r="K1435" i="45" s="1"/>
  <c r="F1436" i="45"/>
  <c r="K1436" i="45" s="1"/>
  <c r="F1437" i="45"/>
  <c r="K1437" i="45" s="1"/>
  <c r="F1438" i="45"/>
  <c r="K1438" i="45" s="1"/>
  <c r="F1439" i="45"/>
  <c r="F1440" i="45"/>
  <c r="K1440" i="45" s="1"/>
  <c r="F1441" i="45"/>
  <c r="K1441" i="45" s="1"/>
  <c r="F1442" i="45"/>
  <c r="K1442" i="45" s="1"/>
  <c r="F1443" i="45"/>
  <c r="K1443" i="45" s="1"/>
  <c r="F1444" i="45"/>
  <c r="K1444" i="45" s="1"/>
  <c r="F1445" i="45"/>
  <c r="F1446" i="45"/>
  <c r="F1447" i="45"/>
  <c r="K1447" i="45" s="1"/>
  <c r="F1448" i="45"/>
  <c r="K1448" i="45" s="1"/>
  <c r="F1449" i="45"/>
  <c r="K1449" i="45" s="1"/>
  <c r="F1450" i="45"/>
  <c r="K1450" i="45" s="1"/>
  <c r="F1451" i="45"/>
  <c r="F1452" i="45"/>
  <c r="K1452" i="45" s="1"/>
  <c r="F1453" i="45"/>
  <c r="K1453" i="45" s="1"/>
  <c r="F1454" i="45"/>
  <c r="K1454" i="45" s="1"/>
  <c r="F1455" i="45"/>
  <c r="K1455" i="45" s="1"/>
  <c r="F1456" i="45"/>
  <c r="K1456" i="45" s="1"/>
  <c r="F1457" i="45"/>
  <c r="K1457" i="45" s="1"/>
  <c r="F1458" i="45"/>
  <c r="K1458" i="45" s="1"/>
  <c r="F1459" i="45"/>
  <c r="K1459" i="45" s="1"/>
  <c r="F1460" i="45"/>
  <c r="K1460" i="45" s="1"/>
  <c r="F1461" i="45"/>
  <c r="F1462" i="45"/>
  <c r="F1463" i="45"/>
  <c r="F1464" i="45"/>
  <c r="K1464" i="45" s="1"/>
  <c r="F1465" i="45"/>
  <c r="K1465" i="45" s="1"/>
  <c r="F1466" i="45"/>
  <c r="K1466" i="45" s="1"/>
  <c r="F1467" i="45"/>
  <c r="K1467" i="45" s="1"/>
  <c r="F1468" i="45"/>
  <c r="K1468" i="45" s="1"/>
  <c r="F1469" i="45"/>
  <c r="K1469" i="45" s="1"/>
  <c r="F1470" i="45"/>
  <c r="K1470" i="45" s="1"/>
  <c r="F1471" i="45"/>
  <c r="K1471" i="45" s="1"/>
  <c r="F1472" i="45"/>
  <c r="K1472" i="45" s="1"/>
  <c r="F1473" i="45"/>
  <c r="K1473" i="45" s="1"/>
  <c r="F1474" i="45"/>
  <c r="K1474" i="45" s="1"/>
  <c r="F1475" i="45"/>
  <c r="F1476" i="45"/>
  <c r="K1476" i="45" s="1"/>
  <c r="F1477" i="45"/>
  <c r="F1478" i="45"/>
  <c r="F1479" i="45"/>
  <c r="K1479" i="45" s="1"/>
  <c r="F1480" i="45"/>
  <c r="K1480" i="45" s="1"/>
  <c r="F1481" i="45"/>
  <c r="K1481" i="45" s="1"/>
  <c r="F1482" i="45"/>
  <c r="K1482" i="45" s="1"/>
  <c r="F1483" i="45"/>
  <c r="K1483" i="45" s="1"/>
  <c r="F1484" i="45"/>
  <c r="K1484" i="45" s="1"/>
  <c r="F1485" i="45"/>
  <c r="K1485" i="45" s="1"/>
  <c r="F1486" i="45"/>
  <c r="K1486" i="45" s="1"/>
  <c r="F1487" i="45"/>
  <c r="F1488" i="45"/>
  <c r="K1488" i="45" s="1"/>
  <c r="F1489" i="45"/>
  <c r="K1489" i="45" s="1"/>
  <c r="F1490" i="45"/>
  <c r="K1490" i="45" s="1"/>
  <c r="F1491" i="45"/>
  <c r="K1491" i="45" s="1"/>
  <c r="F1492" i="45"/>
  <c r="K1492" i="45" s="1"/>
  <c r="F1493" i="45"/>
  <c r="F1494" i="45"/>
  <c r="F1495" i="45"/>
  <c r="K1495" i="45" s="1"/>
  <c r="F1496" i="45"/>
  <c r="K1496" i="45" s="1"/>
  <c r="F1497" i="45"/>
  <c r="K1497" i="45" s="1"/>
  <c r="F1498" i="45"/>
  <c r="K1498" i="45" s="1"/>
  <c r="F1499" i="45"/>
  <c r="F1500" i="45"/>
  <c r="K1500" i="45" s="1"/>
  <c r="F1501" i="45"/>
  <c r="K1501" i="45" s="1"/>
  <c r="F1502" i="45"/>
  <c r="K1502" i="45" s="1"/>
  <c r="F1503" i="45"/>
  <c r="K1503" i="45" s="1"/>
  <c r="F1504" i="45"/>
  <c r="K1504" i="45" s="1"/>
  <c r="F1505" i="45"/>
  <c r="K1505" i="45" s="1"/>
  <c r="F1506" i="45"/>
  <c r="K1506" i="45" s="1"/>
  <c r="F1507" i="45"/>
  <c r="K1507" i="45" s="1"/>
  <c r="F1508" i="45"/>
  <c r="K1508" i="45" s="1"/>
  <c r="F1509" i="45"/>
  <c r="F1510" i="45"/>
  <c r="F1511" i="45"/>
  <c r="F1512" i="45"/>
  <c r="K1512" i="45" s="1"/>
  <c r="F1513" i="45"/>
  <c r="K1513" i="45" s="1"/>
  <c r="F1514" i="45"/>
  <c r="K1514" i="45" s="1"/>
  <c r="F1515" i="45"/>
  <c r="K1515" i="45" s="1"/>
  <c r="F1516" i="45"/>
  <c r="K1516" i="45" s="1"/>
  <c r="F1517" i="45"/>
  <c r="K1517" i="45" s="1"/>
  <c r="F1518" i="45"/>
  <c r="K1518" i="45" s="1"/>
  <c r="F1519" i="45"/>
  <c r="K1519" i="45" s="1"/>
  <c r="F1520" i="45"/>
  <c r="K1520" i="45" s="1"/>
  <c r="F1521" i="45"/>
  <c r="K1521" i="45" s="1"/>
  <c r="F1522" i="45"/>
  <c r="K1522" i="45" s="1"/>
  <c r="F1523" i="45"/>
  <c r="F1524" i="45"/>
  <c r="K1524" i="45" s="1"/>
  <c r="F1525" i="45"/>
  <c r="F1526" i="45"/>
  <c r="F1527" i="45"/>
  <c r="K1527" i="45" s="1"/>
  <c r="F1528" i="45"/>
  <c r="K1528" i="45" s="1"/>
  <c r="F1529" i="45"/>
  <c r="K1529" i="45" s="1"/>
  <c r="F1530" i="45"/>
  <c r="K1530" i="45" s="1"/>
  <c r="F1531" i="45"/>
  <c r="K1531" i="45" s="1"/>
  <c r="F1532" i="45"/>
  <c r="K1532" i="45" s="1"/>
  <c r="F1533" i="45"/>
  <c r="K1533" i="45" s="1"/>
  <c r="F1534" i="45"/>
  <c r="K1534" i="45" s="1"/>
  <c r="F1535" i="45"/>
  <c r="F1536" i="45"/>
  <c r="K1536" i="45" s="1"/>
  <c r="F1537" i="45"/>
  <c r="K1537" i="45" s="1"/>
  <c r="F1538" i="45"/>
  <c r="K1538" i="45" s="1"/>
  <c r="F1539" i="45"/>
  <c r="K1539" i="45" s="1"/>
  <c r="F1540" i="45"/>
  <c r="K1540" i="45" s="1"/>
  <c r="F1541" i="45"/>
  <c r="F1542" i="45"/>
  <c r="F1543" i="45"/>
  <c r="K1543" i="45" s="1"/>
  <c r="F1544" i="45"/>
  <c r="K1544" i="45" s="1"/>
  <c r="F1545" i="45"/>
  <c r="K1545" i="45" s="1"/>
  <c r="F1546" i="45"/>
  <c r="K1546" i="45" s="1"/>
  <c r="F1547" i="45"/>
  <c r="F1548" i="45"/>
  <c r="K1548" i="45" s="1"/>
  <c r="F1549" i="45"/>
  <c r="K1549" i="45" s="1"/>
  <c r="F1550" i="45"/>
  <c r="K1550" i="45" s="1"/>
  <c r="F1551" i="45"/>
  <c r="K1551" i="45" s="1"/>
  <c r="F1552" i="45"/>
  <c r="K1552" i="45" s="1"/>
  <c r="F1553" i="45"/>
  <c r="K1553" i="45" s="1"/>
  <c r="F1554" i="45"/>
  <c r="K1554" i="45" s="1"/>
  <c r="F1555" i="45"/>
  <c r="K1555" i="45" s="1"/>
  <c r="F1556" i="45"/>
  <c r="K1556" i="45" s="1"/>
  <c r="F1557" i="45"/>
  <c r="F1558" i="45"/>
  <c r="F1559" i="45"/>
  <c r="F1560" i="45"/>
  <c r="K1560" i="45" s="1"/>
  <c r="F1561" i="45"/>
  <c r="K1561" i="45" s="1"/>
  <c r="F1562" i="45"/>
  <c r="K1562" i="45" s="1"/>
  <c r="F1563" i="45"/>
  <c r="K1563" i="45" s="1"/>
  <c r="F1564" i="45"/>
  <c r="K1564" i="45" s="1"/>
  <c r="F1565" i="45"/>
  <c r="K1565" i="45" s="1"/>
  <c r="F1566" i="45"/>
  <c r="K1566" i="45" s="1"/>
  <c r="F1567" i="45"/>
  <c r="K1567" i="45" s="1"/>
  <c r="F1568" i="45"/>
  <c r="K1568" i="45" s="1"/>
  <c r="F1569" i="45"/>
  <c r="K1569" i="45" s="1"/>
  <c r="F1570" i="45"/>
  <c r="K1570" i="45" s="1"/>
  <c r="F1571" i="45"/>
  <c r="F1572" i="45"/>
  <c r="K1572" i="45" s="1"/>
  <c r="F1573" i="45"/>
  <c r="F1574" i="45"/>
  <c r="F1575" i="45"/>
  <c r="K1575" i="45" s="1"/>
  <c r="F1576" i="45"/>
  <c r="K1576" i="45" s="1"/>
  <c r="F1577" i="45"/>
  <c r="K1577" i="45" s="1"/>
  <c r="F1578" i="45"/>
  <c r="K1578" i="45" s="1"/>
  <c r="F1579" i="45"/>
  <c r="K1579" i="45" s="1"/>
  <c r="F1580" i="45"/>
  <c r="K1580" i="45" s="1"/>
  <c r="F1581" i="45"/>
  <c r="K1581" i="45" s="1"/>
  <c r="F1582" i="45"/>
  <c r="K1582" i="45" s="1"/>
  <c r="F1583" i="45"/>
  <c r="F1584" i="45"/>
  <c r="K1584" i="45" s="1"/>
  <c r="F1585" i="45"/>
  <c r="K1585" i="45" s="1"/>
  <c r="F1586" i="45"/>
  <c r="K1586" i="45" s="1"/>
  <c r="F1587" i="45"/>
  <c r="K1587" i="45" s="1"/>
  <c r="F1588" i="45"/>
  <c r="K1588" i="45" s="1"/>
  <c r="F1589" i="45"/>
  <c r="F1590" i="45"/>
  <c r="F1591" i="45"/>
  <c r="K1591" i="45" s="1"/>
  <c r="F1592" i="45"/>
  <c r="K1592" i="45" s="1"/>
  <c r="F1593" i="45"/>
  <c r="K1593" i="45" s="1"/>
  <c r="F1594" i="45"/>
  <c r="K1594" i="45" s="1"/>
  <c r="F1595" i="45"/>
  <c r="F1596" i="45"/>
  <c r="K1596" i="45" s="1"/>
  <c r="F1597" i="45"/>
  <c r="K1597" i="45" s="1"/>
  <c r="F1598" i="45"/>
  <c r="K1598" i="45" s="1"/>
  <c r="F1599" i="45"/>
  <c r="K1599" i="45" s="1"/>
  <c r="F1600" i="45"/>
  <c r="K1600" i="45" s="1"/>
  <c r="F1601" i="45"/>
  <c r="K1601" i="45" s="1"/>
  <c r="F1602" i="45"/>
  <c r="K1602" i="45" s="1"/>
  <c r="F1603" i="45"/>
  <c r="K1603" i="45" s="1"/>
  <c r="F1604" i="45"/>
  <c r="K1604" i="45" s="1"/>
  <c r="F1605" i="45"/>
  <c r="F1606" i="45"/>
  <c r="F1607" i="45"/>
  <c r="F1608" i="45"/>
  <c r="K1608" i="45" s="1"/>
  <c r="F1609" i="45"/>
  <c r="K1609" i="45" s="1"/>
  <c r="F1610" i="45"/>
  <c r="K1610" i="45" s="1"/>
  <c r="F1611" i="45"/>
  <c r="K1611" i="45" s="1"/>
  <c r="F1612" i="45"/>
  <c r="K1612" i="45" s="1"/>
  <c r="F1613" i="45"/>
  <c r="K1613" i="45" s="1"/>
  <c r="F1614" i="45"/>
  <c r="K1614" i="45" s="1"/>
  <c r="F1615" i="45"/>
  <c r="K1615" i="45" s="1"/>
  <c r="F1616" i="45"/>
  <c r="K1616" i="45" s="1"/>
  <c r="F1617" i="45"/>
  <c r="K1617" i="45" s="1"/>
  <c r="F1618" i="45"/>
  <c r="K1618" i="45" s="1"/>
  <c r="F1619" i="45"/>
  <c r="F1620" i="45"/>
  <c r="K1620" i="45" s="1"/>
  <c r="F1621" i="45"/>
  <c r="F1622" i="45"/>
  <c r="F1623" i="45"/>
  <c r="K1623" i="45" s="1"/>
  <c r="F1624" i="45"/>
  <c r="K1624" i="45" s="1"/>
  <c r="F1625" i="45"/>
  <c r="K1625" i="45" s="1"/>
  <c r="F1626" i="45"/>
  <c r="K1626" i="45" s="1"/>
  <c r="F1627" i="45"/>
  <c r="K1627" i="45" s="1"/>
  <c r="F1628" i="45"/>
  <c r="K1628" i="45" s="1"/>
  <c r="F1629" i="45"/>
  <c r="K1629" i="45" s="1"/>
  <c r="F1630" i="45"/>
  <c r="K1630" i="45" s="1"/>
  <c r="F1631" i="45"/>
  <c r="F1632" i="45"/>
  <c r="K1632" i="45" s="1"/>
  <c r="F1633" i="45"/>
  <c r="K1633" i="45" s="1"/>
  <c r="F1634" i="45"/>
  <c r="K1634" i="45" s="1"/>
  <c r="F1635" i="45"/>
  <c r="K1635" i="45" s="1"/>
  <c r="F1636" i="45"/>
  <c r="K1636" i="45" s="1"/>
  <c r="F1637" i="45"/>
  <c r="F1638" i="45"/>
  <c r="F1639" i="45"/>
  <c r="K1639" i="45" s="1"/>
  <c r="F1640" i="45"/>
  <c r="K1640" i="45" s="1"/>
  <c r="F1641" i="45"/>
  <c r="K1641" i="45" s="1"/>
  <c r="F1642" i="45"/>
  <c r="K1642" i="45" s="1"/>
  <c r="F1643" i="45"/>
  <c r="F1644" i="45"/>
  <c r="K1644" i="45" s="1"/>
  <c r="F1645" i="45"/>
  <c r="K1645" i="45" s="1"/>
  <c r="F1646" i="45"/>
  <c r="K1646" i="45" s="1"/>
  <c r="F1647" i="45"/>
  <c r="K1647" i="45" s="1"/>
  <c r="F1648" i="45"/>
  <c r="K1648" i="45" s="1"/>
  <c r="F1649" i="45"/>
  <c r="K1649" i="45" s="1"/>
  <c r="F1650" i="45"/>
  <c r="K1650" i="45" s="1"/>
  <c r="F1651" i="45"/>
  <c r="K1651" i="45" s="1"/>
  <c r="F1652" i="45"/>
  <c r="K1652" i="45" s="1"/>
  <c r="F1653" i="45"/>
  <c r="F1654" i="45"/>
  <c r="F1655" i="45"/>
  <c r="F1656" i="45"/>
  <c r="K1656" i="45" s="1"/>
  <c r="F1657" i="45"/>
  <c r="K1657" i="45" s="1"/>
  <c r="F1658" i="45"/>
  <c r="K1658" i="45" s="1"/>
  <c r="F1659" i="45"/>
  <c r="K1659" i="45" s="1"/>
  <c r="F1660" i="45"/>
  <c r="K1660" i="45" s="1"/>
  <c r="F1661" i="45"/>
  <c r="K1661" i="45" s="1"/>
  <c r="F1662" i="45"/>
  <c r="K1662" i="45" s="1"/>
  <c r="F1663" i="45"/>
  <c r="K1663" i="45" s="1"/>
  <c r="F1664" i="45"/>
  <c r="K1664" i="45" s="1"/>
  <c r="F1665" i="45"/>
  <c r="K1665" i="45" s="1"/>
  <c r="F1666" i="45"/>
  <c r="K1666" i="45" s="1"/>
  <c r="F1667" i="45"/>
  <c r="F1668" i="45"/>
  <c r="K1668" i="45" s="1"/>
  <c r="F1669" i="45"/>
  <c r="F1670" i="45"/>
  <c r="F1671" i="45"/>
  <c r="K1671" i="45" s="1"/>
  <c r="F1672" i="45"/>
  <c r="K1672" i="45" s="1"/>
  <c r="F1673" i="45"/>
  <c r="K1673" i="45" s="1"/>
  <c r="F1674" i="45"/>
  <c r="K1674" i="45" s="1"/>
  <c r="F1675" i="45"/>
  <c r="K1675" i="45" s="1"/>
  <c r="F1676" i="45"/>
  <c r="K1676" i="45" s="1"/>
  <c r="F1677" i="45"/>
  <c r="K1677" i="45" s="1"/>
  <c r="F1678" i="45"/>
  <c r="K1678" i="45" s="1"/>
  <c r="F1679" i="45"/>
  <c r="F1680" i="45"/>
  <c r="K1680" i="45" s="1"/>
  <c r="F1681" i="45"/>
  <c r="K1681" i="45" s="1"/>
  <c r="F1682" i="45"/>
  <c r="K1682" i="45" s="1"/>
  <c r="F1683" i="45"/>
  <c r="K1683" i="45" s="1"/>
  <c r="F1684" i="45"/>
  <c r="K1684" i="45" s="1"/>
  <c r="F1685" i="45"/>
  <c r="F1686" i="45"/>
  <c r="F1687" i="45"/>
  <c r="K1687" i="45" s="1"/>
  <c r="F1688" i="45"/>
  <c r="K1688" i="45" s="1"/>
  <c r="F1689" i="45"/>
  <c r="K1689" i="45" s="1"/>
  <c r="F1690" i="45"/>
  <c r="K1690" i="45" s="1"/>
  <c r="F1691" i="45"/>
  <c r="F1692" i="45"/>
  <c r="K1692" i="45" s="1"/>
  <c r="F1693" i="45"/>
  <c r="K1693" i="45" s="1"/>
  <c r="F1694" i="45"/>
  <c r="K1694" i="45" s="1"/>
  <c r="F1695" i="45"/>
  <c r="K1695" i="45" s="1"/>
  <c r="F1696" i="45"/>
  <c r="K1696" i="45" s="1"/>
  <c r="F1697" i="45"/>
  <c r="K1697" i="45" s="1"/>
  <c r="F1698" i="45"/>
  <c r="K1698" i="45" s="1"/>
  <c r="F1699" i="45"/>
  <c r="K1699" i="45" s="1"/>
  <c r="F1700" i="45"/>
  <c r="K1700" i="45" s="1"/>
  <c r="F1701" i="45"/>
  <c r="F1702" i="45"/>
  <c r="F1703" i="45"/>
  <c r="F1704" i="45"/>
  <c r="K1704" i="45" s="1"/>
  <c r="F1705" i="45"/>
  <c r="K1705" i="45" s="1"/>
  <c r="F1706" i="45"/>
  <c r="K1706" i="45" s="1"/>
  <c r="F1707" i="45"/>
  <c r="K1707" i="45" s="1"/>
  <c r="F1708" i="45"/>
  <c r="K1708" i="45" s="1"/>
  <c r="F1709" i="45"/>
  <c r="K1709" i="45" s="1"/>
  <c r="F1710" i="45"/>
  <c r="K1710" i="45" s="1"/>
  <c r="F1711" i="45"/>
  <c r="K1711" i="45" s="1"/>
  <c r="F1712" i="45"/>
  <c r="K1712" i="45" s="1"/>
  <c r="F1713" i="45"/>
  <c r="K1713" i="45" s="1"/>
  <c r="F1714" i="45"/>
  <c r="K1714" i="45" s="1"/>
  <c r="F1715" i="45"/>
  <c r="F1716" i="45"/>
  <c r="K1716" i="45" s="1"/>
  <c r="F1717" i="45"/>
  <c r="F1718" i="45"/>
  <c r="F1719" i="45"/>
  <c r="K1719" i="45" s="1"/>
  <c r="F1720" i="45"/>
  <c r="K1720" i="45" s="1"/>
  <c r="F1721" i="45"/>
  <c r="K1721" i="45" s="1"/>
  <c r="F1722" i="45"/>
  <c r="K1722" i="45" s="1"/>
  <c r="F1723" i="45"/>
  <c r="K1723" i="45" s="1"/>
  <c r="F1724" i="45"/>
  <c r="K1724" i="45" s="1"/>
  <c r="F1725" i="45"/>
  <c r="K1725" i="45" s="1"/>
  <c r="F1726" i="45"/>
  <c r="K1726" i="45" s="1"/>
  <c r="F1727" i="45"/>
  <c r="F1728" i="45"/>
  <c r="K1728" i="45" s="1"/>
  <c r="F1729" i="45"/>
  <c r="K1729" i="45" s="1"/>
  <c r="F1730" i="45"/>
  <c r="K1730" i="45" s="1"/>
  <c r="F1731" i="45"/>
  <c r="K1731" i="45" s="1"/>
  <c r="F1732" i="45"/>
  <c r="K1732" i="45" s="1"/>
  <c r="F1733" i="45"/>
  <c r="F1734" i="45"/>
  <c r="F1735" i="45"/>
  <c r="K1735" i="45" s="1"/>
  <c r="F1736" i="45"/>
  <c r="K1736" i="45" s="1"/>
  <c r="F1737" i="45"/>
  <c r="K1737" i="45" s="1"/>
  <c r="F1738" i="45"/>
  <c r="K1738" i="45" s="1"/>
  <c r="F1739" i="45"/>
  <c r="F1740" i="45"/>
  <c r="K1740" i="45" s="1"/>
  <c r="F1741" i="45"/>
  <c r="K1741" i="45" s="1"/>
  <c r="F1742" i="45"/>
  <c r="K1742" i="45" s="1"/>
  <c r="F1743" i="45"/>
  <c r="K1743" i="45" s="1"/>
  <c r="F1744" i="45"/>
  <c r="K1744" i="45" s="1"/>
  <c r="F1745" i="45"/>
  <c r="K1745" i="45" s="1"/>
  <c r="F1746" i="45"/>
  <c r="K1746" i="45" s="1"/>
  <c r="F1747" i="45"/>
  <c r="K1747" i="45" s="1"/>
  <c r="F1748" i="45"/>
  <c r="K1748" i="45" s="1"/>
  <c r="F1749" i="45"/>
  <c r="F1750" i="45"/>
  <c r="F1751" i="45"/>
  <c r="F1752" i="45"/>
  <c r="K1752" i="45" s="1"/>
  <c r="F1753" i="45"/>
  <c r="K1753" i="45" s="1"/>
  <c r="F1754" i="45"/>
  <c r="K1754" i="45" s="1"/>
  <c r="F1755" i="45"/>
  <c r="K1755" i="45" s="1"/>
  <c r="F1756" i="45"/>
  <c r="K1756" i="45" s="1"/>
  <c r="F1757" i="45"/>
  <c r="K1757" i="45" s="1"/>
  <c r="F1758" i="45"/>
  <c r="K1758" i="45" s="1"/>
  <c r="F1759" i="45"/>
  <c r="K1759" i="45" s="1"/>
  <c r="F1760" i="45"/>
  <c r="K1760" i="45" s="1"/>
  <c r="F1761" i="45"/>
  <c r="K1761" i="45" s="1"/>
  <c r="F1762" i="45"/>
  <c r="K1762" i="45" s="1"/>
  <c r="F1763" i="45"/>
  <c r="F1764" i="45"/>
  <c r="K1764" i="45" s="1"/>
  <c r="F1765" i="45"/>
  <c r="F1766" i="45"/>
  <c r="F1767" i="45"/>
  <c r="K1767" i="45" s="1"/>
  <c r="F1768" i="45"/>
  <c r="K1768" i="45" s="1"/>
  <c r="F1769" i="45"/>
  <c r="K1769" i="45" s="1"/>
  <c r="F1770" i="45"/>
  <c r="K1770" i="45" s="1"/>
  <c r="F1771" i="45"/>
  <c r="K1771" i="45" s="1"/>
  <c r="F1772" i="45"/>
  <c r="K1772" i="45" s="1"/>
  <c r="F1773" i="45"/>
  <c r="K1773" i="45" s="1"/>
  <c r="F1774" i="45"/>
  <c r="K1774" i="45" s="1"/>
  <c r="F1775" i="45"/>
  <c r="F1776" i="45"/>
  <c r="K1776" i="45" s="1"/>
  <c r="F1777" i="45"/>
  <c r="K1777" i="45" s="1"/>
  <c r="F1778" i="45"/>
  <c r="K1778" i="45" s="1"/>
  <c r="F1779" i="45"/>
  <c r="K1779" i="45" s="1"/>
  <c r="F1780" i="45"/>
  <c r="K1780" i="45" s="1"/>
  <c r="F1781" i="45"/>
  <c r="F1782" i="45"/>
  <c r="F1783" i="45"/>
  <c r="K1783" i="45" s="1"/>
  <c r="F1784" i="45"/>
  <c r="K1784" i="45" s="1"/>
  <c r="F1785" i="45"/>
  <c r="K1785" i="45" s="1"/>
  <c r="F1786" i="45"/>
  <c r="K1786" i="45" s="1"/>
  <c r="F1787" i="45"/>
  <c r="F1788" i="45"/>
  <c r="K1788" i="45" s="1"/>
  <c r="F1789" i="45"/>
  <c r="K1789" i="45" s="1"/>
  <c r="F1790" i="45"/>
  <c r="K1790" i="45" s="1"/>
  <c r="F1791" i="45"/>
  <c r="K1791" i="45" s="1"/>
  <c r="F1792" i="45"/>
  <c r="K1792" i="45" s="1"/>
  <c r="F1793" i="45"/>
  <c r="K1793" i="45" s="1"/>
  <c r="F1794" i="45"/>
  <c r="K1794" i="45" s="1"/>
  <c r="F1795" i="45"/>
  <c r="K1795" i="45" s="1"/>
  <c r="F1796" i="45"/>
  <c r="K1796" i="45" s="1"/>
  <c r="F1797" i="45"/>
  <c r="F1798" i="45"/>
  <c r="F1799" i="45"/>
  <c r="F1800" i="45"/>
  <c r="K1800" i="45" s="1"/>
  <c r="F1801" i="45"/>
  <c r="K1801" i="45" s="1"/>
  <c r="F1802" i="45"/>
  <c r="K1802" i="45" s="1"/>
  <c r="F1803" i="45"/>
  <c r="K1803" i="45" s="1"/>
  <c r="F1804" i="45"/>
  <c r="K1804" i="45" s="1"/>
  <c r="F1805" i="45"/>
  <c r="K1805" i="45" s="1"/>
  <c r="F1806" i="45"/>
  <c r="K1806" i="45" s="1"/>
  <c r="F1807" i="45"/>
  <c r="K1807" i="45" s="1"/>
  <c r="F1808" i="45"/>
  <c r="K1808" i="45" s="1"/>
  <c r="F1809" i="45"/>
  <c r="K1809" i="45" s="1"/>
  <c r="F1810" i="45"/>
  <c r="K1810" i="45" s="1"/>
  <c r="F1811" i="45"/>
  <c r="F1812" i="45"/>
  <c r="K1812" i="45" s="1"/>
  <c r="F1813" i="45"/>
  <c r="F1814" i="45"/>
  <c r="F1815" i="45"/>
  <c r="K1815" i="45" s="1"/>
  <c r="F1816" i="45"/>
  <c r="K1816" i="45" s="1"/>
  <c r="F1817" i="45"/>
  <c r="K1817" i="45" s="1"/>
  <c r="F1818" i="45"/>
  <c r="K1818" i="45" s="1"/>
  <c r="F1819" i="45"/>
  <c r="K1819" i="45" s="1"/>
  <c r="F1820" i="45"/>
  <c r="K1820" i="45" s="1"/>
  <c r="F1821" i="45"/>
  <c r="K1821" i="45" s="1"/>
  <c r="F1822" i="45"/>
  <c r="K1822" i="45" s="1"/>
  <c r="F1823" i="45"/>
  <c r="F1824" i="45"/>
  <c r="K1824" i="45" s="1"/>
  <c r="F1825" i="45"/>
  <c r="K1825" i="45" s="1"/>
  <c r="F1826" i="45"/>
  <c r="K1826" i="45" s="1"/>
  <c r="F1827" i="45"/>
  <c r="K1827" i="45" s="1"/>
  <c r="F1828" i="45"/>
  <c r="K1828" i="45" s="1"/>
  <c r="F1829" i="45"/>
  <c r="F1830" i="45"/>
  <c r="F1831" i="45"/>
  <c r="K1831" i="45" s="1"/>
  <c r="F1832" i="45"/>
  <c r="K1832" i="45" s="1"/>
  <c r="F1833" i="45"/>
  <c r="K1833" i="45" s="1"/>
  <c r="F1834" i="45"/>
  <c r="K1834" i="45" s="1"/>
  <c r="F1835" i="45"/>
  <c r="F1836" i="45"/>
  <c r="K1836" i="45" s="1"/>
  <c r="F1837" i="45"/>
  <c r="K1837" i="45" s="1"/>
  <c r="F1838" i="45"/>
  <c r="K1838" i="45" s="1"/>
  <c r="F1839" i="45"/>
  <c r="K1839" i="45" s="1"/>
  <c r="F1840" i="45"/>
  <c r="K1840" i="45" s="1"/>
  <c r="F1841" i="45"/>
  <c r="K1841" i="45" s="1"/>
  <c r="F1842" i="45"/>
  <c r="K1842" i="45" s="1"/>
  <c r="F1843" i="45"/>
  <c r="K1843" i="45" s="1"/>
  <c r="F1844" i="45"/>
  <c r="K1844" i="45" s="1"/>
  <c r="F1845" i="45"/>
  <c r="F1846" i="45"/>
  <c r="F1847" i="45"/>
  <c r="F1848" i="45"/>
  <c r="K1848" i="45" s="1"/>
  <c r="F1849" i="45"/>
  <c r="K1849" i="45" s="1"/>
  <c r="F1850" i="45"/>
  <c r="K1850" i="45" s="1"/>
  <c r="F1851" i="45"/>
  <c r="K1851" i="45" s="1"/>
  <c r="F1852" i="45"/>
  <c r="K1852" i="45" s="1"/>
  <c r="F1853" i="45"/>
  <c r="K1853" i="45" s="1"/>
  <c r="F1854" i="45"/>
  <c r="K1854" i="45" s="1"/>
  <c r="F1855" i="45"/>
  <c r="K1855" i="45" s="1"/>
  <c r="F1856" i="45"/>
  <c r="K1856" i="45" s="1"/>
  <c r="F1857" i="45"/>
  <c r="K1857" i="45" s="1"/>
  <c r="F1858" i="45"/>
  <c r="K1858" i="45" s="1"/>
  <c r="F1859" i="45"/>
  <c r="F1860" i="45"/>
  <c r="K1860" i="45" s="1"/>
  <c r="F1861" i="45"/>
  <c r="F1862" i="45"/>
  <c r="F1863" i="45"/>
  <c r="K1863" i="45" s="1"/>
  <c r="F1864" i="45"/>
  <c r="K1864" i="45" s="1"/>
  <c r="F1865" i="45"/>
  <c r="K1865" i="45" s="1"/>
  <c r="F1866" i="45"/>
  <c r="K1866" i="45" s="1"/>
  <c r="F1867" i="45"/>
  <c r="K1867" i="45" s="1"/>
  <c r="F1868" i="45"/>
  <c r="K1868" i="45" s="1"/>
  <c r="F1869" i="45"/>
  <c r="K1869" i="45" s="1"/>
  <c r="F1870" i="45"/>
  <c r="K1870" i="45" s="1"/>
  <c r="F1871" i="45"/>
  <c r="F1872" i="45"/>
  <c r="K1872" i="45" s="1"/>
  <c r="F1873" i="45"/>
  <c r="K1873" i="45" s="1"/>
  <c r="F1874" i="45"/>
  <c r="K1874" i="45" s="1"/>
  <c r="F1875" i="45"/>
  <c r="K1875" i="45" s="1"/>
  <c r="F1876" i="45"/>
  <c r="K1876" i="45" s="1"/>
  <c r="F1877" i="45"/>
  <c r="F1878" i="45"/>
  <c r="F1879" i="45"/>
  <c r="K1879" i="45" s="1"/>
  <c r="F1880" i="45"/>
  <c r="K1880" i="45" s="1"/>
  <c r="F1881" i="45"/>
  <c r="K1881" i="45" s="1"/>
  <c r="F1882" i="45"/>
  <c r="K1882" i="45" s="1"/>
  <c r="F1883" i="45"/>
  <c r="F1884" i="45"/>
  <c r="K1884" i="45" s="1"/>
  <c r="F1885" i="45"/>
  <c r="K1885" i="45" s="1"/>
  <c r="F1886" i="45"/>
  <c r="K1886" i="45" s="1"/>
  <c r="F1887" i="45"/>
  <c r="K1887" i="45" s="1"/>
  <c r="F1888" i="45"/>
  <c r="K1888" i="45" s="1"/>
  <c r="F1889" i="45"/>
  <c r="K1889" i="45" s="1"/>
  <c r="F1890" i="45"/>
  <c r="K1890" i="45" s="1"/>
  <c r="F1891" i="45"/>
  <c r="K1891" i="45" s="1"/>
  <c r="F1892" i="45"/>
  <c r="K1892" i="45" s="1"/>
  <c r="F1893" i="45"/>
  <c r="F1894" i="45"/>
  <c r="F1895" i="45"/>
  <c r="F1896" i="45"/>
  <c r="K1896" i="45" s="1"/>
  <c r="F1897" i="45"/>
  <c r="K1897" i="45" s="1"/>
  <c r="F1898" i="45"/>
  <c r="K1898" i="45" s="1"/>
  <c r="F1899" i="45"/>
  <c r="K1899" i="45" s="1"/>
  <c r="F1900" i="45"/>
  <c r="K1900" i="45" s="1"/>
  <c r="F1901" i="45"/>
  <c r="K1901" i="45" s="1"/>
  <c r="F1902" i="45"/>
  <c r="K1902" i="45" s="1"/>
  <c r="F1903" i="45"/>
  <c r="K1903" i="45" s="1"/>
  <c r="F1904" i="45"/>
  <c r="K1904" i="45" s="1"/>
  <c r="F1905" i="45"/>
  <c r="K1905" i="45" s="1"/>
  <c r="F1906" i="45"/>
  <c r="K1906" i="45" s="1"/>
  <c r="F1907" i="45"/>
  <c r="F1908" i="45"/>
  <c r="K1908" i="45" s="1"/>
  <c r="F1909" i="45"/>
  <c r="F1910" i="45"/>
  <c r="F1911" i="45"/>
  <c r="K1911" i="45" s="1"/>
  <c r="F1912" i="45"/>
  <c r="K1912" i="45" s="1"/>
  <c r="F1913" i="45"/>
  <c r="K1913" i="45" s="1"/>
  <c r="F1914" i="45"/>
  <c r="K1914" i="45" s="1"/>
  <c r="F1915" i="45"/>
  <c r="K1915" i="45" s="1"/>
  <c r="F1916" i="45"/>
  <c r="K1916" i="45" s="1"/>
  <c r="F1917" i="45"/>
  <c r="K1917" i="45" s="1"/>
  <c r="F1918" i="45"/>
  <c r="K1918" i="45" s="1"/>
  <c r="F1919" i="45"/>
  <c r="F1920" i="45"/>
  <c r="K1920" i="45" s="1"/>
  <c r="F1921" i="45"/>
  <c r="K1921" i="45" s="1"/>
  <c r="F1922" i="45"/>
  <c r="K1922" i="45" s="1"/>
  <c r="F1923" i="45"/>
  <c r="K1923" i="45" s="1"/>
  <c r="F1924" i="45"/>
  <c r="K1924" i="45" s="1"/>
  <c r="F1925" i="45"/>
  <c r="F1926" i="45"/>
  <c r="F1927" i="45"/>
  <c r="K1927" i="45" s="1"/>
  <c r="F1928" i="45"/>
  <c r="K1928" i="45" s="1"/>
  <c r="F1929" i="45"/>
  <c r="K1929" i="45" s="1"/>
  <c r="F1930" i="45"/>
  <c r="K1930" i="45" s="1"/>
  <c r="F1931" i="45"/>
  <c r="F1932" i="45"/>
  <c r="K1932" i="45" s="1"/>
  <c r="F1933" i="45"/>
  <c r="K1933" i="45" s="1"/>
  <c r="F1934" i="45"/>
  <c r="K1934" i="45" s="1"/>
  <c r="F1935" i="45"/>
  <c r="K1935" i="45" s="1"/>
  <c r="F1936" i="45"/>
  <c r="K1936" i="45" s="1"/>
  <c r="F1937" i="45"/>
  <c r="K1937" i="45" s="1"/>
  <c r="F1938" i="45"/>
  <c r="K1938" i="45" s="1"/>
  <c r="F1939" i="45"/>
  <c r="K1939" i="45" s="1"/>
  <c r="F1940" i="45"/>
  <c r="K1940" i="45" s="1"/>
  <c r="F1941" i="45"/>
  <c r="F1942" i="45"/>
  <c r="F1943" i="45"/>
  <c r="F1944" i="45"/>
  <c r="K1944" i="45" s="1"/>
  <c r="F1945" i="45"/>
  <c r="K1945" i="45" s="1"/>
  <c r="F1946" i="45"/>
  <c r="K1946" i="45" s="1"/>
  <c r="F1947" i="45"/>
  <c r="K1947" i="45" s="1"/>
  <c r="F1948" i="45"/>
  <c r="K1948" i="45" s="1"/>
  <c r="F1949" i="45"/>
  <c r="K1949" i="45" s="1"/>
  <c r="F1950" i="45"/>
  <c r="K1950" i="45" s="1"/>
  <c r="F1951" i="45"/>
  <c r="K1951" i="45" s="1"/>
  <c r="F1952" i="45"/>
  <c r="K1952" i="45" s="1"/>
  <c r="F1953" i="45"/>
  <c r="K1953" i="45" s="1"/>
  <c r="F1954" i="45"/>
  <c r="K1954" i="45" s="1"/>
  <c r="F1955" i="45"/>
  <c r="F1956" i="45"/>
  <c r="K1956" i="45" s="1"/>
  <c r="F1957" i="45"/>
  <c r="F1958" i="45"/>
  <c r="F1959" i="45"/>
  <c r="K1959" i="45" s="1"/>
  <c r="F1960" i="45"/>
  <c r="K1960" i="45" s="1"/>
  <c r="F1961" i="45"/>
  <c r="K1961" i="45" s="1"/>
  <c r="F1962" i="45"/>
  <c r="K1962" i="45" s="1"/>
  <c r="F1963" i="45"/>
  <c r="K1963" i="45" s="1"/>
  <c r="F1964" i="45"/>
  <c r="K1964" i="45" s="1"/>
  <c r="F1965" i="45"/>
  <c r="K1965" i="45" s="1"/>
  <c r="F1966" i="45"/>
  <c r="K1966" i="45" s="1"/>
  <c r="F1967" i="45"/>
  <c r="F1968" i="45"/>
  <c r="K1968" i="45" s="1"/>
  <c r="F1969" i="45"/>
  <c r="K1969" i="45" s="1"/>
  <c r="F1970" i="45"/>
  <c r="K1970" i="45" s="1"/>
  <c r="F1971" i="45"/>
  <c r="K1971" i="45" s="1"/>
  <c r="F1972" i="45"/>
  <c r="K1972" i="45" s="1"/>
  <c r="F1973" i="45"/>
  <c r="F1974" i="45"/>
  <c r="F1975" i="45"/>
  <c r="K1975" i="45" s="1"/>
  <c r="F1976" i="45"/>
  <c r="K1976" i="45" s="1"/>
  <c r="F1977" i="45"/>
  <c r="K1977" i="45" s="1"/>
  <c r="F1978" i="45"/>
  <c r="K1978" i="45" s="1"/>
  <c r="F1979" i="45"/>
  <c r="F1980" i="45"/>
  <c r="K1980" i="45" s="1"/>
  <c r="F1981" i="45"/>
  <c r="K1981" i="45" s="1"/>
  <c r="F1982" i="45"/>
  <c r="K1982" i="45" s="1"/>
  <c r="F1983" i="45"/>
  <c r="K1983" i="45" s="1"/>
  <c r="F1984" i="45"/>
  <c r="K1984" i="45" s="1"/>
  <c r="F1985" i="45"/>
  <c r="K1985" i="45" s="1"/>
  <c r="F1986" i="45"/>
  <c r="K1986" i="45" s="1"/>
  <c r="F1987" i="45"/>
  <c r="K1987" i="45" s="1"/>
  <c r="F1988" i="45"/>
  <c r="K1988" i="45" s="1"/>
  <c r="F1989" i="45"/>
  <c r="F1990" i="45"/>
  <c r="F1991" i="45"/>
  <c r="F1992" i="45"/>
  <c r="K1992" i="45" s="1"/>
  <c r="F1993" i="45"/>
  <c r="K1993" i="45" s="1"/>
  <c r="F1994" i="45"/>
  <c r="K1994" i="45" s="1"/>
  <c r="F1995" i="45"/>
  <c r="K1995" i="45" s="1"/>
  <c r="F1996" i="45"/>
  <c r="K1996" i="45" s="1"/>
  <c r="F1997" i="45"/>
  <c r="K1997" i="45" s="1"/>
  <c r="F1998" i="45"/>
  <c r="K1998" i="45" s="1"/>
  <c r="F1999" i="45"/>
  <c r="K1999" i="45" s="1"/>
  <c r="F2000" i="45"/>
  <c r="K2000" i="45" s="1"/>
  <c r="F2001" i="45"/>
  <c r="K2001" i="45" s="1"/>
  <c r="F2002" i="45"/>
  <c r="K2002" i="45" s="1"/>
  <c r="F2003" i="45"/>
  <c r="F2004" i="45"/>
  <c r="K2004" i="45" s="1"/>
  <c r="F2005" i="45"/>
  <c r="F2006" i="45"/>
  <c r="F2007" i="45"/>
  <c r="K2007" i="45" s="1"/>
  <c r="F2008" i="45"/>
  <c r="K2008" i="45" s="1"/>
  <c r="F2009" i="45"/>
  <c r="K2009" i="45" s="1"/>
  <c r="F2010" i="45"/>
  <c r="K2010" i="45" s="1"/>
  <c r="F2011" i="45"/>
  <c r="K2011" i="45" s="1"/>
  <c r="F2012" i="45"/>
  <c r="K2012" i="45" s="1"/>
  <c r="F2013" i="45"/>
  <c r="K2013" i="45" s="1"/>
  <c r="F2014" i="45"/>
  <c r="K2014" i="45" s="1"/>
  <c r="F2015" i="45"/>
  <c r="F2016" i="45"/>
  <c r="K2016" i="45" s="1"/>
  <c r="F2017" i="45"/>
  <c r="K2017" i="45" s="1"/>
  <c r="F2018" i="45"/>
  <c r="K2018" i="45" s="1"/>
  <c r="F2019" i="45"/>
  <c r="K2019" i="45" s="1"/>
  <c r="F2020" i="45"/>
  <c r="K2020" i="45" s="1"/>
  <c r="F2021" i="45"/>
  <c r="F2022" i="45"/>
  <c r="F2023" i="45"/>
  <c r="K2023" i="45" s="1"/>
  <c r="F2024" i="45"/>
  <c r="K2024" i="45" s="1"/>
  <c r="F2025" i="45"/>
  <c r="K2025" i="45" s="1"/>
  <c r="F2026" i="45"/>
  <c r="K2026" i="45" s="1"/>
  <c r="F2027" i="45"/>
  <c r="F2028" i="45"/>
  <c r="K2028" i="45" s="1"/>
  <c r="F2029" i="45"/>
  <c r="K2029" i="45" s="1"/>
  <c r="F2030" i="45"/>
  <c r="K2030" i="45" s="1"/>
  <c r="F2031" i="45"/>
  <c r="K2031" i="45" s="1"/>
  <c r="F2032" i="45"/>
  <c r="K2032" i="45" s="1"/>
  <c r="F2033" i="45"/>
  <c r="K2033" i="45" s="1"/>
  <c r="F2034" i="45"/>
  <c r="K2034" i="45" s="1"/>
  <c r="F2035" i="45"/>
  <c r="K2035" i="45" s="1"/>
  <c r="F2036" i="45"/>
  <c r="K2036" i="45" s="1"/>
  <c r="F2037" i="45"/>
  <c r="F2038" i="45"/>
  <c r="F2039" i="45"/>
  <c r="F2040" i="45"/>
  <c r="K2040" i="45" s="1"/>
  <c r="F2041" i="45"/>
  <c r="K2041" i="45" s="1"/>
  <c r="F2042" i="45"/>
  <c r="K2042" i="45" s="1"/>
  <c r="F2043" i="45"/>
  <c r="K2043" i="45" s="1"/>
  <c r="F2044" i="45"/>
  <c r="K2044" i="45" s="1"/>
  <c r="F2045" i="45"/>
  <c r="K2045" i="45" s="1"/>
  <c r="F2046" i="45"/>
  <c r="K2046" i="45" s="1"/>
  <c r="F2047" i="45"/>
  <c r="K2047" i="45" s="1"/>
  <c r="F2048" i="45"/>
  <c r="K2048" i="45" s="1"/>
  <c r="F2049" i="45"/>
  <c r="K2049" i="45" s="1"/>
  <c r="F2050" i="45"/>
  <c r="K2050" i="45" s="1"/>
  <c r="F2051" i="45"/>
  <c r="F2052" i="45"/>
  <c r="K2052" i="45" s="1"/>
  <c r="F2053" i="45"/>
  <c r="F2054" i="45"/>
  <c r="F2055" i="45"/>
  <c r="K2055" i="45" s="1"/>
  <c r="F2056" i="45"/>
  <c r="K2056" i="45" s="1"/>
  <c r="F2057" i="45"/>
  <c r="K2057" i="45" s="1"/>
  <c r="F2058" i="45"/>
  <c r="K2058" i="45" s="1"/>
  <c r="F2059" i="45"/>
  <c r="K2059" i="45" s="1"/>
  <c r="F2060" i="45"/>
  <c r="K2060" i="45" s="1"/>
  <c r="F2061" i="45"/>
  <c r="K2061" i="45" s="1"/>
  <c r="F2062" i="45"/>
  <c r="K2062" i="45" s="1"/>
  <c r="F2063" i="45"/>
  <c r="F2064" i="45"/>
  <c r="K2064" i="45" s="1"/>
  <c r="F2065" i="45"/>
  <c r="K2065" i="45" s="1"/>
  <c r="F2066" i="45"/>
  <c r="K2066" i="45" s="1"/>
  <c r="F2067" i="45"/>
  <c r="K2067" i="45" s="1"/>
  <c r="F2068" i="45"/>
  <c r="K2068" i="45" s="1"/>
  <c r="F2069" i="45"/>
  <c r="F2070" i="45"/>
  <c r="F2071" i="45"/>
  <c r="K2071" i="45" s="1"/>
  <c r="F2072" i="45"/>
  <c r="K2072" i="45" s="1"/>
  <c r="F2073" i="45"/>
  <c r="K2073" i="45" s="1"/>
  <c r="F2074" i="45"/>
  <c r="K2074" i="45" s="1"/>
  <c r="F2075" i="45"/>
  <c r="F2076" i="45"/>
  <c r="K2076" i="45" s="1"/>
  <c r="F2077" i="45"/>
  <c r="K2077" i="45" s="1"/>
  <c r="F2078" i="45"/>
  <c r="K2078" i="45" s="1"/>
  <c r="F2079" i="45"/>
  <c r="K2079" i="45" s="1"/>
  <c r="F2080" i="45"/>
  <c r="K2080" i="45" s="1"/>
  <c r="F2081" i="45"/>
  <c r="K2081" i="45" s="1"/>
  <c r="F2082" i="45"/>
  <c r="K2082" i="45" s="1"/>
  <c r="F2083" i="45"/>
  <c r="K2083" i="45" s="1"/>
  <c r="F2084" i="45"/>
  <c r="K2084" i="45" s="1"/>
  <c r="F2085" i="45"/>
  <c r="F2086" i="45"/>
  <c r="F2087" i="45"/>
  <c r="F2088" i="45"/>
  <c r="K2088" i="45" s="1"/>
  <c r="F2089" i="45"/>
  <c r="K2089" i="45" s="1"/>
  <c r="F2090" i="45"/>
  <c r="K2090" i="45" s="1"/>
  <c r="F2091" i="45"/>
  <c r="K2091" i="45" s="1"/>
  <c r="F2092" i="45"/>
  <c r="K2092" i="45" s="1"/>
  <c r="F2093" i="45"/>
  <c r="K2093" i="45" s="1"/>
  <c r="F2094" i="45"/>
  <c r="K2094" i="45" s="1"/>
  <c r="F2095" i="45"/>
  <c r="K2095" i="45" s="1"/>
  <c r="F2096" i="45"/>
  <c r="K2096" i="45" s="1"/>
  <c r="F2097" i="45"/>
  <c r="K2097" i="45" s="1"/>
  <c r="F2098" i="45"/>
  <c r="K2098" i="45" s="1"/>
  <c r="F2099" i="45"/>
  <c r="F2100" i="45"/>
  <c r="K2100" i="45" s="1"/>
  <c r="F2101" i="45"/>
  <c r="F2102" i="45"/>
  <c r="F2103" i="45"/>
  <c r="K2103" i="45" s="1"/>
  <c r="F2104" i="45"/>
  <c r="K2104" i="45" s="1"/>
  <c r="F2105" i="45"/>
  <c r="K2105" i="45" s="1"/>
  <c r="F2106" i="45"/>
  <c r="K2106" i="45" s="1"/>
  <c r="F2107" i="45"/>
  <c r="K2107" i="45" s="1"/>
  <c r="F2108" i="45"/>
  <c r="K2108" i="45" s="1"/>
  <c r="F2109" i="45"/>
  <c r="K2109" i="45" s="1"/>
  <c r="F2110" i="45"/>
  <c r="K2110" i="45" s="1"/>
  <c r="F2111" i="45"/>
  <c r="F2112" i="45"/>
  <c r="K2112" i="45" s="1"/>
  <c r="F2113" i="45"/>
  <c r="K2113" i="45" s="1"/>
  <c r="F2114" i="45"/>
  <c r="K2114" i="45" s="1"/>
  <c r="F2115" i="45"/>
  <c r="K2115" i="45" s="1"/>
  <c r="F2116" i="45"/>
  <c r="K2116" i="45" s="1"/>
  <c r="F2117" i="45"/>
  <c r="F2118" i="45"/>
  <c r="F2119" i="45"/>
  <c r="K2119" i="45" s="1"/>
  <c r="F2120" i="45"/>
  <c r="K2120" i="45" s="1"/>
  <c r="F2121" i="45"/>
  <c r="K2121" i="45" s="1"/>
  <c r="F2122" i="45"/>
  <c r="K2122" i="45" s="1"/>
  <c r="F2123" i="45"/>
  <c r="F2124" i="45"/>
  <c r="K2124" i="45" s="1"/>
  <c r="F2125" i="45"/>
  <c r="K2125" i="45" s="1"/>
  <c r="F2126" i="45"/>
  <c r="K2126" i="45" s="1"/>
  <c r="F2127" i="45"/>
  <c r="K2127" i="45" s="1"/>
  <c r="F2128" i="45"/>
  <c r="K2128" i="45" s="1"/>
  <c r="F2129" i="45"/>
  <c r="K2129" i="45" s="1"/>
  <c r="F2130" i="45"/>
  <c r="K2130" i="45" s="1"/>
  <c r="F2131" i="45"/>
  <c r="K2131" i="45" s="1"/>
  <c r="F2132" i="45"/>
  <c r="K2132" i="45" s="1"/>
  <c r="F2133" i="45"/>
  <c r="F2134" i="45"/>
  <c r="F2135" i="45"/>
  <c r="F2136" i="45"/>
  <c r="K2136" i="45" s="1"/>
  <c r="F2137" i="45"/>
  <c r="K2137" i="45" s="1"/>
  <c r="F2138" i="45"/>
  <c r="K2138" i="45" s="1"/>
  <c r="F2139" i="45"/>
  <c r="K2139" i="45" s="1"/>
  <c r="F2140" i="45"/>
  <c r="K2140" i="45" s="1"/>
  <c r="F2141" i="45"/>
  <c r="K2141" i="45" s="1"/>
  <c r="F2142" i="45"/>
  <c r="K2142" i="45" s="1"/>
  <c r="F2143" i="45"/>
  <c r="K2143" i="45" s="1"/>
  <c r="F2144" i="45"/>
  <c r="K2144" i="45" s="1"/>
  <c r="F2145" i="45"/>
  <c r="K2145" i="45" s="1"/>
  <c r="F2146" i="45"/>
  <c r="K2146" i="45" s="1"/>
  <c r="F2147" i="45"/>
  <c r="F2148" i="45"/>
  <c r="K2148" i="45" s="1"/>
  <c r="F2149" i="45"/>
  <c r="F2150" i="45"/>
  <c r="F2151" i="45"/>
  <c r="K2151" i="45" s="1"/>
  <c r="F2152" i="45"/>
  <c r="K2152" i="45" s="1"/>
  <c r="F2153" i="45"/>
  <c r="K2153" i="45" s="1"/>
  <c r="F2154" i="45"/>
  <c r="K2154" i="45" s="1"/>
  <c r="F2155" i="45"/>
  <c r="K2155" i="45" s="1"/>
  <c r="F2156" i="45"/>
  <c r="K2156" i="45" s="1"/>
  <c r="F2157" i="45"/>
  <c r="K2157" i="45" s="1"/>
  <c r="F2158" i="45"/>
  <c r="K2158" i="45" s="1"/>
  <c r="F2159" i="45"/>
  <c r="F2160" i="45"/>
  <c r="K2160" i="45" s="1"/>
  <c r="F2161" i="45"/>
  <c r="K2161" i="45" s="1"/>
  <c r="F2162" i="45"/>
  <c r="K2162" i="45" s="1"/>
  <c r="F2163" i="45"/>
  <c r="K2163" i="45" s="1"/>
  <c r="F2164" i="45"/>
  <c r="K2164" i="45" s="1"/>
  <c r="F2165" i="45"/>
  <c r="F2166" i="45"/>
  <c r="F2167" i="45"/>
  <c r="K2167" i="45" s="1"/>
  <c r="F2168" i="45"/>
  <c r="K2168" i="45" s="1"/>
  <c r="F2169" i="45"/>
  <c r="K2169" i="45" s="1"/>
  <c r="F2170" i="45"/>
  <c r="K2170" i="45" s="1"/>
  <c r="F2171" i="45"/>
  <c r="F2172" i="45"/>
  <c r="K2172" i="45" s="1"/>
  <c r="F2173" i="45"/>
  <c r="K2173" i="45" s="1"/>
  <c r="F2174" i="45"/>
  <c r="K2174" i="45" s="1"/>
  <c r="F2175" i="45"/>
  <c r="K2175" i="45" s="1"/>
  <c r="F2176" i="45"/>
  <c r="K2176" i="45" s="1"/>
  <c r="F2177" i="45"/>
  <c r="K2177" i="45" s="1"/>
  <c r="F2178" i="45"/>
  <c r="K2178" i="45" s="1"/>
  <c r="F2179" i="45"/>
  <c r="K2179" i="45" s="1"/>
  <c r="F2180" i="45"/>
  <c r="K2180" i="45" s="1"/>
  <c r="F2181" i="45"/>
  <c r="F2182" i="45"/>
  <c r="F2183" i="45"/>
  <c r="F2184" i="45"/>
  <c r="K2184" i="45" s="1"/>
  <c r="F2185" i="45"/>
  <c r="K2185" i="45" s="1"/>
  <c r="F2186" i="45"/>
  <c r="K2186" i="45" s="1"/>
  <c r="F2187" i="45"/>
  <c r="K2187" i="45" s="1"/>
  <c r="F2188" i="45"/>
  <c r="K2188" i="45" s="1"/>
  <c r="F2189" i="45"/>
  <c r="K2189" i="45" s="1"/>
  <c r="F2190" i="45"/>
  <c r="K2190" i="45" s="1"/>
  <c r="F2191" i="45"/>
  <c r="K2191" i="45" s="1"/>
  <c r="F2192" i="45"/>
  <c r="K2192" i="45" s="1"/>
  <c r="F2193" i="45"/>
  <c r="K2193" i="45" s="1"/>
  <c r="F2194" i="45"/>
  <c r="K2194" i="45" s="1"/>
  <c r="F2195" i="45"/>
  <c r="F2196" i="45"/>
  <c r="K2196" i="45" s="1"/>
  <c r="F2197" i="45"/>
  <c r="F2198" i="45"/>
  <c r="F2199" i="45"/>
  <c r="K2199" i="45" s="1"/>
  <c r="F2200" i="45"/>
  <c r="K2200" i="45" s="1"/>
  <c r="F2201" i="45"/>
  <c r="K2201" i="45" s="1"/>
  <c r="F2202" i="45"/>
  <c r="K2202" i="45" s="1"/>
  <c r="F2203" i="45"/>
  <c r="K2203" i="45" s="1"/>
  <c r="F2204" i="45"/>
  <c r="K2204" i="45" s="1"/>
  <c r="F2205" i="45"/>
  <c r="K2205" i="45" s="1"/>
  <c r="F2206" i="45"/>
  <c r="K2206" i="45" s="1"/>
  <c r="F2207" i="45"/>
  <c r="F2208" i="45"/>
  <c r="K2208" i="45" s="1"/>
  <c r="F2209" i="45"/>
  <c r="K2209" i="45" s="1"/>
  <c r="F2210" i="45"/>
  <c r="K2210" i="45" s="1"/>
  <c r="F2211" i="45"/>
  <c r="K2211" i="45" s="1"/>
  <c r="F2212" i="45"/>
  <c r="K2212" i="45" s="1"/>
  <c r="F2213" i="45"/>
  <c r="F2214" i="45"/>
  <c r="F2215" i="45"/>
  <c r="K2215" i="45" s="1"/>
  <c r="F2216" i="45"/>
  <c r="K2216" i="45" s="1"/>
  <c r="F2217" i="45"/>
  <c r="K2217" i="45" s="1"/>
  <c r="F2218" i="45"/>
  <c r="K2218" i="45" s="1"/>
  <c r="F2219" i="45"/>
  <c r="F2220" i="45"/>
  <c r="K2220" i="45" s="1"/>
  <c r="F2221" i="45"/>
  <c r="K2221" i="45" s="1"/>
  <c r="F2222" i="45"/>
  <c r="K2222" i="45" s="1"/>
  <c r="F2223" i="45"/>
  <c r="K2223" i="45" s="1"/>
  <c r="F2224" i="45"/>
  <c r="K2224" i="45" s="1"/>
  <c r="F2225" i="45"/>
  <c r="K2225" i="45" s="1"/>
  <c r="F2226" i="45"/>
  <c r="K2226" i="45" s="1"/>
  <c r="F2227" i="45"/>
  <c r="K2227" i="45" s="1"/>
  <c r="F2228" i="45"/>
  <c r="K2228" i="45" s="1"/>
  <c r="F2229" i="45"/>
  <c r="F2230" i="45"/>
  <c r="F2231" i="45"/>
  <c r="F2232" i="45"/>
  <c r="K2232" i="45" s="1"/>
  <c r="F2233" i="45"/>
  <c r="K2233" i="45" s="1"/>
  <c r="F2234" i="45"/>
  <c r="K2234" i="45" s="1"/>
  <c r="F2235" i="45"/>
  <c r="K2235" i="45" s="1"/>
  <c r="F2236" i="45"/>
  <c r="K2236" i="45" s="1"/>
  <c r="F2237" i="45"/>
  <c r="K2237" i="45" s="1"/>
  <c r="F2238" i="45"/>
  <c r="K2238" i="45" s="1"/>
  <c r="F2239" i="45"/>
  <c r="K2239" i="45" s="1"/>
  <c r="F2240" i="45"/>
  <c r="K2240" i="45" s="1"/>
  <c r="F2241" i="45"/>
  <c r="K2241" i="45" s="1"/>
  <c r="F2242" i="45"/>
  <c r="K2242" i="45" s="1"/>
  <c r="F2243" i="45"/>
  <c r="F2244" i="45"/>
  <c r="K2244" i="45" s="1"/>
  <c r="F2245" i="45"/>
  <c r="F2246" i="45"/>
  <c r="F2247" i="45"/>
  <c r="K2247" i="45" s="1"/>
  <c r="F2248" i="45"/>
  <c r="K2248" i="45" s="1"/>
  <c r="F2249" i="45"/>
  <c r="K2249" i="45" s="1"/>
  <c r="F2250" i="45"/>
  <c r="K2250" i="45" s="1"/>
  <c r="F2251" i="45"/>
  <c r="K2251" i="45" s="1"/>
  <c r="F2252" i="45"/>
  <c r="K2252" i="45" s="1"/>
  <c r="F2253" i="45"/>
  <c r="K2253" i="45" s="1"/>
  <c r="F2254" i="45"/>
  <c r="K2254" i="45" s="1"/>
  <c r="F2255" i="45"/>
  <c r="F2256" i="45"/>
  <c r="K2256" i="45" s="1"/>
  <c r="F2257" i="45"/>
  <c r="K2257" i="45" s="1"/>
  <c r="F2258" i="45"/>
  <c r="K2258" i="45" s="1"/>
  <c r="F2259" i="45"/>
  <c r="K2259" i="45" s="1"/>
  <c r="F2260" i="45"/>
  <c r="K2260" i="45" s="1"/>
  <c r="F2261" i="45"/>
  <c r="F2262" i="45"/>
  <c r="F2263" i="45"/>
  <c r="K2263" i="45" s="1"/>
  <c r="F2264" i="45"/>
  <c r="K2264" i="45" s="1"/>
  <c r="F2265" i="45"/>
  <c r="K2265" i="45" s="1"/>
  <c r="F2266" i="45"/>
  <c r="K2266" i="45" s="1"/>
  <c r="F2267" i="45"/>
  <c r="F2268" i="45"/>
  <c r="K2268" i="45" s="1"/>
  <c r="F2269" i="45"/>
  <c r="K2269" i="45" s="1"/>
  <c r="F2270" i="45"/>
  <c r="K2270" i="45" s="1"/>
  <c r="F2271" i="45"/>
  <c r="K2271" i="45" s="1"/>
  <c r="F2272" i="45"/>
  <c r="K2272" i="45" s="1"/>
  <c r="F2273" i="45"/>
  <c r="K2273" i="45" s="1"/>
  <c r="F2274" i="45"/>
  <c r="K2274" i="45" s="1"/>
  <c r="F2275" i="45"/>
  <c r="K2275" i="45" s="1"/>
  <c r="F2276" i="45"/>
  <c r="K2276" i="45" s="1"/>
  <c r="F2277" i="45"/>
  <c r="F2278" i="45"/>
  <c r="F2279" i="45"/>
  <c r="F2280" i="45"/>
  <c r="K2280" i="45" s="1"/>
  <c r="F2281" i="45"/>
  <c r="K2281" i="45" s="1"/>
  <c r="F2282" i="45"/>
  <c r="K2282" i="45" s="1"/>
  <c r="F2283" i="45"/>
  <c r="K2283" i="45" s="1"/>
  <c r="F2284" i="45"/>
  <c r="K2284" i="45" s="1"/>
  <c r="F2285" i="45"/>
  <c r="K2285" i="45" s="1"/>
  <c r="F2286" i="45"/>
  <c r="K2286" i="45" s="1"/>
  <c r="F2287" i="45"/>
  <c r="K2287" i="45" s="1"/>
  <c r="F2288" i="45"/>
  <c r="K2288" i="45" s="1"/>
  <c r="F2289" i="45"/>
  <c r="K2289" i="45" s="1"/>
  <c r="F2290" i="45"/>
  <c r="K2290" i="45" s="1"/>
  <c r="F2291" i="45"/>
  <c r="F2292" i="45"/>
  <c r="K2292" i="45" s="1"/>
  <c r="F2293" i="45"/>
  <c r="F2294" i="45"/>
  <c r="F2295" i="45"/>
  <c r="K2295" i="45" s="1"/>
  <c r="F2296" i="45"/>
  <c r="K2296" i="45" s="1"/>
  <c r="F2297" i="45"/>
  <c r="K2297" i="45" s="1"/>
  <c r="F2298" i="45"/>
  <c r="K2298" i="45" s="1"/>
  <c r="F2299" i="45"/>
  <c r="K2299" i="45" s="1"/>
  <c r="F2300" i="45"/>
  <c r="K2300" i="45" s="1"/>
  <c r="F2301" i="45"/>
  <c r="K2301" i="45" s="1"/>
  <c r="F2302" i="45"/>
  <c r="K2302" i="45" s="1"/>
  <c r="F2303" i="45"/>
  <c r="F2304" i="45"/>
  <c r="K2304" i="45" s="1"/>
  <c r="F2305" i="45"/>
  <c r="K2305" i="45" s="1"/>
  <c r="F2306" i="45"/>
  <c r="K2306" i="45" s="1"/>
  <c r="F2307" i="45"/>
  <c r="K2307" i="45" s="1"/>
  <c r="F2308" i="45"/>
  <c r="K2308" i="45" s="1"/>
  <c r="F2309" i="45"/>
  <c r="F2310" i="45"/>
  <c r="F2311" i="45"/>
  <c r="K2311" i="45" s="1"/>
  <c r="F2312" i="45"/>
  <c r="K2312" i="45" s="1"/>
  <c r="F2313" i="45"/>
  <c r="K2313" i="45" s="1"/>
  <c r="F2314" i="45"/>
  <c r="K2314" i="45" s="1"/>
  <c r="F2315" i="45"/>
  <c r="F2316" i="45"/>
  <c r="K2316" i="45" s="1"/>
  <c r="F2317" i="45"/>
  <c r="K2317" i="45" s="1"/>
  <c r="F2318" i="45"/>
  <c r="K2318" i="45" s="1"/>
  <c r="F2319" i="45"/>
  <c r="K2319" i="45" s="1"/>
  <c r="F2320" i="45"/>
  <c r="K2320" i="45" s="1"/>
  <c r="F2321" i="45"/>
  <c r="K2321" i="45" s="1"/>
  <c r="F2322" i="45"/>
  <c r="K2322" i="45" s="1"/>
  <c r="F2323" i="45"/>
  <c r="K2323" i="45" s="1"/>
  <c r="F2324" i="45"/>
  <c r="K2324" i="45" s="1"/>
  <c r="F2325" i="45"/>
  <c r="F2326" i="45"/>
  <c r="F2327" i="45"/>
  <c r="F2328" i="45"/>
  <c r="K2328" i="45" s="1"/>
  <c r="F2329" i="45"/>
  <c r="K2329" i="45" s="1"/>
  <c r="F2330" i="45"/>
  <c r="K2330" i="45" s="1"/>
  <c r="F2331" i="45"/>
  <c r="K2331" i="45" s="1"/>
  <c r="F2332" i="45"/>
  <c r="K2332" i="45" s="1"/>
  <c r="F2333" i="45"/>
  <c r="K2333" i="45" s="1"/>
  <c r="F2334" i="45"/>
  <c r="K2334" i="45" s="1"/>
  <c r="F2335" i="45"/>
  <c r="K2335" i="45" s="1"/>
  <c r="F2336" i="45"/>
  <c r="K2336" i="45" s="1"/>
  <c r="F2337" i="45"/>
  <c r="K2337" i="45" s="1"/>
  <c r="F2338" i="45"/>
  <c r="K2338" i="45" s="1"/>
  <c r="F2339" i="45"/>
  <c r="F2340" i="45"/>
  <c r="K2340" i="45" s="1"/>
  <c r="F2341" i="45"/>
  <c r="F2342" i="45"/>
  <c r="F2343" i="45"/>
  <c r="K2343" i="45" s="1"/>
  <c r="F2344" i="45"/>
  <c r="K2344" i="45" s="1"/>
  <c r="F2345" i="45"/>
  <c r="K2345" i="45" s="1"/>
  <c r="F2346" i="45"/>
  <c r="K2346" i="45" s="1"/>
  <c r="F2347" i="45"/>
  <c r="K2347" i="45" s="1"/>
  <c r="F2348" i="45"/>
  <c r="K2348" i="45" s="1"/>
  <c r="F2349" i="45"/>
  <c r="K2349" i="45" s="1"/>
  <c r="F2350" i="45"/>
  <c r="K2350" i="45" s="1"/>
  <c r="F2351" i="45"/>
  <c r="F2352" i="45"/>
  <c r="K2352" i="45" s="1"/>
  <c r="F2353" i="45"/>
  <c r="K2353" i="45" s="1"/>
  <c r="F2354" i="45"/>
  <c r="K2354" i="45" s="1"/>
  <c r="F2355" i="45"/>
  <c r="K2355" i="45" s="1"/>
  <c r="F2356" i="45"/>
  <c r="K2356" i="45" s="1"/>
  <c r="F2357" i="45"/>
  <c r="F2358" i="45"/>
  <c r="F2359" i="45"/>
  <c r="K2359" i="45" s="1"/>
  <c r="F2360" i="45"/>
  <c r="K2360" i="45" s="1"/>
  <c r="F2361" i="45"/>
  <c r="K2361" i="45" s="1"/>
  <c r="F2362" i="45"/>
  <c r="K2362" i="45" s="1"/>
  <c r="F2363" i="45"/>
  <c r="F2364" i="45"/>
  <c r="K2364" i="45" s="1"/>
  <c r="F2365" i="45"/>
  <c r="K2365" i="45" s="1"/>
  <c r="F2366" i="45"/>
  <c r="K2366" i="45" s="1"/>
  <c r="F2367" i="45"/>
  <c r="K2367" i="45" s="1"/>
  <c r="F2368" i="45"/>
  <c r="K2368" i="45" s="1"/>
  <c r="F2369" i="45"/>
  <c r="K2369" i="45" s="1"/>
  <c r="F2370" i="45"/>
  <c r="K2370" i="45" s="1"/>
  <c r="F2371" i="45"/>
  <c r="K2371" i="45" s="1"/>
  <c r="F2372" i="45"/>
  <c r="K2372" i="45" s="1"/>
  <c r="F2373" i="45"/>
  <c r="F2374" i="45"/>
  <c r="F2375" i="45"/>
  <c r="F2376" i="45"/>
  <c r="K2376" i="45" s="1"/>
  <c r="F2377" i="45"/>
  <c r="K2377" i="45" s="1"/>
  <c r="F2378" i="45"/>
  <c r="K2378" i="45" s="1"/>
  <c r="F2379" i="45"/>
  <c r="K2379" i="45" s="1"/>
  <c r="F2380" i="45"/>
  <c r="K2380" i="45" s="1"/>
  <c r="F2381" i="45"/>
  <c r="K2381" i="45" s="1"/>
  <c r="F2382" i="45"/>
  <c r="K2382" i="45" s="1"/>
  <c r="F2383" i="45"/>
  <c r="K2383" i="45" s="1"/>
  <c r="F2384" i="45"/>
  <c r="K2384" i="45" s="1"/>
  <c r="F2385" i="45"/>
  <c r="K2385" i="45" s="1"/>
  <c r="F2386" i="45"/>
  <c r="K2386" i="45" s="1"/>
  <c r="F2387" i="45"/>
  <c r="F2388" i="45"/>
  <c r="K2388" i="45" s="1"/>
  <c r="F2389" i="45"/>
  <c r="F2390" i="45"/>
  <c r="F2391" i="45"/>
  <c r="K2391" i="45" s="1"/>
  <c r="F2392" i="45"/>
  <c r="K2392" i="45" s="1"/>
  <c r="F2393" i="45"/>
  <c r="K2393" i="45" s="1"/>
  <c r="F2394" i="45"/>
  <c r="K2394" i="45" s="1"/>
  <c r="F2395" i="45"/>
  <c r="K2395" i="45" s="1"/>
  <c r="F2396" i="45"/>
  <c r="K2396" i="45" s="1"/>
  <c r="F2397" i="45"/>
  <c r="K2397" i="45" s="1"/>
  <c r="F2398" i="45"/>
  <c r="K2398" i="45" s="1"/>
  <c r="F2399" i="45"/>
  <c r="F2400" i="45"/>
  <c r="K2400" i="45" s="1"/>
  <c r="F2401" i="45"/>
  <c r="K2401" i="45" s="1"/>
  <c r="F2402" i="45"/>
  <c r="K2402" i="45" s="1"/>
  <c r="F2403" i="45"/>
  <c r="K2403" i="45" s="1"/>
  <c r="F2404" i="45"/>
  <c r="K2404" i="45" s="1"/>
  <c r="F2405" i="45"/>
  <c r="F2406" i="45"/>
  <c r="F2407" i="45"/>
  <c r="K2407" i="45" s="1"/>
  <c r="F2408" i="45"/>
  <c r="K2408" i="45" s="1"/>
  <c r="F2409" i="45"/>
  <c r="K2409" i="45" s="1"/>
  <c r="F2410" i="45"/>
  <c r="K2410" i="45" s="1"/>
  <c r="F2411" i="45"/>
  <c r="F2412" i="45"/>
  <c r="K2412" i="45" s="1"/>
  <c r="F2413" i="45"/>
  <c r="K2413" i="45" s="1"/>
  <c r="F2414" i="45"/>
  <c r="K2414" i="45" s="1"/>
  <c r="F2415" i="45"/>
  <c r="K2415" i="45" s="1"/>
  <c r="F2416" i="45"/>
  <c r="K2416" i="45" s="1"/>
  <c r="F2417" i="45"/>
  <c r="K2417" i="45" s="1"/>
  <c r="F2418" i="45"/>
  <c r="K2418" i="45" s="1"/>
  <c r="F2419" i="45"/>
  <c r="K2419" i="45" s="1"/>
  <c r="F2420" i="45"/>
  <c r="K2420" i="45" s="1"/>
  <c r="F2421" i="45"/>
  <c r="F2422" i="45"/>
  <c r="F2423" i="45"/>
  <c r="F2424" i="45"/>
  <c r="K2424" i="45" s="1"/>
  <c r="F2425" i="45"/>
  <c r="K2425" i="45" s="1"/>
  <c r="F2426" i="45"/>
  <c r="K2426" i="45" s="1"/>
  <c r="F2427" i="45"/>
  <c r="K2427" i="45" s="1"/>
  <c r="F2428" i="45"/>
  <c r="K2428" i="45" s="1"/>
  <c r="F2429" i="45"/>
  <c r="K2429" i="45" s="1"/>
  <c r="F2430" i="45"/>
  <c r="K2430" i="45" s="1"/>
  <c r="F2431" i="45"/>
  <c r="K2431" i="45" s="1"/>
  <c r="F2432" i="45"/>
  <c r="K2432" i="45" s="1"/>
  <c r="F2433" i="45"/>
  <c r="K2433" i="45" s="1"/>
  <c r="F2434" i="45"/>
  <c r="K2434" i="45" s="1"/>
  <c r="F2435" i="45"/>
  <c r="F2436" i="45"/>
  <c r="K2436" i="45" s="1"/>
  <c r="F2437" i="45"/>
  <c r="F2438" i="45"/>
  <c r="F2439" i="45"/>
  <c r="K2439" i="45" s="1"/>
  <c r="F2440" i="45"/>
  <c r="K2440" i="45" s="1"/>
  <c r="F2441" i="45"/>
  <c r="K2441" i="45" s="1"/>
  <c r="F2442" i="45"/>
  <c r="K2442" i="45" s="1"/>
  <c r="F2443" i="45"/>
  <c r="K2443" i="45" s="1"/>
  <c r="F2444" i="45"/>
  <c r="K2444" i="45" s="1"/>
  <c r="F2445" i="45"/>
  <c r="K2445" i="45" s="1"/>
  <c r="F2446" i="45"/>
  <c r="K2446" i="45" s="1"/>
  <c r="F2447" i="45"/>
  <c r="F2448" i="45"/>
  <c r="K2448" i="45" s="1"/>
  <c r="F2449" i="45"/>
  <c r="K2449" i="45" s="1"/>
  <c r="F2450" i="45"/>
  <c r="K2450" i="45" s="1"/>
  <c r="F2451" i="45"/>
  <c r="K2451" i="45" s="1"/>
  <c r="F2452" i="45"/>
  <c r="K2452" i="45" s="1"/>
  <c r="F2453" i="45"/>
  <c r="F2454" i="45"/>
  <c r="F2455" i="45"/>
  <c r="K2455" i="45" s="1"/>
  <c r="F2456" i="45"/>
  <c r="K2456" i="45" s="1"/>
  <c r="F2457" i="45"/>
  <c r="K2457" i="45" s="1"/>
  <c r="F2458" i="45"/>
  <c r="K2458" i="45" s="1"/>
  <c r="F2459" i="45"/>
  <c r="F2460" i="45"/>
  <c r="K2460" i="45" s="1"/>
  <c r="F2461" i="45"/>
  <c r="K2461" i="45" s="1"/>
  <c r="F2462" i="45"/>
  <c r="K2462" i="45" s="1"/>
  <c r="F2463" i="45"/>
  <c r="K2463" i="45" s="1"/>
  <c r="F2464" i="45"/>
  <c r="K2464" i="45" s="1"/>
  <c r="F2465" i="45"/>
  <c r="K2465" i="45" s="1"/>
  <c r="F2466" i="45"/>
  <c r="K2466" i="45" s="1"/>
  <c r="F2467" i="45"/>
  <c r="K2467" i="45" s="1"/>
  <c r="F2468" i="45"/>
  <c r="K2468" i="45" s="1"/>
  <c r="F2469" i="45"/>
  <c r="F2470" i="45"/>
  <c r="F2471" i="45"/>
  <c r="F2472" i="45"/>
  <c r="K2472" i="45" s="1"/>
  <c r="F2473" i="45"/>
  <c r="K2473" i="45" s="1"/>
  <c r="F2474" i="45"/>
  <c r="K2474" i="45" s="1"/>
  <c r="F2475" i="45"/>
  <c r="K2475" i="45" s="1"/>
  <c r="F2476" i="45"/>
  <c r="K2476" i="45" s="1"/>
  <c r="F2477" i="45"/>
  <c r="K2477" i="45" s="1"/>
  <c r="F2478" i="45"/>
  <c r="K2478" i="45" s="1"/>
  <c r="F2479" i="45"/>
  <c r="K2479" i="45" s="1"/>
  <c r="F2480" i="45"/>
  <c r="K2480" i="45" s="1"/>
  <c r="F2481" i="45"/>
  <c r="K2481" i="45" s="1"/>
  <c r="F2482" i="45"/>
  <c r="K2482" i="45" s="1"/>
  <c r="F2483" i="45"/>
  <c r="F2484" i="45"/>
  <c r="K2484" i="45" s="1"/>
  <c r="F2485" i="45"/>
  <c r="F2486" i="45"/>
  <c r="F2487" i="45"/>
  <c r="K2487" i="45" s="1"/>
  <c r="F2488" i="45"/>
  <c r="K2488" i="45" s="1"/>
  <c r="F2489" i="45"/>
  <c r="K2489" i="45" s="1"/>
  <c r="F2490" i="45"/>
  <c r="K2490" i="45" s="1"/>
  <c r="F2491" i="45"/>
  <c r="K2491" i="45" s="1"/>
  <c r="F2492" i="45"/>
  <c r="K2492" i="45" s="1"/>
  <c r="F2493" i="45"/>
  <c r="K2493" i="45" s="1"/>
  <c r="F2494" i="45"/>
  <c r="K2494" i="45" s="1"/>
  <c r="F2495" i="45"/>
  <c r="F2496" i="45"/>
  <c r="K2496" i="45" s="1"/>
  <c r="F2497" i="45"/>
  <c r="K2497" i="45" s="1"/>
  <c r="F2498" i="45"/>
  <c r="K2498" i="45" s="1"/>
  <c r="F2499" i="45"/>
  <c r="K2499" i="45" s="1"/>
  <c r="F2500" i="45"/>
  <c r="K2500" i="45" s="1"/>
  <c r="F2501" i="45"/>
  <c r="F2502" i="45"/>
  <c r="F2503" i="45"/>
  <c r="K2503" i="45" s="1"/>
  <c r="F2504" i="45"/>
  <c r="K2504" i="45" s="1"/>
  <c r="F2505" i="45"/>
  <c r="K2505" i="45" s="1"/>
  <c r="F2506" i="45"/>
  <c r="K2506" i="45" s="1"/>
  <c r="F2507" i="45"/>
  <c r="F2508" i="45"/>
  <c r="K2508" i="45" s="1"/>
  <c r="F2509" i="45"/>
  <c r="K2509" i="45" s="1"/>
  <c r="F2510" i="45"/>
  <c r="K2510" i="45" s="1"/>
  <c r="F2511" i="45"/>
  <c r="K2511" i="45" s="1"/>
  <c r="F2512" i="45"/>
  <c r="K2512" i="45" s="1"/>
  <c r="F2513" i="45"/>
  <c r="K2513" i="45" s="1"/>
  <c r="F2514" i="45"/>
  <c r="K2514" i="45" s="1"/>
  <c r="F2515" i="45"/>
  <c r="K2515" i="45" s="1"/>
  <c r="F2516" i="45"/>
  <c r="K2516" i="45" s="1"/>
  <c r="F2517" i="45"/>
  <c r="F2518" i="45"/>
  <c r="F2519" i="45"/>
  <c r="F2520" i="45"/>
  <c r="K2520" i="45" s="1"/>
  <c r="F2521" i="45"/>
  <c r="K2521" i="45" s="1"/>
  <c r="F2522" i="45"/>
  <c r="K2522" i="45" s="1"/>
  <c r="F2523" i="45"/>
  <c r="K2523" i="45" s="1"/>
  <c r="F2524" i="45"/>
  <c r="K2524" i="45" s="1"/>
  <c r="F2525" i="45"/>
  <c r="K2525" i="45" s="1"/>
  <c r="F2526" i="45"/>
  <c r="K2526" i="45" s="1"/>
  <c r="F2527" i="45"/>
  <c r="K2527" i="45" s="1"/>
  <c r="F2528" i="45"/>
  <c r="K2528" i="45" s="1"/>
  <c r="F2529" i="45"/>
  <c r="K2529" i="45" s="1"/>
  <c r="F2530" i="45"/>
  <c r="K2530" i="45" s="1"/>
  <c r="F2531" i="45"/>
  <c r="F2532" i="45"/>
  <c r="K2532" i="45" s="1"/>
  <c r="F2533" i="45"/>
  <c r="F2534" i="45"/>
  <c r="F2535" i="45"/>
  <c r="K2535" i="45" s="1"/>
  <c r="F2536" i="45"/>
  <c r="K2536" i="45" s="1"/>
  <c r="F2537" i="45"/>
  <c r="K2537" i="45" s="1"/>
  <c r="F2538" i="45"/>
  <c r="K2538" i="45" s="1"/>
  <c r="F2539" i="45"/>
  <c r="K2539" i="45" s="1"/>
  <c r="F2540" i="45"/>
  <c r="K2540" i="45" s="1"/>
  <c r="F2541" i="45"/>
  <c r="K2541" i="45" s="1"/>
  <c r="F2542" i="45"/>
  <c r="K2542" i="45" s="1"/>
  <c r="F2543" i="45"/>
  <c r="F2544" i="45"/>
  <c r="K2544" i="45" s="1"/>
  <c r="F2545" i="45"/>
  <c r="K2545" i="45" s="1"/>
  <c r="F2546" i="45"/>
  <c r="K2546" i="45" s="1"/>
  <c r="F2547" i="45"/>
  <c r="K2547" i="45" s="1"/>
  <c r="F2548" i="45"/>
  <c r="K2548" i="45" s="1"/>
  <c r="F2549" i="45"/>
  <c r="F2550" i="45"/>
  <c r="F2551" i="45"/>
  <c r="K2551" i="45" s="1"/>
  <c r="F2552" i="45"/>
  <c r="K2552" i="45" s="1"/>
  <c r="F2553" i="45"/>
  <c r="K2553" i="45" s="1"/>
  <c r="F2554" i="45"/>
  <c r="K2554" i="45" s="1"/>
  <c r="F2555" i="45"/>
  <c r="F2556" i="45"/>
  <c r="K2556" i="45" s="1"/>
  <c r="F2557" i="45"/>
  <c r="K2557" i="45" s="1"/>
  <c r="F2558" i="45"/>
  <c r="K2558" i="45" s="1"/>
  <c r="F2559" i="45"/>
  <c r="K2559" i="45" s="1"/>
  <c r="F2560" i="45"/>
  <c r="K2560" i="45" s="1"/>
  <c r="F2561" i="45"/>
  <c r="K2561" i="45" s="1"/>
  <c r="F2562" i="45"/>
  <c r="K2562" i="45" s="1"/>
  <c r="F2563" i="45"/>
  <c r="K2563" i="45" s="1"/>
  <c r="F2564" i="45"/>
  <c r="K2564" i="45" s="1"/>
  <c r="F2565" i="45"/>
  <c r="F2566" i="45"/>
  <c r="F2567" i="45"/>
  <c r="F2568" i="45"/>
  <c r="K2568" i="45" s="1"/>
  <c r="F2569" i="45"/>
  <c r="K2569" i="45" s="1"/>
  <c r="F2570" i="45"/>
  <c r="K2570" i="45" s="1"/>
  <c r="F2571" i="45"/>
  <c r="K2571" i="45" s="1"/>
  <c r="F2572" i="45"/>
  <c r="K2572" i="45" s="1"/>
  <c r="F2573" i="45"/>
  <c r="K2573" i="45" s="1"/>
  <c r="F2574" i="45"/>
  <c r="K2574" i="45" s="1"/>
  <c r="F2575" i="45"/>
  <c r="K2575" i="45" s="1"/>
  <c r="F2576" i="45"/>
  <c r="K2576" i="45" s="1"/>
  <c r="F2577" i="45"/>
  <c r="K2577" i="45" s="1"/>
  <c r="F2578" i="45"/>
  <c r="K2578" i="45" s="1"/>
  <c r="F2579" i="45"/>
  <c r="F2580" i="45"/>
  <c r="K2580" i="45" s="1"/>
  <c r="F2581" i="45"/>
  <c r="F2582" i="45"/>
  <c r="F2583" i="45"/>
  <c r="K2583" i="45" s="1"/>
  <c r="F2584" i="45"/>
  <c r="K2584" i="45" s="1"/>
  <c r="F2585" i="45"/>
  <c r="K2585" i="45" s="1"/>
  <c r="F2586" i="45"/>
  <c r="K2586" i="45" s="1"/>
  <c r="F2587" i="45"/>
  <c r="K2587" i="45" s="1"/>
  <c r="F2588" i="45"/>
  <c r="K2588" i="45" s="1"/>
  <c r="F2589" i="45"/>
  <c r="K2589" i="45" s="1"/>
  <c r="F2590" i="45"/>
  <c r="K2590" i="45" s="1"/>
  <c r="F2591" i="45"/>
  <c r="F2592" i="45"/>
  <c r="K2592" i="45" s="1"/>
  <c r="F2593" i="45"/>
  <c r="K2593" i="45" s="1"/>
  <c r="F2594" i="45"/>
  <c r="K2594" i="45" s="1"/>
  <c r="F2595" i="45"/>
  <c r="K2595" i="45" s="1"/>
  <c r="F2596" i="45"/>
  <c r="K2596" i="45" s="1"/>
  <c r="F2597" i="45"/>
  <c r="F2598" i="45"/>
  <c r="F2599" i="45"/>
  <c r="K2599" i="45" s="1"/>
  <c r="F2600" i="45"/>
  <c r="K2600" i="45" s="1"/>
  <c r="F2601" i="45"/>
  <c r="K2601" i="45" s="1"/>
  <c r="F2602" i="45"/>
  <c r="K2602" i="45" s="1"/>
  <c r="F2603" i="45"/>
  <c r="F2604" i="45"/>
  <c r="K2604" i="45" s="1"/>
  <c r="F2605" i="45"/>
  <c r="K2605" i="45" s="1"/>
  <c r="F2606" i="45"/>
  <c r="K2606" i="45" s="1"/>
  <c r="F2607" i="45"/>
  <c r="K2607" i="45" s="1"/>
  <c r="F2608" i="45"/>
  <c r="K2608" i="45" s="1"/>
  <c r="F2609" i="45"/>
  <c r="K2609" i="45" s="1"/>
  <c r="F2610" i="45"/>
  <c r="K2610" i="45" s="1"/>
  <c r="F2611" i="45"/>
  <c r="K2611" i="45" s="1"/>
  <c r="F2612" i="45"/>
  <c r="K2612" i="45" s="1"/>
  <c r="F2613" i="45"/>
  <c r="F2614" i="45"/>
  <c r="F2615" i="45"/>
  <c r="F2616" i="45"/>
  <c r="K2616" i="45" s="1"/>
  <c r="F2617" i="45"/>
  <c r="K2617" i="45" s="1"/>
  <c r="F2618" i="45"/>
  <c r="K2618" i="45" s="1"/>
  <c r="F2619" i="45"/>
  <c r="K2619" i="45" s="1"/>
  <c r="F2620" i="45"/>
  <c r="K2620" i="45" s="1"/>
  <c r="F2621" i="45"/>
  <c r="K2621" i="45" s="1"/>
  <c r="F2622" i="45"/>
  <c r="K2622" i="45" s="1"/>
  <c r="F2623" i="45"/>
  <c r="K2623" i="45" s="1"/>
  <c r="F2624" i="45"/>
  <c r="K2624" i="45" s="1"/>
  <c r="F2625" i="45"/>
  <c r="K2625" i="45" s="1"/>
  <c r="F2626" i="45"/>
  <c r="K2626" i="45" s="1"/>
  <c r="F2627" i="45"/>
  <c r="F2628" i="45"/>
  <c r="K2628" i="45" s="1"/>
  <c r="F2629" i="45"/>
  <c r="F2630" i="45"/>
  <c r="F2631" i="45"/>
  <c r="K2631" i="45" s="1"/>
  <c r="F2632" i="45"/>
  <c r="K2632" i="45" s="1"/>
  <c r="F2633" i="45"/>
  <c r="K2633" i="45" s="1"/>
  <c r="F2634" i="45"/>
  <c r="K2634" i="45" s="1"/>
  <c r="F2635" i="45"/>
  <c r="K2635" i="45" s="1"/>
  <c r="F2636" i="45"/>
  <c r="K2636" i="45" s="1"/>
  <c r="F2637" i="45"/>
  <c r="K2637" i="45" s="1"/>
  <c r="F2638" i="45"/>
  <c r="K2638" i="45" s="1"/>
  <c r="F2639" i="45"/>
  <c r="F2640" i="45"/>
  <c r="K2640" i="45" s="1"/>
  <c r="F2641" i="45"/>
  <c r="K2641" i="45" s="1"/>
  <c r="F2642" i="45"/>
  <c r="K2642" i="45" s="1"/>
  <c r="F2643" i="45"/>
  <c r="K2643" i="45" s="1"/>
  <c r="F2644" i="45"/>
  <c r="K2644" i="45" s="1"/>
  <c r="F2645" i="45"/>
  <c r="F2646" i="45"/>
  <c r="F2647" i="45"/>
  <c r="K2647" i="45" s="1"/>
  <c r="F2648" i="45"/>
  <c r="K2648" i="45" s="1"/>
  <c r="F2649" i="45"/>
  <c r="K2649" i="45" s="1"/>
  <c r="F2650" i="45"/>
  <c r="K2650" i="45" s="1"/>
  <c r="F2651" i="45"/>
  <c r="F2652" i="45"/>
  <c r="K2652" i="45" s="1"/>
  <c r="F2653" i="45"/>
  <c r="K2653" i="45" s="1"/>
  <c r="F2654" i="45"/>
  <c r="K2654" i="45" s="1"/>
  <c r="F2655" i="45"/>
  <c r="K2655" i="45" s="1"/>
  <c r="F2656" i="45"/>
  <c r="K2656" i="45" s="1"/>
  <c r="F2657" i="45"/>
  <c r="K2657" i="45" s="1"/>
  <c r="F2658" i="45"/>
  <c r="K2658" i="45" s="1"/>
  <c r="F2659" i="45"/>
  <c r="K2659" i="45" s="1"/>
  <c r="F2660" i="45"/>
  <c r="K2660" i="45" s="1"/>
  <c r="F2661" i="45"/>
  <c r="F2662" i="45"/>
  <c r="F2663" i="45"/>
  <c r="F2664" i="45"/>
  <c r="K2664" i="45" s="1"/>
  <c r="F2665" i="45"/>
  <c r="K2665" i="45" s="1"/>
  <c r="F2666" i="45"/>
  <c r="K2666" i="45" s="1"/>
  <c r="F2667" i="45"/>
  <c r="K2667" i="45" s="1"/>
  <c r="F2668" i="45"/>
  <c r="K2668" i="45" s="1"/>
  <c r="F2669" i="45"/>
  <c r="K2669" i="45" s="1"/>
  <c r="F2670" i="45"/>
  <c r="K2670" i="45" s="1"/>
  <c r="F2671" i="45"/>
  <c r="K2671" i="45" s="1"/>
  <c r="F2672" i="45"/>
  <c r="K2672" i="45" s="1"/>
  <c r="F2673" i="45"/>
  <c r="K2673" i="45" s="1"/>
  <c r="F2674" i="45"/>
  <c r="K2674" i="45" s="1"/>
  <c r="F2675" i="45"/>
  <c r="F2676" i="45"/>
  <c r="K2676" i="45" s="1"/>
  <c r="F2677" i="45"/>
  <c r="F2678" i="45"/>
  <c r="F2679" i="45"/>
  <c r="K2679" i="45" s="1"/>
  <c r="F2680" i="45"/>
  <c r="K2680" i="45" s="1"/>
  <c r="F2681" i="45"/>
  <c r="K2681" i="45" s="1"/>
  <c r="F2682" i="45"/>
  <c r="K2682" i="45" s="1"/>
  <c r="F2683" i="45"/>
  <c r="K2683" i="45" s="1"/>
  <c r="F2684" i="45"/>
  <c r="K2684" i="45" s="1"/>
  <c r="F2685" i="45"/>
  <c r="K2685" i="45" s="1"/>
  <c r="F2686" i="45"/>
  <c r="K2686" i="45" s="1"/>
  <c r="F2687" i="45"/>
  <c r="F2688" i="45"/>
  <c r="K2688" i="45" s="1"/>
  <c r="F2689" i="45"/>
  <c r="K2689" i="45" s="1"/>
  <c r="F2690" i="45"/>
  <c r="K2690" i="45" s="1"/>
  <c r="F2691" i="45"/>
  <c r="K2691" i="45" s="1"/>
  <c r="F2692" i="45"/>
  <c r="K2692" i="45" s="1"/>
  <c r="F2693" i="45"/>
  <c r="F2694" i="45"/>
  <c r="F2695" i="45"/>
  <c r="K2695" i="45" s="1"/>
  <c r="F2696" i="45"/>
  <c r="K2696" i="45" s="1"/>
  <c r="F2697" i="45"/>
  <c r="K2697" i="45" s="1"/>
  <c r="F2698" i="45"/>
  <c r="K2698" i="45" s="1"/>
  <c r="F2699" i="45"/>
  <c r="F2700" i="45"/>
  <c r="K2700" i="45" s="1"/>
  <c r="F2701" i="45"/>
  <c r="K2701" i="45" s="1"/>
  <c r="F2702" i="45"/>
  <c r="K2702" i="45" s="1"/>
  <c r="F2703" i="45"/>
  <c r="K2703" i="45" s="1"/>
  <c r="F2704" i="45"/>
  <c r="K2704" i="45" s="1"/>
  <c r="F2705" i="45"/>
  <c r="K2705" i="45" s="1"/>
  <c r="F2706" i="45"/>
  <c r="K2706" i="45" s="1"/>
  <c r="F2707" i="45"/>
  <c r="K2707" i="45" s="1"/>
  <c r="F2708" i="45"/>
  <c r="K2708" i="45" s="1"/>
  <c r="F2709" i="45"/>
  <c r="F2710" i="45"/>
  <c r="F2711" i="45"/>
  <c r="F2712" i="45"/>
  <c r="K2712" i="45" s="1"/>
  <c r="F2713" i="45"/>
  <c r="K2713" i="45" s="1"/>
  <c r="F2714" i="45"/>
  <c r="K2714" i="45" s="1"/>
  <c r="F2715" i="45"/>
  <c r="K2715" i="45" s="1"/>
  <c r="F2716" i="45"/>
  <c r="K2716" i="45" s="1"/>
  <c r="F2717" i="45"/>
  <c r="K2717" i="45" s="1"/>
  <c r="F2718" i="45"/>
  <c r="K2718" i="45" s="1"/>
  <c r="F2719" i="45"/>
  <c r="K2719" i="45" s="1"/>
  <c r="F2720" i="45"/>
  <c r="K2720" i="45" s="1"/>
  <c r="F2721" i="45"/>
  <c r="K2721" i="45" s="1"/>
  <c r="F2722" i="45"/>
  <c r="K2722" i="45" s="1"/>
  <c r="F2723" i="45"/>
  <c r="F2724" i="45"/>
  <c r="K2724" i="45" s="1"/>
  <c r="F2725" i="45"/>
  <c r="F2726" i="45"/>
  <c r="F2727" i="45"/>
  <c r="K2727" i="45" s="1"/>
  <c r="F2728" i="45"/>
  <c r="K2728" i="45" s="1"/>
  <c r="F2729" i="45"/>
  <c r="K2729" i="45" s="1"/>
  <c r="F2730" i="45"/>
  <c r="K2730" i="45" s="1"/>
  <c r="F2731" i="45"/>
  <c r="K2731" i="45" s="1"/>
  <c r="F2732" i="45"/>
  <c r="K2732" i="45" s="1"/>
  <c r="F2733" i="45"/>
  <c r="K2733" i="45" s="1"/>
  <c r="F2734" i="45"/>
  <c r="K2734" i="45" s="1"/>
  <c r="F2735" i="45"/>
  <c r="F2736" i="45"/>
  <c r="K2736" i="45" s="1"/>
  <c r="F2737" i="45"/>
  <c r="K2737" i="45" s="1"/>
  <c r="F2738" i="45"/>
  <c r="K2738" i="45" s="1"/>
  <c r="F2739" i="45"/>
  <c r="K2739" i="45" s="1"/>
  <c r="F2740" i="45"/>
  <c r="K2740" i="45" s="1"/>
  <c r="F2741" i="45"/>
  <c r="F2742" i="45"/>
  <c r="F2743" i="45"/>
  <c r="K2743" i="45" s="1"/>
  <c r="F2744" i="45"/>
  <c r="K2744" i="45" s="1"/>
  <c r="F2745" i="45"/>
  <c r="K2745" i="45" s="1"/>
  <c r="F2746" i="45"/>
  <c r="K2746" i="45" s="1"/>
  <c r="F2747" i="45"/>
  <c r="F2748" i="45"/>
  <c r="K2748" i="45" s="1"/>
  <c r="F2749" i="45"/>
  <c r="K2749" i="45" s="1"/>
  <c r="F2750" i="45"/>
  <c r="K2750" i="45" s="1"/>
  <c r="F2751" i="45"/>
  <c r="K2751" i="45" s="1"/>
  <c r="F2752" i="45"/>
  <c r="K2752" i="45" s="1"/>
  <c r="F2753" i="45"/>
  <c r="K2753" i="45" s="1"/>
  <c r="F2754" i="45"/>
  <c r="K2754" i="45" s="1"/>
  <c r="F2755" i="45"/>
  <c r="K2755" i="45" s="1"/>
  <c r="F2756" i="45"/>
  <c r="K2756" i="45" s="1"/>
  <c r="F2757" i="45"/>
  <c r="F2758" i="45"/>
  <c r="F2759" i="45"/>
  <c r="F2760" i="45"/>
  <c r="K2760" i="45" s="1"/>
  <c r="F2761" i="45"/>
  <c r="K2761" i="45" s="1"/>
  <c r="F2762" i="45"/>
  <c r="K2762" i="45" s="1"/>
  <c r="F2763" i="45"/>
  <c r="K2763" i="45" s="1"/>
  <c r="F2764" i="45"/>
  <c r="K2764" i="45" s="1"/>
  <c r="F2765" i="45"/>
  <c r="K2765" i="45" s="1"/>
  <c r="F2766" i="45"/>
  <c r="K2766" i="45" s="1"/>
  <c r="F2767" i="45"/>
  <c r="K2767" i="45" s="1"/>
  <c r="F2768" i="45"/>
  <c r="K2768" i="45" s="1"/>
  <c r="F2769" i="45"/>
  <c r="K2769" i="45" s="1"/>
  <c r="F2770" i="45"/>
  <c r="K2770" i="45" s="1"/>
  <c r="F2771" i="45"/>
  <c r="F2772" i="45"/>
  <c r="K2772" i="45" s="1"/>
  <c r="F2773" i="45"/>
  <c r="F2774" i="45"/>
  <c r="F2775" i="45"/>
  <c r="K2775" i="45" s="1"/>
  <c r="F2776" i="45"/>
  <c r="K2776" i="45" s="1"/>
  <c r="F2777" i="45"/>
  <c r="K2777" i="45" s="1"/>
  <c r="F2778" i="45"/>
  <c r="K2778" i="45" s="1"/>
  <c r="F2779" i="45"/>
  <c r="K2779" i="45" s="1"/>
  <c r="F2780" i="45"/>
  <c r="K2780" i="45" s="1"/>
  <c r="F2781" i="45"/>
  <c r="K2781" i="45" s="1"/>
  <c r="F2782" i="45"/>
  <c r="K2782" i="45" s="1"/>
  <c r="F2783" i="45"/>
  <c r="F2784" i="45"/>
  <c r="K2784" i="45" s="1"/>
  <c r="F2785" i="45"/>
  <c r="K2785" i="45" s="1"/>
  <c r="F2786" i="45"/>
  <c r="K2786" i="45" s="1"/>
  <c r="F2787" i="45"/>
  <c r="K2787" i="45" s="1"/>
  <c r="F2788" i="45"/>
  <c r="K2788" i="45" s="1"/>
  <c r="F2789" i="45"/>
  <c r="F2790" i="45"/>
  <c r="F2791" i="45"/>
  <c r="K2791" i="45" s="1"/>
  <c r="F2792" i="45"/>
  <c r="K2792" i="45" s="1"/>
  <c r="F2793" i="45"/>
  <c r="K2793" i="45" s="1"/>
  <c r="F2794" i="45"/>
  <c r="K2794" i="45" s="1"/>
  <c r="F2795" i="45"/>
  <c r="F2796" i="45"/>
  <c r="K2796" i="45" s="1"/>
  <c r="F2797" i="45"/>
  <c r="K2797" i="45" s="1"/>
  <c r="F2798" i="45"/>
  <c r="K2798" i="45" s="1"/>
  <c r="F2799" i="45"/>
  <c r="K2799" i="45" s="1"/>
  <c r="F2800" i="45"/>
  <c r="K2800" i="45" s="1"/>
  <c r="F2801" i="45"/>
  <c r="K2801" i="45" s="1"/>
  <c r="F2802" i="45"/>
  <c r="K2802" i="45" s="1"/>
  <c r="F2803" i="45"/>
  <c r="K2803" i="45" s="1"/>
  <c r="F2804" i="45"/>
  <c r="K2804" i="45" s="1"/>
  <c r="F2805" i="45"/>
  <c r="F2806" i="45"/>
  <c r="F2807" i="45"/>
  <c r="F2808" i="45"/>
  <c r="K2808" i="45" s="1"/>
  <c r="F2809" i="45"/>
  <c r="K2809" i="45" s="1"/>
  <c r="F2810" i="45"/>
  <c r="K2810" i="45" s="1"/>
  <c r="F2811" i="45"/>
  <c r="K2811" i="45" s="1"/>
  <c r="F2812" i="45"/>
  <c r="K2812" i="45" s="1"/>
  <c r="F2813" i="45"/>
  <c r="K2813" i="45" s="1"/>
  <c r="F2814" i="45"/>
  <c r="K2814" i="45" s="1"/>
  <c r="F2815" i="45"/>
  <c r="K2815" i="45" s="1"/>
  <c r="F2816" i="45"/>
  <c r="K2816" i="45" s="1"/>
  <c r="F2817" i="45"/>
  <c r="K2817" i="45" s="1"/>
  <c r="F2818" i="45"/>
  <c r="K2818" i="45" s="1"/>
  <c r="F2819" i="45"/>
  <c r="F2820" i="45"/>
  <c r="K2820" i="45" s="1"/>
  <c r="F2821" i="45"/>
  <c r="F2822" i="45"/>
  <c r="F2823" i="45"/>
  <c r="K2823" i="45" s="1"/>
  <c r="F2824" i="45"/>
  <c r="K2824" i="45" s="1"/>
  <c r="F2825" i="45"/>
  <c r="K2825" i="45" s="1"/>
  <c r="F2826" i="45"/>
  <c r="K2826" i="45" s="1"/>
  <c r="F2827" i="45"/>
  <c r="K2827" i="45" s="1"/>
  <c r="F2828" i="45"/>
  <c r="K2828" i="45" s="1"/>
  <c r="F2829" i="45"/>
  <c r="K2829" i="45" s="1"/>
  <c r="F2830" i="45"/>
  <c r="K2830" i="45" s="1"/>
  <c r="F2831" i="45"/>
  <c r="F2832" i="45"/>
  <c r="K2832" i="45" s="1"/>
  <c r="F2833" i="45"/>
  <c r="K2833" i="45" s="1"/>
  <c r="F2834" i="45"/>
  <c r="K2834" i="45" s="1"/>
  <c r="F2835" i="45"/>
  <c r="K2835" i="45" s="1"/>
  <c r="F2836" i="45"/>
  <c r="K2836" i="45" s="1"/>
  <c r="F2837" i="45"/>
  <c r="F2838" i="45"/>
  <c r="F2839" i="45"/>
  <c r="K2839" i="45" s="1"/>
  <c r="F2840" i="45"/>
  <c r="K2840" i="45" s="1"/>
  <c r="F2841" i="45"/>
  <c r="K2841" i="45" s="1"/>
  <c r="F2842" i="45"/>
  <c r="K2842" i="45" s="1"/>
  <c r="F2843" i="45"/>
  <c r="F2844" i="45"/>
  <c r="K2844" i="45" s="1"/>
  <c r="F2845" i="45"/>
  <c r="K2845" i="45" s="1"/>
  <c r="F2846" i="45"/>
  <c r="K2846" i="45" s="1"/>
  <c r="F2847" i="45"/>
  <c r="K2847" i="45" s="1"/>
  <c r="F2848" i="45"/>
  <c r="K2848" i="45" s="1"/>
  <c r="F2849" i="45"/>
  <c r="K2849" i="45" s="1"/>
  <c r="F2850" i="45"/>
  <c r="K2850" i="45" s="1"/>
  <c r="F2851" i="45"/>
  <c r="K2851" i="45" s="1"/>
  <c r="F2852" i="45"/>
  <c r="K2852" i="45" s="1"/>
  <c r="F2853" i="45"/>
  <c r="F2854" i="45"/>
  <c r="F2855" i="45"/>
  <c r="F2856" i="45"/>
  <c r="K2856" i="45" s="1"/>
  <c r="F2857" i="45"/>
  <c r="K2857" i="45" s="1"/>
  <c r="F2858" i="45"/>
  <c r="K2858" i="45" s="1"/>
  <c r="F2859" i="45"/>
  <c r="K2859" i="45" s="1"/>
  <c r="F2860" i="45"/>
  <c r="K2860" i="45" s="1"/>
  <c r="F2861" i="45"/>
  <c r="K2861" i="45" s="1"/>
  <c r="F2862" i="45"/>
  <c r="K2862" i="45" s="1"/>
  <c r="F2863" i="45"/>
  <c r="K2863" i="45" s="1"/>
  <c r="F2864" i="45"/>
  <c r="K2864" i="45" s="1"/>
  <c r="F2865" i="45"/>
  <c r="K2865" i="45" s="1"/>
  <c r="F2866" i="45"/>
  <c r="K2866" i="45" s="1"/>
  <c r="F2867" i="45"/>
  <c r="F2868" i="45"/>
  <c r="K2868" i="45" s="1"/>
  <c r="F2869" i="45"/>
  <c r="F2870" i="45"/>
  <c r="F2871" i="45"/>
  <c r="K2871" i="45" s="1"/>
  <c r="F2872" i="45"/>
  <c r="K2872" i="45" s="1"/>
  <c r="F2873" i="45"/>
  <c r="K2873" i="45" s="1"/>
  <c r="F2874" i="45"/>
  <c r="K2874" i="45" s="1"/>
  <c r="F2875" i="45"/>
  <c r="K2875" i="45" s="1"/>
  <c r="F2876" i="45"/>
  <c r="K2876" i="45" s="1"/>
  <c r="F2877" i="45"/>
  <c r="K2877" i="45" s="1"/>
  <c r="F2878" i="45"/>
  <c r="K2878" i="45" s="1"/>
  <c r="F2879" i="45"/>
  <c r="F2880" i="45"/>
  <c r="K2880" i="45" s="1"/>
  <c r="F2881" i="45"/>
  <c r="K2881" i="45" s="1"/>
  <c r="F2882" i="45"/>
  <c r="K2882" i="45" s="1"/>
  <c r="F2883" i="45"/>
  <c r="K2883" i="45" s="1"/>
  <c r="F2884" i="45"/>
  <c r="K2884" i="45" s="1"/>
  <c r="F2885" i="45"/>
  <c r="F2886" i="45"/>
  <c r="F2887" i="45"/>
  <c r="K2887" i="45" s="1"/>
  <c r="F2888" i="45"/>
  <c r="K2888" i="45" s="1"/>
  <c r="F2889" i="45"/>
  <c r="K2889" i="45" s="1"/>
  <c r="F2890" i="45"/>
  <c r="K2890" i="45" s="1"/>
  <c r="F2891" i="45"/>
  <c r="F2892" i="45"/>
  <c r="K2892" i="45" s="1"/>
  <c r="F2893" i="45"/>
  <c r="K2893" i="45" s="1"/>
  <c r="F2894" i="45"/>
  <c r="K2894" i="45" s="1"/>
  <c r="F2895" i="45"/>
  <c r="K2895" i="45" s="1"/>
  <c r="F2896" i="45"/>
  <c r="K2896" i="45" s="1"/>
  <c r="F2897" i="45"/>
  <c r="K2897" i="45" s="1"/>
  <c r="F2898" i="45"/>
  <c r="K2898" i="45" s="1"/>
  <c r="F2899" i="45"/>
  <c r="K2899" i="45" s="1"/>
  <c r="F2900" i="45"/>
  <c r="K2900" i="45" s="1"/>
  <c r="F2901" i="45"/>
  <c r="F2902" i="45"/>
  <c r="F2903" i="45"/>
  <c r="F2904" i="45"/>
  <c r="K2904" i="45" s="1"/>
  <c r="F2905" i="45"/>
  <c r="K2905" i="45" s="1"/>
  <c r="F2906" i="45"/>
  <c r="K2906" i="45" s="1"/>
  <c r="F2907" i="45"/>
  <c r="K2907" i="45" s="1"/>
  <c r="F2908" i="45"/>
  <c r="K2908" i="45" s="1"/>
  <c r="F2909" i="45"/>
  <c r="K2909" i="45" s="1"/>
  <c r="F2910" i="45"/>
  <c r="K2910" i="45" s="1"/>
  <c r="F2911" i="45"/>
  <c r="K2911" i="45" s="1"/>
  <c r="F2912" i="45"/>
  <c r="K2912" i="45" s="1"/>
  <c r="F2913" i="45"/>
  <c r="K2913" i="45" s="1"/>
  <c r="F2914" i="45"/>
  <c r="K2914" i="45" s="1"/>
  <c r="F2915" i="45"/>
  <c r="F2916" i="45"/>
  <c r="K2916" i="45" s="1"/>
  <c r="F2917" i="45"/>
  <c r="F2918" i="45"/>
  <c r="F2919" i="45"/>
  <c r="K2919" i="45" s="1"/>
  <c r="F2920" i="45"/>
  <c r="K2920" i="45" s="1"/>
  <c r="F2921" i="45"/>
  <c r="K2921" i="45" s="1"/>
  <c r="F2922" i="45"/>
  <c r="K2922" i="45" s="1"/>
  <c r="F2923" i="45"/>
  <c r="K2923" i="45" s="1"/>
  <c r="F2924" i="45"/>
  <c r="K2924" i="45" s="1"/>
  <c r="F2925" i="45"/>
  <c r="K2925" i="45" s="1"/>
  <c r="F2926" i="45"/>
  <c r="K2926" i="45" s="1"/>
  <c r="F2927" i="45"/>
  <c r="F2928" i="45"/>
  <c r="K2928" i="45" s="1"/>
  <c r="F2929" i="45"/>
  <c r="K2929" i="45" s="1"/>
  <c r="F2930" i="45"/>
  <c r="K2930" i="45" s="1"/>
  <c r="F2931" i="45"/>
  <c r="K2931" i="45" s="1"/>
  <c r="F2932" i="45"/>
  <c r="K2932" i="45" s="1"/>
  <c r="F2933" i="45"/>
  <c r="F2934" i="45"/>
  <c r="F2935" i="45"/>
  <c r="K2935" i="45" s="1"/>
  <c r="F2936" i="45"/>
  <c r="K2936" i="45" s="1"/>
  <c r="F2937" i="45"/>
  <c r="K2937" i="45" s="1"/>
  <c r="F2938" i="45"/>
  <c r="K2938" i="45" s="1"/>
  <c r="F2939" i="45"/>
  <c r="F2940" i="45"/>
  <c r="K2940" i="45" s="1"/>
  <c r="F2941" i="45"/>
  <c r="K2941" i="45" s="1"/>
  <c r="F2942" i="45"/>
  <c r="K2942" i="45" s="1"/>
  <c r="F2943" i="45"/>
  <c r="K2943" i="45" s="1"/>
  <c r="F2944" i="45"/>
  <c r="K2944" i="45" s="1"/>
  <c r="F2945" i="45"/>
  <c r="K2945" i="45" s="1"/>
  <c r="F2946" i="45"/>
  <c r="K2946" i="45" s="1"/>
  <c r="F2947" i="45"/>
  <c r="K2947" i="45" s="1"/>
  <c r="F2948" i="45"/>
  <c r="K2948" i="45" s="1"/>
  <c r="F2949" i="45"/>
  <c r="F2950" i="45"/>
  <c r="F2951" i="45"/>
  <c r="F2952" i="45"/>
  <c r="K2952" i="45" s="1"/>
  <c r="F2953" i="45"/>
  <c r="K2953" i="45" s="1"/>
  <c r="F2954" i="45"/>
  <c r="K2954" i="45" s="1"/>
  <c r="F2955" i="45"/>
  <c r="K2955" i="45" s="1"/>
  <c r="F2956" i="45"/>
  <c r="K2956" i="45" s="1"/>
  <c r="F2957" i="45"/>
  <c r="K2957" i="45" s="1"/>
  <c r="F2958" i="45"/>
  <c r="K2958" i="45" s="1"/>
  <c r="F2959" i="45"/>
  <c r="K2959" i="45" s="1"/>
  <c r="F2960" i="45"/>
  <c r="K2960" i="45" s="1"/>
  <c r="F2961" i="45"/>
  <c r="K2961" i="45" s="1"/>
  <c r="F2962" i="45"/>
  <c r="K2962" i="45" s="1"/>
  <c r="F2963" i="45"/>
  <c r="F2964" i="45"/>
  <c r="K2964" i="45" s="1"/>
  <c r="F2965" i="45"/>
  <c r="F2966" i="45"/>
  <c r="F2967" i="45"/>
  <c r="K2967" i="45" s="1"/>
  <c r="F2968" i="45"/>
  <c r="K2968" i="45" s="1"/>
  <c r="F2969" i="45"/>
  <c r="K2969" i="45" s="1"/>
  <c r="F2970" i="45"/>
  <c r="K2970" i="45" s="1"/>
  <c r="F2971" i="45"/>
  <c r="K2971" i="45" s="1"/>
  <c r="F2972" i="45"/>
  <c r="K2972" i="45" s="1"/>
  <c r="F2973" i="45"/>
  <c r="K2973" i="45" s="1"/>
  <c r="F2974" i="45"/>
  <c r="K2974" i="45" s="1"/>
  <c r="F2975" i="45"/>
  <c r="F2976" i="45"/>
  <c r="K2976" i="45" s="1"/>
  <c r="F2977" i="45"/>
  <c r="K2977" i="45" s="1"/>
  <c r="F2978" i="45"/>
  <c r="K2978" i="45" s="1"/>
  <c r="F2979" i="45"/>
  <c r="K2979" i="45" s="1"/>
  <c r="F2980" i="45"/>
  <c r="K2980" i="45" s="1"/>
  <c r="F2981" i="45"/>
  <c r="F2982" i="45"/>
  <c r="F2983" i="45"/>
  <c r="K2983" i="45" s="1"/>
  <c r="F2984" i="45"/>
  <c r="K2984" i="45" s="1"/>
  <c r="F2985" i="45"/>
  <c r="K2985" i="45" s="1"/>
  <c r="F2986" i="45"/>
  <c r="K2986" i="45" s="1"/>
  <c r="F2987" i="45"/>
  <c r="F2988" i="45"/>
  <c r="K2988" i="45" s="1"/>
  <c r="F2989" i="45"/>
  <c r="K2989" i="45" s="1"/>
  <c r="F2990" i="45"/>
  <c r="K2990" i="45" s="1"/>
  <c r="F2991" i="45"/>
  <c r="K2991" i="45" s="1"/>
  <c r="F2992" i="45"/>
  <c r="K2992" i="45" s="1"/>
  <c r="F2993" i="45"/>
  <c r="K2993" i="45" s="1"/>
  <c r="F2994" i="45"/>
  <c r="K2994" i="45" s="1"/>
  <c r="F2995" i="45"/>
  <c r="K2995" i="45" s="1"/>
  <c r="F2996" i="45"/>
  <c r="K2996" i="45" s="1"/>
  <c r="F2997" i="45"/>
  <c r="F2998" i="45"/>
  <c r="F2999" i="45"/>
  <c r="F3000" i="45"/>
  <c r="K3000" i="45" s="1"/>
  <c r="F3001" i="45"/>
  <c r="K3001" i="45" s="1"/>
  <c r="F3002" i="45"/>
  <c r="K3002" i="45" s="1"/>
  <c r="F3003" i="45"/>
  <c r="K3003" i="45" s="1"/>
  <c r="F3004" i="45"/>
  <c r="K3004" i="45" s="1"/>
  <c r="F3005" i="45"/>
  <c r="K3005" i="45" s="1"/>
  <c r="F3006" i="45"/>
  <c r="K3006" i="45" s="1"/>
  <c r="F3007" i="45"/>
  <c r="K3007" i="45" s="1"/>
  <c r="F3008" i="45"/>
  <c r="K3008" i="45" s="1"/>
  <c r="F3009" i="45"/>
  <c r="K3009" i="45" s="1"/>
  <c r="F3010" i="45"/>
  <c r="K3010" i="45" s="1"/>
  <c r="F3011" i="45"/>
  <c r="F3012" i="45"/>
  <c r="K3012" i="45" s="1"/>
  <c r="F3013" i="45"/>
  <c r="F3014" i="45"/>
  <c r="F3015" i="45"/>
  <c r="K3015" i="45" s="1"/>
  <c r="F3016" i="45"/>
  <c r="K3016" i="45" s="1"/>
  <c r="F3017" i="45"/>
  <c r="K3017" i="45" s="1"/>
  <c r="F3018" i="45"/>
  <c r="K3018" i="45" s="1"/>
  <c r="F3019" i="45"/>
  <c r="K3019" i="45" s="1"/>
  <c r="F3020" i="45"/>
  <c r="K3020" i="45" s="1"/>
  <c r="F3021" i="45"/>
  <c r="K3021" i="45" s="1"/>
  <c r="F3022" i="45"/>
  <c r="K3022" i="45" s="1"/>
  <c r="F3023" i="45"/>
  <c r="F3024" i="45"/>
  <c r="K3024" i="45" s="1"/>
  <c r="F3025" i="45"/>
  <c r="K3025" i="45" s="1"/>
  <c r="F3026" i="45"/>
  <c r="K3026" i="45" s="1"/>
  <c r="F3027" i="45"/>
  <c r="K3027" i="45" s="1"/>
  <c r="F3028" i="45"/>
  <c r="K3028" i="45" s="1"/>
  <c r="F3029" i="45"/>
  <c r="F3030" i="45"/>
  <c r="F3031" i="45"/>
  <c r="K3031" i="45" s="1"/>
  <c r="F3032" i="45"/>
  <c r="K3032" i="45" s="1"/>
  <c r="F3033" i="45"/>
  <c r="K3033" i="45" s="1"/>
  <c r="F3034" i="45"/>
  <c r="K3034" i="45" s="1"/>
  <c r="F3035" i="45"/>
  <c r="F3036" i="45"/>
  <c r="K3036" i="45" s="1"/>
  <c r="F3037" i="45"/>
  <c r="K3037" i="45" s="1"/>
  <c r="F3038" i="45"/>
  <c r="K3038" i="45" s="1"/>
  <c r="F3039" i="45"/>
  <c r="K3039" i="45" s="1"/>
  <c r="F3040" i="45"/>
  <c r="K3040" i="45" s="1"/>
  <c r="F3041" i="45"/>
  <c r="K3041" i="45" s="1"/>
  <c r="F3042" i="45"/>
  <c r="K3042" i="45" s="1"/>
  <c r="F3043" i="45"/>
  <c r="K3043" i="45" s="1"/>
  <c r="F3044" i="45"/>
  <c r="K3044" i="45" s="1"/>
  <c r="F3045" i="45"/>
  <c r="F3046" i="45"/>
  <c r="F3047" i="45"/>
  <c r="F3048" i="45"/>
  <c r="K3048" i="45" s="1"/>
  <c r="F3049" i="45"/>
  <c r="K3049" i="45" s="1"/>
  <c r="F3050" i="45"/>
  <c r="K3050" i="45" s="1"/>
  <c r="F3051" i="45"/>
  <c r="K3051" i="45" s="1"/>
  <c r="F3052" i="45"/>
  <c r="K3052" i="45" s="1"/>
  <c r="F3053" i="45"/>
  <c r="K3053" i="45" s="1"/>
  <c r="F3054" i="45"/>
  <c r="K3054" i="45" s="1"/>
  <c r="F3055" i="45"/>
  <c r="K3055" i="45" s="1"/>
  <c r="F3056" i="45"/>
  <c r="K3056" i="45" s="1"/>
  <c r="F3057" i="45"/>
  <c r="K3057" i="45" s="1"/>
  <c r="F3058" i="45"/>
  <c r="K3058" i="45" s="1"/>
  <c r="F3059" i="45"/>
  <c r="F3060" i="45"/>
  <c r="K3060" i="45" s="1"/>
  <c r="F3061" i="45"/>
  <c r="F3062" i="45"/>
  <c r="F3063" i="45"/>
  <c r="K3063" i="45" s="1"/>
  <c r="F3064" i="45"/>
  <c r="K3064" i="45" s="1"/>
  <c r="F3065" i="45"/>
  <c r="K3065" i="45" s="1"/>
  <c r="F3066" i="45"/>
  <c r="K3066" i="45" s="1"/>
  <c r="F3067" i="45"/>
  <c r="K3067" i="45" s="1"/>
  <c r="F3068" i="45"/>
  <c r="K3068" i="45" s="1"/>
  <c r="F3069" i="45"/>
  <c r="K3069" i="45" s="1"/>
  <c r="F3070" i="45"/>
  <c r="K3070" i="45" s="1"/>
  <c r="F3071" i="45"/>
  <c r="F3072" i="45"/>
  <c r="K3072" i="45" s="1"/>
  <c r="F3073" i="45"/>
  <c r="K3073" i="45" s="1"/>
  <c r="F3074" i="45"/>
  <c r="K3074" i="45" s="1"/>
  <c r="F3075" i="45"/>
  <c r="K3075" i="45" s="1"/>
  <c r="F3076" i="45"/>
  <c r="K3076" i="45" s="1"/>
  <c r="F3077" i="45"/>
  <c r="F3078" i="45"/>
  <c r="F3079" i="45"/>
  <c r="K3079" i="45" s="1"/>
  <c r="F3080" i="45"/>
  <c r="K3080" i="45" s="1"/>
  <c r="F3081" i="45"/>
  <c r="K3081" i="45" s="1"/>
  <c r="F3082" i="45"/>
  <c r="K3082" i="45" s="1"/>
  <c r="F3083" i="45"/>
  <c r="F3084" i="45"/>
  <c r="K3084" i="45" s="1"/>
  <c r="F3085" i="45"/>
  <c r="K3085" i="45" s="1"/>
  <c r="F3086" i="45"/>
  <c r="K3086" i="45" s="1"/>
  <c r="F3087" i="45"/>
  <c r="K3087" i="45" s="1"/>
  <c r="F3088" i="45"/>
  <c r="K3088" i="45" s="1"/>
  <c r="F3089" i="45"/>
  <c r="K3089" i="45" s="1"/>
  <c r="F3090" i="45"/>
  <c r="K3090" i="45" s="1"/>
  <c r="F3091" i="45"/>
  <c r="K3091" i="45" s="1"/>
  <c r="F3092" i="45"/>
  <c r="K3092" i="45" s="1"/>
  <c r="F3093" i="45"/>
  <c r="F3094" i="45"/>
  <c r="F3095" i="45"/>
  <c r="F3096" i="45"/>
  <c r="K3096" i="45" s="1"/>
  <c r="F3097" i="45"/>
  <c r="K3097" i="45" s="1"/>
  <c r="F3098" i="45"/>
  <c r="K3098" i="45" s="1"/>
  <c r="F3099" i="45"/>
  <c r="K3099" i="45" s="1"/>
  <c r="F3100" i="45"/>
  <c r="K3100" i="45" s="1"/>
  <c r="F3101" i="45"/>
  <c r="K3101" i="45" s="1"/>
  <c r="F3102" i="45"/>
  <c r="K3102" i="45" s="1"/>
  <c r="F3103" i="45"/>
  <c r="K3103" i="45" s="1"/>
  <c r="F3104" i="45"/>
  <c r="K3104" i="45" s="1"/>
  <c r="F3105" i="45"/>
  <c r="K3105" i="45" s="1"/>
  <c r="F3106" i="45"/>
  <c r="K3106" i="45" s="1"/>
  <c r="F3107" i="45"/>
  <c r="F3108" i="45"/>
  <c r="K3108" i="45" s="1"/>
  <c r="F3109" i="45"/>
  <c r="F3110" i="45"/>
  <c r="F3111" i="45"/>
  <c r="K3111" i="45" s="1"/>
  <c r="F3112" i="45"/>
  <c r="K3112" i="45" s="1"/>
  <c r="F3113" i="45"/>
  <c r="K3113" i="45" s="1"/>
  <c r="F3114" i="45"/>
  <c r="K3114" i="45" s="1"/>
  <c r="F3115" i="45"/>
  <c r="K3115" i="45" s="1"/>
  <c r="F3116" i="45"/>
  <c r="K3116" i="45" s="1"/>
  <c r="F3117" i="45"/>
  <c r="K3117" i="45" s="1"/>
  <c r="F3118" i="45"/>
  <c r="K3118" i="45" s="1"/>
  <c r="F3119" i="45"/>
  <c r="F3120" i="45"/>
  <c r="K3120" i="45" s="1"/>
  <c r="F3121" i="45"/>
  <c r="K3121" i="45" s="1"/>
  <c r="F3122" i="45"/>
  <c r="K3122" i="45" s="1"/>
  <c r="F3123" i="45"/>
  <c r="K3123" i="45" s="1"/>
  <c r="F3124" i="45"/>
  <c r="K3124" i="45" s="1"/>
  <c r="F3125" i="45"/>
  <c r="F3126" i="45"/>
  <c r="F3127" i="45"/>
  <c r="K3127" i="45" s="1"/>
  <c r="F3128" i="45"/>
  <c r="K3128" i="45" s="1"/>
  <c r="F3129" i="45"/>
  <c r="K3129" i="45" s="1"/>
  <c r="F3130" i="45"/>
  <c r="K3130" i="45" s="1"/>
  <c r="F3131" i="45"/>
  <c r="F3132" i="45"/>
  <c r="K3132" i="45" s="1"/>
  <c r="F3133" i="45"/>
  <c r="K3133" i="45" s="1"/>
  <c r="F3134" i="45"/>
  <c r="K3134" i="45" s="1"/>
  <c r="F3135" i="45"/>
  <c r="K3135" i="45" s="1"/>
  <c r="F3136" i="45"/>
  <c r="K3136" i="45" s="1"/>
  <c r="F3137" i="45"/>
  <c r="K3137" i="45" s="1"/>
  <c r="F3138" i="45"/>
  <c r="K3138" i="45" s="1"/>
  <c r="F3139" i="45"/>
  <c r="K3139" i="45" s="1"/>
  <c r="F3140" i="45"/>
  <c r="K3140" i="45" s="1"/>
  <c r="F3141" i="45"/>
  <c r="F3142" i="45"/>
  <c r="F3143" i="45"/>
  <c r="F3144" i="45"/>
  <c r="K3144" i="45" s="1"/>
  <c r="F3145" i="45"/>
  <c r="K3145" i="45" s="1"/>
  <c r="F3146" i="45"/>
  <c r="K3146" i="45" s="1"/>
  <c r="F3147" i="45"/>
  <c r="K3147" i="45" s="1"/>
  <c r="F3148" i="45"/>
  <c r="K3148" i="45" s="1"/>
  <c r="F3149" i="45"/>
  <c r="K3149" i="45" s="1"/>
  <c r="F3150" i="45"/>
  <c r="K3150" i="45" s="1"/>
  <c r="F3151" i="45"/>
  <c r="K3151" i="45" s="1"/>
  <c r="F3152" i="45"/>
  <c r="K3152" i="45" s="1"/>
  <c r="F3153" i="45"/>
  <c r="K3153" i="45" s="1"/>
  <c r="F3154" i="45"/>
  <c r="K3154" i="45" s="1"/>
  <c r="F3155" i="45"/>
  <c r="F3156" i="45"/>
  <c r="K3156" i="45" s="1"/>
  <c r="F3157" i="45"/>
  <c r="F3158" i="45"/>
  <c r="F3159" i="45"/>
  <c r="K3159" i="45" s="1"/>
  <c r="F3160" i="45"/>
  <c r="K3160" i="45" s="1"/>
  <c r="F3161" i="45"/>
  <c r="K3161" i="45" s="1"/>
  <c r="F3162" i="45"/>
  <c r="K3162" i="45" s="1"/>
  <c r="F3163" i="45"/>
  <c r="K3163" i="45" s="1"/>
  <c r="F3164" i="45"/>
  <c r="K3164" i="45" s="1"/>
  <c r="F3165" i="45"/>
  <c r="K3165" i="45" s="1"/>
  <c r="F3166" i="45"/>
  <c r="K3166" i="45" s="1"/>
  <c r="F3167" i="45"/>
  <c r="F3168" i="45"/>
  <c r="K3168" i="45" s="1"/>
  <c r="F3169" i="45"/>
  <c r="K3169" i="45" s="1"/>
  <c r="F3170" i="45"/>
  <c r="K3170" i="45" s="1"/>
  <c r="F3171" i="45"/>
  <c r="K3171" i="45" s="1"/>
  <c r="F3172" i="45"/>
  <c r="K3172" i="45" s="1"/>
  <c r="F3173" i="45"/>
  <c r="F3174" i="45"/>
  <c r="F3175" i="45"/>
  <c r="K3175" i="45" s="1"/>
  <c r="F3176" i="45"/>
  <c r="K3176" i="45" s="1"/>
  <c r="F3177" i="45"/>
  <c r="K3177" i="45" s="1"/>
  <c r="F3178" i="45"/>
  <c r="K3178" i="45" s="1"/>
  <c r="F3179" i="45"/>
  <c r="F3180" i="45"/>
  <c r="K3180" i="45" s="1"/>
  <c r="F3181" i="45"/>
  <c r="K3181" i="45" s="1"/>
  <c r="F3182" i="45"/>
  <c r="K3182" i="45" s="1"/>
  <c r="F3183" i="45"/>
  <c r="K3183" i="45" s="1"/>
  <c r="F3184" i="45"/>
  <c r="K3184" i="45" s="1"/>
  <c r="F3185" i="45"/>
  <c r="K3185" i="45" s="1"/>
  <c r="F3186" i="45"/>
  <c r="K3186" i="45" s="1"/>
  <c r="F3187" i="45"/>
  <c r="K3187" i="45" s="1"/>
  <c r="F3188" i="45"/>
  <c r="K3188" i="45" s="1"/>
  <c r="F3189" i="45"/>
  <c r="F3190" i="45"/>
  <c r="F3191" i="45"/>
  <c r="F3192" i="45"/>
  <c r="K3192" i="45" s="1"/>
  <c r="F3193" i="45"/>
  <c r="K3193" i="45" s="1"/>
  <c r="F3194" i="45"/>
  <c r="K3194" i="45" s="1"/>
  <c r="F3195" i="45"/>
  <c r="K3195" i="45" s="1"/>
  <c r="F3196" i="45"/>
  <c r="K3196" i="45" s="1"/>
  <c r="F3197" i="45"/>
  <c r="K3197" i="45" s="1"/>
  <c r="F3198" i="45"/>
  <c r="K3198" i="45" s="1"/>
  <c r="F3199" i="45"/>
  <c r="K3199" i="45" s="1"/>
  <c r="F3200" i="45"/>
  <c r="K3200" i="45" s="1"/>
  <c r="F3201" i="45"/>
  <c r="K3201" i="45" s="1"/>
  <c r="F3202" i="45"/>
  <c r="K3202" i="45" s="1"/>
  <c r="F3203" i="45"/>
  <c r="F3204" i="45"/>
  <c r="K3204" i="45" s="1"/>
  <c r="F3205" i="45"/>
  <c r="F3206" i="45"/>
  <c r="F3207" i="45"/>
  <c r="K3207" i="45" s="1"/>
  <c r="F3208" i="45"/>
  <c r="K3208" i="45" s="1"/>
  <c r="F3209" i="45"/>
  <c r="K3209" i="45" s="1"/>
  <c r="F3210" i="45"/>
  <c r="K3210" i="45" s="1"/>
  <c r="F3211" i="45"/>
  <c r="K3211" i="45" s="1"/>
  <c r="F3212" i="45"/>
  <c r="K3212" i="45" s="1"/>
  <c r="F3213" i="45"/>
  <c r="K3213" i="45" s="1"/>
  <c r="F3214" i="45"/>
  <c r="K3214" i="45" s="1"/>
  <c r="F3215" i="45"/>
  <c r="F3216" i="45"/>
  <c r="K3216" i="45" s="1"/>
  <c r="F3217" i="45"/>
  <c r="K3217" i="45" s="1"/>
  <c r="F3218" i="45"/>
  <c r="K3218" i="45" s="1"/>
  <c r="F3219" i="45"/>
  <c r="K3219" i="45" s="1"/>
  <c r="F3220" i="45"/>
  <c r="K3220" i="45" s="1"/>
  <c r="F3221" i="45"/>
  <c r="F3222" i="45"/>
  <c r="F3223" i="45"/>
  <c r="K3223" i="45" s="1"/>
  <c r="F3224" i="45"/>
  <c r="K3224" i="45" s="1"/>
  <c r="F3225" i="45"/>
  <c r="K3225" i="45" s="1"/>
  <c r="F3226" i="45"/>
  <c r="K3226" i="45" s="1"/>
  <c r="F3227" i="45"/>
  <c r="F3228" i="45"/>
  <c r="K3228" i="45" s="1"/>
  <c r="F3229" i="45"/>
  <c r="K3229" i="45" s="1"/>
  <c r="F3230" i="45"/>
  <c r="K3230" i="45" s="1"/>
  <c r="F3231" i="45"/>
  <c r="K3231" i="45" s="1"/>
  <c r="F3232" i="45"/>
  <c r="K3232" i="45" s="1"/>
  <c r="F3233" i="45"/>
  <c r="K3233" i="45" s="1"/>
  <c r="F3234" i="45"/>
  <c r="K3234" i="45" s="1"/>
  <c r="F3235" i="45"/>
  <c r="K3235" i="45" s="1"/>
  <c r="F3236" i="45"/>
  <c r="K3236" i="45" s="1"/>
  <c r="F3237" i="45"/>
  <c r="F3238" i="45"/>
  <c r="F3239" i="45"/>
  <c r="F3240" i="45"/>
  <c r="K3240" i="45" s="1"/>
  <c r="F3241" i="45"/>
  <c r="K3241" i="45" s="1"/>
  <c r="F3242" i="45"/>
  <c r="K3242" i="45" s="1"/>
  <c r="F3243" i="45"/>
  <c r="K3243" i="45" s="1"/>
  <c r="F3244" i="45"/>
  <c r="K3244" i="45" s="1"/>
  <c r="F3245" i="45"/>
  <c r="K3245" i="45" s="1"/>
  <c r="F3246" i="45"/>
  <c r="K3246" i="45" s="1"/>
  <c r="F3247" i="45"/>
  <c r="K3247" i="45" s="1"/>
  <c r="F3248" i="45"/>
  <c r="K3248" i="45" s="1"/>
  <c r="F3249" i="45"/>
  <c r="K3249" i="45" s="1"/>
  <c r="F3250" i="45"/>
  <c r="K3250" i="45" s="1"/>
  <c r="F3251" i="45"/>
  <c r="F3252" i="45"/>
  <c r="K3252" i="45" s="1"/>
  <c r="F3253" i="45"/>
  <c r="F3254" i="45"/>
  <c r="F3255" i="45"/>
  <c r="K3255" i="45" s="1"/>
  <c r="F3256" i="45"/>
  <c r="K3256" i="45" s="1"/>
  <c r="F3257" i="45"/>
  <c r="K3257" i="45" s="1"/>
  <c r="F3258" i="45"/>
  <c r="K3258" i="45" s="1"/>
  <c r="F3259" i="45"/>
  <c r="K3259" i="45" s="1"/>
  <c r="F3260" i="45"/>
  <c r="K3260" i="45" s="1"/>
  <c r="F3261" i="45"/>
  <c r="K3261" i="45" s="1"/>
  <c r="F3262" i="45"/>
  <c r="K3262" i="45" s="1"/>
  <c r="F3263" i="45"/>
  <c r="F3264" i="45"/>
  <c r="K3264" i="45" s="1"/>
  <c r="F3265" i="45"/>
  <c r="K3265" i="45" s="1"/>
  <c r="F3266" i="45"/>
  <c r="K3266" i="45" s="1"/>
  <c r="F3267" i="45"/>
  <c r="K3267" i="45" s="1"/>
  <c r="F3268" i="45"/>
  <c r="K3268" i="45" s="1"/>
  <c r="F3269" i="45"/>
  <c r="F3270" i="45"/>
  <c r="F3271" i="45"/>
  <c r="K3271" i="45" s="1"/>
  <c r="F3272" i="45"/>
  <c r="K3272" i="45" s="1"/>
  <c r="F3273" i="45"/>
  <c r="K3273" i="45" s="1"/>
  <c r="F3274" i="45"/>
  <c r="K3274" i="45" s="1"/>
  <c r="F3275" i="45"/>
  <c r="F3276" i="45"/>
  <c r="K3276" i="45" s="1"/>
  <c r="F3277" i="45"/>
  <c r="K3277" i="45" s="1"/>
  <c r="F3278" i="45"/>
  <c r="K3278" i="45" s="1"/>
  <c r="F3279" i="45"/>
  <c r="K3279" i="45" s="1"/>
  <c r="F3280" i="45"/>
  <c r="K3280" i="45" s="1"/>
  <c r="F3281" i="45"/>
  <c r="K3281" i="45" s="1"/>
  <c r="F3282" i="45"/>
  <c r="K3282" i="45" s="1"/>
  <c r="F3283" i="45"/>
  <c r="K3283" i="45" s="1"/>
  <c r="F3284" i="45"/>
  <c r="K3284" i="45" s="1"/>
  <c r="F3285" i="45"/>
  <c r="F3286" i="45"/>
  <c r="F3287" i="45"/>
  <c r="F3288" i="45"/>
  <c r="K3288" i="45" s="1"/>
  <c r="F3289" i="45"/>
  <c r="K3289" i="45" s="1"/>
  <c r="F3290" i="45"/>
  <c r="K3290" i="45" s="1"/>
  <c r="F3291" i="45"/>
  <c r="K3291" i="45" s="1"/>
  <c r="F3292" i="45"/>
  <c r="K3292" i="45" s="1"/>
  <c r="F3293" i="45"/>
  <c r="K3293" i="45" s="1"/>
  <c r="F3294" i="45"/>
  <c r="K3294" i="45" s="1"/>
  <c r="F3295" i="45"/>
  <c r="K3295" i="45" s="1"/>
  <c r="F3296" i="45"/>
  <c r="K3296" i="45" s="1"/>
  <c r="F3297" i="45"/>
  <c r="K3297" i="45" s="1"/>
  <c r="F3298" i="45"/>
  <c r="K3298" i="45" s="1"/>
  <c r="F3299" i="45"/>
  <c r="F3300" i="45"/>
  <c r="K3300" i="45" s="1"/>
  <c r="F3301" i="45"/>
  <c r="F3302" i="45"/>
  <c r="F3303" i="45"/>
  <c r="K3303" i="45" s="1"/>
  <c r="F3304" i="45"/>
  <c r="K3304" i="45" s="1"/>
  <c r="F3305" i="45"/>
  <c r="K3305" i="45" s="1"/>
  <c r="F3306" i="45"/>
  <c r="K3306" i="45" s="1"/>
  <c r="F3307" i="45"/>
  <c r="K3307" i="45" s="1"/>
  <c r="F3308" i="45"/>
  <c r="K3308" i="45" s="1"/>
  <c r="F3309" i="45"/>
  <c r="K3309" i="45" s="1"/>
  <c r="F3310" i="45"/>
  <c r="K3310" i="45" s="1"/>
  <c r="F3311" i="45"/>
  <c r="F3312" i="45"/>
  <c r="K3312" i="45" s="1"/>
  <c r="F3313" i="45"/>
  <c r="K3313" i="45" s="1"/>
  <c r="F3314" i="45"/>
  <c r="K3314" i="45" s="1"/>
  <c r="F3315" i="45"/>
  <c r="K3315" i="45" s="1"/>
  <c r="F3316" i="45"/>
  <c r="K3316" i="45" s="1"/>
  <c r="F3317" i="45"/>
  <c r="F3318" i="45"/>
  <c r="F3319" i="45"/>
  <c r="K3319" i="45" s="1"/>
  <c r="F3320" i="45"/>
  <c r="K3320" i="45" s="1"/>
  <c r="F3321" i="45"/>
  <c r="K3321" i="45" s="1"/>
  <c r="F3322" i="45"/>
  <c r="K3322" i="45" s="1"/>
  <c r="F3323" i="45"/>
  <c r="F3324" i="45"/>
  <c r="K3324" i="45" s="1"/>
  <c r="F3325" i="45"/>
  <c r="K3325" i="45" s="1"/>
  <c r="F3326" i="45"/>
  <c r="K3326" i="45" s="1"/>
  <c r="F3327" i="45"/>
  <c r="K3327" i="45" s="1"/>
  <c r="F3328" i="45"/>
  <c r="K3328" i="45" s="1"/>
  <c r="F3329" i="45"/>
  <c r="K3329" i="45" s="1"/>
  <c r="F3330" i="45"/>
  <c r="K3330" i="45" s="1"/>
  <c r="F3331" i="45"/>
  <c r="K3331" i="45" s="1"/>
  <c r="F3332" i="45"/>
  <c r="K3332" i="45" s="1"/>
  <c r="F3333" i="45"/>
  <c r="F3334" i="45"/>
  <c r="F3335" i="45"/>
  <c r="F3336" i="45"/>
  <c r="K3336" i="45" s="1"/>
  <c r="F3337" i="45"/>
  <c r="K3337" i="45" s="1"/>
  <c r="F3338" i="45"/>
  <c r="K3338" i="45" s="1"/>
  <c r="F3339" i="45"/>
  <c r="K3339" i="45" s="1"/>
  <c r="F3340" i="45"/>
  <c r="K3340" i="45" s="1"/>
  <c r="F3341" i="45"/>
  <c r="K3341" i="45" s="1"/>
  <c r="F3342" i="45"/>
  <c r="K3342" i="45" s="1"/>
  <c r="F3343" i="45"/>
  <c r="K3343" i="45" s="1"/>
  <c r="F3344" i="45"/>
  <c r="K3344" i="45" s="1"/>
  <c r="F3345" i="45"/>
  <c r="K3345" i="45" s="1"/>
  <c r="F3346" i="45"/>
  <c r="K3346" i="45" s="1"/>
  <c r="F3347" i="45"/>
  <c r="F3348" i="45"/>
  <c r="K3348" i="45" s="1"/>
  <c r="F3349" i="45"/>
  <c r="F3350" i="45"/>
  <c r="F3351" i="45"/>
  <c r="K3351" i="45" s="1"/>
  <c r="F3352" i="45"/>
  <c r="K3352" i="45" s="1"/>
  <c r="F3353" i="45"/>
  <c r="K3353" i="45" s="1"/>
  <c r="F3354" i="45"/>
  <c r="K3354" i="45" s="1"/>
  <c r="F3355" i="45"/>
  <c r="K3355" i="45" s="1"/>
  <c r="F3356" i="45"/>
  <c r="K3356" i="45" s="1"/>
  <c r="F3357" i="45"/>
  <c r="K3357" i="45" s="1"/>
  <c r="F3358" i="45"/>
  <c r="K3358" i="45" s="1"/>
  <c r="F3359" i="45"/>
  <c r="F3360" i="45"/>
  <c r="K3360" i="45" s="1"/>
  <c r="F3361" i="45"/>
  <c r="K3361" i="45" s="1"/>
  <c r="F3362" i="45"/>
  <c r="K3362" i="45" s="1"/>
  <c r="F3363" i="45"/>
  <c r="K3363" i="45" s="1"/>
  <c r="F3364" i="45"/>
  <c r="K3364" i="45" s="1"/>
  <c r="F3365" i="45"/>
  <c r="F3366" i="45"/>
  <c r="F3367" i="45"/>
  <c r="K3367" i="45" s="1"/>
  <c r="F3368" i="45"/>
  <c r="K3368" i="45" s="1"/>
  <c r="F3369" i="45"/>
  <c r="K3369" i="45" s="1"/>
  <c r="F3370" i="45"/>
  <c r="K3370" i="45" s="1"/>
  <c r="F3371" i="45"/>
  <c r="F3372" i="45"/>
  <c r="K3372" i="45" s="1"/>
  <c r="F3373" i="45"/>
  <c r="K3373" i="45" s="1"/>
  <c r="F3374" i="45"/>
  <c r="K3374" i="45" s="1"/>
  <c r="F3375" i="45"/>
  <c r="K3375" i="45" s="1"/>
  <c r="F3376" i="45"/>
  <c r="K3376" i="45" s="1"/>
  <c r="F3377" i="45"/>
  <c r="K3377" i="45" s="1"/>
  <c r="F3378" i="45"/>
  <c r="K3378" i="45" s="1"/>
  <c r="F3379" i="45"/>
  <c r="K3379" i="45" s="1"/>
  <c r="F3380" i="45"/>
  <c r="K3380" i="45" s="1"/>
  <c r="F3381" i="45"/>
  <c r="F3382" i="45"/>
  <c r="F3383" i="45"/>
  <c r="F3384" i="45"/>
  <c r="K3384" i="45" s="1"/>
  <c r="F3385" i="45"/>
  <c r="K3385" i="45" s="1"/>
  <c r="F3386" i="45"/>
  <c r="K3386" i="45" s="1"/>
  <c r="F3387" i="45"/>
  <c r="K3387" i="45" s="1"/>
  <c r="F3388" i="45"/>
  <c r="K3388" i="45" s="1"/>
  <c r="F3389" i="45"/>
  <c r="K3389" i="45" s="1"/>
  <c r="F3390" i="45"/>
  <c r="K3390" i="45" s="1"/>
  <c r="F3391" i="45"/>
  <c r="K3391" i="45" s="1"/>
  <c r="F3392" i="45"/>
  <c r="K3392" i="45" s="1"/>
  <c r="F3393" i="45"/>
  <c r="K3393" i="45" s="1"/>
  <c r="F3394" i="45"/>
  <c r="K3394" i="45" s="1"/>
  <c r="F3395" i="45"/>
  <c r="F3396" i="45"/>
  <c r="K3396" i="45" s="1"/>
  <c r="F3397" i="45"/>
  <c r="F3398" i="45"/>
  <c r="F3399" i="45"/>
  <c r="K3399" i="45" s="1"/>
  <c r="F3400" i="45"/>
  <c r="K3400" i="45" s="1"/>
  <c r="F3401" i="45"/>
  <c r="K3401" i="45" s="1"/>
  <c r="F3402" i="45"/>
  <c r="K3402" i="45" s="1"/>
  <c r="F3403" i="45"/>
  <c r="K3403" i="45" s="1"/>
  <c r="F3404" i="45"/>
  <c r="K3404" i="45" s="1"/>
  <c r="F3405" i="45"/>
  <c r="K3405" i="45" s="1"/>
  <c r="F3406" i="45"/>
  <c r="K3406" i="45" s="1"/>
  <c r="F3407" i="45"/>
  <c r="F3408" i="45"/>
  <c r="K3408" i="45" s="1"/>
  <c r="F3409" i="45"/>
  <c r="K3409" i="45" s="1"/>
  <c r="F3410" i="45"/>
  <c r="K3410" i="45" s="1"/>
  <c r="F3411" i="45"/>
  <c r="K3411" i="45" s="1"/>
  <c r="F3412" i="45"/>
  <c r="K3412" i="45" s="1"/>
  <c r="F3413" i="45"/>
  <c r="F3414" i="45"/>
  <c r="F3415" i="45"/>
  <c r="K3415" i="45" s="1"/>
  <c r="F3416" i="45"/>
  <c r="K3416" i="45" s="1"/>
  <c r="F3417" i="45"/>
  <c r="K3417" i="45" s="1"/>
  <c r="F3418" i="45"/>
  <c r="K3418" i="45" s="1"/>
  <c r="F3419" i="45"/>
  <c r="F3420" i="45"/>
  <c r="K3420" i="45" s="1"/>
  <c r="F3421" i="45"/>
  <c r="K3421" i="45" s="1"/>
  <c r="F3422" i="45"/>
  <c r="K3422" i="45" s="1"/>
  <c r="F3423" i="45"/>
  <c r="K3423" i="45" s="1"/>
  <c r="F3424" i="45"/>
  <c r="K3424" i="45" s="1"/>
  <c r="F3425" i="45"/>
  <c r="K3425" i="45" s="1"/>
  <c r="F3426" i="45"/>
  <c r="K3426" i="45" s="1"/>
  <c r="F3427" i="45"/>
  <c r="K3427" i="45" s="1"/>
  <c r="F3428" i="45"/>
  <c r="K3428" i="45" s="1"/>
  <c r="F3429" i="45"/>
  <c r="F3430" i="45"/>
  <c r="F3431" i="45"/>
  <c r="F3432" i="45"/>
  <c r="K3432" i="45" s="1"/>
  <c r="F3433" i="45"/>
  <c r="K3433" i="45" s="1"/>
  <c r="F3434" i="45"/>
  <c r="K3434" i="45" s="1"/>
  <c r="F3435" i="45"/>
  <c r="K3435" i="45" s="1"/>
  <c r="F3436" i="45"/>
  <c r="K3436" i="45" s="1"/>
  <c r="F3437" i="45"/>
  <c r="K3437" i="45" s="1"/>
  <c r="F3438" i="45"/>
  <c r="K3438" i="45" s="1"/>
  <c r="F3439" i="45"/>
  <c r="K3439" i="45" s="1"/>
  <c r="F3440" i="45"/>
  <c r="K3440" i="45" s="1"/>
  <c r="F3441" i="45"/>
  <c r="K3441" i="45" s="1"/>
  <c r="F3442" i="45"/>
  <c r="K3442" i="45" s="1"/>
  <c r="F3443" i="45"/>
  <c r="F3444" i="45"/>
  <c r="K3444" i="45" s="1"/>
  <c r="F3445" i="45"/>
  <c r="F3446" i="45"/>
  <c r="F3447" i="45"/>
  <c r="K3447" i="45" s="1"/>
  <c r="F3448" i="45"/>
  <c r="K3448" i="45" s="1"/>
  <c r="F3449" i="45"/>
  <c r="K3449" i="45" s="1"/>
  <c r="F3450" i="45"/>
  <c r="K3450" i="45" s="1"/>
  <c r="F3451" i="45"/>
  <c r="K3451" i="45" s="1"/>
  <c r="F3452" i="45"/>
  <c r="K3452" i="45" s="1"/>
  <c r="F3453" i="45"/>
  <c r="K3453" i="45" s="1"/>
  <c r="F3454" i="45"/>
  <c r="K3454" i="45" s="1"/>
  <c r="F3455" i="45"/>
  <c r="F3456" i="45"/>
  <c r="K3456" i="45" s="1"/>
  <c r="F3457" i="45"/>
  <c r="K3457" i="45" s="1"/>
  <c r="F3458" i="45"/>
  <c r="K3458" i="45" s="1"/>
  <c r="F3459" i="45"/>
  <c r="K3459" i="45" s="1"/>
  <c r="F3460" i="45"/>
  <c r="K3460" i="45" s="1"/>
  <c r="F3461" i="45"/>
  <c r="F3462" i="45"/>
  <c r="F3463" i="45"/>
  <c r="K3463" i="45" s="1"/>
  <c r="F3464" i="45"/>
  <c r="K3464" i="45" s="1"/>
  <c r="F3465" i="45"/>
  <c r="K3465" i="45" s="1"/>
  <c r="F3466" i="45"/>
  <c r="K3466" i="45" s="1"/>
  <c r="F3467" i="45"/>
  <c r="F3468" i="45"/>
  <c r="K3468" i="45" s="1"/>
  <c r="F3469" i="45"/>
  <c r="K3469" i="45" s="1"/>
  <c r="F3470" i="45"/>
  <c r="K3470" i="45" s="1"/>
  <c r="F3471" i="45"/>
  <c r="K3471" i="45" s="1"/>
  <c r="F3472" i="45"/>
  <c r="K3472" i="45" s="1"/>
  <c r="F3473" i="45"/>
  <c r="K3473" i="45" s="1"/>
  <c r="F3474" i="45"/>
  <c r="K3474" i="45" s="1"/>
  <c r="F3475" i="45"/>
  <c r="K3475" i="45" s="1"/>
  <c r="F3476" i="45"/>
  <c r="K3476" i="45" s="1"/>
  <c r="F3477" i="45"/>
  <c r="F3478" i="45"/>
  <c r="F3479" i="45"/>
  <c r="F3480" i="45"/>
  <c r="K3480" i="45" s="1"/>
  <c r="F3481" i="45"/>
  <c r="K3481" i="45" s="1"/>
  <c r="F3482" i="45"/>
  <c r="K3482" i="45" s="1"/>
  <c r="F3483" i="45"/>
  <c r="K3483" i="45" s="1"/>
  <c r="F3484" i="45"/>
  <c r="K3484" i="45" s="1"/>
  <c r="F3485" i="45"/>
  <c r="K3485" i="45" s="1"/>
  <c r="F3486" i="45"/>
  <c r="K3486" i="45" s="1"/>
  <c r="F3487" i="45"/>
  <c r="K3487" i="45" s="1"/>
  <c r="F3488" i="45"/>
  <c r="K3488" i="45" s="1"/>
  <c r="F3489" i="45"/>
  <c r="K3489" i="45" s="1"/>
  <c r="F3490" i="45"/>
  <c r="K3490" i="45" s="1"/>
  <c r="F3491" i="45"/>
  <c r="F3492" i="45"/>
  <c r="K3492" i="45" s="1"/>
  <c r="F3493" i="45"/>
  <c r="F3494" i="45"/>
  <c r="F3495" i="45"/>
  <c r="K3495" i="45" s="1"/>
  <c r="F3496" i="45"/>
  <c r="K3496" i="45" s="1"/>
  <c r="F3497" i="45"/>
  <c r="K3497" i="45" s="1"/>
  <c r="F3498" i="45"/>
  <c r="K3498" i="45" s="1"/>
  <c r="F3499" i="45"/>
  <c r="K3499" i="45" s="1"/>
  <c r="F3500" i="45"/>
  <c r="K3500" i="45" s="1"/>
  <c r="F3501" i="45"/>
  <c r="K3501" i="45" s="1"/>
  <c r="F3502" i="45"/>
  <c r="K3502" i="45" s="1"/>
  <c r="F3503" i="45"/>
  <c r="F3504" i="45"/>
  <c r="K3504" i="45" s="1"/>
  <c r="F3505" i="45"/>
  <c r="K3505" i="45" s="1"/>
  <c r="F3506" i="45"/>
  <c r="K3506" i="45" s="1"/>
  <c r="F3507" i="45"/>
  <c r="K3507" i="45" s="1"/>
  <c r="F3508" i="45"/>
  <c r="K3508" i="45" s="1"/>
  <c r="F3509" i="45"/>
  <c r="F3510" i="45"/>
  <c r="F3511" i="45"/>
  <c r="K3511" i="45" s="1"/>
  <c r="F3512" i="45"/>
  <c r="K3512" i="45" s="1"/>
  <c r="F3513" i="45"/>
  <c r="K3513" i="45" s="1"/>
  <c r="F3514" i="45"/>
  <c r="K3514" i="45" s="1"/>
  <c r="F3515" i="45"/>
  <c r="F3516" i="45"/>
  <c r="K3516" i="45" s="1"/>
  <c r="F3517" i="45"/>
  <c r="K3517" i="45" s="1"/>
  <c r="F3518" i="45"/>
  <c r="K3518" i="45" s="1"/>
  <c r="F3519" i="45"/>
  <c r="K3519" i="45" s="1"/>
  <c r="F3520" i="45"/>
  <c r="K3520" i="45" s="1"/>
  <c r="F3521" i="45"/>
  <c r="K3521" i="45" s="1"/>
  <c r="F3522" i="45"/>
  <c r="K3522" i="45" s="1"/>
  <c r="F3523" i="45"/>
  <c r="K3523" i="45" s="1"/>
  <c r="F3524" i="45"/>
  <c r="K3524" i="45" s="1"/>
  <c r="F3525" i="45"/>
  <c r="F3526" i="45"/>
  <c r="F3527" i="45"/>
  <c r="F3528" i="45"/>
  <c r="K3528" i="45" s="1"/>
  <c r="F3529" i="45"/>
  <c r="K3529" i="45" s="1"/>
  <c r="F3530" i="45"/>
  <c r="K3530" i="45" s="1"/>
  <c r="F3531" i="45"/>
  <c r="K3531" i="45" s="1"/>
  <c r="F3532" i="45"/>
  <c r="K3532" i="45" s="1"/>
  <c r="F3533" i="45"/>
  <c r="K3533" i="45" s="1"/>
  <c r="F3534" i="45"/>
  <c r="K3534" i="45" s="1"/>
  <c r="F3535" i="45"/>
  <c r="K3535" i="45" s="1"/>
  <c r="F3536" i="45"/>
  <c r="K3536" i="45" s="1"/>
  <c r="F3537" i="45"/>
  <c r="K3537" i="45" s="1"/>
  <c r="F3538" i="45"/>
  <c r="K3538" i="45" s="1"/>
  <c r="F3539" i="45"/>
  <c r="F3540" i="45"/>
  <c r="K3540" i="45" s="1"/>
  <c r="F3541" i="45"/>
  <c r="F3542" i="45"/>
  <c r="F3543" i="45"/>
  <c r="K3543" i="45" s="1"/>
  <c r="F3544" i="45"/>
  <c r="K3544" i="45" s="1"/>
  <c r="F3545" i="45"/>
  <c r="K3545" i="45" s="1"/>
  <c r="F3546" i="45"/>
  <c r="K3546" i="45" s="1"/>
  <c r="F3547" i="45"/>
  <c r="K3547" i="45" s="1"/>
  <c r="F3548" i="45"/>
  <c r="K3548" i="45" s="1"/>
  <c r="F3549" i="45"/>
  <c r="K3549" i="45" s="1"/>
  <c r="F3550" i="45"/>
  <c r="K3550" i="45" s="1"/>
  <c r="F3551" i="45"/>
  <c r="F3552" i="45"/>
  <c r="K3552" i="45" s="1"/>
  <c r="F3553" i="45"/>
  <c r="K3553" i="45" s="1"/>
  <c r="F3554" i="45"/>
  <c r="K3554" i="45" s="1"/>
  <c r="F3555" i="45"/>
  <c r="K3555" i="45" s="1"/>
  <c r="F3556" i="45"/>
  <c r="K3556" i="45" s="1"/>
  <c r="F3557" i="45"/>
  <c r="F3558" i="45"/>
  <c r="F3559" i="45"/>
  <c r="K3559" i="45" s="1"/>
  <c r="F3560" i="45"/>
  <c r="K3560" i="45" s="1"/>
  <c r="F3561" i="45"/>
  <c r="K3561" i="45" s="1"/>
  <c r="F3562" i="45"/>
  <c r="K3562" i="45" s="1"/>
  <c r="F3563" i="45"/>
  <c r="F3564" i="45"/>
  <c r="K3564" i="45" s="1"/>
  <c r="F3565" i="45"/>
  <c r="K3565" i="45" s="1"/>
  <c r="F3566" i="45"/>
  <c r="K3566" i="45" s="1"/>
  <c r="F3567" i="45"/>
  <c r="K3567" i="45" s="1"/>
  <c r="F3568" i="45"/>
  <c r="K3568" i="45" s="1"/>
  <c r="F3569" i="45"/>
  <c r="K3569" i="45" s="1"/>
  <c r="F3570" i="45"/>
  <c r="K3570" i="45" s="1"/>
  <c r="F3571" i="45"/>
  <c r="K3571" i="45" s="1"/>
  <c r="F3572" i="45"/>
  <c r="K3572" i="45" s="1"/>
  <c r="F3573" i="45"/>
  <c r="F3574" i="45"/>
  <c r="F3575" i="45"/>
  <c r="F3576" i="45"/>
  <c r="K3576" i="45" s="1"/>
  <c r="F3577" i="45"/>
  <c r="K3577" i="45" s="1"/>
  <c r="F3578" i="45"/>
  <c r="K3578" i="45" s="1"/>
  <c r="F3579" i="45"/>
  <c r="K3579" i="45" s="1"/>
  <c r="F3580" i="45"/>
  <c r="K3580" i="45" s="1"/>
  <c r="F3581" i="45"/>
  <c r="K3581" i="45" s="1"/>
  <c r="F3582" i="45"/>
  <c r="K3582" i="45" s="1"/>
  <c r="F3583" i="45"/>
  <c r="K3583" i="45" s="1"/>
  <c r="F3584" i="45"/>
  <c r="K3584" i="45" s="1"/>
  <c r="F3585" i="45"/>
  <c r="K3585" i="45" s="1"/>
  <c r="F3586" i="45"/>
  <c r="K3586" i="45" s="1"/>
  <c r="F3587" i="45"/>
  <c r="F3588" i="45"/>
  <c r="K3588" i="45" s="1"/>
  <c r="F3589" i="45"/>
  <c r="F3590" i="45"/>
  <c r="F3591" i="45"/>
  <c r="K3591" i="45" s="1"/>
  <c r="F3592" i="45"/>
  <c r="K3592" i="45" s="1"/>
  <c r="F3593" i="45"/>
  <c r="K3593" i="45" s="1"/>
  <c r="F3594" i="45"/>
  <c r="K3594" i="45" s="1"/>
  <c r="F3595" i="45"/>
  <c r="K3595" i="45" s="1"/>
  <c r="F3596" i="45"/>
  <c r="K3596" i="45" s="1"/>
  <c r="F3597" i="45"/>
  <c r="K3597" i="45" s="1"/>
  <c r="F3598" i="45"/>
  <c r="K3598" i="45" s="1"/>
  <c r="F3599" i="45"/>
  <c r="F3600" i="45"/>
  <c r="K3600" i="45" s="1"/>
  <c r="F3601" i="45"/>
  <c r="K3601" i="45" s="1"/>
  <c r="F3602" i="45"/>
  <c r="K3602" i="45" s="1"/>
  <c r="F3603" i="45"/>
  <c r="K3603" i="45" s="1"/>
  <c r="F3604" i="45"/>
  <c r="K3604" i="45" s="1"/>
  <c r="F3605" i="45"/>
  <c r="F3606" i="45"/>
  <c r="F3607" i="45"/>
  <c r="K3607" i="45" s="1"/>
  <c r="F3608" i="45"/>
  <c r="K3608" i="45" s="1"/>
  <c r="F3609" i="45"/>
  <c r="K3609" i="45" s="1"/>
  <c r="F3610" i="45"/>
  <c r="K3610" i="45" s="1"/>
  <c r="F3611" i="45"/>
  <c r="F3612" i="45"/>
  <c r="K3612" i="45" s="1"/>
  <c r="F3613" i="45"/>
  <c r="K3613" i="45" s="1"/>
  <c r="F3614" i="45"/>
  <c r="K3614" i="45" s="1"/>
  <c r="F3615" i="45"/>
  <c r="K3615" i="45" s="1"/>
  <c r="F3616" i="45"/>
  <c r="K3616" i="45" s="1"/>
  <c r="F3617" i="45"/>
  <c r="K3617" i="45" s="1"/>
  <c r="F3618" i="45"/>
  <c r="K3618" i="45" s="1"/>
  <c r="F3619" i="45"/>
  <c r="K3619" i="45" s="1"/>
  <c r="F3620" i="45"/>
  <c r="K3620" i="45" s="1"/>
  <c r="F3621" i="45"/>
  <c r="F3622" i="45"/>
  <c r="F3623" i="45"/>
  <c r="F3624" i="45"/>
  <c r="K3624" i="45" s="1"/>
  <c r="F3625" i="45"/>
  <c r="K3625" i="45" s="1"/>
  <c r="F3626" i="45"/>
  <c r="K3626" i="45" s="1"/>
  <c r="F3627" i="45"/>
  <c r="K3627" i="45" s="1"/>
  <c r="F3628" i="45"/>
  <c r="K3628" i="45" s="1"/>
  <c r="F3629" i="45"/>
  <c r="K3629" i="45" s="1"/>
  <c r="F3630" i="45"/>
  <c r="K3630" i="45" s="1"/>
  <c r="F3631" i="45"/>
  <c r="K3631" i="45" s="1"/>
  <c r="F3632" i="45"/>
  <c r="K3632" i="45" s="1"/>
  <c r="F3633" i="45"/>
  <c r="K3633" i="45" s="1"/>
  <c r="F3634" i="45"/>
  <c r="K3634" i="45" s="1"/>
  <c r="F3635" i="45"/>
  <c r="F3636" i="45"/>
  <c r="K3636" i="45" s="1"/>
  <c r="F3637" i="45"/>
  <c r="F3638" i="45"/>
  <c r="F3639" i="45"/>
  <c r="K3639" i="45" s="1"/>
  <c r="F3640" i="45"/>
  <c r="K3640" i="45" s="1"/>
  <c r="F3641" i="45"/>
  <c r="K3641" i="45" s="1"/>
  <c r="F3642" i="45"/>
  <c r="K3642" i="45" s="1"/>
  <c r="F3643" i="45"/>
  <c r="K3643" i="45" s="1"/>
  <c r="F3644" i="45"/>
  <c r="K3644" i="45" s="1"/>
  <c r="F3645" i="45"/>
  <c r="K3645" i="45" s="1"/>
  <c r="F3646" i="45"/>
  <c r="K3646" i="45" s="1"/>
  <c r="F3647" i="45"/>
  <c r="F3648" i="45"/>
  <c r="K3648" i="45" s="1"/>
  <c r="F3649" i="45"/>
  <c r="K3649" i="45" s="1"/>
  <c r="F3650" i="45"/>
  <c r="K3650" i="45" s="1"/>
  <c r="F3651" i="45"/>
  <c r="K3651" i="45" s="1"/>
  <c r="F3652" i="45"/>
  <c r="K3652" i="45" s="1"/>
  <c r="F3653" i="45"/>
  <c r="F3654" i="45"/>
  <c r="F3655" i="45"/>
  <c r="K3655" i="45" s="1"/>
  <c r="F3656" i="45"/>
  <c r="K3656" i="45" s="1"/>
  <c r="F3657" i="45"/>
  <c r="K3657" i="45" s="1"/>
  <c r="F3658" i="45"/>
  <c r="K3658" i="45" s="1"/>
  <c r="F3659" i="45"/>
  <c r="F3660" i="45"/>
  <c r="K3660" i="45" s="1"/>
  <c r="F3661" i="45"/>
  <c r="K3661" i="45" s="1"/>
  <c r="F3662" i="45"/>
  <c r="K3662" i="45" s="1"/>
  <c r="F3663" i="45"/>
  <c r="K3663" i="45" s="1"/>
  <c r="F3664" i="45"/>
  <c r="K3664" i="45" s="1"/>
  <c r="F3665" i="45"/>
  <c r="K3665" i="45" s="1"/>
  <c r="F3666" i="45"/>
  <c r="K3666" i="45" s="1"/>
  <c r="F3667" i="45"/>
  <c r="K3667" i="45" s="1"/>
  <c r="F3668" i="45"/>
  <c r="K3668" i="45" s="1"/>
  <c r="F3669" i="45"/>
  <c r="F3670" i="45"/>
  <c r="F3671" i="45"/>
  <c r="F3672" i="45"/>
  <c r="K3672" i="45" s="1"/>
  <c r="F3673" i="45"/>
  <c r="K3673" i="45" s="1"/>
  <c r="F3674" i="45"/>
  <c r="K3674" i="45" s="1"/>
  <c r="F3675" i="45"/>
  <c r="K3675" i="45" s="1"/>
  <c r="F3676" i="45"/>
  <c r="K3676" i="45" s="1"/>
  <c r="F3677" i="45"/>
  <c r="K3677" i="45" s="1"/>
  <c r="F3678" i="45"/>
  <c r="K3678" i="45" s="1"/>
  <c r="F3679" i="45"/>
  <c r="K3679" i="45" s="1"/>
  <c r="F3680" i="45"/>
  <c r="K3680" i="45" s="1"/>
  <c r="F3681" i="45"/>
  <c r="K3681" i="45" s="1"/>
  <c r="F3682" i="45"/>
  <c r="K3682" i="45" s="1"/>
  <c r="F3683" i="45"/>
  <c r="F3684" i="45"/>
  <c r="K3684" i="45" s="1"/>
  <c r="F3685" i="45"/>
  <c r="F3686" i="45"/>
  <c r="F3687" i="45"/>
  <c r="K3687" i="45" s="1"/>
  <c r="F3688" i="45"/>
  <c r="K3688" i="45" s="1"/>
  <c r="F3689" i="45"/>
  <c r="K3689" i="45" s="1"/>
  <c r="F3690" i="45"/>
  <c r="K3690" i="45" s="1"/>
  <c r="F3691" i="45"/>
  <c r="K3691" i="45" s="1"/>
  <c r="F3692" i="45"/>
  <c r="K3692" i="45" s="1"/>
  <c r="F3693" i="45"/>
  <c r="K3693" i="45" s="1"/>
  <c r="F3694" i="45"/>
  <c r="K3694" i="45" s="1"/>
  <c r="F3695" i="45"/>
  <c r="F3696" i="45"/>
  <c r="K3696" i="45" s="1"/>
  <c r="F3697" i="45"/>
  <c r="K3697" i="45" s="1"/>
  <c r="F3698" i="45"/>
  <c r="K3698" i="45" s="1"/>
  <c r="F3699" i="45"/>
  <c r="K3699" i="45" s="1"/>
  <c r="F3700" i="45"/>
  <c r="K3700" i="45" s="1"/>
  <c r="F3701" i="45"/>
  <c r="F3702" i="45"/>
  <c r="F3703" i="45"/>
  <c r="K3703" i="45" s="1"/>
  <c r="F3704" i="45"/>
  <c r="K3704" i="45" s="1"/>
  <c r="F3705" i="45"/>
  <c r="K3705" i="45" s="1"/>
  <c r="F3706" i="45"/>
  <c r="K3706" i="45" s="1"/>
  <c r="F3707" i="45"/>
  <c r="F3708" i="45"/>
  <c r="K3708" i="45" s="1"/>
  <c r="F3709" i="45"/>
  <c r="K3709" i="45" s="1"/>
  <c r="F3710" i="45"/>
  <c r="K3710" i="45" s="1"/>
  <c r="F3711" i="45"/>
  <c r="K3711" i="45" s="1"/>
  <c r="F3712" i="45"/>
  <c r="K3712" i="45" s="1"/>
  <c r="F3713" i="45"/>
  <c r="K3713" i="45" s="1"/>
  <c r="F3714" i="45"/>
  <c r="K3714" i="45" s="1"/>
  <c r="F3715" i="45"/>
  <c r="K3715" i="45" s="1"/>
  <c r="F3716" i="45"/>
  <c r="K3716" i="45" s="1"/>
  <c r="F3717" i="45"/>
  <c r="F3718" i="45"/>
  <c r="F3719" i="45"/>
  <c r="F3720" i="45"/>
  <c r="K3720" i="45" s="1"/>
  <c r="F3721" i="45"/>
  <c r="K3721" i="45" s="1"/>
  <c r="F3722" i="45"/>
  <c r="K3722" i="45" s="1"/>
  <c r="F3723" i="45"/>
  <c r="K3723" i="45" s="1"/>
  <c r="F3724" i="45"/>
  <c r="K3724" i="45" s="1"/>
  <c r="F3725" i="45"/>
  <c r="K3725" i="45" s="1"/>
  <c r="F3726" i="45"/>
  <c r="K3726" i="45" s="1"/>
  <c r="F3727" i="45"/>
  <c r="K3727" i="45" s="1"/>
  <c r="F3728" i="45"/>
  <c r="K3728" i="45" s="1"/>
  <c r="F3729" i="45"/>
  <c r="K3729" i="45" s="1"/>
  <c r="F3730" i="45"/>
  <c r="K3730" i="45" s="1"/>
  <c r="F3731" i="45"/>
  <c r="F3732" i="45"/>
  <c r="K3732" i="45" s="1"/>
  <c r="F3733" i="45"/>
  <c r="F3734" i="45"/>
  <c r="F3735" i="45"/>
  <c r="K3735" i="45" s="1"/>
  <c r="F3736" i="45"/>
  <c r="K3736" i="45" s="1"/>
  <c r="F3737" i="45"/>
  <c r="K3737" i="45" s="1"/>
  <c r="F3738" i="45"/>
  <c r="K3738" i="45" s="1"/>
  <c r="F3739" i="45"/>
  <c r="K3739" i="45" s="1"/>
  <c r="F3740" i="45"/>
  <c r="K3740" i="45" s="1"/>
  <c r="F3741" i="45"/>
  <c r="K3741" i="45" s="1"/>
  <c r="F3742" i="45"/>
  <c r="K3742" i="45" s="1"/>
  <c r="F3743" i="45"/>
  <c r="F3744" i="45"/>
  <c r="K3744" i="45" s="1"/>
  <c r="F3745" i="45"/>
  <c r="K3745" i="45" s="1"/>
  <c r="F3746" i="45"/>
  <c r="K3746" i="45" s="1"/>
  <c r="F3747" i="45"/>
  <c r="K3747" i="45" s="1"/>
  <c r="F3748" i="45"/>
  <c r="K3748" i="45" s="1"/>
  <c r="F3749" i="45"/>
  <c r="F3750" i="45"/>
  <c r="F3751" i="45"/>
  <c r="K3751" i="45" s="1"/>
  <c r="F3752" i="45"/>
  <c r="K3752" i="45" s="1"/>
  <c r="F3753" i="45"/>
  <c r="K3753" i="45" s="1"/>
  <c r="F3754" i="45"/>
  <c r="K3754" i="45" s="1"/>
  <c r="F3755" i="45"/>
  <c r="F3756" i="45"/>
  <c r="K3756" i="45" s="1"/>
  <c r="F3757" i="45"/>
  <c r="K3757" i="45" s="1"/>
  <c r="F3758" i="45"/>
  <c r="K3758" i="45" s="1"/>
  <c r="F3759" i="45"/>
  <c r="K3759" i="45" s="1"/>
  <c r="F3760" i="45"/>
  <c r="K3760" i="45" s="1"/>
  <c r="F3761" i="45"/>
  <c r="K3761" i="45" s="1"/>
  <c r="F3762" i="45"/>
  <c r="K3762" i="45" s="1"/>
  <c r="F3763" i="45"/>
  <c r="K3763" i="45" s="1"/>
  <c r="F3764" i="45"/>
  <c r="K3764" i="45" s="1"/>
  <c r="F3765" i="45"/>
  <c r="F3766" i="45"/>
  <c r="F3767" i="45"/>
  <c r="F3768" i="45"/>
  <c r="K3768" i="45" s="1"/>
  <c r="F3769" i="45"/>
  <c r="K3769" i="45" s="1"/>
  <c r="F3770" i="45"/>
  <c r="K3770" i="45" s="1"/>
  <c r="F3771" i="45"/>
  <c r="K3771" i="45" s="1"/>
  <c r="F3772" i="45"/>
  <c r="K3772" i="45" s="1"/>
  <c r="F3773" i="45"/>
  <c r="K3773" i="45" s="1"/>
  <c r="F3774" i="45"/>
  <c r="K3774" i="45" s="1"/>
  <c r="F3775" i="45"/>
  <c r="K3775" i="45" s="1"/>
  <c r="F3776" i="45"/>
  <c r="K3776" i="45" s="1"/>
  <c r="F3777" i="45"/>
  <c r="K3777" i="45" s="1"/>
  <c r="F3778" i="45"/>
  <c r="K3778" i="45" s="1"/>
  <c r="F3779" i="45"/>
  <c r="F3780" i="45"/>
  <c r="K3780" i="45" s="1"/>
  <c r="F3781" i="45"/>
  <c r="F3782" i="45"/>
  <c r="F3783" i="45"/>
  <c r="K3783" i="45" s="1"/>
  <c r="F3784" i="45"/>
  <c r="K3784" i="45" s="1"/>
  <c r="F3785" i="45"/>
  <c r="K3785" i="45" s="1"/>
  <c r="F3786" i="45"/>
  <c r="K3786" i="45" s="1"/>
  <c r="F3787" i="45"/>
  <c r="K3787" i="45" s="1"/>
  <c r="F3788" i="45"/>
  <c r="K3788" i="45" s="1"/>
  <c r="F3789" i="45"/>
  <c r="K3789" i="45" s="1"/>
  <c r="F3790" i="45"/>
  <c r="K3790" i="45" s="1"/>
  <c r="F3791" i="45"/>
  <c r="F3792" i="45"/>
  <c r="K3792" i="45" s="1"/>
  <c r="F3793" i="45"/>
  <c r="K3793" i="45" s="1"/>
  <c r="F3794" i="45"/>
  <c r="K3794" i="45" s="1"/>
  <c r="F3795" i="45"/>
  <c r="K3795" i="45" s="1"/>
  <c r="F3796" i="45"/>
  <c r="K3796" i="45" s="1"/>
  <c r="F3797" i="45"/>
  <c r="F3798" i="45"/>
  <c r="F3799" i="45"/>
  <c r="K3799" i="45" s="1"/>
  <c r="F3800" i="45"/>
  <c r="K3800" i="45" s="1"/>
  <c r="F3801" i="45"/>
  <c r="K3801" i="45" s="1"/>
  <c r="F3802" i="45"/>
  <c r="K3802" i="45" s="1"/>
  <c r="F3803" i="45"/>
  <c r="F3804" i="45"/>
  <c r="K3804" i="45" s="1"/>
  <c r="F3805" i="45"/>
  <c r="K3805" i="45" s="1"/>
  <c r="F3806" i="45"/>
  <c r="K3806" i="45" s="1"/>
  <c r="F3807" i="45"/>
  <c r="K3807" i="45" s="1"/>
  <c r="F3808" i="45"/>
  <c r="K3808" i="45" s="1"/>
  <c r="F3809" i="45"/>
  <c r="K3809" i="45" s="1"/>
  <c r="F3810" i="45"/>
  <c r="K3810" i="45" s="1"/>
  <c r="F3811" i="45"/>
  <c r="K3811" i="45" s="1"/>
  <c r="F3812" i="45"/>
  <c r="K3812" i="45" s="1"/>
  <c r="F3813" i="45"/>
  <c r="F3814" i="45"/>
  <c r="F3815" i="45"/>
  <c r="F3816" i="45"/>
  <c r="K3816" i="45" s="1"/>
  <c r="F3817" i="45"/>
  <c r="K3817" i="45" s="1"/>
  <c r="F3818" i="45"/>
  <c r="K3818" i="45" s="1"/>
  <c r="F3819" i="45"/>
  <c r="K3819" i="45" s="1"/>
  <c r="F3820" i="45"/>
  <c r="K3820" i="45" s="1"/>
  <c r="F3821" i="45"/>
  <c r="K3821" i="45" s="1"/>
  <c r="F3822" i="45"/>
  <c r="K3822" i="45" s="1"/>
  <c r="F3823" i="45"/>
  <c r="K3823" i="45" s="1"/>
  <c r="F3824" i="45"/>
  <c r="K3824" i="45" s="1"/>
  <c r="F3825" i="45"/>
  <c r="K3825" i="45" s="1"/>
  <c r="F3826" i="45"/>
  <c r="K3826" i="45" s="1"/>
  <c r="F3827" i="45"/>
  <c r="F3828" i="45"/>
  <c r="K3828" i="45" s="1"/>
  <c r="F3829" i="45"/>
  <c r="F3830" i="45"/>
  <c r="F3831" i="45"/>
  <c r="K3831" i="45" s="1"/>
  <c r="F3832" i="45"/>
  <c r="K3832" i="45" s="1"/>
  <c r="F3833" i="45"/>
  <c r="K3833" i="45" s="1"/>
  <c r="F3834" i="45"/>
  <c r="K3834" i="45" s="1"/>
  <c r="F3835" i="45"/>
  <c r="K3835" i="45" s="1"/>
  <c r="F3836" i="45"/>
  <c r="K3836" i="45" s="1"/>
  <c r="F3837" i="45"/>
  <c r="K3837" i="45" s="1"/>
  <c r="F3838" i="45"/>
  <c r="K3838" i="45" s="1"/>
  <c r="F3839" i="45"/>
  <c r="F3840" i="45"/>
  <c r="K3840" i="45" s="1"/>
  <c r="F3841" i="45"/>
  <c r="K3841" i="45" s="1"/>
  <c r="F3842" i="45"/>
  <c r="K3842" i="45" s="1"/>
  <c r="F3843" i="45"/>
  <c r="K3843" i="45" s="1"/>
  <c r="F3844" i="45"/>
  <c r="K3844" i="45" s="1"/>
  <c r="F3845" i="45"/>
  <c r="F3846" i="45"/>
  <c r="F3847" i="45"/>
  <c r="K3847" i="45" s="1"/>
  <c r="F3848" i="45"/>
  <c r="K3848" i="45" s="1"/>
  <c r="F3849" i="45"/>
  <c r="K3849" i="45" s="1"/>
  <c r="F3850" i="45"/>
  <c r="K3850" i="45" s="1"/>
  <c r="F3851" i="45"/>
  <c r="F3852" i="45"/>
  <c r="K3852" i="45" s="1"/>
  <c r="F3853" i="45"/>
  <c r="K3853" i="45" s="1"/>
  <c r="F3854" i="45"/>
  <c r="K3854" i="45" s="1"/>
  <c r="F3855" i="45"/>
  <c r="K3855" i="45" s="1"/>
  <c r="F3856" i="45"/>
  <c r="K3856" i="45" s="1"/>
  <c r="F3857" i="45"/>
  <c r="K3857" i="45" s="1"/>
  <c r="F3858" i="45"/>
  <c r="K3858" i="45" s="1"/>
  <c r="F3859" i="45"/>
  <c r="K3859" i="45" s="1"/>
  <c r="F3860" i="45"/>
  <c r="K3860" i="45" s="1"/>
  <c r="F3861" i="45"/>
  <c r="F3862" i="45"/>
  <c r="F3863" i="45"/>
  <c r="F3864" i="45"/>
  <c r="K3864" i="45" s="1"/>
  <c r="F3865" i="45"/>
  <c r="K3865" i="45" s="1"/>
  <c r="F3866" i="45"/>
  <c r="K3866" i="45" s="1"/>
  <c r="F3867" i="45"/>
  <c r="K3867" i="45" s="1"/>
  <c r="F3868" i="45"/>
  <c r="K3868" i="45" s="1"/>
  <c r="F3869" i="45"/>
  <c r="K3869" i="45" s="1"/>
  <c r="F3870" i="45"/>
  <c r="K3870" i="45" s="1"/>
  <c r="F3871" i="45"/>
  <c r="K3871" i="45" s="1"/>
  <c r="F3872" i="45"/>
  <c r="K3872" i="45" s="1"/>
  <c r="F3873" i="45"/>
  <c r="K3873" i="45" s="1"/>
  <c r="F3874" i="45"/>
  <c r="K3874" i="45" s="1"/>
  <c r="F3875" i="45"/>
  <c r="F3876" i="45"/>
  <c r="K3876" i="45" s="1"/>
  <c r="F3877" i="45"/>
  <c r="F3878" i="45"/>
  <c r="F3879" i="45"/>
  <c r="K3879" i="45" s="1"/>
  <c r="F3880" i="45"/>
  <c r="K3880" i="45" s="1"/>
  <c r="F3881" i="45"/>
  <c r="K3881" i="45" s="1"/>
  <c r="F3882" i="45"/>
  <c r="K3882" i="45" s="1"/>
  <c r="F3883" i="45"/>
  <c r="K3883" i="45" s="1"/>
  <c r="F3884" i="45"/>
  <c r="K3884" i="45" s="1"/>
  <c r="F3885" i="45"/>
  <c r="K3885" i="45" s="1"/>
  <c r="F3886" i="45"/>
  <c r="K3886" i="45" s="1"/>
  <c r="F3887" i="45"/>
  <c r="F3888" i="45"/>
  <c r="K3888" i="45" s="1"/>
  <c r="F3889" i="45"/>
  <c r="K3889" i="45" s="1"/>
  <c r="F3890" i="45"/>
  <c r="K3890" i="45" s="1"/>
  <c r="F3891" i="45"/>
  <c r="K3891" i="45" s="1"/>
  <c r="F3892" i="45"/>
  <c r="K3892" i="45" s="1"/>
  <c r="F3893" i="45"/>
  <c r="F3894" i="45"/>
  <c r="F3895" i="45"/>
  <c r="K3895" i="45" s="1"/>
  <c r="F3896" i="45"/>
  <c r="K3896" i="45" s="1"/>
  <c r="F3897" i="45"/>
  <c r="K3897" i="45" s="1"/>
  <c r="F3898" i="45"/>
  <c r="K3898" i="45" s="1"/>
  <c r="F3899" i="45"/>
  <c r="F3900" i="45"/>
  <c r="K3900" i="45" s="1"/>
  <c r="F3901" i="45"/>
  <c r="K3901" i="45" s="1"/>
  <c r="F3902" i="45"/>
  <c r="K3902" i="45" s="1"/>
  <c r="F3903" i="45"/>
  <c r="K3903" i="45" s="1"/>
  <c r="F3904" i="45"/>
  <c r="K3904" i="45" s="1"/>
  <c r="F3905" i="45"/>
  <c r="K3905" i="45" s="1"/>
  <c r="F3906" i="45"/>
  <c r="K3906" i="45" s="1"/>
  <c r="F3907" i="45"/>
  <c r="K3907" i="45" s="1"/>
  <c r="F3908" i="45"/>
  <c r="K3908" i="45" s="1"/>
  <c r="F3909" i="45"/>
  <c r="F3910" i="45"/>
  <c r="F3911" i="45"/>
  <c r="F3912" i="45"/>
  <c r="K3912" i="45" s="1"/>
  <c r="F3913" i="45"/>
  <c r="K3913" i="45" s="1"/>
  <c r="F3914" i="45"/>
  <c r="K3914" i="45" s="1"/>
  <c r="F3915" i="45"/>
  <c r="K3915" i="45" s="1"/>
  <c r="F3916" i="45"/>
  <c r="K3916" i="45" s="1"/>
  <c r="F3917" i="45"/>
  <c r="K3917" i="45" s="1"/>
  <c r="F3918" i="45"/>
  <c r="K3918" i="45" s="1"/>
  <c r="F3919" i="45"/>
  <c r="K3919" i="45" s="1"/>
  <c r="F3920" i="45"/>
  <c r="K3920" i="45" s="1"/>
  <c r="F3921" i="45"/>
  <c r="K3921" i="45" s="1"/>
  <c r="F3922" i="45"/>
  <c r="K3922" i="45" s="1"/>
  <c r="F3923" i="45"/>
  <c r="F3924" i="45"/>
  <c r="K3924" i="45" s="1"/>
  <c r="F3925" i="45"/>
  <c r="F3926" i="45"/>
  <c r="F3927" i="45"/>
  <c r="K3927" i="45" s="1"/>
  <c r="F3928" i="45"/>
  <c r="K3928" i="45" s="1"/>
  <c r="F3929" i="45"/>
  <c r="K3929" i="45" s="1"/>
  <c r="F3930" i="45"/>
  <c r="K3930" i="45" s="1"/>
  <c r="F3931" i="45"/>
  <c r="K3931" i="45" s="1"/>
  <c r="F3932" i="45"/>
  <c r="K3932" i="45" s="1"/>
  <c r="F3933" i="45"/>
  <c r="K3933" i="45" s="1"/>
  <c r="F3934" i="45"/>
  <c r="K3934" i="45" s="1"/>
  <c r="F3935" i="45"/>
  <c r="F3936" i="45"/>
  <c r="K3936" i="45" s="1"/>
  <c r="F3937" i="45"/>
  <c r="K3937" i="45" s="1"/>
  <c r="F3938" i="45"/>
  <c r="K3938" i="45" s="1"/>
  <c r="F3939" i="45"/>
  <c r="K3939" i="45" s="1"/>
  <c r="F3940" i="45"/>
  <c r="K3940" i="45" s="1"/>
  <c r="F3941" i="45"/>
  <c r="F3942" i="45"/>
  <c r="F3943" i="45"/>
  <c r="K3943" i="45" s="1"/>
  <c r="F3944" i="45"/>
  <c r="K3944" i="45" s="1"/>
  <c r="F3945" i="45"/>
  <c r="K3945" i="45" s="1"/>
  <c r="F3946" i="45"/>
  <c r="K3946" i="45" s="1"/>
  <c r="F3947" i="45"/>
  <c r="F3948" i="45"/>
  <c r="K3948" i="45" s="1"/>
  <c r="F3949" i="45"/>
  <c r="K3949" i="45" s="1"/>
  <c r="F3950" i="45"/>
  <c r="K3950" i="45" s="1"/>
  <c r="F3951" i="45"/>
  <c r="K3951" i="45" s="1"/>
  <c r="F3952" i="45"/>
  <c r="K3952" i="45" s="1"/>
  <c r="F3953" i="45"/>
  <c r="K3953" i="45" s="1"/>
  <c r="F3954" i="45"/>
  <c r="K3954" i="45" s="1"/>
  <c r="F3955" i="45"/>
  <c r="K3955" i="45" s="1"/>
  <c r="F3956" i="45"/>
  <c r="K3956" i="45" s="1"/>
  <c r="F3957" i="45"/>
  <c r="F3958" i="45"/>
  <c r="F3959" i="45"/>
  <c r="F3960" i="45"/>
  <c r="K3960" i="45" s="1"/>
  <c r="F3961" i="45"/>
  <c r="K3961" i="45" s="1"/>
  <c r="F3962" i="45"/>
  <c r="K3962" i="45" s="1"/>
  <c r="F3963" i="45"/>
  <c r="K3963" i="45" s="1"/>
  <c r="F3964" i="45"/>
  <c r="K3964" i="45" s="1"/>
  <c r="F3965" i="45"/>
  <c r="K3965" i="45" s="1"/>
  <c r="F3966" i="45"/>
  <c r="K3966" i="45" s="1"/>
  <c r="F3967" i="45"/>
  <c r="K3967" i="45" s="1"/>
  <c r="F3968" i="45"/>
  <c r="K3968" i="45" s="1"/>
  <c r="F3969" i="45"/>
  <c r="K3969" i="45" s="1"/>
  <c r="F3970" i="45"/>
  <c r="K3970" i="45" s="1"/>
  <c r="F3971" i="45"/>
  <c r="F3972" i="45"/>
  <c r="K3972" i="45" s="1"/>
  <c r="F3973" i="45"/>
  <c r="F3974" i="45"/>
  <c r="F3975" i="45"/>
  <c r="K3975" i="45" s="1"/>
  <c r="F3976" i="45"/>
  <c r="K3976" i="45" s="1"/>
  <c r="F3977" i="45"/>
  <c r="K3977" i="45" s="1"/>
  <c r="F3978" i="45"/>
  <c r="K3978" i="45" s="1"/>
  <c r="F3979" i="45"/>
  <c r="K3979" i="45" s="1"/>
  <c r="F3980" i="45"/>
  <c r="K3980" i="45" s="1"/>
  <c r="F3981" i="45"/>
  <c r="K3981" i="45" s="1"/>
  <c r="F3982" i="45"/>
  <c r="K3982" i="45" s="1"/>
  <c r="F3983" i="45"/>
  <c r="F3984" i="45"/>
  <c r="K3984" i="45" s="1"/>
  <c r="F3985" i="45"/>
  <c r="K3985" i="45" s="1"/>
  <c r="F3986" i="45"/>
  <c r="K3986" i="45" s="1"/>
  <c r="F3987" i="45"/>
  <c r="K3987" i="45" s="1"/>
  <c r="F3988" i="45"/>
  <c r="K3988" i="45" s="1"/>
  <c r="F3989" i="45"/>
  <c r="F3990" i="45"/>
  <c r="F3991" i="45"/>
  <c r="K3991" i="45" s="1"/>
  <c r="F3992" i="45"/>
  <c r="K3992" i="45" s="1"/>
  <c r="F3993" i="45"/>
  <c r="K3993" i="45" s="1"/>
  <c r="F3994" i="45"/>
  <c r="K3994" i="45" s="1"/>
  <c r="F3995" i="45"/>
  <c r="F3996" i="45"/>
  <c r="K3996" i="45" s="1"/>
  <c r="F3997" i="45"/>
  <c r="K3997" i="45" s="1"/>
  <c r="F3998" i="45"/>
  <c r="K3998" i="45" s="1"/>
  <c r="F3999" i="45"/>
  <c r="K3999" i="45" s="1"/>
  <c r="F4000" i="45"/>
  <c r="K4000" i="45" s="1"/>
  <c r="F4001" i="45"/>
  <c r="K4001" i="45" s="1"/>
  <c r="F4002" i="45"/>
  <c r="K4002" i="45" s="1"/>
  <c r="F4003" i="45"/>
  <c r="K4003" i="45" s="1"/>
  <c r="F4004" i="45"/>
  <c r="K4004" i="45" s="1"/>
  <c r="F4005" i="45"/>
  <c r="F4006" i="45"/>
  <c r="F4007" i="45"/>
  <c r="F4008" i="45"/>
  <c r="K4008" i="45" s="1"/>
  <c r="F4009" i="45"/>
  <c r="K4009" i="45" s="1"/>
  <c r="F4010" i="45"/>
  <c r="K4010" i="45" s="1"/>
  <c r="F4011" i="45"/>
  <c r="K4011" i="45" s="1"/>
  <c r="F4012" i="45"/>
  <c r="K4012" i="45" s="1"/>
  <c r="F4013" i="45"/>
  <c r="K4013" i="45" s="1"/>
  <c r="F4014" i="45"/>
  <c r="K4014" i="45" s="1"/>
  <c r="F4015" i="45"/>
  <c r="K4015" i="45" s="1"/>
  <c r="F4016" i="45"/>
  <c r="K4016" i="45" s="1"/>
  <c r="F4017" i="45"/>
  <c r="K4017" i="45" s="1"/>
  <c r="F4018" i="45"/>
  <c r="K4018" i="45" s="1"/>
  <c r="F4019" i="45"/>
  <c r="F4020" i="45"/>
  <c r="K4020" i="45" s="1"/>
  <c r="F4021" i="45"/>
  <c r="F4022" i="45"/>
  <c r="F4023" i="45"/>
  <c r="K4023" i="45" s="1"/>
  <c r="F4024" i="45"/>
  <c r="K4024" i="45" s="1"/>
  <c r="F4025" i="45"/>
  <c r="K4025" i="45" s="1"/>
  <c r="F4026" i="45"/>
  <c r="K4026" i="45" s="1"/>
  <c r="F4027" i="45"/>
  <c r="K4027" i="45" s="1"/>
  <c r="F4028" i="45"/>
  <c r="K4028" i="45" s="1"/>
  <c r="F4029" i="45"/>
  <c r="K4029" i="45" s="1"/>
  <c r="F4030" i="45"/>
  <c r="K4030" i="45" s="1"/>
  <c r="F4031" i="45"/>
  <c r="F4032" i="45"/>
  <c r="K4032" i="45" s="1"/>
  <c r="F4033" i="45"/>
  <c r="K4033" i="45" s="1"/>
  <c r="F4034" i="45"/>
  <c r="K4034" i="45" s="1"/>
  <c r="F4035" i="45"/>
  <c r="K4035" i="45" s="1"/>
  <c r="F4036" i="45"/>
  <c r="K4036" i="45" s="1"/>
  <c r="F4037" i="45"/>
  <c r="F4038" i="45"/>
  <c r="F4039" i="45"/>
  <c r="K4039" i="45" s="1"/>
  <c r="F4040" i="45"/>
  <c r="K4040" i="45" s="1"/>
  <c r="F4041" i="45"/>
  <c r="K4041" i="45" s="1"/>
  <c r="F4042" i="45"/>
  <c r="K4042" i="45" s="1"/>
  <c r="F4043" i="45"/>
  <c r="F4044" i="45"/>
  <c r="K4044" i="45" s="1"/>
  <c r="F4045" i="45"/>
  <c r="K4045" i="45" s="1"/>
  <c r="F4046" i="45"/>
  <c r="K4046" i="45" s="1"/>
  <c r="F4047" i="45"/>
  <c r="K4047" i="45" s="1"/>
  <c r="F4048" i="45"/>
  <c r="K4048" i="45" s="1"/>
  <c r="F4049" i="45"/>
  <c r="K4049" i="45" s="1"/>
  <c r="F4050" i="45"/>
  <c r="K4050" i="45" s="1"/>
  <c r="F4051" i="45"/>
  <c r="K4051" i="45" s="1"/>
  <c r="F4052" i="45"/>
  <c r="K4052" i="45" s="1"/>
  <c r="F4053" i="45"/>
  <c r="F4054" i="45"/>
  <c r="F4055" i="45"/>
  <c r="F4056" i="45"/>
  <c r="K4056" i="45" s="1"/>
  <c r="F4057" i="45"/>
  <c r="K4057" i="45" s="1"/>
  <c r="F4058" i="45"/>
  <c r="K4058" i="45" s="1"/>
  <c r="F4059" i="45"/>
  <c r="K4059" i="45" s="1"/>
  <c r="F4060" i="45"/>
  <c r="K4060" i="45" s="1"/>
  <c r="F4061" i="45"/>
  <c r="K4061" i="45" s="1"/>
  <c r="F4062" i="45"/>
  <c r="K4062" i="45" s="1"/>
  <c r="F4063" i="45"/>
  <c r="K4063" i="45" s="1"/>
  <c r="F4064" i="45"/>
  <c r="K4064" i="45" s="1"/>
  <c r="F4065" i="45"/>
  <c r="K4065" i="45" s="1"/>
  <c r="F4066" i="45"/>
  <c r="K4066" i="45" s="1"/>
  <c r="F4067" i="45"/>
  <c r="F4068" i="45"/>
  <c r="K4068" i="45" s="1"/>
  <c r="F4069" i="45"/>
  <c r="F4070" i="45"/>
  <c r="F4071" i="45"/>
  <c r="K4071" i="45" s="1"/>
  <c r="F4072" i="45"/>
  <c r="K4072" i="45" s="1"/>
  <c r="F4073" i="45"/>
  <c r="K4073" i="45" s="1"/>
  <c r="F4074" i="45"/>
  <c r="K4074" i="45" s="1"/>
  <c r="F4075" i="45"/>
  <c r="K4075" i="45" s="1"/>
  <c r="F4076" i="45"/>
  <c r="K4076" i="45" s="1"/>
  <c r="F4077" i="45"/>
  <c r="K4077" i="45" s="1"/>
  <c r="F4078" i="45"/>
  <c r="K4078" i="45" s="1"/>
  <c r="F4079" i="45"/>
  <c r="F4080" i="45"/>
  <c r="K4080" i="45" s="1"/>
  <c r="F4081" i="45"/>
  <c r="K4081" i="45" s="1"/>
  <c r="F4082" i="45"/>
  <c r="K4082" i="45" s="1"/>
  <c r="F4083" i="45"/>
  <c r="K4083" i="45" s="1"/>
  <c r="F4084" i="45"/>
  <c r="K4084" i="45" s="1"/>
  <c r="F4085" i="45"/>
  <c r="F4086" i="45"/>
  <c r="F4087" i="45"/>
  <c r="K4087" i="45" s="1"/>
  <c r="F4088" i="45"/>
  <c r="K4088" i="45" s="1"/>
  <c r="F4089" i="45"/>
  <c r="K4089" i="45" s="1"/>
  <c r="F4090" i="45"/>
  <c r="K4090" i="45" s="1"/>
  <c r="F4091" i="45"/>
  <c r="F4092" i="45"/>
  <c r="K4092" i="45" s="1"/>
  <c r="F4093" i="45"/>
  <c r="K4093" i="45" s="1"/>
  <c r="F4094" i="45"/>
  <c r="K4094" i="45" s="1"/>
  <c r="F4095" i="45"/>
  <c r="K4095" i="45" s="1"/>
  <c r="F4096" i="45"/>
  <c r="K4096" i="45" s="1"/>
  <c r="F4097" i="45"/>
  <c r="K4097" i="45" s="1"/>
  <c r="F4098" i="45"/>
  <c r="K4098" i="45" s="1"/>
  <c r="F4099" i="45"/>
  <c r="K4099" i="45" s="1"/>
  <c r="F4100" i="45"/>
  <c r="K4100" i="45" s="1"/>
  <c r="F4101" i="45"/>
  <c r="F4102" i="45"/>
  <c r="F4103" i="45"/>
  <c r="F4104" i="45"/>
  <c r="K4104" i="45" s="1"/>
  <c r="F4105" i="45"/>
  <c r="K4105" i="45" s="1"/>
  <c r="F4106" i="45"/>
  <c r="K4106" i="45" s="1"/>
  <c r="F4107" i="45"/>
  <c r="K4107" i="45" s="1"/>
  <c r="F4108" i="45"/>
  <c r="K4108" i="45" s="1"/>
  <c r="F4109" i="45"/>
  <c r="K4109" i="45" s="1"/>
  <c r="F4110" i="45"/>
  <c r="K4110" i="45" s="1"/>
  <c r="F4111" i="45"/>
  <c r="K4111" i="45" s="1"/>
  <c r="F4112" i="45"/>
  <c r="K4112" i="45" s="1"/>
  <c r="F4113" i="45"/>
  <c r="K4113" i="45" s="1"/>
  <c r="F4114" i="45"/>
  <c r="K4114" i="45" s="1"/>
  <c r="F4115" i="45"/>
  <c r="F4116" i="45"/>
  <c r="K4116" i="45" s="1"/>
  <c r="F4117" i="45"/>
  <c r="F4118" i="45"/>
  <c r="F4119" i="45"/>
  <c r="K4119" i="45" s="1"/>
  <c r="F4120" i="45"/>
  <c r="K4120" i="45" s="1"/>
  <c r="F4121" i="45"/>
  <c r="K4121" i="45" s="1"/>
  <c r="F4122" i="45"/>
  <c r="K4122" i="45" s="1"/>
  <c r="F4123" i="45"/>
  <c r="K4123" i="45" s="1"/>
  <c r="F4124" i="45"/>
  <c r="K4124" i="45" s="1"/>
  <c r="F4125" i="45"/>
  <c r="K4125" i="45" s="1"/>
  <c r="F4126" i="45"/>
  <c r="K4126" i="45" s="1"/>
  <c r="F4127" i="45"/>
  <c r="F4128" i="45"/>
  <c r="K4128" i="45" s="1"/>
  <c r="F4129" i="45"/>
  <c r="K4129" i="45" s="1"/>
  <c r="F4130" i="45"/>
  <c r="K4130" i="45" s="1"/>
  <c r="F4131" i="45"/>
  <c r="K4131" i="45" s="1"/>
  <c r="F4132" i="45"/>
  <c r="K4132" i="45" s="1"/>
  <c r="F4133" i="45"/>
  <c r="F4134" i="45"/>
  <c r="F4135" i="45"/>
  <c r="K4135" i="45" s="1"/>
  <c r="F4136" i="45"/>
  <c r="K4136" i="45" s="1"/>
  <c r="F4137" i="45"/>
  <c r="K4137" i="45" s="1"/>
  <c r="F4138" i="45"/>
  <c r="K4138" i="45" s="1"/>
  <c r="F4139" i="45"/>
  <c r="F4140" i="45"/>
  <c r="K4140" i="45" s="1"/>
  <c r="F4141" i="45"/>
  <c r="K4141" i="45" s="1"/>
  <c r="F4142" i="45"/>
  <c r="K4142" i="45" s="1"/>
  <c r="F4143" i="45"/>
  <c r="K4143" i="45" s="1"/>
  <c r="F4144" i="45"/>
  <c r="K4144" i="45" s="1"/>
  <c r="F4145" i="45"/>
  <c r="K4145" i="45" s="1"/>
  <c r="F4146" i="45"/>
  <c r="K4146" i="45" s="1"/>
  <c r="F4147" i="45"/>
  <c r="K4147" i="45" s="1"/>
  <c r="F4148" i="45"/>
  <c r="K4148" i="45" s="1"/>
  <c r="F4149" i="45"/>
  <c r="F4150" i="45"/>
  <c r="F4151" i="45"/>
  <c r="F4152" i="45"/>
  <c r="K4152" i="45" s="1"/>
  <c r="F4153" i="45"/>
  <c r="K4153" i="45" s="1"/>
  <c r="F4154" i="45"/>
  <c r="K4154" i="45" s="1"/>
  <c r="F4155" i="45"/>
  <c r="K4155" i="45" s="1"/>
  <c r="F4156" i="45"/>
  <c r="K4156" i="45" s="1"/>
  <c r="F4157" i="45"/>
  <c r="K4157" i="45" s="1"/>
  <c r="F4158" i="45"/>
  <c r="K4158" i="45" s="1"/>
  <c r="F4159" i="45"/>
  <c r="K4159" i="45" s="1"/>
  <c r="F4160" i="45"/>
  <c r="K4160" i="45" s="1"/>
  <c r="F4161" i="45"/>
  <c r="K4161" i="45" s="1"/>
  <c r="F4162" i="45"/>
  <c r="K4162" i="45" s="1"/>
  <c r="F4163" i="45"/>
  <c r="F4164" i="45"/>
  <c r="K4164" i="45" s="1"/>
  <c r="F4165" i="45"/>
  <c r="F4166" i="45"/>
  <c r="F4167" i="45"/>
  <c r="K4167" i="45" s="1"/>
  <c r="F4168" i="45"/>
  <c r="K4168" i="45" s="1"/>
  <c r="F4169" i="45"/>
  <c r="K4169" i="45" s="1"/>
  <c r="F4170" i="45"/>
  <c r="K4170" i="45" s="1"/>
  <c r="F4171" i="45"/>
  <c r="K4171" i="45" s="1"/>
  <c r="F4172" i="45"/>
  <c r="K4172" i="45" s="1"/>
  <c r="F4173" i="45"/>
  <c r="K4173" i="45" s="1"/>
  <c r="F4174" i="45"/>
  <c r="K4174" i="45" s="1"/>
  <c r="F4175" i="45"/>
  <c r="F4176" i="45"/>
  <c r="K4176" i="45" s="1"/>
  <c r="F4177" i="45"/>
  <c r="K4177" i="45" s="1"/>
  <c r="F4178" i="45"/>
  <c r="K4178" i="45" s="1"/>
  <c r="F4179" i="45"/>
  <c r="K4179" i="45" s="1"/>
  <c r="F4180" i="45"/>
  <c r="K4180" i="45" s="1"/>
  <c r="F4181" i="45"/>
  <c r="F4182" i="45"/>
  <c r="F4183" i="45"/>
  <c r="K4183" i="45" s="1"/>
  <c r="F4184" i="45"/>
  <c r="K4184" i="45" s="1"/>
  <c r="F4185" i="45"/>
  <c r="K4185" i="45" s="1"/>
  <c r="F4186" i="45"/>
  <c r="K4186" i="45" s="1"/>
  <c r="F4187" i="45"/>
  <c r="F4188" i="45"/>
  <c r="K4188" i="45" s="1"/>
  <c r="F4189" i="45"/>
  <c r="K4189" i="45" s="1"/>
  <c r="F4190" i="45"/>
  <c r="K4190" i="45" s="1"/>
  <c r="F4191" i="45"/>
  <c r="K4191" i="45" s="1"/>
  <c r="F4192" i="45"/>
  <c r="K4192" i="45" s="1"/>
  <c r="F4193" i="45"/>
  <c r="K4193" i="45" s="1"/>
  <c r="F4194" i="45"/>
  <c r="K4194" i="45" s="1"/>
  <c r="F4195" i="45"/>
  <c r="K4195" i="45" s="1"/>
  <c r="F4196" i="45"/>
  <c r="K4196" i="45" s="1"/>
  <c r="F4197" i="45"/>
  <c r="F4198" i="45"/>
  <c r="F4199" i="45"/>
  <c r="F4200" i="45"/>
  <c r="K4200" i="45" s="1"/>
  <c r="F4201" i="45"/>
  <c r="K4201" i="45" s="1"/>
  <c r="F4202" i="45"/>
  <c r="K4202" i="45" s="1"/>
  <c r="F4203" i="45"/>
  <c r="K4203" i="45" s="1"/>
  <c r="F4204" i="45"/>
  <c r="K4204" i="45" s="1"/>
  <c r="F4205" i="45"/>
  <c r="K4205" i="45" s="1"/>
  <c r="F4206" i="45"/>
  <c r="K4206" i="45" s="1"/>
  <c r="F4207" i="45"/>
  <c r="K4207" i="45" s="1"/>
  <c r="F4208" i="45"/>
  <c r="K4208" i="45" s="1"/>
  <c r="F4209" i="45"/>
  <c r="K4209" i="45" s="1"/>
  <c r="F4210" i="45"/>
  <c r="K4210" i="45" s="1"/>
  <c r="F4211" i="45"/>
  <c r="F4212" i="45"/>
  <c r="K4212" i="45" s="1"/>
  <c r="F4213" i="45"/>
  <c r="F4214" i="45"/>
  <c r="F4215" i="45"/>
  <c r="K4215" i="45" s="1"/>
  <c r="F4216" i="45"/>
  <c r="K4216" i="45" s="1"/>
  <c r="F4217" i="45"/>
  <c r="K4217" i="45" s="1"/>
  <c r="F4218" i="45"/>
  <c r="K4218" i="45" s="1"/>
  <c r="F4219" i="45"/>
  <c r="K4219" i="45" s="1"/>
  <c r="F4220" i="45"/>
  <c r="K4220" i="45" s="1"/>
  <c r="F4221" i="45"/>
  <c r="K4221" i="45" s="1"/>
  <c r="F4222" i="45"/>
  <c r="K4222" i="45" s="1"/>
  <c r="F4223" i="45"/>
  <c r="F4224" i="45"/>
  <c r="K4224" i="45" s="1"/>
  <c r="F4225" i="45"/>
  <c r="K4225" i="45" s="1"/>
  <c r="F4226" i="45"/>
  <c r="K4226" i="45" s="1"/>
  <c r="F4227" i="45"/>
  <c r="K4227" i="45" s="1"/>
  <c r="F4228" i="45"/>
  <c r="K4228" i="45" s="1"/>
  <c r="F4229" i="45"/>
  <c r="F4230" i="45"/>
  <c r="F4231" i="45"/>
  <c r="K4231" i="45" s="1"/>
  <c r="F4232" i="45"/>
  <c r="K4232" i="45" s="1"/>
  <c r="F4233" i="45"/>
  <c r="K4233" i="45" s="1"/>
  <c r="F4234" i="45"/>
  <c r="K4234" i="45" s="1"/>
  <c r="F4235" i="45"/>
  <c r="F4236" i="45"/>
  <c r="K4236" i="45" s="1"/>
  <c r="F4237" i="45"/>
  <c r="K4237" i="45" s="1"/>
  <c r="F4238" i="45"/>
  <c r="K4238" i="45" s="1"/>
  <c r="F4239" i="45"/>
  <c r="K4239" i="45" s="1"/>
  <c r="F4240" i="45"/>
  <c r="K4240" i="45" s="1"/>
  <c r="F4241" i="45"/>
  <c r="K4241" i="45" s="1"/>
  <c r="F4242" i="45"/>
  <c r="K4242" i="45" s="1"/>
  <c r="F4243" i="45"/>
  <c r="K4243" i="45" s="1"/>
  <c r="F4244" i="45"/>
  <c r="K4244" i="45" s="1"/>
  <c r="F4245" i="45"/>
  <c r="F4246" i="45"/>
  <c r="F4247" i="45"/>
  <c r="F4248" i="45"/>
  <c r="K4248" i="45" s="1"/>
  <c r="F4249" i="45"/>
  <c r="K4249" i="45" s="1"/>
  <c r="F4250" i="45"/>
  <c r="K4250" i="45" s="1"/>
  <c r="F4251" i="45"/>
  <c r="K4251" i="45" s="1"/>
  <c r="F4252" i="45"/>
  <c r="K4252" i="45" s="1"/>
  <c r="F4253" i="45"/>
  <c r="K4253" i="45" s="1"/>
  <c r="F4254" i="45"/>
  <c r="K4254" i="45" s="1"/>
  <c r="F4255" i="45"/>
  <c r="K4255" i="45" s="1"/>
  <c r="F4256" i="45"/>
  <c r="K4256" i="45" s="1"/>
  <c r="F4257" i="45"/>
  <c r="K4257" i="45" s="1"/>
  <c r="F4258" i="45"/>
  <c r="K4258" i="45" s="1"/>
  <c r="F4259" i="45"/>
  <c r="F4260" i="45"/>
  <c r="K4260" i="45" s="1"/>
  <c r="F4261" i="45"/>
  <c r="F4262" i="45"/>
  <c r="F4263" i="45"/>
  <c r="K4263" i="45" s="1"/>
  <c r="F4264" i="45"/>
  <c r="K4264" i="45" s="1"/>
  <c r="F4265" i="45"/>
  <c r="K4265" i="45" s="1"/>
  <c r="F4266" i="45"/>
  <c r="K4266" i="45" s="1"/>
  <c r="F4267" i="45"/>
  <c r="K4267" i="45" s="1"/>
  <c r="F4268" i="45"/>
  <c r="K4268" i="45" s="1"/>
  <c r="F4269" i="45"/>
  <c r="K4269" i="45" s="1"/>
  <c r="F4270" i="45"/>
  <c r="K4270" i="45" s="1"/>
  <c r="F4271" i="45"/>
  <c r="F4272" i="45"/>
  <c r="K4272" i="45" s="1"/>
  <c r="F4273" i="45"/>
  <c r="K4273" i="45" s="1"/>
  <c r="F4274" i="45"/>
  <c r="K4274" i="45" s="1"/>
  <c r="F4275" i="45"/>
  <c r="K4275" i="45" s="1"/>
  <c r="F4276" i="45"/>
  <c r="K4276" i="45" s="1"/>
  <c r="F4277" i="45"/>
  <c r="F4278" i="45"/>
  <c r="F4279" i="45"/>
  <c r="K4279" i="45" s="1"/>
  <c r="F4280" i="45"/>
  <c r="K4280" i="45" s="1"/>
  <c r="F4281" i="45"/>
  <c r="K4281" i="45" s="1"/>
  <c r="F4282" i="45"/>
  <c r="K4282" i="45" s="1"/>
  <c r="F4283" i="45"/>
  <c r="F4284" i="45"/>
  <c r="K4284" i="45" s="1"/>
  <c r="F4285" i="45"/>
  <c r="K4285" i="45" s="1"/>
  <c r="F4286" i="45"/>
  <c r="K4286" i="45" s="1"/>
  <c r="F4287" i="45"/>
  <c r="K4287" i="45" s="1"/>
  <c r="F4288" i="45"/>
  <c r="K4288" i="45" s="1"/>
  <c r="F4289" i="45"/>
  <c r="K4289" i="45" s="1"/>
  <c r="F4290" i="45"/>
  <c r="K4290" i="45" s="1"/>
  <c r="F4291" i="45"/>
  <c r="K4291" i="45" s="1"/>
  <c r="F4292" i="45"/>
  <c r="K4292" i="45" s="1"/>
  <c r="F4293" i="45"/>
  <c r="F4294" i="45"/>
  <c r="F4295" i="45"/>
  <c r="F4296" i="45"/>
  <c r="K4296" i="45" s="1"/>
  <c r="F4297" i="45"/>
  <c r="K4297" i="45" s="1"/>
  <c r="F4298" i="45"/>
  <c r="K4298" i="45" s="1"/>
  <c r="F4299" i="45"/>
  <c r="K4299" i="45" s="1"/>
  <c r="F4300" i="45"/>
  <c r="K4300" i="45" s="1"/>
  <c r="F4301" i="45"/>
  <c r="K4301" i="45" s="1"/>
  <c r="F4302" i="45"/>
  <c r="K4302" i="45" s="1"/>
  <c r="F4303" i="45"/>
  <c r="K4303" i="45" s="1"/>
  <c r="F4304" i="45"/>
  <c r="K4304" i="45" s="1"/>
  <c r="F4305" i="45"/>
  <c r="K4305" i="45" s="1"/>
  <c r="F4306" i="45"/>
  <c r="K4306" i="45" s="1"/>
  <c r="F4307" i="45"/>
  <c r="F4308" i="45"/>
  <c r="K4308" i="45" s="1"/>
  <c r="F4309" i="45"/>
  <c r="F4310" i="45"/>
  <c r="F4311" i="45"/>
  <c r="K4311" i="45" s="1"/>
  <c r="F4312" i="45"/>
  <c r="K4312" i="45" s="1"/>
  <c r="F4313" i="45"/>
  <c r="K4313" i="45" s="1"/>
  <c r="F4314" i="45"/>
  <c r="K4314" i="45" s="1"/>
  <c r="F4315" i="45"/>
  <c r="K4315" i="45" s="1"/>
  <c r="F4316" i="45"/>
  <c r="K4316" i="45" s="1"/>
  <c r="F4317" i="45"/>
  <c r="K4317" i="45" s="1"/>
  <c r="F4318" i="45"/>
  <c r="K4318" i="45" s="1"/>
  <c r="F4319" i="45"/>
  <c r="F4320" i="45"/>
  <c r="K4320" i="45" s="1"/>
  <c r="F4321" i="45"/>
  <c r="K4321" i="45" s="1"/>
  <c r="F4322" i="45"/>
  <c r="K4322" i="45" s="1"/>
  <c r="F4323" i="45"/>
  <c r="K4323" i="45" s="1"/>
  <c r="F4324" i="45"/>
  <c r="K4324" i="45" s="1"/>
  <c r="F4325" i="45"/>
  <c r="F4326" i="45"/>
  <c r="F4327" i="45"/>
  <c r="K4327" i="45" s="1"/>
  <c r="F4328" i="45"/>
  <c r="K4328" i="45" s="1"/>
  <c r="F4329" i="45"/>
  <c r="K4329" i="45" s="1"/>
  <c r="F4330" i="45"/>
  <c r="K4330" i="45" s="1"/>
  <c r="F4331" i="45"/>
  <c r="F4332" i="45"/>
  <c r="K4332" i="45" s="1"/>
  <c r="F4333" i="45"/>
  <c r="K4333" i="45" s="1"/>
  <c r="F4334" i="45"/>
  <c r="K4334" i="45" s="1"/>
  <c r="F4335" i="45"/>
  <c r="K4335" i="45" s="1"/>
  <c r="F4336" i="45"/>
  <c r="K4336" i="45" s="1"/>
  <c r="F4337" i="45"/>
  <c r="K4337" i="45" s="1"/>
  <c r="F4338" i="45"/>
  <c r="K4338" i="45" s="1"/>
  <c r="F4339" i="45"/>
  <c r="K4339" i="45" s="1"/>
  <c r="F4340" i="45"/>
  <c r="K4340" i="45" s="1"/>
  <c r="F4341" i="45"/>
  <c r="F4342" i="45"/>
  <c r="F4343" i="45"/>
  <c r="F4344" i="45"/>
  <c r="K4344" i="45" s="1"/>
  <c r="F4345" i="45"/>
  <c r="K4345" i="45" s="1"/>
  <c r="F4346" i="45"/>
  <c r="K4346" i="45" s="1"/>
  <c r="F4347" i="45"/>
  <c r="K4347" i="45" s="1"/>
  <c r="F4348" i="45"/>
  <c r="K4348" i="45" s="1"/>
  <c r="F4349" i="45"/>
  <c r="K4349" i="45" s="1"/>
  <c r="F4350" i="45"/>
  <c r="K4350" i="45" s="1"/>
  <c r="F4351" i="45"/>
  <c r="K4351" i="45" s="1"/>
  <c r="F4352" i="45"/>
  <c r="K4352" i="45" s="1"/>
  <c r="F4353" i="45"/>
  <c r="K4353" i="45" s="1"/>
  <c r="F4354" i="45"/>
  <c r="K4354" i="45" s="1"/>
  <c r="F4355" i="45"/>
  <c r="F4356" i="45"/>
  <c r="K4356" i="45" s="1"/>
  <c r="F4357" i="45"/>
  <c r="F4358" i="45"/>
  <c r="F4359" i="45"/>
  <c r="K4359" i="45" s="1"/>
  <c r="F4360" i="45"/>
  <c r="K4360" i="45" s="1"/>
  <c r="F4361" i="45"/>
  <c r="K4361" i="45" s="1"/>
  <c r="F4362" i="45"/>
  <c r="K4362" i="45" s="1"/>
  <c r="F4363" i="45"/>
  <c r="K4363" i="45" s="1"/>
  <c r="F4364" i="45"/>
  <c r="K4364" i="45" s="1"/>
  <c r="F4365" i="45"/>
  <c r="K4365" i="45" s="1"/>
  <c r="F4366" i="45"/>
  <c r="K4366" i="45" s="1"/>
  <c r="F4367" i="45"/>
  <c r="F4368" i="45"/>
  <c r="K4368" i="45" s="1"/>
  <c r="F4369" i="45"/>
  <c r="K4369" i="45" s="1"/>
  <c r="F4370" i="45"/>
  <c r="K4370" i="45" s="1"/>
  <c r="F4371" i="45"/>
  <c r="K4371" i="45" s="1"/>
  <c r="F4372" i="45"/>
  <c r="K4372" i="45" s="1"/>
  <c r="F4373" i="45"/>
  <c r="F4374" i="45"/>
  <c r="F4375" i="45"/>
  <c r="K4375" i="45" s="1"/>
  <c r="F4376" i="45"/>
  <c r="K4376" i="45" s="1"/>
  <c r="F4377" i="45"/>
  <c r="K4377" i="45" s="1"/>
  <c r="F4378" i="45"/>
  <c r="K4378" i="45" s="1"/>
  <c r="F4379" i="45"/>
  <c r="F4380" i="45"/>
  <c r="K4380" i="45" s="1"/>
  <c r="F4381" i="45"/>
  <c r="K4381" i="45" s="1"/>
  <c r="F4382" i="45"/>
  <c r="K4382" i="45" s="1"/>
  <c r="F4383" i="45"/>
  <c r="K4383" i="45" s="1"/>
  <c r="F4384" i="45"/>
  <c r="K4384" i="45" s="1"/>
  <c r="F4385" i="45"/>
  <c r="K4385" i="45" s="1"/>
  <c r="F4386" i="45"/>
  <c r="K4386" i="45" s="1"/>
  <c r="F4387" i="45"/>
  <c r="K4387" i="45" s="1"/>
  <c r="F4388" i="45"/>
  <c r="K4388" i="45" s="1"/>
  <c r="F4389" i="45"/>
  <c r="F4390" i="45"/>
  <c r="F4391" i="45"/>
  <c r="F4392" i="45"/>
  <c r="K4392" i="45" s="1"/>
  <c r="F4393" i="45"/>
  <c r="K4393" i="45" s="1"/>
  <c r="F4394" i="45"/>
  <c r="K4394" i="45" s="1"/>
  <c r="F4395" i="45"/>
  <c r="K4395" i="45" s="1"/>
  <c r="F4396" i="45"/>
  <c r="K4396" i="45" s="1"/>
  <c r="F4397" i="45"/>
  <c r="K4397" i="45" s="1"/>
  <c r="F4398" i="45"/>
  <c r="K4398" i="45" s="1"/>
  <c r="F4399" i="45"/>
  <c r="K4399" i="45" s="1"/>
  <c r="F4400" i="45"/>
  <c r="K4400" i="45" s="1"/>
  <c r="F4401" i="45"/>
  <c r="K4401" i="45" s="1"/>
  <c r="F4402" i="45"/>
  <c r="K4402" i="45" s="1"/>
  <c r="F4403" i="45"/>
  <c r="F4404" i="45"/>
  <c r="K4404" i="45" s="1"/>
  <c r="F4405" i="45"/>
  <c r="F4406" i="45"/>
  <c r="F4407" i="45"/>
  <c r="K4407" i="45" s="1"/>
  <c r="F4408" i="45"/>
  <c r="K4408" i="45" s="1"/>
  <c r="F4409" i="45"/>
  <c r="K4409" i="45" s="1"/>
  <c r="F4410" i="45"/>
  <c r="K4410" i="45" s="1"/>
  <c r="F4411" i="45"/>
  <c r="K4411" i="45" s="1"/>
  <c r="F4412" i="45"/>
  <c r="K4412" i="45" s="1"/>
  <c r="F4413" i="45"/>
  <c r="K4413" i="45" s="1"/>
  <c r="F4414" i="45"/>
  <c r="K4414" i="45" s="1"/>
  <c r="F4415" i="45"/>
  <c r="F4416" i="45"/>
  <c r="K4416" i="45" s="1"/>
  <c r="F4417" i="45"/>
  <c r="K4417" i="45" s="1"/>
  <c r="F4418" i="45"/>
  <c r="K4418" i="45" s="1"/>
  <c r="F4419" i="45"/>
  <c r="K4419" i="45" s="1"/>
  <c r="F4420" i="45"/>
  <c r="K4420" i="45" s="1"/>
  <c r="F4421" i="45"/>
  <c r="F4422" i="45"/>
  <c r="F4423" i="45"/>
  <c r="K4423" i="45" s="1"/>
  <c r="F4424" i="45"/>
  <c r="K4424" i="45" s="1"/>
  <c r="F4425" i="45"/>
  <c r="K4425" i="45" s="1"/>
  <c r="F4426" i="45"/>
  <c r="K4426" i="45" s="1"/>
  <c r="F4427" i="45"/>
  <c r="F4428" i="45"/>
  <c r="K4428" i="45" s="1"/>
  <c r="F4429" i="45"/>
  <c r="K4429" i="45" s="1"/>
  <c r="F4430" i="45"/>
  <c r="K4430" i="45" s="1"/>
  <c r="F4431" i="45"/>
  <c r="K4431" i="45" s="1"/>
  <c r="F4432" i="45"/>
  <c r="K4432" i="45" s="1"/>
  <c r="F4433" i="45"/>
  <c r="K4433" i="45" s="1"/>
  <c r="F4434" i="45"/>
  <c r="K4434" i="45" s="1"/>
  <c r="F4435" i="45"/>
  <c r="K4435" i="45" s="1"/>
  <c r="F4436" i="45"/>
  <c r="K4436" i="45" s="1"/>
  <c r="F4437" i="45"/>
  <c r="F4438" i="45"/>
  <c r="F4439" i="45"/>
  <c r="F4440" i="45"/>
  <c r="K4440" i="45" s="1"/>
  <c r="F4441" i="45"/>
  <c r="K4441" i="45" s="1"/>
  <c r="F4442" i="45"/>
  <c r="K4442" i="45" s="1"/>
  <c r="F4443" i="45"/>
  <c r="K4443" i="45" s="1"/>
  <c r="F4444" i="45"/>
  <c r="K4444" i="45" s="1"/>
  <c r="F4445" i="45"/>
  <c r="K4445" i="45" s="1"/>
  <c r="F4446" i="45"/>
  <c r="K4446" i="45" s="1"/>
  <c r="F4447" i="45"/>
  <c r="K4447" i="45" s="1"/>
  <c r="F4448" i="45"/>
  <c r="K4448" i="45" s="1"/>
  <c r="F4449" i="45"/>
  <c r="K4449" i="45" s="1"/>
  <c r="F4450" i="45"/>
  <c r="K4450" i="45" s="1"/>
  <c r="F4451" i="45"/>
  <c r="F4452" i="45"/>
  <c r="K4452" i="45" s="1"/>
  <c r="F4453" i="45"/>
  <c r="F4454" i="45"/>
  <c r="F4455" i="45"/>
  <c r="K4455" i="45" s="1"/>
  <c r="F4456" i="45"/>
  <c r="K4456" i="45" s="1"/>
  <c r="F4457" i="45"/>
  <c r="K4457" i="45" s="1"/>
  <c r="F4458" i="45"/>
  <c r="K4458" i="45" s="1"/>
  <c r="F4459" i="45"/>
  <c r="K4459" i="45" s="1"/>
  <c r="F4460" i="45"/>
  <c r="K4460" i="45" s="1"/>
  <c r="F4461" i="45"/>
  <c r="K4461" i="45" s="1"/>
  <c r="F4462" i="45"/>
  <c r="K4462" i="45" s="1"/>
  <c r="F4463" i="45"/>
  <c r="F4464" i="45"/>
  <c r="K4464" i="45" s="1"/>
  <c r="F4465" i="45"/>
  <c r="K4465" i="45" s="1"/>
  <c r="F4466" i="45"/>
  <c r="K4466" i="45" s="1"/>
  <c r="F4467" i="45"/>
  <c r="K4467" i="45" s="1"/>
  <c r="F4468" i="45"/>
  <c r="K4468" i="45" s="1"/>
  <c r="F4469" i="45"/>
  <c r="F4470" i="45"/>
  <c r="F4471" i="45"/>
  <c r="K4471" i="45" s="1"/>
  <c r="F4472" i="45"/>
  <c r="K4472" i="45" s="1"/>
  <c r="F4473" i="45"/>
  <c r="K4473" i="45" s="1"/>
  <c r="F4474" i="45"/>
  <c r="K4474" i="45" s="1"/>
  <c r="F4475" i="45"/>
  <c r="F4476" i="45"/>
  <c r="K4476" i="45" s="1"/>
  <c r="F4477" i="45"/>
  <c r="K4477" i="45" s="1"/>
  <c r="F4478" i="45"/>
  <c r="K4478" i="45" s="1"/>
  <c r="F4479" i="45"/>
  <c r="K4479" i="45" s="1"/>
  <c r="F4480" i="45"/>
  <c r="K4480" i="45" s="1"/>
  <c r="F4481" i="45"/>
  <c r="K4481" i="45" s="1"/>
  <c r="F4482" i="45"/>
  <c r="K4482" i="45" s="1"/>
  <c r="F4483" i="45"/>
  <c r="K4483" i="45" s="1"/>
  <c r="F4484" i="45"/>
  <c r="K4484" i="45" s="1"/>
  <c r="F4485" i="45"/>
  <c r="F4486" i="45"/>
  <c r="F4487" i="45"/>
  <c r="F4488" i="45"/>
  <c r="K4488" i="45" s="1"/>
  <c r="F4489" i="45"/>
  <c r="K4489" i="45" s="1"/>
  <c r="F4490" i="45"/>
  <c r="K4490" i="45" s="1"/>
  <c r="F4491" i="45"/>
  <c r="K4491" i="45" s="1"/>
  <c r="F4492" i="45"/>
  <c r="K4492" i="45" s="1"/>
  <c r="F4493" i="45"/>
  <c r="K4493" i="45" s="1"/>
  <c r="F4494" i="45"/>
  <c r="K4494" i="45" s="1"/>
  <c r="F4495" i="45"/>
  <c r="K4495" i="45" s="1"/>
  <c r="F4496" i="45"/>
  <c r="K4496" i="45" s="1"/>
  <c r="F4497" i="45"/>
  <c r="K4497" i="45" s="1"/>
  <c r="F4498" i="45"/>
  <c r="K4498" i="45" s="1"/>
  <c r="F4499" i="45"/>
  <c r="F4500" i="45"/>
  <c r="K4500" i="45" s="1"/>
  <c r="F4501" i="45"/>
  <c r="F4502" i="45"/>
  <c r="F4503" i="45"/>
  <c r="K4503" i="45" s="1"/>
  <c r="F4504" i="45"/>
  <c r="K4504" i="45" s="1"/>
  <c r="F4505" i="45"/>
  <c r="K4505" i="45" s="1"/>
  <c r="F4506" i="45"/>
  <c r="K4506" i="45" s="1"/>
  <c r="F4507" i="45"/>
  <c r="K4507" i="45" s="1"/>
  <c r="F4508" i="45"/>
  <c r="K4508" i="45" s="1"/>
  <c r="F4509" i="45"/>
  <c r="K4509" i="45" s="1"/>
  <c r="F4510" i="45"/>
  <c r="K4510" i="45" s="1"/>
  <c r="F4511" i="45"/>
  <c r="F4512" i="45"/>
  <c r="K4512" i="45" s="1"/>
  <c r="F4513" i="45"/>
  <c r="K4513" i="45" s="1"/>
  <c r="F4514" i="45"/>
  <c r="K4514" i="45" s="1"/>
  <c r="F4515" i="45"/>
  <c r="K4515" i="45" s="1"/>
  <c r="F4516" i="45"/>
  <c r="K4516" i="45" s="1"/>
  <c r="F4517" i="45"/>
  <c r="F4518" i="45"/>
  <c r="F4519" i="45"/>
  <c r="K4519" i="45" s="1"/>
  <c r="F4520" i="45"/>
  <c r="K4520" i="45" s="1"/>
  <c r="F4521" i="45"/>
  <c r="K4521" i="45" s="1"/>
  <c r="F4522" i="45"/>
  <c r="K4522" i="45" s="1"/>
  <c r="F4523" i="45"/>
  <c r="F4524" i="45"/>
  <c r="K4524" i="45" s="1"/>
  <c r="F4525" i="45"/>
  <c r="K4525" i="45" s="1"/>
  <c r="F4526" i="45"/>
  <c r="K4526" i="45" s="1"/>
  <c r="F4527" i="45"/>
  <c r="K4527" i="45" s="1"/>
  <c r="F4528" i="45"/>
  <c r="K4528" i="45" s="1"/>
  <c r="F4529" i="45"/>
  <c r="K4529" i="45" s="1"/>
  <c r="F4530" i="45"/>
  <c r="K4530" i="45" s="1"/>
  <c r="F4531" i="45"/>
  <c r="K4531" i="45" s="1"/>
  <c r="F4532" i="45"/>
  <c r="K4532" i="45" s="1"/>
  <c r="F4533" i="45"/>
  <c r="F4534" i="45"/>
  <c r="F4535" i="45"/>
  <c r="F4536" i="45"/>
  <c r="K4536" i="45" s="1"/>
  <c r="F4537" i="45"/>
  <c r="K4537" i="45" s="1"/>
  <c r="F4538" i="45"/>
  <c r="K4538" i="45" s="1"/>
  <c r="F4539" i="45"/>
  <c r="K4539" i="45" s="1"/>
  <c r="F4540" i="45"/>
  <c r="K4540" i="45" s="1"/>
  <c r="F4541" i="45"/>
  <c r="K4541" i="45" s="1"/>
  <c r="F4542" i="45"/>
  <c r="K4542" i="45" s="1"/>
  <c r="F4543" i="45"/>
  <c r="K4543" i="45" s="1"/>
  <c r="F4544" i="45"/>
  <c r="K4544" i="45" s="1"/>
  <c r="F4545" i="45"/>
  <c r="K4545" i="45" s="1"/>
  <c r="F4546" i="45"/>
  <c r="K4546" i="45" s="1"/>
  <c r="F4547" i="45"/>
  <c r="F4548" i="45"/>
  <c r="K4548" i="45" s="1"/>
  <c r="F4549" i="45"/>
  <c r="F4550" i="45"/>
  <c r="F4551" i="45"/>
  <c r="K4551" i="45" s="1"/>
  <c r="F4552" i="45"/>
  <c r="K4552" i="45" s="1"/>
  <c r="F4553" i="45"/>
  <c r="K4553" i="45" s="1"/>
  <c r="F4554" i="45"/>
  <c r="K4554" i="45" s="1"/>
  <c r="F4555" i="45"/>
  <c r="K4555" i="45" s="1"/>
  <c r="F4556" i="45"/>
  <c r="K4556" i="45" s="1"/>
  <c r="F4557" i="45"/>
  <c r="K4557" i="45" s="1"/>
  <c r="F4558" i="45"/>
  <c r="K4558" i="45" s="1"/>
  <c r="F4559" i="45"/>
  <c r="F4560" i="45"/>
  <c r="K4560" i="45" s="1"/>
  <c r="F4561" i="45"/>
  <c r="K4561" i="45" s="1"/>
  <c r="F4562" i="45"/>
  <c r="K4562" i="45" s="1"/>
  <c r="F4563" i="45"/>
  <c r="K4563" i="45" s="1"/>
  <c r="F4564" i="45"/>
  <c r="K4564" i="45" s="1"/>
  <c r="F4565" i="45"/>
  <c r="F4566" i="45"/>
  <c r="F4567" i="45"/>
  <c r="K4567" i="45" s="1"/>
  <c r="F4568" i="45"/>
  <c r="K4568" i="45" s="1"/>
  <c r="F4569" i="45"/>
  <c r="K4569" i="45" s="1"/>
  <c r="F4570" i="45"/>
  <c r="K4570" i="45" s="1"/>
  <c r="F4571" i="45"/>
  <c r="F4572" i="45"/>
  <c r="K4572" i="45" s="1"/>
  <c r="F4573" i="45"/>
  <c r="K4573" i="45" s="1"/>
  <c r="F4574" i="45"/>
  <c r="K4574" i="45" s="1"/>
  <c r="F4575" i="45"/>
  <c r="K4575" i="45" s="1"/>
  <c r="F4576" i="45"/>
  <c r="K4576" i="45" s="1"/>
  <c r="F4577" i="45"/>
  <c r="K4577" i="45" s="1"/>
  <c r="F4578" i="45"/>
  <c r="K4578" i="45" s="1"/>
  <c r="F4579" i="45"/>
  <c r="K4579" i="45" s="1"/>
  <c r="F4580" i="45"/>
  <c r="K4580" i="45" s="1"/>
  <c r="F4581" i="45"/>
  <c r="F4582" i="45"/>
  <c r="F4583" i="45"/>
  <c r="F4584" i="45"/>
  <c r="K4584" i="45" s="1"/>
  <c r="F4585" i="45"/>
  <c r="K4585" i="45" s="1"/>
  <c r="F4586" i="45"/>
  <c r="K4586" i="45" s="1"/>
  <c r="F4587" i="45"/>
  <c r="K4587" i="45" s="1"/>
  <c r="F4588" i="45"/>
  <c r="K4588" i="45" s="1"/>
  <c r="F4589" i="45"/>
  <c r="K4589" i="45" s="1"/>
  <c r="F4590" i="45"/>
  <c r="K4590" i="45" s="1"/>
  <c r="F4591" i="45"/>
  <c r="K4591" i="45" s="1"/>
  <c r="F4592" i="45"/>
  <c r="K4592" i="45" s="1"/>
  <c r="F4593" i="45"/>
  <c r="K4593" i="45" s="1"/>
  <c r="F4594" i="45"/>
  <c r="K4594" i="45" s="1"/>
  <c r="F4595" i="45"/>
  <c r="F4596" i="45"/>
  <c r="K4596" i="45" s="1"/>
  <c r="F4597" i="45"/>
  <c r="F4598" i="45"/>
  <c r="F4599" i="45"/>
  <c r="K4599" i="45" s="1"/>
  <c r="F4600" i="45"/>
  <c r="K4600" i="45" s="1"/>
  <c r="F4601" i="45"/>
  <c r="K4601" i="45" s="1"/>
  <c r="F4602" i="45"/>
  <c r="K4602" i="45" s="1"/>
  <c r="F4603" i="45"/>
  <c r="K4603" i="45" s="1"/>
  <c r="F4604" i="45"/>
  <c r="K4604" i="45" s="1"/>
  <c r="F4605" i="45"/>
  <c r="K4605" i="45" s="1"/>
  <c r="F4606" i="45"/>
  <c r="K4606" i="45" s="1"/>
  <c r="F4607" i="45"/>
  <c r="F4608" i="45"/>
  <c r="K4608" i="45" s="1"/>
  <c r="F4609" i="45"/>
  <c r="K4609" i="45" s="1"/>
  <c r="F4610" i="45"/>
  <c r="K4610" i="45" s="1"/>
  <c r="F4611" i="45"/>
  <c r="K4611" i="45" s="1"/>
  <c r="F4612" i="45"/>
  <c r="K4612" i="45" s="1"/>
  <c r="F4613" i="45"/>
  <c r="F4614" i="45"/>
  <c r="F4615" i="45"/>
  <c r="K4615" i="45" s="1"/>
  <c r="F4616" i="45"/>
  <c r="K4616" i="45" s="1"/>
  <c r="F4617" i="45"/>
  <c r="K4617" i="45" s="1"/>
  <c r="F4618" i="45"/>
  <c r="K4618" i="45" s="1"/>
  <c r="F4619" i="45"/>
  <c r="F4620" i="45"/>
  <c r="K4620" i="45" s="1"/>
  <c r="F4621" i="45"/>
  <c r="K4621" i="45" s="1"/>
  <c r="F4622" i="45"/>
  <c r="K4622" i="45" s="1"/>
  <c r="F4623" i="45"/>
  <c r="K4623" i="45" s="1"/>
  <c r="F4624" i="45"/>
  <c r="K4624" i="45" s="1"/>
  <c r="F4625" i="45"/>
  <c r="K4625" i="45" s="1"/>
  <c r="F4626" i="45"/>
  <c r="K4626" i="45" s="1"/>
  <c r="F4627" i="45"/>
  <c r="K4627" i="45" s="1"/>
  <c r="F4628" i="45"/>
  <c r="K4628" i="45" s="1"/>
  <c r="F4629" i="45"/>
  <c r="F4630" i="45"/>
  <c r="F4631" i="45"/>
  <c r="F4632" i="45"/>
  <c r="K4632" i="45" s="1"/>
  <c r="F4633" i="45"/>
  <c r="K4633" i="45" s="1"/>
  <c r="F4634" i="45"/>
  <c r="K4634" i="45" s="1"/>
  <c r="F4635" i="45"/>
  <c r="K4635" i="45" s="1"/>
  <c r="F4636" i="45"/>
  <c r="K4636" i="45" s="1"/>
  <c r="F4637" i="45"/>
  <c r="K4637" i="45" s="1"/>
  <c r="F4638" i="45"/>
  <c r="K4638" i="45" s="1"/>
  <c r="F4639" i="45"/>
  <c r="K4639" i="45" s="1"/>
  <c r="F4640" i="45"/>
  <c r="K4640" i="45" s="1"/>
  <c r="F4641" i="45"/>
  <c r="K4641" i="45" s="1"/>
  <c r="F4642" i="45"/>
  <c r="K4642" i="45" s="1"/>
  <c r="F4643" i="45"/>
  <c r="F4644" i="45"/>
  <c r="K4644" i="45" s="1"/>
  <c r="F4645" i="45"/>
  <c r="F4646" i="45"/>
  <c r="F4647" i="45"/>
  <c r="K4647" i="45" s="1"/>
  <c r="F4648" i="45"/>
  <c r="K4648" i="45" s="1"/>
  <c r="F4649" i="45"/>
  <c r="K4649" i="45" s="1"/>
  <c r="F4650" i="45"/>
  <c r="K4650" i="45" s="1"/>
  <c r="F4651" i="45"/>
  <c r="K4651" i="45" s="1"/>
  <c r="F4652" i="45"/>
  <c r="K4652" i="45" s="1"/>
  <c r="F4653" i="45"/>
  <c r="K4653" i="45" s="1"/>
  <c r="F4654" i="45"/>
  <c r="K4654" i="45" s="1"/>
  <c r="F4655" i="45"/>
  <c r="F4656" i="45"/>
  <c r="K4656" i="45" s="1"/>
  <c r="F4657" i="45"/>
  <c r="K4657" i="45" s="1"/>
  <c r="F4658" i="45"/>
  <c r="K4658" i="45" s="1"/>
  <c r="F4659" i="45"/>
  <c r="K4659" i="45" s="1"/>
  <c r="F4660" i="45"/>
  <c r="K4660" i="45" s="1"/>
  <c r="F4661" i="45"/>
  <c r="F4662" i="45"/>
  <c r="F4663" i="45"/>
  <c r="K4663" i="45" s="1"/>
  <c r="F4664" i="45"/>
  <c r="K4664" i="45" s="1"/>
  <c r="F4665" i="45"/>
  <c r="K4665" i="45" s="1"/>
  <c r="F4666" i="45"/>
  <c r="K4666" i="45" s="1"/>
  <c r="F4667" i="45"/>
  <c r="F4668" i="45"/>
  <c r="K4668" i="45" s="1"/>
  <c r="F4669" i="45"/>
  <c r="K4669" i="45" s="1"/>
  <c r="F4670" i="45"/>
  <c r="K4670" i="45" s="1"/>
  <c r="F4671" i="45"/>
  <c r="K4671" i="45" s="1"/>
  <c r="F4672" i="45"/>
  <c r="K4672" i="45" s="1"/>
  <c r="F4673" i="45"/>
  <c r="K4673" i="45" s="1"/>
  <c r="F4674" i="45"/>
  <c r="K4674" i="45" s="1"/>
  <c r="F4675" i="45"/>
  <c r="K4675" i="45" s="1"/>
  <c r="F4676" i="45"/>
  <c r="K4676" i="45" s="1"/>
  <c r="F4677" i="45"/>
  <c r="F4678" i="45"/>
  <c r="F4679" i="45"/>
  <c r="F4680" i="45"/>
  <c r="K4680" i="45" s="1"/>
  <c r="F4681" i="45"/>
  <c r="K4681" i="45" s="1"/>
  <c r="F4682" i="45"/>
  <c r="K4682" i="45" s="1"/>
  <c r="F4683" i="45"/>
  <c r="K4683" i="45" s="1"/>
  <c r="F4684" i="45"/>
  <c r="K4684" i="45" s="1"/>
  <c r="F4685" i="45"/>
  <c r="K4685" i="45" s="1"/>
  <c r="F4686" i="45"/>
  <c r="K4686" i="45" s="1"/>
  <c r="F4687" i="45"/>
  <c r="K4687" i="45" s="1"/>
  <c r="F4688" i="45"/>
  <c r="K4688" i="45" s="1"/>
  <c r="F4689" i="45"/>
  <c r="K4689" i="45" s="1"/>
  <c r="F4690" i="45"/>
  <c r="K4690" i="45" s="1"/>
  <c r="F4691" i="45"/>
  <c r="F4692" i="45"/>
  <c r="K4692" i="45" s="1"/>
  <c r="F4693" i="45"/>
  <c r="F4694" i="45"/>
  <c r="F4695" i="45"/>
  <c r="K4695" i="45" s="1"/>
  <c r="F4696" i="45"/>
  <c r="K4696" i="45" s="1"/>
  <c r="F4697" i="45"/>
  <c r="K4697" i="45" s="1"/>
  <c r="F4698" i="45"/>
  <c r="K4698" i="45" s="1"/>
  <c r="F4699" i="45"/>
  <c r="K4699" i="45" s="1"/>
  <c r="F4700" i="45"/>
  <c r="K4700" i="45" s="1"/>
  <c r="F4701" i="45"/>
  <c r="K4701" i="45" s="1"/>
  <c r="F4702" i="45"/>
  <c r="K4702" i="45" s="1"/>
  <c r="F4703" i="45"/>
  <c r="F4704" i="45"/>
  <c r="K4704" i="45" s="1"/>
  <c r="F4705" i="45"/>
  <c r="K4705" i="45" s="1"/>
  <c r="F4706" i="45"/>
  <c r="K4706" i="45" s="1"/>
  <c r="F4707" i="45"/>
  <c r="K4707" i="45" s="1"/>
  <c r="F4708" i="45"/>
  <c r="K4708" i="45" s="1"/>
  <c r="F4709" i="45"/>
  <c r="F4710" i="45"/>
  <c r="F4711" i="45"/>
  <c r="K4711" i="45" s="1"/>
  <c r="F4712" i="45"/>
  <c r="K4712" i="45" s="1"/>
  <c r="F4713" i="45"/>
  <c r="K4713" i="45" s="1"/>
  <c r="F4714" i="45"/>
  <c r="K4714" i="45" s="1"/>
  <c r="F4715" i="45"/>
  <c r="F4716" i="45"/>
  <c r="K4716" i="45" s="1"/>
  <c r="F4717" i="45"/>
  <c r="K4717" i="45" s="1"/>
  <c r="F4718" i="45"/>
  <c r="K4718" i="45" s="1"/>
  <c r="F4719" i="45"/>
  <c r="K4719" i="45" s="1"/>
  <c r="F4720" i="45"/>
  <c r="K4720" i="45" s="1"/>
  <c r="F4721" i="45"/>
  <c r="K4721" i="45" s="1"/>
  <c r="F4722" i="45"/>
  <c r="K4722" i="45" s="1"/>
  <c r="F4723" i="45"/>
  <c r="K4723" i="45" s="1"/>
  <c r="F4724" i="45"/>
  <c r="K4724" i="45" s="1"/>
  <c r="F4725" i="45"/>
  <c r="F4726" i="45"/>
  <c r="F4727" i="45"/>
  <c r="F4728" i="45"/>
  <c r="K4728" i="45" s="1"/>
  <c r="F4729" i="45"/>
  <c r="K4729" i="45" s="1"/>
  <c r="F4730" i="45"/>
  <c r="K4730" i="45" s="1"/>
  <c r="F4731" i="45"/>
  <c r="K4731" i="45" s="1"/>
  <c r="F4732" i="45"/>
  <c r="K4732" i="45" s="1"/>
  <c r="F4733" i="45"/>
  <c r="K4733" i="45" s="1"/>
  <c r="F4734" i="45"/>
  <c r="K4734" i="45" s="1"/>
  <c r="F4735" i="45"/>
  <c r="K4735" i="45" s="1"/>
  <c r="F4736" i="45"/>
  <c r="K4736" i="45" s="1"/>
  <c r="F4737" i="45"/>
  <c r="K4737" i="45" s="1"/>
  <c r="F4738" i="45"/>
  <c r="K4738" i="45" s="1"/>
  <c r="F4739" i="45"/>
  <c r="F4740" i="45"/>
  <c r="K4740" i="45" s="1"/>
  <c r="F4741" i="45"/>
  <c r="F4742" i="45"/>
  <c r="F4743" i="45"/>
  <c r="K4743" i="45" s="1"/>
  <c r="F4744" i="45"/>
  <c r="K4744" i="45" s="1"/>
  <c r="F4745" i="45"/>
  <c r="K4745" i="45" s="1"/>
  <c r="F4746" i="45"/>
  <c r="K4746" i="45" s="1"/>
  <c r="F4747" i="45"/>
  <c r="K4747" i="45" s="1"/>
  <c r="F4748" i="45"/>
  <c r="K4748" i="45" s="1"/>
  <c r="F4749" i="45"/>
  <c r="K4749" i="45" s="1"/>
  <c r="F4750" i="45"/>
  <c r="K4750" i="45" s="1"/>
  <c r="F4751" i="45"/>
  <c r="F4752" i="45"/>
  <c r="K4752" i="45" s="1"/>
  <c r="F4753" i="45"/>
  <c r="K4753" i="45" s="1"/>
  <c r="F4754" i="45"/>
  <c r="K4754" i="45" s="1"/>
  <c r="F4755" i="45"/>
  <c r="K4755" i="45" s="1"/>
  <c r="F4756" i="45"/>
  <c r="K4756" i="45" s="1"/>
  <c r="F4757" i="45"/>
  <c r="F4758" i="45"/>
  <c r="F4759" i="45"/>
  <c r="K4759" i="45" s="1"/>
  <c r="F4760" i="45"/>
  <c r="K4760" i="45" s="1"/>
  <c r="F4761" i="45"/>
  <c r="K4761" i="45" s="1"/>
  <c r="F4762" i="45"/>
  <c r="K4762" i="45" s="1"/>
  <c r="F4763" i="45"/>
  <c r="F4764" i="45"/>
  <c r="K4764" i="45" s="1"/>
  <c r="F4765" i="45"/>
  <c r="K4765" i="45" s="1"/>
  <c r="F4766" i="45"/>
  <c r="K4766" i="45" s="1"/>
  <c r="F4767" i="45"/>
  <c r="K4767" i="45" s="1"/>
  <c r="F4768" i="45"/>
  <c r="K4768" i="45" s="1"/>
  <c r="F4769" i="45"/>
  <c r="K4769" i="45" s="1"/>
  <c r="F4770" i="45"/>
  <c r="K4770" i="45" s="1"/>
  <c r="F4771" i="45"/>
  <c r="K4771" i="45" s="1"/>
  <c r="F4772" i="45"/>
  <c r="K4772" i="45" s="1"/>
  <c r="F4773" i="45"/>
  <c r="F4774" i="45"/>
  <c r="F4775" i="45"/>
  <c r="F4776" i="45"/>
  <c r="K4776" i="45" s="1"/>
  <c r="F4777" i="45"/>
  <c r="K4777" i="45" s="1"/>
  <c r="F4778" i="45"/>
  <c r="K4778" i="45" s="1"/>
  <c r="F4779" i="45"/>
  <c r="K4779" i="45" s="1"/>
  <c r="F4780" i="45"/>
  <c r="K4780" i="45" s="1"/>
  <c r="F4781" i="45"/>
  <c r="K4781" i="45" s="1"/>
  <c r="F4782" i="45"/>
  <c r="K4782" i="45" s="1"/>
  <c r="F4783" i="45"/>
  <c r="K4783" i="45" s="1"/>
  <c r="F4784" i="45"/>
  <c r="K4784" i="45" s="1"/>
  <c r="F4785" i="45"/>
  <c r="K4785" i="45" s="1"/>
  <c r="F4786" i="45"/>
  <c r="K4786" i="45" s="1"/>
  <c r="F4787" i="45"/>
  <c r="F4788" i="45"/>
  <c r="K4788" i="45" s="1"/>
  <c r="F4789" i="45"/>
  <c r="F4790" i="45"/>
  <c r="F4791" i="45"/>
  <c r="K4791" i="45" s="1"/>
  <c r="F4792" i="45"/>
  <c r="K4792" i="45" s="1"/>
  <c r="F4793" i="45"/>
  <c r="K4793" i="45" s="1"/>
  <c r="F4794" i="45"/>
  <c r="K4794" i="45" s="1"/>
  <c r="F4795" i="45"/>
  <c r="K4795" i="45" s="1"/>
  <c r="F4796" i="45"/>
  <c r="K4796" i="45" s="1"/>
  <c r="F4797" i="45"/>
  <c r="K4797" i="45" s="1"/>
  <c r="F4798" i="45"/>
  <c r="K4798" i="45" s="1"/>
  <c r="F4799" i="45"/>
  <c r="F4800" i="45"/>
  <c r="K4800" i="45" s="1"/>
  <c r="F4801" i="45"/>
  <c r="K4801" i="45" s="1"/>
  <c r="F4802" i="45"/>
  <c r="K4802" i="45" s="1"/>
  <c r="F4803" i="45"/>
  <c r="K4803" i="45" s="1"/>
  <c r="F4804" i="45"/>
  <c r="K4804" i="45" s="1"/>
  <c r="F4805" i="45"/>
  <c r="F4806" i="45"/>
  <c r="F4807" i="45"/>
  <c r="K4807" i="45" s="1"/>
  <c r="F4808" i="45"/>
  <c r="K4808" i="45" s="1"/>
  <c r="F4809" i="45"/>
  <c r="K4809" i="45" s="1"/>
  <c r="F4810" i="45"/>
  <c r="K4810" i="45" s="1"/>
  <c r="F4811" i="45"/>
  <c r="F4812" i="45"/>
  <c r="K4812" i="45" s="1"/>
  <c r="F4813" i="45"/>
  <c r="K4813" i="45" s="1"/>
  <c r="F4814" i="45"/>
  <c r="K4814" i="45" s="1"/>
  <c r="F4815" i="45"/>
  <c r="K4815" i="45" s="1"/>
  <c r="F4816" i="45"/>
  <c r="K4816" i="45" s="1"/>
  <c r="F4817" i="45"/>
  <c r="K4817" i="45" s="1"/>
  <c r="F4818" i="45"/>
  <c r="K4818" i="45" s="1"/>
  <c r="F4819" i="45"/>
  <c r="K4819" i="45" s="1"/>
  <c r="F4820" i="45"/>
  <c r="K4820" i="45" s="1"/>
  <c r="F4821" i="45"/>
  <c r="F4822" i="45"/>
  <c r="F4823" i="45"/>
  <c r="F4824" i="45"/>
  <c r="K4824" i="45" s="1"/>
  <c r="F4825" i="45"/>
  <c r="K4825" i="45" s="1"/>
  <c r="F4826" i="45"/>
  <c r="K4826" i="45" s="1"/>
  <c r="F4827" i="45"/>
  <c r="K4827" i="45" s="1"/>
  <c r="F4828" i="45"/>
  <c r="K4828" i="45" s="1"/>
  <c r="F4829" i="45"/>
  <c r="K4829" i="45" s="1"/>
  <c r="F4830" i="45"/>
  <c r="K4830" i="45" s="1"/>
  <c r="F4831" i="45"/>
  <c r="K4831" i="45" s="1"/>
  <c r="F4832" i="45"/>
  <c r="K4832" i="45" s="1"/>
  <c r="F4833" i="45"/>
  <c r="K4833" i="45" s="1"/>
  <c r="F4834" i="45"/>
  <c r="K4834" i="45" s="1"/>
  <c r="F4835" i="45"/>
  <c r="F4836" i="45"/>
  <c r="K4836" i="45" s="1"/>
  <c r="F4837" i="45"/>
  <c r="F4838" i="45"/>
  <c r="F4839" i="45"/>
  <c r="K4839" i="45" s="1"/>
  <c r="F4840" i="45"/>
  <c r="K4840" i="45" s="1"/>
  <c r="F4841" i="45"/>
  <c r="K4841" i="45" s="1"/>
  <c r="F4842" i="45"/>
  <c r="K4842" i="45" s="1"/>
  <c r="F4843" i="45"/>
  <c r="K4843" i="45" s="1"/>
  <c r="F4844" i="45"/>
  <c r="K4844" i="45" s="1"/>
  <c r="F4845" i="45"/>
  <c r="K4845" i="45" s="1"/>
  <c r="F4846" i="45"/>
  <c r="K4846" i="45" s="1"/>
  <c r="F4847" i="45"/>
  <c r="F4848" i="45"/>
  <c r="K4848" i="45" s="1"/>
  <c r="F4849" i="45"/>
  <c r="K4849" i="45" s="1"/>
  <c r="F4850" i="45"/>
  <c r="K4850" i="45" s="1"/>
  <c r="F4851" i="45"/>
  <c r="K4851" i="45" s="1"/>
  <c r="F4852" i="45"/>
  <c r="K4852" i="45" s="1"/>
  <c r="F4853" i="45"/>
  <c r="F4854" i="45"/>
  <c r="F4855" i="45"/>
  <c r="K4855" i="45" s="1"/>
  <c r="F4856" i="45"/>
  <c r="K4856" i="45" s="1"/>
  <c r="F4857" i="45"/>
  <c r="K4857" i="45" s="1"/>
  <c r="F4858" i="45"/>
  <c r="K4858" i="45" s="1"/>
  <c r="F4859" i="45"/>
  <c r="F4860" i="45"/>
  <c r="K4860" i="45" s="1"/>
  <c r="F4861" i="45"/>
  <c r="K4861" i="45" s="1"/>
  <c r="F4862" i="45"/>
  <c r="K4862" i="45" s="1"/>
  <c r="F4863" i="45"/>
  <c r="K4863" i="45" s="1"/>
  <c r="F4864" i="45"/>
  <c r="K4864" i="45" s="1"/>
  <c r="F4865" i="45"/>
  <c r="K4865" i="45" s="1"/>
  <c r="F4866" i="45"/>
  <c r="K4866" i="45" s="1"/>
  <c r="F4867" i="45"/>
  <c r="K4867" i="45" s="1"/>
  <c r="F4868" i="45"/>
  <c r="K4868" i="45" s="1"/>
  <c r="F4869" i="45"/>
  <c r="F4870" i="45"/>
  <c r="F4871" i="45"/>
  <c r="F4872" i="45"/>
  <c r="K4872" i="45" s="1"/>
  <c r="F4873" i="45"/>
  <c r="K4873" i="45" s="1"/>
  <c r="F4874" i="45"/>
  <c r="K4874" i="45" s="1"/>
  <c r="F4875" i="45"/>
  <c r="K4875" i="45" s="1"/>
  <c r="F4876" i="45"/>
  <c r="K4876" i="45" s="1"/>
  <c r="F4877" i="45"/>
  <c r="K4877" i="45" s="1"/>
  <c r="F4878" i="45"/>
  <c r="K4878" i="45" s="1"/>
  <c r="F4879" i="45"/>
  <c r="K4879" i="45" s="1"/>
  <c r="F4880" i="45"/>
  <c r="K4880" i="45" s="1"/>
  <c r="F4881" i="45"/>
  <c r="K4881" i="45" s="1"/>
  <c r="F4882" i="45"/>
  <c r="K4882" i="45" s="1"/>
  <c r="F4883" i="45"/>
  <c r="F4884" i="45"/>
  <c r="K4884" i="45" s="1"/>
  <c r="F4885" i="45"/>
  <c r="F4886" i="45"/>
  <c r="F4887" i="45"/>
  <c r="K4887" i="45" s="1"/>
  <c r="F4888" i="45"/>
  <c r="K4888" i="45" s="1"/>
  <c r="F4889" i="45"/>
  <c r="K4889" i="45" s="1"/>
  <c r="F4890" i="45"/>
  <c r="K4890" i="45" s="1"/>
  <c r="F4891" i="45"/>
  <c r="K4891" i="45" s="1"/>
  <c r="F4892" i="45"/>
  <c r="K4892" i="45" s="1"/>
  <c r="F4893" i="45"/>
  <c r="K4893" i="45" s="1"/>
  <c r="F4894" i="45"/>
  <c r="K4894" i="45" s="1"/>
  <c r="F4895" i="45"/>
  <c r="F4896" i="45"/>
  <c r="K4896" i="45" s="1"/>
  <c r="F4897" i="45"/>
  <c r="K4897" i="45" s="1"/>
  <c r="F4898" i="45"/>
  <c r="K4898" i="45" s="1"/>
  <c r="F4899" i="45"/>
  <c r="K4899" i="45" s="1"/>
  <c r="F4900" i="45"/>
  <c r="K4900" i="45" s="1"/>
  <c r="F4901" i="45"/>
  <c r="F4902" i="45"/>
  <c r="F4903" i="45"/>
  <c r="K4903" i="45" s="1"/>
  <c r="F4904" i="45"/>
  <c r="K4904" i="45" s="1"/>
  <c r="F4905" i="45"/>
  <c r="K4905" i="45" s="1"/>
  <c r="F4906" i="45"/>
  <c r="K4906" i="45" s="1"/>
  <c r="F4907" i="45"/>
  <c r="F4908" i="45"/>
  <c r="K4908" i="45" s="1"/>
  <c r="F4909" i="45"/>
  <c r="K4909" i="45" s="1"/>
  <c r="F4910" i="45"/>
  <c r="K4910" i="45" s="1"/>
  <c r="F4911" i="45"/>
  <c r="K4911" i="45" s="1"/>
  <c r="F4912" i="45"/>
  <c r="K4912" i="45" s="1"/>
  <c r="F4913" i="45"/>
  <c r="K4913" i="45" s="1"/>
  <c r="F4914" i="45"/>
  <c r="K4914" i="45" s="1"/>
  <c r="F4915" i="45"/>
  <c r="K4915" i="45" s="1"/>
  <c r="F4916" i="45"/>
  <c r="K4916" i="45" s="1"/>
  <c r="F4917" i="45"/>
  <c r="F4918" i="45"/>
  <c r="F4919" i="45"/>
  <c r="F4920" i="45"/>
  <c r="K4920" i="45" s="1"/>
  <c r="F4921" i="45"/>
  <c r="K4921" i="45" s="1"/>
  <c r="F4922" i="45"/>
  <c r="K4922" i="45" s="1"/>
  <c r="F4923" i="45"/>
  <c r="K4923" i="45" s="1"/>
  <c r="F4924" i="45"/>
  <c r="K4924" i="45" s="1"/>
  <c r="F4925" i="45"/>
  <c r="K4925" i="45" s="1"/>
  <c r="F4926" i="45"/>
  <c r="K4926" i="45" s="1"/>
  <c r="F4927" i="45"/>
  <c r="K4927" i="45" s="1"/>
  <c r="F4928" i="45"/>
  <c r="K4928" i="45" s="1"/>
  <c r="F4929" i="45"/>
  <c r="K4929" i="45" s="1"/>
  <c r="F4930" i="45"/>
  <c r="K4930" i="45" s="1"/>
  <c r="F4931" i="45"/>
  <c r="F4932" i="45"/>
  <c r="K4932" i="45" s="1"/>
  <c r="F4933" i="45"/>
  <c r="F4934" i="45"/>
  <c r="F4935" i="45"/>
  <c r="K4935" i="45" s="1"/>
  <c r="F4936" i="45"/>
  <c r="K4936" i="45" s="1"/>
  <c r="F4937" i="45"/>
  <c r="K4937" i="45" s="1"/>
  <c r="F4938" i="45"/>
  <c r="K4938" i="45" s="1"/>
  <c r="F4939" i="45"/>
  <c r="K4939" i="45" s="1"/>
  <c r="F4940" i="45"/>
  <c r="K4940" i="45" s="1"/>
  <c r="F4941" i="45"/>
  <c r="K4941" i="45" s="1"/>
  <c r="F4942" i="45"/>
  <c r="K4942" i="45" s="1"/>
  <c r="F4943" i="45"/>
  <c r="F4944" i="45"/>
  <c r="K4944" i="45" s="1"/>
  <c r="F4945" i="45"/>
  <c r="K4945" i="45" s="1"/>
  <c r="F4946" i="45"/>
  <c r="K4946" i="45" s="1"/>
  <c r="F4947" i="45"/>
  <c r="K4947" i="45" s="1"/>
  <c r="F4948" i="45"/>
  <c r="K4948" i="45" s="1"/>
  <c r="F4949" i="45"/>
  <c r="F4950" i="45"/>
  <c r="F4951" i="45"/>
  <c r="K4951" i="45" s="1"/>
  <c r="F4952" i="45"/>
  <c r="K4952" i="45" s="1"/>
  <c r="F4953" i="45"/>
  <c r="K4953" i="45" s="1"/>
  <c r="F4954" i="45"/>
  <c r="K4954" i="45" s="1"/>
  <c r="F4955" i="45"/>
  <c r="F4956" i="45"/>
  <c r="K4956" i="45" s="1"/>
  <c r="F4957" i="45"/>
  <c r="K4957" i="45" s="1"/>
  <c r="F4958" i="45"/>
  <c r="K4958" i="45" s="1"/>
  <c r="F4959" i="45"/>
  <c r="K4959" i="45" s="1"/>
  <c r="F4960" i="45"/>
  <c r="K4960" i="45" s="1"/>
  <c r="F4961" i="45"/>
  <c r="K4961" i="45" s="1"/>
  <c r="F4962" i="45"/>
  <c r="K4962" i="45" s="1"/>
  <c r="F4963" i="45"/>
  <c r="K4963" i="45" s="1"/>
  <c r="F4964" i="45"/>
  <c r="K4964" i="45" s="1"/>
  <c r="F4965" i="45"/>
  <c r="F4966" i="45"/>
  <c r="F4967" i="45"/>
  <c r="F4968" i="45"/>
  <c r="K4968" i="45" s="1"/>
  <c r="F4969" i="45"/>
  <c r="K4969" i="45" s="1"/>
  <c r="F4970" i="45"/>
  <c r="K4970" i="45" s="1"/>
  <c r="F4971" i="45"/>
  <c r="K4971" i="45" s="1"/>
  <c r="F4972" i="45"/>
  <c r="K4972" i="45" s="1"/>
  <c r="F4973" i="45"/>
  <c r="K4973" i="45" s="1"/>
  <c r="F4974" i="45"/>
  <c r="K4974" i="45" s="1"/>
  <c r="F4975" i="45"/>
  <c r="K4975" i="45" s="1"/>
  <c r="F4976" i="45"/>
  <c r="K4976" i="45" s="1"/>
  <c r="F4977" i="45"/>
  <c r="K4977" i="45" s="1"/>
  <c r="F4978" i="45"/>
  <c r="K4978" i="45" s="1"/>
  <c r="F4979" i="45"/>
  <c r="F4980" i="45"/>
  <c r="K4980" i="45" s="1"/>
  <c r="F4981" i="45"/>
  <c r="F4982" i="45"/>
  <c r="F4983" i="45"/>
  <c r="K4983" i="45" s="1"/>
  <c r="F4984" i="45"/>
  <c r="K4984" i="45" s="1"/>
  <c r="F4985" i="45"/>
  <c r="K4985" i="45" s="1"/>
  <c r="F4986" i="45"/>
  <c r="K4986" i="45" s="1"/>
  <c r="F4987" i="45"/>
  <c r="K4987" i="45" s="1"/>
  <c r="F4988" i="45"/>
  <c r="K4988" i="45" s="1"/>
  <c r="F4989" i="45"/>
  <c r="K4989" i="45" s="1"/>
  <c r="F4990" i="45"/>
  <c r="K4990" i="45" s="1"/>
  <c r="F4991" i="45"/>
  <c r="F4992" i="45"/>
  <c r="K4992" i="45" s="1"/>
  <c r="F4993" i="45"/>
  <c r="K4993" i="45" s="1"/>
  <c r="F4994" i="45"/>
  <c r="K4994" i="45" s="1"/>
  <c r="F4995" i="45"/>
  <c r="K4995" i="45" s="1"/>
  <c r="F4996" i="45"/>
  <c r="K4996" i="45" s="1"/>
  <c r="F4997" i="45"/>
  <c r="F4998" i="45"/>
  <c r="F4999" i="45"/>
  <c r="K4999" i="45" s="1"/>
  <c r="F5000" i="45"/>
  <c r="K5000" i="45" s="1"/>
  <c r="F5001" i="45"/>
  <c r="K5001" i="45" s="1"/>
  <c r="F5002" i="45"/>
  <c r="K5002" i="45" s="1"/>
  <c r="F5003" i="45"/>
  <c r="F5004" i="45"/>
  <c r="K5004" i="45" s="1"/>
  <c r="F5005" i="45"/>
  <c r="K5005" i="45" s="1"/>
  <c r="F5006" i="45"/>
  <c r="K5006" i="45" s="1"/>
  <c r="F5007" i="45"/>
  <c r="K5007" i="45" s="1"/>
  <c r="F5008" i="45"/>
  <c r="K5008" i="45" s="1"/>
  <c r="F5009" i="45"/>
  <c r="K5009" i="45" s="1"/>
  <c r="F5010" i="45"/>
  <c r="K5010" i="45" s="1"/>
  <c r="F5011" i="45"/>
  <c r="K5011" i="45" s="1"/>
  <c r="F5012" i="45"/>
  <c r="K5012" i="45" s="1"/>
  <c r="F5013" i="45"/>
  <c r="F5014" i="45"/>
  <c r="F5015" i="45"/>
  <c r="F5016" i="45"/>
  <c r="K5016" i="45" s="1"/>
  <c r="F5017" i="45"/>
  <c r="K5017" i="45" s="1"/>
  <c r="F5018" i="45"/>
  <c r="K5018" i="45" s="1"/>
  <c r="F5019" i="45"/>
  <c r="K5019" i="45" s="1"/>
  <c r="F5020" i="45"/>
  <c r="K5020" i="45" s="1"/>
  <c r="F5021" i="45"/>
  <c r="K5021" i="45" s="1"/>
  <c r="F5022" i="45"/>
  <c r="K5022" i="45" s="1"/>
  <c r="F5023" i="45"/>
  <c r="K5023" i="45" s="1"/>
  <c r="F5024" i="45"/>
  <c r="K5024" i="45" s="1"/>
  <c r="F5025" i="45"/>
  <c r="K5025" i="45" s="1"/>
  <c r="F5026" i="45"/>
  <c r="K5026" i="45" s="1"/>
  <c r="F5027" i="45"/>
  <c r="F5028" i="45"/>
  <c r="K5028" i="45" s="1"/>
  <c r="F5029" i="45"/>
  <c r="F5030" i="45"/>
  <c r="F5031" i="45"/>
  <c r="K5031" i="45" s="1"/>
  <c r="F5032" i="45"/>
  <c r="K5032" i="45" s="1"/>
  <c r="F5033" i="45"/>
  <c r="K5033" i="45" s="1"/>
  <c r="F5034" i="45"/>
  <c r="K5034" i="45" s="1"/>
  <c r="F5035" i="45"/>
  <c r="K5035" i="45" s="1"/>
  <c r="F5036" i="45"/>
  <c r="K5036" i="45" s="1"/>
  <c r="F5037" i="45"/>
  <c r="K5037" i="45" s="1"/>
  <c r="F5038" i="45"/>
  <c r="K5038" i="45" s="1"/>
  <c r="F5039" i="45"/>
  <c r="F5040" i="45"/>
  <c r="K5040" i="45" s="1"/>
  <c r="F5041" i="45"/>
  <c r="K5041" i="45" s="1"/>
  <c r="F5042" i="45"/>
  <c r="K5042" i="45" s="1"/>
  <c r="F5043" i="45"/>
  <c r="K5043" i="45" s="1"/>
  <c r="F5044" i="45"/>
  <c r="K5044" i="45" s="1"/>
  <c r="F5045" i="45"/>
  <c r="F5046" i="45"/>
  <c r="F5047" i="45"/>
  <c r="K5047" i="45" s="1"/>
  <c r="F5048" i="45"/>
  <c r="K5048" i="45" s="1"/>
  <c r="F5049" i="45"/>
  <c r="K5049" i="45" s="1"/>
  <c r="F5050" i="45"/>
  <c r="K5050" i="45" s="1"/>
  <c r="F5051" i="45"/>
  <c r="F5052" i="45"/>
  <c r="K5052" i="45" s="1"/>
  <c r="F5053" i="45"/>
  <c r="K5053" i="45" s="1"/>
  <c r="F5054" i="45"/>
  <c r="K5054" i="45" s="1"/>
  <c r="F5055" i="45"/>
  <c r="K5055" i="45" s="1"/>
  <c r="F5056" i="45"/>
  <c r="K5056" i="45" s="1"/>
  <c r="F5057" i="45"/>
  <c r="K5057" i="45" s="1"/>
  <c r="F5058" i="45"/>
  <c r="K5058" i="45" s="1"/>
  <c r="F5059" i="45"/>
  <c r="K5059" i="45" s="1"/>
  <c r="F5060" i="45"/>
  <c r="K5060" i="45" s="1"/>
  <c r="F5061" i="45"/>
  <c r="F5062" i="45"/>
  <c r="F5063" i="45"/>
  <c r="F5064" i="45"/>
  <c r="K5064" i="45" s="1"/>
  <c r="F5065" i="45"/>
  <c r="K5065" i="45" s="1"/>
  <c r="F5066" i="45"/>
  <c r="K5066" i="45" s="1"/>
  <c r="F5067" i="45"/>
  <c r="K5067" i="45" s="1"/>
  <c r="F5068" i="45"/>
  <c r="K5068" i="45" s="1"/>
  <c r="F5069" i="45"/>
  <c r="K5069" i="45" s="1"/>
  <c r="F5070" i="45"/>
  <c r="K5070" i="45" s="1"/>
  <c r="F5071" i="45"/>
  <c r="K5071" i="45" s="1"/>
  <c r="F5072" i="45"/>
  <c r="K5072" i="45" s="1"/>
  <c r="F5073" i="45"/>
  <c r="K5073" i="45" s="1"/>
  <c r="F5074" i="45"/>
  <c r="K5074" i="45" s="1"/>
  <c r="F5075" i="45"/>
  <c r="F5076" i="45"/>
  <c r="K5076" i="45" s="1"/>
  <c r="F5077" i="45"/>
  <c r="F5078" i="45"/>
  <c r="F5079" i="45"/>
  <c r="K5079" i="45" s="1"/>
  <c r="F5080" i="45"/>
  <c r="K5080" i="45" s="1"/>
  <c r="F5081" i="45"/>
  <c r="K5081" i="45" s="1"/>
  <c r="F5082" i="45"/>
  <c r="K5082" i="45" s="1"/>
  <c r="F5083" i="45"/>
  <c r="K5083" i="45" s="1"/>
  <c r="F5084" i="45"/>
  <c r="K5084" i="45" s="1"/>
  <c r="F5085" i="45"/>
  <c r="K5085" i="45" s="1"/>
  <c r="F5086" i="45"/>
  <c r="K5086" i="45" s="1"/>
  <c r="F5087" i="45"/>
  <c r="F5088" i="45"/>
  <c r="K5088" i="45" s="1"/>
  <c r="F5089" i="45"/>
  <c r="K5089" i="45" s="1"/>
  <c r="F5090" i="45"/>
  <c r="K5090" i="45" s="1"/>
  <c r="F5091" i="45"/>
  <c r="K5091" i="45" s="1"/>
  <c r="F5092" i="45"/>
  <c r="K5092" i="45" s="1"/>
  <c r="F5093" i="45"/>
  <c r="F5094" i="45"/>
  <c r="F5095" i="45"/>
  <c r="K5095" i="45" s="1"/>
  <c r="F5096" i="45"/>
  <c r="K5096" i="45" s="1"/>
  <c r="F5097" i="45"/>
  <c r="K5097" i="45" s="1"/>
  <c r="F5098" i="45"/>
  <c r="K5098" i="45" s="1"/>
  <c r="F5099" i="45"/>
  <c r="F5100" i="45"/>
  <c r="K5100" i="45" s="1"/>
  <c r="F5101" i="45"/>
  <c r="K5101" i="45" s="1"/>
  <c r="F5102" i="45"/>
  <c r="K5102" i="45" s="1"/>
  <c r="F5103" i="45"/>
  <c r="K5103" i="45" s="1"/>
  <c r="F5104" i="45"/>
  <c r="K5104" i="45" s="1"/>
  <c r="F5105" i="45"/>
  <c r="K5105" i="45" s="1"/>
  <c r="F5106" i="45"/>
  <c r="K5106" i="45" s="1"/>
  <c r="F5107" i="45"/>
  <c r="K5107" i="45" s="1"/>
  <c r="F5108" i="45"/>
  <c r="K5108" i="45" s="1"/>
  <c r="F5109" i="45"/>
  <c r="F5110" i="45"/>
  <c r="F5111" i="45"/>
  <c r="F5112" i="45"/>
  <c r="K5112" i="45" s="1"/>
  <c r="F5113" i="45"/>
  <c r="K5113" i="45" s="1"/>
  <c r="F5114" i="45"/>
  <c r="K5114" i="45" s="1"/>
  <c r="F5115" i="45"/>
  <c r="K5115" i="45" s="1"/>
  <c r="F5116" i="45"/>
  <c r="K5116" i="45" s="1"/>
  <c r="F5117" i="45"/>
  <c r="K5117" i="45" s="1"/>
  <c r="F5118" i="45"/>
  <c r="K5118" i="45" s="1"/>
  <c r="F5119" i="45"/>
  <c r="K5119" i="45" s="1"/>
  <c r="F5120" i="45"/>
  <c r="K5120" i="45" s="1"/>
  <c r="F5121" i="45"/>
  <c r="K5121" i="45" s="1"/>
  <c r="F5122" i="45"/>
  <c r="K5122" i="45" s="1"/>
  <c r="F5123" i="45"/>
  <c r="F5124" i="45"/>
  <c r="K5124" i="45" s="1"/>
  <c r="F5125" i="45"/>
  <c r="F5126" i="45"/>
  <c r="F5127" i="45"/>
  <c r="K5127" i="45" s="1"/>
  <c r="F5128" i="45"/>
  <c r="K5128" i="45" s="1"/>
  <c r="F5129" i="45"/>
  <c r="K5129" i="45" s="1"/>
  <c r="F5130" i="45"/>
  <c r="K5130" i="45" s="1"/>
  <c r="F5131" i="45"/>
  <c r="K5131" i="45" s="1"/>
  <c r="F5132" i="45"/>
  <c r="K5132" i="45" s="1"/>
  <c r="F5133" i="45"/>
  <c r="K5133" i="45" s="1"/>
  <c r="F5134" i="45"/>
  <c r="K5134" i="45" s="1"/>
  <c r="F5135" i="45"/>
  <c r="F5136" i="45"/>
  <c r="K5136" i="45" s="1"/>
  <c r="F5137" i="45"/>
  <c r="K5137" i="45" s="1"/>
  <c r="F5138" i="45"/>
  <c r="K5138" i="45" s="1"/>
  <c r="F5139" i="45"/>
  <c r="K5139" i="45" s="1"/>
  <c r="F5140" i="45"/>
  <c r="K5140" i="45" s="1"/>
  <c r="F5141" i="45"/>
  <c r="F5142" i="45"/>
  <c r="F5143" i="45"/>
  <c r="K5143" i="45" s="1"/>
  <c r="F5144" i="45"/>
  <c r="K5144" i="45" s="1"/>
  <c r="F5145" i="45"/>
  <c r="K5145" i="45" s="1"/>
  <c r="F5146" i="45"/>
  <c r="K5146" i="45" s="1"/>
  <c r="F5147" i="45"/>
  <c r="F5148" i="45"/>
  <c r="K5148" i="45" s="1"/>
  <c r="F5149" i="45"/>
  <c r="K5149" i="45" s="1"/>
  <c r="F5150" i="45"/>
  <c r="K5150" i="45" s="1"/>
  <c r="F5151" i="45"/>
  <c r="K5151" i="45" s="1"/>
  <c r="F5152" i="45"/>
  <c r="K5152" i="45" s="1"/>
  <c r="F5153" i="45"/>
  <c r="K5153" i="45" s="1"/>
  <c r="F5154" i="45"/>
  <c r="K5154" i="45" s="1"/>
  <c r="F5155" i="45"/>
  <c r="K5155" i="45" s="1"/>
  <c r="F5156" i="45"/>
  <c r="K5156" i="45" s="1"/>
  <c r="F5157" i="45"/>
  <c r="F5158" i="45"/>
  <c r="F5159" i="45"/>
  <c r="F5160" i="45"/>
  <c r="K5160" i="45" s="1"/>
  <c r="F5161" i="45"/>
  <c r="K5161" i="45" s="1"/>
  <c r="F5162" i="45"/>
  <c r="K5162" i="45" s="1"/>
  <c r="F5163" i="45"/>
  <c r="K5163" i="45" s="1"/>
  <c r="F5164" i="45"/>
  <c r="K5164" i="45" s="1"/>
  <c r="F5165" i="45"/>
  <c r="K5165" i="45" s="1"/>
  <c r="F5166" i="45"/>
  <c r="K5166" i="45" s="1"/>
  <c r="F5167" i="45"/>
  <c r="K5167" i="45" s="1"/>
  <c r="F5168" i="45"/>
  <c r="K5168" i="45" s="1"/>
  <c r="F5169" i="45"/>
  <c r="K5169" i="45" s="1"/>
  <c r="F5170" i="45"/>
  <c r="K5170" i="45" s="1"/>
  <c r="F5171" i="45"/>
  <c r="F5172" i="45"/>
  <c r="K5172" i="45" s="1"/>
  <c r="F5173" i="45"/>
  <c r="F5174" i="45"/>
  <c r="F5175" i="45"/>
  <c r="K5175" i="45" s="1"/>
  <c r="F5176" i="45"/>
  <c r="K5176" i="45" s="1"/>
  <c r="F5177" i="45"/>
  <c r="K5177" i="45" s="1"/>
  <c r="F5178" i="45"/>
  <c r="K5178" i="45" s="1"/>
  <c r="F5179" i="45"/>
  <c r="K5179" i="45" s="1"/>
  <c r="F5180" i="45"/>
  <c r="K5180" i="45" s="1"/>
  <c r="F5181" i="45"/>
  <c r="K5181" i="45" s="1"/>
  <c r="F5182" i="45"/>
  <c r="K5182" i="45" s="1"/>
  <c r="F5183" i="45"/>
  <c r="F5184" i="45"/>
  <c r="K5184" i="45" s="1"/>
  <c r="F5185" i="45"/>
  <c r="K5185" i="45" s="1"/>
  <c r="F5186" i="45"/>
  <c r="K5186" i="45" s="1"/>
  <c r="F5187" i="45"/>
  <c r="K5187" i="45" s="1"/>
  <c r="F5188" i="45"/>
  <c r="K5188" i="45" s="1"/>
  <c r="F5189" i="45"/>
  <c r="F5190" i="45"/>
  <c r="F5191" i="45"/>
  <c r="K5191" i="45" s="1"/>
  <c r="F5192" i="45"/>
  <c r="K5192" i="45" s="1"/>
  <c r="F5193" i="45"/>
  <c r="K5193" i="45" s="1"/>
  <c r="F5194" i="45"/>
  <c r="K5194" i="45" s="1"/>
  <c r="F5195" i="45"/>
  <c r="F5196" i="45"/>
  <c r="K5196" i="45" s="1"/>
  <c r="F5197" i="45"/>
  <c r="K5197" i="45" s="1"/>
  <c r="F5198" i="45"/>
  <c r="K5198" i="45" s="1"/>
  <c r="F5199" i="45"/>
  <c r="K5199" i="45" s="1"/>
  <c r="F5200" i="45"/>
  <c r="K5200" i="45" s="1"/>
  <c r="F5201" i="45"/>
  <c r="K5201" i="45" s="1"/>
  <c r="F5202" i="45"/>
  <c r="K5202" i="45" s="1"/>
  <c r="F5203" i="45"/>
  <c r="K5203" i="45" s="1"/>
  <c r="F5204" i="45"/>
  <c r="K5204" i="45" s="1"/>
  <c r="F5205" i="45"/>
  <c r="F5206" i="45"/>
  <c r="F5207" i="45"/>
  <c r="F5208" i="45"/>
  <c r="K5208" i="45" s="1"/>
  <c r="F5209" i="45"/>
  <c r="K5209" i="45" s="1"/>
  <c r="F5210" i="45"/>
  <c r="K5210" i="45" s="1"/>
  <c r="F5211" i="45"/>
  <c r="K5211" i="45" s="1"/>
  <c r="F5212" i="45"/>
  <c r="K5212" i="45" s="1"/>
  <c r="F5213" i="45"/>
  <c r="K5213" i="45" s="1"/>
  <c r="F5214" i="45"/>
  <c r="K5214" i="45" s="1"/>
  <c r="F5215" i="45"/>
  <c r="K5215" i="45" s="1"/>
  <c r="F5216" i="45"/>
  <c r="K5216" i="45" s="1"/>
  <c r="F5217" i="45"/>
  <c r="K5217" i="45" s="1"/>
  <c r="F5218" i="45"/>
  <c r="K5218" i="45" s="1"/>
  <c r="F5219" i="45"/>
  <c r="F5220" i="45"/>
  <c r="K5220" i="45" s="1"/>
  <c r="F5221" i="45"/>
  <c r="F5222" i="45"/>
  <c r="F5223" i="45"/>
  <c r="K5223" i="45" s="1"/>
  <c r="F5224" i="45"/>
  <c r="K5224" i="45" s="1"/>
  <c r="F5225" i="45"/>
  <c r="K5225" i="45" s="1"/>
  <c r="F5226" i="45"/>
  <c r="K5226" i="45" s="1"/>
  <c r="F5227" i="45"/>
  <c r="K5227" i="45" s="1"/>
  <c r="F5228" i="45"/>
  <c r="K5228" i="45" s="1"/>
  <c r="F5229" i="45"/>
  <c r="K5229" i="45" s="1"/>
  <c r="F5230" i="45"/>
  <c r="K5230" i="45" s="1"/>
  <c r="F5231" i="45"/>
  <c r="F5232" i="45"/>
  <c r="K5232" i="45" s="1"/>
  <c r="F5233" i="45"/>
  <c r="K5233" i="45" s="1"/>
  <c r="F5234" i="45"/>
  <c r="K5234" i="45" s="1"/>
  <c r="F5235" i="45"/>
  <c r="K5235" i="45" s="1"/>
  <c r="F5236" i="45"/>
  <c r="K5236" i="45" s="1"/>
  <c r="F5237" i="45"/>
  <c r="F5238" i="45"/>
  <c r="F5239" i="45"/>
  <c r="K5239" i="45" s="1"/>
  <c r="F5240" i="45"/>
  <c r="K5240" i="45" s="1"/>
  <c r="F5241" i="45"/>
  <c r="K5241" i="45" s="1"/>
  <c r="F5242" i="45"/>
  <c r="K5242" i="45" s="1"/>
  <c r="F5243" i="45"/>
  <c r="F5244" i="45"/>
  <c r="K5244" i="45" s="1"/>
  <c r="F5245" i="45"/>
  <c r="K5245" i="45" s="1"/>
  <c r="F5246" i="45"/>
  <c r="K5246" i="45" s="1"/>
  <c r="F5247" i="45"/>
  <c r="K5247" i="45" s="1"/>
  <c r="F5248" i="45"/>
  <c r="K5248" i="45" s="1"/>
  <c r="F5249" i="45"/>
  <c r="K5249" i="45" s="1"/>
  <c r="F5250" i="45"/>
  <c r="K5250" i="45" s="1"/>
  <c r="F5251" i="45"/>
  <c r="K5251" i="45" s="1"/>
  <c r="F5252" i="45"/>
  <c r="K5252" i="45" s="1"/>
  <c r="F5253" i="45"/>
  <c r="F5254" i="45"/>
  <c r="F5255" i="45"/>
  <c r="F5256" i="45"/>
  <c r="K5256" i="45" s="1"/>
  <c r="F5257" i="45"/>
  <c r="K5257" i="45" s="1"/>
  <c r="F5258" i="45"/>
  <c r="K5258" i="45" s="1"/>
  <c r="F5259" i="45"/>
  <c r="K5259" i="45" s="1"/>
  <c r="F5260" i="45"/>
  <c r="K5260" i="45" s="1"/>
  <c r="F5261" i="45"/>
  <c r="K5261" i="45" s="1"/>
  <c r="F5262" i="45"/>
  <c r="K5262" i="45" s="1"/>
  <c r="F5263" i="45"/>
  <c r="K5263" i="45" s="1"/>
  <c r="F5264" i="45"/>
  <c r="K5264" i="45" s="1"/>
  <c r="F5265" i="45"/>
  <c r="K5265" i="45" s="1"/>
  <c r="F5266" i="45"/>
  <c r="K5266" i="45" s="1"/>
  <c r="F5267" i="45"/>
  <c r="F5268" i="45"/>
  <c r="K5268" i="45" s="1"/>
  <c r="F5269" i="45"/>
  <c r="F5270" i="45"/>
  <c r="F5271" i="45"/>
  <c r="K5271" i="45" s="1"/>
  <c r="F5272" i="45"/>
  <c r="K5272" i="45" s="1"/>
  <c r="F5273" i="45"/>
  <c r="K5273" i="45" s="1"/>
  <c r="F5274" i="45"/>
  <c r="K5274" i="45" s="1"/>
  <c r="F5275" i="45"/>
  <c r="K5275" i="45" s="1"/>
  <c r="F5276" i="45"/>
  <c r="K5276" i="45" s="1"/>
  <c r="F5277" i="45"/>
  <c r="K5277" i="45" s="1"/>
  <c r="F5278" i="45"/>
  <c r="K5278" i="45" s="1"/>
  <c r="F5279" i="45"/>
  <c r="F5280" i="45"/>
  <c r="K5280" i="45" s="1"/>
  <c r="F5281" i="45"/>
  <c r="K5281" i="45" s="1"/>
  <c r="F5282" i="45"/>
  <c r="K5282" i="45" s="1"/>
  <c r="F5283" i="45"/>
  <c r="K5283" i="45" s="1"/>
  <c r="F5284" i="45"/>
  <c r="K5284" i="45" s="1"/>
  <c r="F5285" i="45"/>
  <c r="F5286" i="45"/>
  <c r="F5287" i="45"/>
  <c r="K5287" i="45" s="1"/>
  <c r="F5288" i="45"/>
  <c r="K5288" i="45" s="1"/>
  <c r="F5289" i="45"/>
  <c r="K5289" i="45" s="1"/>
  <c r="F5290" i="45"/>
  <c r="K5290" i="45" s="1"/>
  <c r="F5291" i="45"/>
  <c r="F5292" i="45"/>
  <c r="K5292" i="45" s="1"/>
  <c r="F5293" i="45"/>
  <c r="K5293" i="45" s="1"/>
  <c r="F5294" i="45"/>
  <c r="K5294" i="45" s="1"/>
  <c r="F5295" i="45"/>
  <c r="K5295" i="45" s="1"/>
  <c r="F5296" i="45"/>
  <c r="K5296" i="45" s="1"/>
  <c r="F5297" i="45"/>
  <c r="K5297" i="45" s="1"/>
  <c r="F5298" i="45"/>
  <c r="K5298" i="45" s="1"/>
  <c r="F5299" i="45"/>
  <c r="K5299" i="45" s="1"/>
  <c r="F5300" i="45"/>
  <c r="K5300" i="45" s="1"/>
  <c r="F5301" i="45"/>
  <c r="F5302" i="45"/>
  <c r="F5303" i="45"/>
  <c r="F5304" i="45"/>
  <c r="K5304" i="45" s="1"/>
  <c r="F5305" i="45"/>
  <c r="K5305" i="45" s="1"/>
  <c r="F5306" i="45"/>
  <c r="K5306" i="45" s="1"/>
  <c r="F5307" i="45"/>
  <c r="K5307" i="45" s="1"/>
  <c r="F5308" i="45"/>
  <c r="K5308" i="45" s="1"/>
  <c r="F5309" i="45"/>
  <c r="K5309" i="45" s="1"/>
  <c r="F5310" i="45"/>
  <c r="K5310" i="45" s="1"/>
  <c r="F5311" i="45"/>
  <c r="K5311" i="45" s="1"/>
  <c r="F5312" i="45"/>
  <c r="K5312" i="45" s="1"/>
  <c r="F5313" i="45"/>
  <c r="K5313" i="45" s="1"/>
  <c r="F5314" i="45"/>
  <c r="K5314" i="45" s="1"/>
  <c r="F5315" i="45"/>
  <c r="F5316" i="45"/>
  <c r="K5316" i="45" s="1"/>
  <c r="F5317" i="45"/>
  <c r="F5318" i="45"/>
  <c r="F5319" i="45"/>
  <c r="K5319" i="45" s="1"/>
  <c r="F5320" i="45"/>
  <c r="K5320" i="45" s="1"/>
  <c r="F5321" i="45"/>
  <c r="K5321" i="45" s="1"/>
  <c r="F5322" i="45"/>
  <c r="K5322" i="45" s="1"/>
  <c r="F5323" i="45"/>
  <c r="K5323" i="45" s="1"/>
  <c r="F5324" i="45"/>
  <c r="K5324" i="45" s="1"/>
  <c r="F5325" i="45"/>
  <c r="K5325" i="45" s="1"/>
  <c r="F5326" i="45"/>
  <c r="K5326" i="45" s="1"/>
  <c r="F5327" i="45"/>
  <c r="F5328" i="45"/>
  <c r="K5328" i="45" s="1"/>
  <c r="F5329" i="45"/>
  <c r="K5329" i="45" s="1"/>
  <c r="F5330" i="45"/>
  <c r="K5330" i="45" s="1"/>
  <c r="F5331" i="45"/>
  <c r="K5331" i="45" s="1"/>
  <c r="F5332" i="45"/>
  <c r="K5332" i="45" s="1"/>
  <c r="F5333" i="45"/>
  <c r="F5334" i="45"/>
  <c r="F5335" i="45"/>
  <c r="K5335" i="45" s="1"/>
  <c r="F5336" i="45"/>
  <c r="K5336" i="45" s="1"/>
  <c r="F5337" i="45"/>
  <c r="K5337" i="45" s="1"/>
  <c r="F5338" i="45"/>
  <c r="K5338" i="45" s="1"/>
  <c r="F5339" i="45"/>
  <c r="F5340" i="45"/>
  <c r="K5340" i="45" s="1"/>
  <c r="F5341" i="45"/>
  <c r="K5341" i="45" s="1"/>
  <c r="F5342" i="45"/>
  <c r="K5342" i="45" s="1"/>
  <c r="F5343" i="45"/>
  <c r="K5343" i="45" s="1"/>
  <c r="F5344" i="45"/>
  <c r="K5344" i="45" s="1"/>
  <c r="F5345" i="45"/>
  <c r="K5345" i="45" s="1"/>
  <c r="F5346" i="45"/>
  <c r="K5346" i="45" s="1"/>
  <c r="F5347" i="45"/>
  <c r="K5347" i="45" s="1"/>
  <c r="F5348" i="45"/>
  <c r="K5348" i="45" s="1"/>
  <c r="F5349" i="45"/>
  <c r="F5350" i="45"/>
  <c r="F5351" i="45"/>
  <c r="F5352" i="45"/>
  <c r="K5352" i="45" s="1"/>
  <c r="F5353" i="45"/>
  <c r="K5353" i="45" s="1"/>
  <c r="F5354" i="45"/>
  <c r="K5354" i="45" s="1"/>
  <c r="F5355" i="45"/>
  <c r="K5355" i="45" s="1"/>
  <c r="F5356" i="45"/>
  <c r="K5356" i="45" s="1"/>
  <c r="F5357" i="45"/>
  <c r="K5357" i="45" s="1"/>
  <c r="F5358" i="45"/>
  <c r="K5358" i="45" s="1"/>
  <c r="F5359" i="45"/>
  <c r="K5359" i="45" s="1"/>
  <c r="F5360" i="45"/>
  <c r="K5360" i="45" s="1"/>
  <c r="F5361" i="45"/>
  <c r="K5361" i="45" s="1"/>
  <c r="F5362" i="45"/>
  <c r="K5362" i="45" s="1"/>
  <c r="F5363" i="45"/>
  <c r="F5364" i="45"/>
  <c r="K5364" i="45" s="1"/>
  <c r="F5365" i="45"/>
  <c r="F5366" i="45"/>
  <c r="F5367" i="45"/>
  <c r="K5367" i="45" s="1"/>
  <c r="F5368" i="45"/>
  <c r="K5368" i="45" s="1"/>
  <c r="F5369" i="45"/>
  <c r="K5369" i="45" s="1"/>
  <c r="F5370" i="45"/>
  <c r="K5370" i="45" s="1"/>
  <c r="F5371" i="45"/>
  <c r="K5371" i="45" s="1"/>
  <c r="F5372" i="45"/>
  <c r="K5372" i="45" s="1"/>
  <c r="F5373" i="45"/>
  <c r="K5373" i="45" s="1"/>
  <c r="F5374" i="45"/>
  <c r="K5374" i="45" s="1"/>
  <c r="F5375" i="45"/>
  <c r="F5376" i="45"/>
  <c r="K5376" i="45" s="1"/>
  <c r="F5377" i="45"/>
  <c r="K5377" i="45" s="1"/>
  <c r="F5378" i="45"/>
  <c r="K5378" i="45" s="1"/>
  <c r="F5379" i="45"/>
  <c r="K5379" i="45" s="1"/>
  <c r="F5380" i="45"/>
  <c r="K5380" i="45" s="1"/>
  <c r="F5381" i="45"/>
  <c r="F5382" i="45"/>
  <c r="F5383" i="45"/>
  <c r="K5383" i="45" s="1"/>
  <c r="F5384" i="45"/>
  <c r="K5384" i="45" s="1"/>
  <c r="F5385" i="45"/>
  <c r="K5385" i="45" s="1"/>
  <c r="F5386" i="45"/>
  <c r="K5386" i="45" s="1"/>
  <c r="F5387" i="45"/>
  <c r="F5388" i="45"/>
  <c r="K5388" i="45" s="1"/>
  <c r="F5389" i="45"/>
  <c r="K5389" i="45" s="1"/>
  <c r="F5390" i="45"/>
  <c r="K5390" i="45" s="1"/>
  <c r="F5391" i="45"/>
  <c r="K5391" i="45" s="1"/>
  <c r="F5392" i="45"/>
  <c r="K5392" i="45" s="1"/>
  <c r="F5393" i="45"/>
  <c r="K5393" i="45" s="1"/>
  <c r="F5394" i="45"/>
  <c r="K5394" i="45" s="1"/>
  <c r="F5395" i="45"/>
  <c r="K5395" i="45" s="1"/>
  <c r="F5396" i="45"/>
  <c r="K5396" i="45" s="1"/>
  <c r="F5397" i="45"/>
  <c r="F5398" i="45"/>
  <c r="F5399" i="45"/>
  <c r="F5400" i="45"/>
  <c r="K5400" i="45" s="1"/>
  <c r="F5401" i="45"/>
  <c r="K5401" i="45" s="1"/>
  <c r="F5402" i="45"/>
  <c r="K5402" i="45" s="1"/>
  <c r="F5403" i="45"/>
  <c r="K5403" i="45" s="1"/>
  <c r="F5404" i="45"/>
  <c r="K5404" i="45" s="1"/>
  <c r="F5405" i="45"/>
  <c r="K5405" i="45" s="1"/>
  <c r="F5406" i="45"/>
  <c r="K5406" i="45" s="1"/>
  <c r="F5407" i="45"/>
  <c r="K5407" i="45" s="1"/>
  <c r="F5408" i="45"/>
  <c r="K5408" i="45" s="1"/>
  <c r="F5409" i="45"/>
  <c r="K5409" i="45" s="1"/>
  <c r="F5410" i="45"/>
  <c r="K5410" i="45" s="1"/>
  <c r="F5411" i="45"/>
  <c r="F5412" i="45"/>
  <c r="K5412" i="45" s="1"/>
  <c r="F5413" i="45"/>
  <c r="F5414" i="45"/>
  <c r="F5415" i="45"/>
  <c r="K5415" i="45" s="1"/>
  <c r="F5416" i="45"/>
  <c r="K5416" i="45" s="1"/>
  <c r="F5417" i="45"/>
  <c r="K5417" i="45" s="1"/>
  <c r="F5418" i="45"/>
  <c r="K5418" i="45" s="1"/>
  <c r="F5419" i="45"/>
  <c r="K5419" i="45" s="1"/>
  <c r="F5420" i="45"/>
  <c r="K5420" i="45" s="1"/>
  <c r="F5421" i="45"/>
  <c r="K5421" i="45" s="1"/>
  <c r="F5422" i="45"/>
  <c r="K5422" i="45" s="1"/>
  <c r="F5423" i="45"/>
  <c r="F5424" i="45"/>
  <c r="K5424" i="45" s="1"/>
  <c r="F5425" i="45"/>
  <c r="K5425" i="45" s="1"/>
  <c r="F5426" i="45"/>
  <c r="K5426" i="45" s="1"/>
  <c r="F5427" i="45"/>
  <c r="K5427" i="45" s="1"/>
  <c r="F5428" i="45"/>
  <c r="K5428" i="45" s="1"/>
  <c r="F5429" i="45"/>
  <c r="F5430" i="45"/>
  <c r="F5431" i="45"/>
  <c r="K5431" i="45" s="1"/>
  <c r="F5432" i="45"/>
  <c r="K5432" i="45" s="1"/>
  <c r="F5433" i="45"/>
  <c r="K5433" i="45" s="1"/>
  <c r="F5434" i="45"/>
  <c r="K5434" i="45" s="1"/>
  <c r="F5435" i="45"/>
  <c r="F5436" i="45"/>
  <c r="K5436" i="45" s="1"/>
  <c r="F5437" i="45"/>
  <c r="K5437" i="45" s="1"/>
  <c r="F5438" i="45"/>
  <c r="K5438" i="45" s="1"/>
  <c r="F5439" i="45"/>
  <c r="K5439" i="45" s="1"/>
  <c r="F5440" i="45"/>
  <c r="K5440" i="45" s="1"/>
  <c r="F5441" i="45"/>
  <c r="K5441" i="45" s="1"/>
  <c r="F5442" i="45"/>
  <c r="K5442" i="45" s="1"/>
  <c r="F5443" i="45"/>
  <c r="K5443" i="45" s="1"/>
  <c r="F5444" i="45"/>
  <c r="K5444" i="45" s="1"/>
  <c r="F5445" i="45"/>
  <c r="F5446" i="45"/>
  <c r="F5447" i="45"/>
  <c r="F5448" i="45"/>
  <c r="K5448" i="45" s="1"/>
  <c r="F5449" i="45"/>
  <c r="K5449" i="45" s="1"/>
  <c r="F5450" i="45"/>
  <c r="K5450" i="45" s="1"/>
  <c r="F5451" i="45"/>
  <c r="K5451" i="45" s="1"/>
  <c r="F5452" i="45"/>
  <c r="K5452" i="45" s="1"/>
  <c r="F5453" i="45"/>
  <c r="K5453" i="45" s="1"/>
  <c r="F5454" i="45"/>
  <c r="K5454" i="45" s="1"/>
  <c r="F5455" i="45"/>
  <c r="K5455" i="45" s="1"/>
  <c r="F5456" i="45"/>
  <c r="K5456" i="45" s="1"/>
  <c r="F5457" i="45"/>
  <c r="K5457" i="45" s="1"/>
  <c r="F5458" i="45"/>
  <c r="K5458" i="45" s="1"/>
  <c r="F5459" i="45"/>
  <c r="F5460" i="45"/>
  <c r="K5460" i="45" s="1"/>
  <c r="F5461" i="45"/>
  <c r="F5462" i="45"/>
  <c r="F5463" i="45"/>
  <c r="K5463" i="45" s="1"/>
  <c r="F5464" i="45"/>
  <c r="K5464" i="45" s="1"/>
  <c r="F5465" i="45"/>
  <c r="K5465" i="45" s="1"/>
  <c r="F5466" i="45"/>
  <c r="K5466" i="45" s="1"/>
  <c r="F5467" i="45"/>
  <c r="K5467" i="45" s="1"/>
  <c r="F5468" i="45"/>
  <c r="K5468" i="45" s="1"/>
  <c r="F5469" i="45"/>
  <c r="K5469" i="45" s="1"/>
  <c r="F5470" i="45"/>
  <c r="K5470" i="45" s="1"/>
  <c r="F5471" i="45"/>
  <c r="F5472" i="45"/>
  <c r="K5472" i="45" s="1"/>
  <c r="F5473" i="45"/>
  <c r="K5473" i="45" s="1"/>
  <c r="F5474" i="45"/>
  <c r="K5474" i="45" s="1"/>
  <c r="F5475" i="45"/>
  <c r="K5475" i="45" s="1"/>
  <c r="F5476" i="45"/>
  <c r="K5476" i="45" s="1"/>
  <c r="F5477" i="45"/>
  <c r="F5478" i="45"/>
  <c r="F5479" i="45"/>
  <c r="K5479" i="45" s="1"/>
  <c r="F5480" i="45"/>
  <c r="K5480" i="45" s="1"/>
  <c r="F5481" i="45"/>
  <c r="K5481" i="45" s="1"/>
  <c r="F5482" i="45"/>
  <c r="K5482" i="45" s="1"/>
  <c r="F5483" i="45"/>
  <c r="F5484" i="45"/>
  <c r="K5484" i="45" s="1"/>
  <c r="F5485" i="45"/>
  <c r="K5485" i="45" s="1"/>
  <c r="F5486" i="45"/>
  <c r="K5486" i="45" s="1"/>
  <c r="F5487" i="45"/>
  <c r="K5487" i="45" s="1"/>
  <c r="F5488" i="45"/>
  <c r="K5488" i="45" s="1"/>
  <c r="F5489" i="45"/>
  <c r="K5489" i="45" s="1"/>
  <c r="F5490" i="45"/>
  <c r="K5490" i="45" s="1"/>
  <c r="F5491" i="45"/>
  <c r="K5491" i="45" s="1"/>
  <c r="F5492" i="45"/>
  <c r="K5492" i="45" s="1"/>
  <c r="F5493" i="45"/>
  <c r="F5494" i="45"/>
  <c r="F5495" i="45"/>
  <c r="F5496" i="45"/>
  <c r="K5496" i="45" s="1"/>
  <c r="F5497" i="45"/>
  <c r="K5497" i="45" s="1"/>
  <c r="F5498" i="45"/>
  <c r="K5498" i="45" s="1"/>
  <c r="F5499" i="45"/>
  <c r="K5499" i="45" s="1"/>
  <c r="F5500" i="45"/>
  <c r="K5500" i="45" s="1"/>
  <c r="F5501" i="45"/>
  <c r="K5501" i="45" s="1"/>
  <c r="F5502" i="45"/>
  <c r="K5502" i="45" s="1"/>
  <c r="F5503" i="45"/>
  <c r="K5503" i="45" s="1"/>
  <c r="F5504" i="45"/>
  <c r="K5504" i="45" s="1"/>
  <c r="F5505" i="45"/>
  <c r="K5505" i="45" s="1"/>
  <c r="F5506" i="45"/>
  <c r="K5506" i="45" s="1"/>
  <c r="F5507" i="45"/>
  <c r="F5508" i="45"/>
  <c r="K5508" i="45" s="1"/>
  <c r="F5509" i="45"/>
  <c r="F5510" i="45"/>
  <c r="F5511" i="45"/>
  <c r="K5511" i="45" s="1"/>
  <c r="F5512" i="45"/>
  <c r="K5512" i="45" s="1"/>
  <c r="F5513" i="45"/>
  <c r="K5513" i="45" s="1"/>
  <c r="F5514" i="45"/>
  <c r="K5514" i="45" s="1"/>
  <c r="F5515" i="45"/>
  <c r="K5515" i="45" s="1"/>
  <c r="F5516" i="45"/>
  <c r="K5516" i="45" s="1"/>
  <c r="F5517" i="45"/>
  <c r="K5517" i="45" s="1"/>
  <c r="F5518" i="45"/>
  <c r="K5518" i="45" s="1"/>
  <c r="F5519" i="45"/>
  <c r="F5520" i="45"/>
  <c r="K5520" i="45" s="1"/>
  <c r="F5521" i="45"/>
  <c r="K5521" i="45" s="1"/>
  <c r="F5522" i="45"/>
  <c r="K5522" i="45" s="1"/>
  <c r="F5523" i="45"/>
  <c r="K5523" i="45" s="1"/>
  <c r="F5524" i="45"/>
  <c r="K5524" i="45" s="1"/>
  <c r="F5525" i="45"/>
  <c r="F5526" i="45"/>
  <c r="F5527" i="45"/>
  <c r="K5527" i="45" s="1"/>
  <c r="F5528" i="45"/>
  <c r="K5528" i="45" s="1"/>
  <c r="F5529" i="45"/>
  <c r="K5529" i="45" s="1"/>
  <c r="F5530" i="45"/>
  <c r="K5530" i="45" s="1"/>
  <c r="F5531" i="45"/>
  <c r="F5532" i="45"/>
  <c r="K5532" i="45" s="1"/>
  <c r="F5533" i="45"/>
  <c r="K5533" i="45" s="1"/>
  <c r="F5534" i="45"/>
  <c r="K5534" i="45" s="1"/>
  <c r="F5535" i="45"/>
  <c r="K5535" i="45" s="1"/>
  <c r="F5536" i="45"/>
  <c r="K5536" i="45" s="1"/>
  <c r="F5537" i="45"/>
  <c r="K5537" i="45" s="1"/>
  <c r="F5538" i="45"/>
  <c r="K5538" i="45" s="1"/>
  <c r="F5539" i="45"/>
  <c r="K5539" i="45" s="1"/>
  <c r="F5540" i="45"/>
  <c r="K5540" i="45" s="1"/>
  <c r="F5541" i="45"/>
  <c r="F5542" i="45"/>
  <c r="F5543" i="45"/>
  <c r="F5544" i="45"/>
  <c r="K5544" i="45" s="1"/>
  <c r="F5545" i="45"/>
  <c r="K5545" i="45" s="1"/>
  <c r="F5546" i="45"/>
  <c r="K5546" i="45" s="1"/>
  <c r="F5547" i="45"/>
  <c r="K5547" i="45" s="1"/>
  <c r="F5548" i="45"/>
  <c r="K5548" i="45" s="1"/>
  <c r="F5549" i="45"/>
  <c r="K5549" i="45" s="1"/>
  <c r="F5550" i="45"/>
  <c r="K5550" i="45" s="1"/>
  <c r="F5551" i="45"/>
  <c r="K5551" i="45" s="1"/>
  <c r="F5552" i="45"/>
  <c r="K5552" i="45" s="1"/>
  <c r="F5553" i="45"/>
  <c r="K5553" i="45" s="1"/>
  <c r="F5554" i="45"/>
  <c r="K5554" i="45" s="1"/>
  <c r="F5555" i="45"/>
  <c r="F5556" i="45"/>
  <c r="K5556" i="45" s="1"/>
  <c r="F5557" i="45"/>
  <c r="F5558" i="45"/>
  <c r="F5559" i="45"/>
  <c r="K5559" i="45" s="1"/>
  <c r="F5560" i="45"/>
  <c r="K5560" i="45" s="1"/>
  <c r="F5561" i="45"/>
  <c r="K5561" i="45" s="1"/>
  <c r="F5562" i="45"/>
  <c r="K5562" i="45" s="1"/>
  <c r="F5563" i="45"/>
  <c r="K5563" i="45" s="1"/>
  <c r="F5564" i="45"/>
  <c r="K5564" i="45" s="1"/>
  <c r="F5565" i="45"/>
  <c r="K5565" i="45" s="1"/>
  <c r="F5566" i="45"/>
  <c r="K5566" i="45" s="1"/>
  <c r="F5567" i="45"/>
  <c r="F5568" i="45"/>
  <c r="K5568" i="45" s="1"/>
  <c r="F5569" i="45"/>
  <c r="K5569" i="45" s="1"/>
  <c r="F5570" i="45"/>
  <c r="K5570" i="45" s="1"/>
  <c r="F5571" i="45"/>
  <c r="K5571" i="45" s="1"/>
  <c r="F5572" i="45"/>
  <c r="K5572" i="45" s="1"/>
  <c r="F5573" i="45"/>
  <c r="F5574" i="45"/>
  <c r="F5575" i="45"/>
  <c r="K5575" i="45" s="1"/>
  <c r="F5576" i="45"/>
  <c r="K5576" i="45" s="1"/>
  <c r="F5577" i="45"/>
  <c r="K5577" i="45" s="1"/>
  <c r="F5578" i="45"/>
  <c r="K5578" i="45" s="1"/>
  <c r="F5579" i="45"/>
  <c r="F5580" i="45"/>
  <c r="K5580" i="45" s="1"/>
  <c r="F5581" i="45"/>
  <c r="K5581" i="45" s="1"/>
  <c r="F5582" i="45"/>
  <c r="K5582" i="45" s="1"/>
  <c r="F5583" i="45"/>
  <c r="K5583" i="45" s="1"/>
  <c r="F5584" i="45"/>
  <c r="K5584" i="45" s="1"/>
  <c r="F5585" i="45"/>
  <c r="K5585" i="45" s="1"/>
  <c r="F5586" i="45"/>
  <c r="K5586" i="45" s="1"/>
  <c r="F5587" i="45"/>
  <c r="K5587" i="45" s="1"/>
  <c r="F5588" i="45"/>
  <c r="K5588" i="45" s="1"/>
  <c r="F5589" i="45"/>
  <c r="F5590" i="45"/>
  <c r="F5591" i="45"/>
  <c r="F5592" i="45"/>
  <c r="K5592" i="45" s="1"/>
  <c r="F5593" i="45"/>
  <c r="K5593" i="45" s="1"/>
  <c r="F5594" i="45"/>
  <c r="K5594" i="45" s="1"/>
  <c r="F5595" i="45"/>
  <c r="K5595" i="45" s="1"/>
  <c r="F5596" i="45"/>
  <c r="K5596" i="45" s="1"/>
  <c r="F5597" i="45"/>
  <c r="K5597" i="45" s="1"/>
  <c r="F5598" i="45"/>
  <c r="K5598" i="45" s="1"/>
  <c r="F5599" i="45"/>
  <c r="K5599" i="45" s="1"/>
  <c r="F5600" i="45"/>
  <c r="K5600" i="45" s="1"/>
  <c r="F5601" i="45"/>
  <c r="K5601" i="45" s="1"/>
  <c r="F5602" i="45"/>
  <c r="K5602" i="45" s="1"/>
  <c r="F5603" i="45"/>
  <c r="F5604" i="45"/>
  <c r="K5604" i="45" s="1"/>
  <c r="F5605" i="45"/>
  <c r="F5606" i="45"/>
  <c r="F5607" i="45"/>
  <c r="K5607" i="45" s="1"/>
  <c r="F5608" i="45"/>
  <c r="K5608" i="45" s="1"/>
  <c r="F5609" i="45"/>
  <c r="K5609" i="45" s="1"/>
  <c r="F5610" i="45"/>
  <c r="K5610" i="45" s="1"/>
  <c r="F5611" i="45"/>
  <c r="K5611" i="45" s="1"/>
  <c r="F5612" i="45"/>
  <c r="K5612" i="45" s="1"/>
  <c r="F5613" i="45"/>
  <c r="K5613" i="45" s="1"/>
  <c r="F5614" i="45"/>
  <c r="K5614" i="45" s="1"/>
  <c r="F5615" i="45"/>
  <c r="F5616" i="45"/>
  <c r="K5616" i="45" s="1"/>
  <c r="F5617" i="45"/>
  <c r="K5617" i="45" s="1"/>
  <c r="F5618" i="45"/>
  <c r="K5618" i="45" s="1"/>
  <c r="F5619" i="45"/>
  <c r="K5619" i="45" s="1"/>
  <c r="F5620" i="45"/>
  <c r="K5620" i="45" s="1"/>
  <c r="F5621" i="45"/>
  <c r="F5622" i="45"/>
  <c r="F5623" i="45"/>
  <c r="K5623" i="45" s="1"/>
  <c r="F5624" i="45"/>
  <c r="K5624" i="45" s="1"/>
  <c r="F5625" i="45"/>
  <c r="K5625" i="45" s="1"/>
  <c r="F5626" i="45"/>
  <c r="K5626" i="45" s="1"/>
  <c r="F5627" i="45"/>
  <c r="F5628" i="45"/>
  <c r="K5628" i="45" s="1"/>
  <c r="F5629" i="45"/>
  <c r="K5629" i="45" s="1"/>
  <c r="F5630" i="45"/>
  <c r="K5630" i="45" s="1"/>
  <c r="F5631" i="45"/>
  <c r="K5631" i="45" s="1"/>
  <c r="F5632" i="45"/>
  <c r="K5632" i="45" s="1"/>
  <c r="F5633" i="45"/>
  <c r="K5633" i="45" s="1"/>
  <c r="F5634" i="45"/>
  <c r="K5634" i="45" s="1"/>
  <c r="F5635" i="45"/>
  <c r="K5635" i="45" s="1"/>
  <c r="F5636" i="45"/>
  <c r="K5636" i="45" s="1"/>
  <c r="F5637" i="45"/>
  <c r="F5638" i="45"/>
  <c r="F5639" i="45"/>
  <c r="F5640" i="45"/>
  <c r="K5640" i="45" s="1"/>
  <c r="F5641" i="45"/>
  <c r="K5641" i="45" s="1"/>
  <c r="F5642" i="45"/>
  <c r="K5642" i="45" s="1"/>
  <c r="F5643" i="45"/>
  <c r="K5643" i="45" s="1"/>
  <c r="F5644" i="45"/>
  <c r="K5644" i="45" s="1"/>
  <c r="F5645" i="45"/>
  <c r="K5645" i="45" s="1"/>
  <c r="F5646" i="45"/>
  <c r="K5646" i="45" s="1"/>
  <c r="F5647" i="45"/>
  <c r="K5647" i="45" s="1"/>
  <c r="F5648" i="45"/>
  <c r="K5648" i="45" s="1"/>
  <c r="F5649" i="45"/>
  <c r="K5649" i="45" s="1"/>
  <c r="F5650" i="45"/>
  <c r="K5650" i="45" s="1"/>
  <c r="F5651" i="45"/>
  <c r="F5652" i="45"/>
  <c r="K5652" i="45" s="1"/>
  <c r="F5653" i="45"/>
  <c r="F5654" i="45"/>
  <c r="F5655" i="45"/>
  <c r="K5655" i="45" s="1"/>
  <c r="F5656" i="45"/>
  <c r="K5656" i="45" s="1"/>
  <c r="F5657" i="45"/>
  <c r="K5657" i="45" s="1"/>
  <c r="F5658" i="45"/>
  <c r="K5658" i="45" s="1"/>
  <c r="F5659" i="45"/>
  <c r="K5659" i="45" s="1"/>
  <c r="F5660" i="45"/>
  <c r="K5660" i="45" s="1"/>
  <c r="F5661" i="45"/>
  <c r="K5661" i="45" s="1"/>
  <c r="F5662" i="45"/>
  <c r="K5662" i="45" s="1"/>
  <c r="F5663" i="45"/>
  <c r="F5664" i="45"/>
  <c r="K5664" i="45" s="1"/>
  <c r="F5665" i="45"/>
  <c r="K5665" i="45" s="1"/>
  <c r="F5666" i="45"/>
  <c r="K5666" i="45" s="1"/>
  <c r="F5667" i="45"/>
  <c r="K5667" i="45" s="1"/>
  <c r="F5668" i="45"/>
  <c r="K5668" i="45" s="1"/>
  <c r="F5669" i="45"/>
  <c r="F5670" i="45"/>
  <c r="F5671" i="45"/>
  <c r="K5671" i="45" s="1"/>
  <c r="F5672" i="45"/>
  <c r="K5672" i="45" s="1"/>
  <c r="F5673" i="45"/>
  <c r="K5673" i="45" s="1"/>
  <c r="F5674" i="45"/>
  <c r="K5674" i="45" s="1"/>
  <c r="F5675" i="45"/>
  <c r="F5676" i="45"/>
  <c r="K5676" i="45" s="1"/>
  <c r="F5677" i="45"/>
  <c r="K5677" i="45" s="1"/>
  <c r="F5678" i="45"/>
  <c r="K5678" i="45" s="1"/>
  <c r="F5679" i="45"/>
  <c r="K5679" i="45" s="1"/>
  <c r="F5680" i="45"/>
  <c r="K5680" i="45" s="1"/>
  <c r="F5681" i="45"/>
  <c r="K5681" i="45" s="1"/>
  <c r="F5682" i="45"/>
  <c r="K5682" i="45" s="1"/>
  <c r="F5683" i="45"/>
  <c r="K5683" i="45" s="1"/>
  <c r="F5684" i="45"/>
  <c r="K5684" i="45" s="1"/>
  <c r="F5685" i="45"/>
  <c r="F5686" i="45"/>
  <c r="F5687" i="45"/>
  <c r="F5688" i="45"/>
  <c r="K5688" i="45" s="1"/>
  <c r="F5689" i="45"/>
  <c r="K5689" i="45" s="1"/>
  <c r="F5690" i="45"/>
  <c r="K5690" i="45" s="1"/>
  <c r="F5691" i="45"/>
  <c r="K5691" i="45" s="1"/>
  <c r="F5692" i="45"/>
  <c r="K5692" i="45" s="1"/>
  <c r="F5693" i="45"/>
  <c r="K5693" i="45" s="1"/>
  <c r="F5694" i="45"/>
  <c r="K5694" i="45" s="1"/>
  <c r="F5695" i="45"/>
  <c r="K5695" i="45" s="1"/>
  <c r="F5696" i="45"/>
  <c r="K5696" i="45" s="1"/>
  <c r="F5697" i="45"/>
  <c r="K5697" i="45" s="1"/>
  <c r="F5698" i="45"/>
  <c r="K5698" i="45" s="1"/>
  <c r="F5699" i="45"/>
  <c r="F5700" i="45"/>
  <c r="K5700" i="45" s="1"/>
  <c r="F5701" i="45"/>
  <c r="F5702" i="45"/>
  <c r="F5703" i="45"/>
  <c r="K5703" i="45" s="1"/>
  <c r="F5704" i="45"/>
  <c r="K5704" i="45" s="1"/>
  <c r="F5705" i="45"/>
  <c r="K5705" i="45" s="1"/>
  <c r="F5706" i="45"/>
  <c r="K5706" i="45" s="1"/>
  <c r="F5707" i="45"/>
  <c r="K5707" i="45" s="1"/>
  <c r="F5708" i="45"/>
  <c r="K5708" i="45" s="1"/>
  <c r="F5709" i="45"/>
  <c r="K5709" i="45" s="1"/>
  <c r="F5710" i="45"/>
  <c r="K5710" i="45" s="1"/>
  <c r="F5711" i="45"/>
  <c r="F5712" i="45"/>
  <c r="K5712" i="45" s="1"/>
  <c r="F5713" i="45"/>
  <c r="K5713" i="45" s="1"/>
  <c r="F5714" i="45"/>
  <c r="K5714" i="45" s="1"/>
  <c r="F5715" i="45"/>
  <c r="K5715" i="45" s="1"/>
  <c r="F5716" i="45"/>
  <c r="K5716" i="45" s="1"/>
  <c r="F5717" i="45"/>
  <c r="F5718" i="45"/>
  <c r="F5719" i="45"/>
  <c r="K5719" i="45" s="1"/>
  <c r="F5720" i="45"/>
  <c r="K5720" i="45" s="1"/>
  <c r="F5721" i="45"/>
  <c r="K5721" i="45" s="1"/>
  <c r="F5722" i="45"/>
  <c r="K5722" i="45" s="1"/>
  <c r="F5723" i="45"/>
  <c r="F5724" i="45"/>
  <c r="K5724" i="45" s="1"/>
  <c r="F5725" i="45"/>
  <c r="K5725" i="45" s="1"/>
  <c r="F5726" i="45"/>
  <c r="K5726" i="45" s="1"/>
  <c r="F5727" i="45"/>
  <c r="K5727" i="45" s="1"/>
  <c r="F5728" i="45"/>
  <c r="K5728" i="45" s="1"/>
  <c r="F5729" i="45"/>
  <c r="K5729" i="45" s="1"/>
  <c r="F5730" i="45"/>
  <c r="K5730" i="45" s="1"/>
  <c r="F5731" i="45"/>
  <c r="K5731" i="45" s="1"/>
  <c r="F5732" i="45"/>
  <c r="K5732" i="45" s="1"/>
  <c r="F5733" i="45"/>
  <c r="F5734" i="45"/>
  <c r="F5735" i="45"/>
  <c r="F5736" i="45"/>
  <c r="K5736" i="45" s="1"/>
  <c r="F5737" i="45"/>
  <c r="K5737" i="45" s="1"/>
  <c r="F5738" i="45"/>
  <c r="K5738" i="45" s="1"/>
  <c r="F5739" i="45"/>
  <c r="K5739" i="45" s="1"/>
  <c r="F5740" i="45"/>
  <c r="K5740" i="45" s="1"/>
  <c r="F5741" i="45"/>
  <c r="K5741" i="45" s="1"/>
  <c r="F5742" i="45"/>
  <c r="K5742" i="45" s="1"/>
  <c r="F5743" i="45"/>
  <c r="K5743" i="45" s="1"/>
  <c r="F5744" i="45"/>
  <c r="K5744" i="45" s="1"/>
  <c r="F5745" i="45"/>
  <c r="K5745" i="45" s="1"/>
  <c r="F5746" i="45"/>
  <c r="K5746" i="45" s="1"/>
  <c r="F5747" i="45"/>
  <c r="F5748" i="45"/>
  <c r="K5748" i="45" s="1"/>
  <c r="F5749" i="45"/>
  <c r="F5750" i="45"/>
  <c r="F5751" i="45"/>
  <c r="K5751" i="45" s="1"/>
  <c r="F5752" i="45"/>
  <c r="K5752" i="45" s="1"/>
  <c r="F5753" i="45"/>
  <c r="K5753" i="45" s="1"/>
  <c r="F5754" i="45"/>
  <c r="K5754" i="45" s="1"/>
  <c r="F5755" i="45"/>
  <c r="K5755" i="45" s="1"/>
  <c r="F5756" i="45"/>
  <c r="K5756" i="45" s="1"/>
  <c r="F5757" i="45"/>
  <c r="K5757" i="45" s="1"/>
  <c r="F5758" i="45"/>
  <c r="K5758" i="45" s="1"/>
  <c r="F5759" i="45"/>
  <c r="F5760" i="45"/>
  <c r="K5760" i="45" s="1"/>
  <c r="F5761" i="45"/>
  <c r="K5761" i="45" s="1"/>
  <c r="F5762" i="45"/>
  <c r="K5762" i="45" s="1"/>
  <c r="F5763" i="45"/>
  <c r="K5763" i="45" s="1"/>
  <c r="F5764" i="45"/>
  <c r="K5764" i="45" s="1"/>
  <c r="F5765" i="45"/>
  <c r="F5766" i="45"/>
  <c r="F5767" i="45"/>
  <c r="K5767" i="45" s="1"/>
  <c r="F5768" i="45"/>
  <c r="K5768" i="45" s="1"/>
  <c r="F5769" i="45"/>
  <c r="K5769" i="45" s="1"/>
  <c r="F5770" i="45"/>
  <c r="K5770" i="45" s="1"/>
  <c r="F5771" i="45"/>
  <c r="F5772" i="45"/>
  <c r="K5772" i="45" s="1"/>
  <c r="F5773" i="45"/>
  <c r="K5773" i="45" s="1"/>
  <c r="F5774" i="45"/>
  <c r="K5774" i="45" s="1"/>
  <c r="F5775" i="45"/>
  <c r="K5775" i="45" s="1"/>
  <c r="F5776" i="45"/>
  <c r="K5776" i="45" s="1"/>
  <c r="F5777" i="45"/>
  <c r="K5777" i="45" s="1"/>
  <c r="F5778" i="45"/>
  <c r="K5778" i="45" s="1"/>
  <c r="F5779" i="45"/>
  <c r="K5779" i="45" s="1"/>
  <c r="F5780" i="45"/>
  <c r="K5780" i="45" s="1"/>
  <c r="F5781" i="45"/>
  <c r="F5782" i="45"/>
  <c r="F5783" i="45"/>
  <c r="F5784" i="45"/>
  <c r="K5784" i="45" s="1"/>
  <c r="F5785" i="45"/>
  <c r="K5785" i="45" s="1"/>
  <c r="F5786" i="45"/>
  <c r="K5786" i="45" s="1"/>
  <c r="F5787" i="45"/>
  <c r="K5787" i="45" s="1"/>
  <c r="F5788" i="45"/>
  <c r="K5788" i="45" s="1"/>
  <c r="F5789" i="45"/>
  <c r="K5789" i="45" s="1"/>
  <c r="F5790" i="45"/>
  <c r="K5790" i="45" s="1"/>
  <c r="F5791" i="45"/>
  <c r="K5791" i="45" s="1"/>
  <c r="F5792" i="45"/>
  <c r="K5792" i="45" s="1"/>
  <c r="F5793" i="45"/>
  <c r="K5793" i="45" s="1"/>
  <c r="F5794" i="45"/>
  <c r="K5794" i="45" s="1"/>
  <c r="F5795" i="45"/>
  <c r="F5796" i="45"/>
  <c r="K5796" i="45" s="1"/>
  <c r="F5797" i="45"/>
  <c r="F5798" i="45"/>
  <c r="F5799" i="45"/>
  <c r="K5799" i="45" s="1"/>
  <c r="F5800" i="45"/>
  <c r="K5800" i="45" s="1"/>
  <c r="F5801" i="45"/>
  <c r="K5801" i="45" s="1"/>
  <c r="F5802" i="45"/>
  <c r="K5802" i="45" s="1"/>
  <c r="F5803" i="45"/>
  <c r="K5803" i="45" s="1"/>
  <c r="F5804" i="45"/>
  <c r="K5804" i="45" s="1"/>
  <c r="F5805" i="45"/>
  <c r="K5805" i="45" s="1"/>
  <c r="F5806" i="45"/>
  <c r="K5806" i="45" s="1"/>
  <c r="F5807" i="45"/>
  <c r="F5808" i="45"/>
  <c r="K5808" i="45" s="1"/>
  <c r="F5809" i="45"/>
  <c r="K5809" i="45" s="1"/>
  <c r="F5810" i="45"/>
  <c r="K5810" i="45" s="1"/>
  <c r="F5811" i="45"/>
  <c r="K5811" i="45" s="1"/>
  <c r="F5812" i="45"/>
  <c r="K5812" i="45" s="1"/>
  <c r="F5813" i="45"/>
  <c r="F5814" i="45"/>
  <c r="F5815" i="45"/>
  <c r="K5815" i="45" s="1"/>
  <c r="F5816" i="45"/>
  <c r="K5816" i="45" s="1"/>
  <c r="F5817" i="45"/>
  <c r="K5817" i="45" s="1"/>
  <c r="F5818" i="45"/>
  <c r="K5818" i="45" s="1"/>
  <c r="F5819" i="45"/>
  <c r="F5820" i="45"/>
  <c r="K5820" i="45" s="1"/>
  <c r="F5821" i="45"/>
  <c r="K5821" i="45" s="1"/>
  <c r="F5822" i="45"/>
  <c r="K5822" i="45" s="1"/>
  <c r="F5823" i="45"/>
  <c r="K5823" i="45" s="1"/>
  <c r="F5824" i="45"/>
  <c r="K5824" i="45" s="1"/>
  <c r="F5825" i="45"/>
  <c r="K5825" i="45" s="1"/>
  <c r="F5826" i="45"/>
  <c r="K5826" i="45" s="1"/>
  <c r="F5827" i="45"/>
  <c r="K5827" i="45" s="1"/>
  <c r="F5828" i="45"/>
  <c r="K5828" i="45" s="1"/>
  <c r="F5829" i="45"/>
  <c r="F5830" i="45"/>
  <c r="F5831" i="45"/>
  <c r="F5832" i="45"/>
  <c r="K5832" i="45" s="1"/>
  <c r="F5833" i="45"/>
  <c r="K5833" i="45" s="1"/>
  <c r="F5834" i="45"/>
  <c r="K5834" i="45" s="1"/>
  <c r="F5835" i="45"/>
  <c r="K5835" i="45" s="1"/>
  <c r="F5836" i="45"/>
  <c r="K5836" i="45" s="1"/>
  <c r="F5837" i="45"/>
  <c r="K5837" i="45" s="1"/>
  <c r="F5838" i="45"/>
  <c r="K5838" i="45" s="1"/>
  <c r="F5839" i="45"/>
  <c r="K5839" i="45" s="1"/>
  <c r="F5840" i="45"/>
  <c r="K5840" i="45" s="1"/>
  <c r="F5841" i="45"/>
  <c r="K5841" i="45" s="1"/>
  <c r="F5842" i="45"/>
  <c r="K5842" i="45" s="1"/>
  <c r="F5843" i="45"/>
  <c r="F5844" i="45"/>
  <c r="K5844" i="45" s="1"/>
  <c r="F5845" i="45"/>
  <c r="F5846" i="45"/>
  <c r="F5847" i="45"/>
  <c r="K5847" i="45" s="1"/>
  <c r="F5848" i="45"/>
  <c r="K5848" i="45" s="1"/>
  <c r="F5849" i="45"/>
  <c r="K5849" i="45" s="1"/>
  <c r="F5850" i="45"/>
  <c r="K5850" i="45" s="1"/>
  <c r="F5851" i="45"/>
  <c r="K5851" i="45" s="1"/>
  <c r="F5852" i="45"/>
  <c r="K5852" i="45" s="1"/>
  <c r="F5853" i="45"/>
  <c r="K5853" i="45" s="1"/>
  <c r="F5854" i="45"/>
  <c r="K5854" i="45" s="1"/>
  <c r="F5855" i="45"/>
  <c r="F5856" i="45"/>
  <c r="K5856" i="45" s="1"/>
  <c r="F5857" i="45"/>
  <c r="K5857" i="45" s="1"/>
  <c r="F5858" i="45"/>
  <c r="K5858" i="45" s="1"/>
  <c r="F5859" i="45"/>
  <c r="K5859" i="45" s="1"/>
  <c r="F5860" i="45"/>
  <c r="K5860" i="45" s="1"/>
  <c r="F5861" i="45"/>
  <c r="F5862" i="45"/>
  <c r="F5863" i="45"/>
  <c r="K5863" i="45" s="1"/>
  <c r="F5864" i="45"/>
  <c r="K5864" i="45" s="1"/>
  <c r="F5865" i="45"/>
  <c r="K5865" i="45" s="1"/>
  <c r="F5866" i="45"/>
  <c r="K5866" i="45" s="1"/>
  <c r="F5867" i="45"/>
  <c r="F5868" i="45"/>
  <c r="K5868" i="45" s="1"/>
  <c r="F5869" i="45"/>
  <c r="K5869" i="45" s="1"/>
  <c r="F5870" i="45"/>
  <c r="K5870" i="45" s="1"/>
  <c r="F5871" i="45"/>
  <c r="K5871" i="45" s="1"/>
  <c r="F5872" i="45"/>
  <c r="K5872" i="45" s="1"/>
  <c r="F5873" i="45"/>
  <c r="K5873" i="45" s="1"/>
  <c r="F5874" i="45"/>
  <c r="K5874" i="45" s="1"/>
  <c r="F5875" i="45"/>
  <c r="K5875" i="45" s="1"/>
  <c r="F5876" i="45"/>
  <c r="K5876" i="45" s="1"/>
  <c r="F5877" i="45"/>
  <c r="F5878" i="45"/>
  <c r="F5879" i="45"/>
  <c r="F5880" i="45"/>
  <c r="K5880" i="45" s="1"/>
  <c r="F5881" i="45"/>
  <c r="K5881" i="45" s="1"/>
  <c r="F5882" i="45"/>
  <c r="K5882" i="45" s="1"/>
  <c r="F5883" i="45"/>
  <c r="K5883" i="45" s="1"/>
  <c r="F5884" i="45"/>
  <c r="K5884" i="45" s="1"/>
  <c r="F5885" i="45"/>
  <c r="K5885" i="45" s="1"/>
  <c r="F5886" i="45"/>
  <c r="K5886" i="45" s="1"/>
  <c r="F5887" i="45"/>
  <c r="K5887" i="45" s="1"/>
  <c r="F5888" i="45"/>
  <c r="K5888" i="45" s="1"/>
  <c r="F5889" i="45"/>
  <c r="K5889" i="45" s="1"/>
  <c r="F5890" i="45"/>
  <c r="K5890" i="45" s="1"/>
  <c r="F5891" i="45"/>
  <c r="F5892" i="45"/>
  <c r="K5892" i="45" s="1"/>
  <c r="F5893" i="45"/>
  <c r="F5894" i="45"/>
  <c r="F5895" i="45"/>
  <c r="K5895" i="45" s="1"/>
  <c r="F5896" i="45"/>
  <c r="K5896" i="45" s="1"/>
  <c r="F5897" i="45"/>
  <c r="K5897" i="45" s="1"/>
  <c r="F5898" i="45"/>
  <c r="K5898" i="45" s="1"/>
  <c r="F5899" i="45"/>
  <c r="K5899" i="45" s="1"/>
  <c r="F5900" i="45"/>
  <c r="K5900" i="45" s="1"/>
  <c r="F5901" i="45"/>
  <c r="K5901" i="45" s="1"/>
  <c r="F5902" i="45"/>
  <c r="K5902" i="45" s="1"/>
  <c r="F5903" i="45"/>
  <c r="F5904" i="45"/>
  <c r="K5904" i="45" s="1"/>
  <c r="F5905" i="45"/>
  <c r="K5905" i="45" s="1"/>
  <c r="F5906" i="45"/>
  <c r="K5906" i="45" s="1"/>
  <c r="F5907" i="45"/>
  <c r="K5907" i="45" s="1"/>
  <c r="F5908" i="45"/>
  <c r="K5908" i="45" s="1"/>
  <c r="F5909" i="45"/>
  <c r="F5910" i="45"/>
  <c r="F5911" i="45"/>
  <c r="K5911" i="45" s="1"/>
  <c r="F5912" i="45"/>
  <c r="K5912" i="45" s="1"/>
  <c r="F5913" i="45"/>
  <c r="K5913" i="45" s="1"/>
  <c r="F5914" i="45"/>
  <c r="K5914" i="45" s="1"/>
  <c r="F5915" i="45"/>
  <c r="F5916" i="45"/>
  <c r="K5916" i="45" s="1"/>
  <c r="F5917" i="45"/>
  <c r="K5917" i="45" s="1"/>
  <c r="F5918" i="45"/>
  <c r="K5918" i="45" s="1"/>
  <c r="F5919" i="45"/>
  <c r="K5919" i="45" s="1"/>
  <c r="F5920" i="45"/>
  <c r="K5920" i="45" s="1"/>
  <c r="F5921" i="45"/>
  <c r="K5921" i="45" s="1"/>
  <c r="F5922" i="45"/>
  <c r="K5922" i="45" s="1"/>
  <c r="F5923" i="45"/>
  <c r="K5923" i="45" s="1"/>
  <c r="F5924" i="45"/>
  <c r="K5924" i="45" s="1"/>
  <c r="F5925" i="45"/>
  <c r="F5926" i="45"/>
  <c r="F5927" i="45"/>
  <c r="F5928" i="45"/>
  <c r="K5928" i="45" s="1"/>
  <c r="F5929" i="45"/>
  <c r="K5929" i="45" s="1"/>
  <c r="F5930" i="45"/>
  <c r="K5930" i="45" s="1"/>
  <c r="F5931" i="45"/>
  <c r="K5931" i="45" s="1"/>
  <c r="F5932" i="45"/>
  <c r="K5932" i="45" s="1"/>
  <c r="F5933" i="45"/>
  <c r="K5933" i="45" s="1"/>
  <c r="F5934" i="45"/>
  <c r="K5934" i="45" s="1"/>
  <c r="F5935" i="45"/>
  <c r="K5935" i="45" s="1"/>
  <c r="F5936" i="45"/>
  <c r="K5936" i="45" s="1"/>
  <c r="F5937" i="45"/>
  <c r="K5937" i="45" s="1"/>
  <c r="F5938" i="45"/>
  <c r="K5938" i="45" s="1"/>
  <c r="F5939" i="45"/>
  <c r="F5940" i="45"/>
  <c r="K5940" i="45" s="1"/>
  <c r="F5941" i="45"/>
  <c r="F5942" i="45"/>
  <c r="F5943" i="45"/>
  <c r="K5943" i="45" s="1"/>
  <c r="F5944" i="45"/>
  <c r="K5944" i="45" s="1"/>
  <c r="F5945" i="45"/>
  <c r="K5945" i="45" s="1"/>
  <c r="F5946" i="45"/>
  <c r="K5946" i="45" s="1"/>
  <c r="F5947" i="45"/>
  <c r="K5947" i="45" s="1"/>
  <c r="F5948" i="45"/>
  <c r="K5948" i="45" s="1"/>
  <c r="F5949" i="45"/>
  <c r="K5949" i="45" s="1"/>
  <c r="F5950" i="45"/>
  <c r="K5950" i="45" s="1"/>
  <c r="F5951" i="45"/>
  <c r="F5952" i="45"/>
  <c r="K5952" i="45" s="1"/>
  <c r="F5953" i="45"/>
  <c r="K5953" i="45" s="1"/>
  <c r="F5954" i="45"/>
  <c r="K5954" i="45" s="1"/>
  <c r="F5955" i="45"/>
  <c r="K5955" i="45" s="1"/>
  <c r="F5956" i="45"/>
  <c r="K5956" i="45" s="1"/>
  <c r="F5957" i="45"/>
  <c r="F5958" i="45"/>
  <c r="F5959" i="45"/>
  <c r="K5959" i="45" s="1"/>
  <c r="F5960" i="45"/>
  <c r="K5960" i="45" s="1"/>
  <c r="F5961" i="45"/>
  <c r="K5961" i="45" s="1"/>
  <c r="F5962" i="45"/>
  <c r="K5962" i="45" s="1"/>
  <c r="F5963" i="45"/>
  <c r="F5964" i="45"/>
  <c r="K5964" i="45" s="1"/>
  <c r="F5965" i="45"/>
  <c r="K5965" i="45" s="1"/>
  <c r="F5966" i="45"/>
  <c r="K5966" i="45" s="1"/>
  <c r="F5967" i="45"/>
  <c r="K5967" i="45" s="1"/>
  <c r="F5968" i="45"/>
  <c r="K5968" i="45" s="1"/>
  <c r="F5969" i="45"/>
  <c r="K5969" i="45" s="1"/>
  <c r="F5970" i="45"/>
  <c r="K5970" i="45" s="1"/>
  <c r="F5971" i="45"/>
  <c r="K5971" i="45" s="1"/>
  <c r="F5972" i="45"/>
  <c r="K5972" i="45" s="1"/>
  <c r="F5973" i="45"/>
  <c r="F5974" i="45"/>
  <c r="F5975" i="45"/>
  <c r="F5976" i="45"/>
  <c r="K5976" i="45" s="1"/>
  <c r="F5977" i="45"/>
  <c r="K5977" i="45" s="1"/>
  <c r="F5978" i="45"/>
  <c r="K5978" i="45" s="1"/>
  <c r="F5979" i="45"/>
  <c r="K5979" i="45" s="1"/>
  <c r="F5980" i="45"/>
  <c r="K5980" i="45" s="1"/>
  <c r="F5981" i="45"/>
  <c r="K5981" i="45" s="1"/>
  <c r="F5982" i="45"/>
  <c r="K5982" i="45" s="1"/>
  <c r="F5983" i="45"/>
  <c r="K5983" i="45" s="1"/>
  <c r="F5984" i="45"/>
  <c r="K5984" i="45" s="1"/>
  <c r="F5985" i="45"/>
  <c r="K5985" i="45" s="1"/>
  <c r="F5986" i="45"/>
  <c r="K5986" i="45" s="1"/>
  <c r="F5987" i="45"/>
  <c r="F5988" i="45"/>
  <c r="K5988" i="45" s="1"/>
  <c r="F5989" i="45"/>
  <c r="F5990" i="45"/>
  <c r="F5991" i="45"/>
  <c r="K5991" i="45" s="1"/>
  <c r="F5992" i="45"/>
  <c r="K5992" i="45" s="1"/>
  <c r="F5993" i="45"/>
  <c r="K5993" i="45" s="1"/>
  <c r="F5994" i="45"/>
  <c r="K5994" i="45" s="1"/>
  <c r="F5995" i="45"/>
  <c r="K5995" i="45" s="1"/>
  <c r="F5996" i="45"/>
  <c r="K5996" i="45" s="1"/>
  <c r="F5997" i="45"/>
  <c r="K5997" i="45" s="1"/>
  <c r="F5998" i="45"/>
  <c r="K5998" i="45" s="1"/>
  <c r="F5999" i="45"/>
  <c r="F6000" i="45"/>
  <c r="K6000" i="45" s="1"/>
  <c r="F6001" i="45"/>
  <c r="K6001" i="45" s="1"/>
  <c r="F6002" i="45"/>
  <c r="K6002" i="45" s="1"/>
  <c r="F6003" i="45"/>
  <c r="K6003" i="45" s="1"/>
  <c r="F6004" i="45"/>
  <c r="K6004" i="45" s="1"/>
  <c r="F6005" i="45"/>
  <c r="F6006" i="45"/>
  <c r="F6007" i="45"/>
  <c r="K6007" i="45" s="1"/>
  <c r="F6008" i="45"/>
  <c r="K6008" i="45" s="1"/>
  <c r="F6009" i="45"/>
  <c r="K6009" i="45" s="1"/>
  <c r="F6010" i="45"/>
  <c r="K6010" i="45" s="1"/>
  <c r="F6011" i="45"/>
  <c r="F6012" i="45"/>
  <c r="K6012" i="45" s="1"/>
  <c r="F6013" i="45"/>
  <c r="K6013" i="45" s="1"/>
  <c r="F6014" i="45"/>
  <c r="K6014" i="45" s="1"/>
  <c r="F6015" i="45"/>
  <c r="K6015" i="45" s="1"/>
  <c r="F6016" i="45"/>
  <c r="K6016" i="45" s="1"/>
  <c r="F6017" i="45"/>
  <c r="K6017" i="45" s="1"/>
  <c r="F6018" i="45"/>
  <c r="K6018" i="45" s="1"/>
  <c r="F6019" i="45"/>
  <c r="K6019" i="45" s="1"/>
  <c r="F6020" i="45"/>
  <c r="K6020" i="45" s="1"/>
  <c r="F6021" i="45"/>
  <c r="F6022" i="45"/>
  <c r="F6023" i="45"/>
  <c r="F6024" i="45"/>
  <c r="K6024" i="45" s="1"/>
  <c r="F6025" i="45"/>
  <c r="K6025" i="45" s="1"/>
  <c r="F6026" i="45"/>
  <c r="K6026" i="45" s="1"/>
  <c r="F6027" i="45"/>
  <c r="K6027" i="45" s="1"/>
  <c r="F6028" i="45"/>
  <c r="K6028" i="45" s="1"/>
  <c r="F6029" i="45"/>
  <c r="K6029" i="45" s="1"/>
  <c r="F6030" i="45"/>
  <c r="K6030" i="45" s="1"/>
  <c r="F6031" i="45"/>
  <c r="K6031" i="45" s="1"/>
  <c r="F6032" i="45"/>
  <c r="K6032" i="45" s="1"/>
  <c r="F6033" i="45"/>
  <c r="K6033" i="45" s="1"/>
  <c r="F6034" i="45"/>
  <c r="K6034" i="45" s="1"/>
  <c r="F6035" i="45"/>
  <c r="F6036" i="45"/>
  <c r="K6036" i="45" s="1"/>
  <c r="F6037" i="45"/>
  <c r="F6038" i="45"/>
  <c r="F6039" i="45"/>
  <c r="K6039" i="45" s="1"/>
  <c r="F6040" i="45"/>
  <c r="K6040" i="45" s="1"/>
  <c r="F6041" i="45"/>
  <c r="K6041" i="45" s="1"/>
  <c r="F6042" i="45"/>
  <c r="K6042" i="45" s="1"/>
  <c r="F6043" i="45"/>
  <c r="K6043" i="45" s="1"/>
  <c r="F6044" i="45"/>
  <c r="K6044" i="45" s="1"/>
  <c r="F6045" i="45"/>
  <c r="K6045" i="45" s="1"/>
  <c r="F6046" i="45"/>
  <c r="K6046" i="45" s="1"/>
  <c r="F6047" i="45"/>
  <c r="F6048" i="45"/>
  <c r="K6048" i="45" s="1"/>
  <c r="F6049" i="45"/>
  <c r="K6049" i="45" s="1"/>
  <c r="F6050" i="45"/>
  <c r="K6050" i="45" s="1"/>
  <c r="F6051" i="45"/>
  <c r="K6051" i="45" s="1"/>
  <c r="F6052" i="45"/>
  <c r="K6052" i="45" s="1"/>
  <c r="F6053" i="45"/>
  <c r="F6054" i="45"/>
  <c r="F6055" i="45"/>
  <c r="K6055" i="45" s="1"/>
  <c r="F6056" i="45"/>
  <c r="K6056" i="45" s="1"/>
  <c r="F6057" i="45"/>
  <c r="K6057" i="45" s="1"/>
  <c r="F6058" i="45"/>
  <c r="K6058" i="45" s="1"/>
  <c r="F6059" i="45"/>
  <c r="F6060" i="45"/>
  <c r="K6060" i="45" s="1"/>
  <c r="F6061" i="45"/>
  <c r="K6061" i="45" s="1"/>
  <c r="F6062" i="45"/>
  <c r="K6062" i="45" s="1"/>
  <c r="F6063" i="45"/>
  <c r="K6063" i="45" s="1"/>
  <c r="F6064" i="45"/>
  <c r="K6064" i="45" s="1"/>
  <c r="F6065" i="45"/>
  <c r="K6065" i="45" s="1"/>
  <c r="F6066" i="45"/>
  <c r="K6066" i="45" s="1"/>
  <c r="F6067" i="45"/>
  <c r="K6067" i="45" s="1"/>
  <c r="F6068" i="45"/>
  <c r="K6068" i="45" s="1"/>
  <c r="F6069" i="45"/>
  <c r="F6070" i="45"/>
  <c r="F6071" i="45"/>
  <c r="F6072" i="45"/>
  <c r="K6072" i="45" s="1"/>
  <c r="F6073" i="45"/>
  <c r="K6073" i="45" s="1"/>
  <c r="F6074" i="45"/>
  <c r="K6074" i="45" s="1"/>
  <c r="F6075" i="45"/>
  <c r="K6075" i="45" s="1"/>
  <c r="F6076" i="45"/>
  <c r="K6076" i="45" s="1"/>
  <c r="F6077" i="45"/>
  <c r="K6077" i="45" s="1"/>
  <c r="F6078" i="45"/>
  <c r="K6078" i="45" s="1"/>
  <c r="F6079" i="45"/>
  <c r="K6079" i="45" s="1"/>
  <c r="F6080" i="45"/>
  <c r="K6080" i="45" s="1"/>
  <c r="F6081" i="45"/>
  <c r="K6081" i="45" s="1"/>
  <c r="F6082" i="45"/>
  <c r="K6082" i="45" s="1"/>
  <c r="F6083" i="45"/>
  <c r="F6084" i="45"/>
  <c r="K6084" i="45" s="1"/>
  <c r="F6085" i="45"/>
  <c r="F6086" i="45"/>
  <c r="F6087" i="45"/>
  <c r="K6087" i="45" s="1"/>
  <c r="F6088" i="45"/>
  <c r="K6088" i="45" s="1"/>
  <c r="F6089" i="45"/>
  <c r="K6089" i="45" s="1"/>
  <c r="F6090" i="45"/>
  <c r="K6090" i="45" s="1"/>
  <c r="F6091" i="45"/>
  <c r="K6091" i="45" s="1"/>
  <c r="F6092" i="45"/>
  <c r="K6092" i="45" s="1"/>
  <c r="F6093" i="45"/>
  <c r="K6093" i="45" s="1"/>
  <c r="F6094" i="45"/>
  <c r="K6094" i="45" s="1"/>
  <c r="F6095" i="45"/>
  <c r="F6096" i="45"/>
  <c r="K6096" i="45" s="1"/>
  <c r="F6097" i="45"/>
  <c r="K6097" i="45" s="1"/>
  <c r="F6098" i="45"/>
  <c r="K6098" i="45" s="1"/>
  <c r="F6099" i="45"/>
  <c r="K6099" i="45" s="1"/>
  <c r="F6100" i="45"/>
  <c r="K6100" i="45" s="1"/>
  <c r="F6101" i="45"/>
  <c r="F6102" i="45"/>
  <c r="F6103" i="45"/>
  <c r="K6103" i="45" s="1"/>
  <c r="F6104" i="45"/>
  <c r="K6104" i="45" s="1"/>
  <c r="F6105" i="45"/>
  <c r="K6105" i="45" s="1"/>
  <c r="F6106" i="45"/>
  <c r="K6106" i="45" s="1"/>
  <c r="F6107" i="45"/>
  <c r="F6108" i="45"/>
  <c r="K6108" i="45" s="1"/>
  <c r="F6109" i="45"/>
  <c r="K6109" i="45" s="1"/>
  <c r="F6110" i="45"/>
  <c r="K6110" i="45" s="1"/>
  <c r="F6111" i="45"/>
  <c r="K6111" i="45" s="1"/>
  <c r="F6112" i="45"/>
  <c r="K6112" i="45" s="1"/>
  <c r="F6113" i="45"/>
  <c r="K6113" i="45" s="1"/>
  <c r="F6114" i="45"/>
  <c r="K6114" i="45" s="1"/>
  <c r="F6115" i="45"/>
  <c r="K6115" i="45" s="1"/>
  <c r="F6116" i="45"/>
  <c r="K6116" i="45" s="1"/>
  <c r="F6117" i="45"/>
  <c r="F6118" i="45"/>
  <c r="F6119" i="45"/>
  <c r="F6120" i="45"/>
  <c r="K6120" i="45" s="1"/>
  <c r="F6121" i="45"/>
  <c r="K6121" i="45" s="1"/>
  <c r="F6122" i="45"/>
  <c r="K6122" i="45" s="1"/>
  <c r="F6123" i="45"/>
  <c r="K6123" i="45" s="1"/>
  <c r="F6124" i="45"/>
  <c r="K6124" i="45" s="1"/>
  <c r="F6125" i="45"/>
  <c r="K6125" i="45" s="1"/>
  <c r="F6126" i="45"/>
  <c r="K6126" i="45" s="1"/>
  <c r="F6127" i="45"/>
  <c r="K6127" i="45" s="1"/>
  <c r="F6128" i="45"/>
  <c r="K6128" i="45" s="1"/>
  <c r="F6129" i="45"/>
  <c r="K6129" i="45" s="1"/>
  <c r="F6130" i="45"/>
  <c r="K6130" i="45" s="1"/>
  <c r="F6131" i="45"/>
  <c r="F6132" i="45"/>
  <c r="K6132" i="45" s="1"/>
  <c r="F6133" i="45"/>
  <c r="F6134" i="45"/>
  <c r="F6135" i="45"/>
  <c r="K6135" i="45" s="1"/>
  <c r="F6136" i="45"/>
  <c r="K6136" i="45" s="1"/>
  <c r="F6137" i="45"/>
  <c r="K6137" i="45" s="1"/>
  <c r="F6138" i="45"/>
  <c r="K6138" i="45" s="1"/>
  <c r="F6139" i="45"/>
  <c r="K6139" i="45" s="1"/>
  <c r="F6140" i="45"/>
  <c r="K6140" i="45" s="1"/>
  <c r="F6141" i="45"/>
  <c r="K6141" i="45" s="1"/>
  <c r="F6142" i="45"/>
  <c r="K6142" i="45" s="1"/>
  <c r="F6143" i="45"/>
  <c r="F6144" i="45"/>
  <c r="K6144" i="45" s="1"/>
  <c r="F6145" i="45"/>
  <c r="K6145" i="45" s="1"/>
  <c r="F6146" i="45"/>
  <c r="K6146" i="45" s="1"/>
  <c r="F6147" i="45"/>
  <c r="K6147" i="45" s="1"/>
  <c r="F6148" i="45"/>
  <c r="K6148" i="45" s="1"/>
  <c r="F6149" i="45"/>
  <c r="F6150" i="45"/>
  <c r="F6151" i="45"/>
  <c r="K6151" i="45" s="1"/>
  <c r="F6152" i="45"/>
  <c r="K6152" i="45" s="1"/>
  <c r="F6153" i="45"/>
  <c r="K6153" i="45" s="1"/>
  <c r="F6154" i="45"/>
  <c r="K6154" i="45" s="1"/>
  <c r="F6155" i="45"/>
  <c r="F6156" i="45"/>
  <c r="K6156" i="45" s="1"/>
  <c r="F6157" i="45"/>
  <c r="K6157" i="45" s="1"/>
  <c r="F6158" i="45"/>
  <c r="K6158" i="45" s="1"/>
  <c r="F6159" i="45"/>
  <c r="K6159" i="45" s="1"/>
  <c r="F6160" i="45"/>
  <c r="K6160" i="45" s="1"/>
  <c r="F6161" i="45"/>
  <c r="K6161" i="45" s="1"/>
  <c r="F6162" i="45"/>
  <c r="K6162" i="45" s="1"/>
  <c r="F6163" i="45"/>
  <c r="K6163" i="45" s="1"/>
  <c r="F6164" i="45"/>
  <c r="K6164" i="45" s="1"/>
  <c r="F6165" i="45"/>
  <c r="F6166" i="45"/>
  <c r="F6167" i="45"/>
  <c r="F6168" i="45"/>
  <c r="K6168" i="45" s="1"/>
  <c r="F6169" i="45"/>
  <c r="K6169" i="45" s="1"/>
  <c r="F6170" i="45"/>
  <c r="K6170" i="45" s="1"/>
  <c r="F6171" i="45"/>
  <c r="K6171" i="45" s="1"/>
  <c r="F6172" i="45"/>
  <c r="K6172" i="45" s="1"/>
  <c r="F6173" i="45"/>
  <c r="K6173" i="45" s="1"/>
  <c r="F6174" i="45"/>
  <c r="K6174" i="45" s="1"/>
  <c r="F6175" i="45"/>
  <c r="K6175" i="45" s="1"/>
  <c r="F6176" i="45"/>
  <c r="K6176" i="45" s="1"/>
  <c r="F6177" i="45"/>
  <c r="K6177" i="45" s="1"/>
  <c r="F6178" i="45"/>
  <c r="K6178" i="45" s="1"/>
  <c r="F6179" i="45"/>
  <c r="F6180" i="45"/>
  <c r="K6180" i="45" s="1"/>
  <c r="F6181" i="45"/>
  <c r="F6182" i="45"/>
  <c r="F6183" i="45"/>
  <c r="K6183" i="45" s="1"/>
  <c r="F6184" i="45"/>
  <c r="K6184" i="45" s="1"/>
  <c r="F6185" i="45"/>
  <c r="K6185" i="45" s="1"/>
  <c r="F6186" i="45"/>
  <c r="K6186" i="45" s="1"/>
  <c r="F6187" i="45"/>
  <c r="K6187" i="45" s="1"/>
  <c r="F6188" i="45"/>
  <c r="K6188" i="45" s="1"/>
  <c r="F6189" i="45"/>
  <c r="K6189" i="45" s="1"/>
  <c r="F6190" i="45"/>
  <c r="K6190" i="45" s="1"/>
  <c r="F6191" i="45"/>
  <c r="F6192" i="45"/>
  <c r="K6192" i="45" s="1"/>
  <c r="F6193" i="45"/>
  <c r="K6193" i="45" s="1"/>
  <c r="F6194" i="45"/>
  <c r="K6194" i="45" s="1"/>
  <c r="F6195" i="45"/>
  <c r="K6195" i="45" s="1"/>
  <c r="F6196" i="45"/>
  <c r="K6196" i="45" s="1"/>
  <c r="F6197" i="45"/>
  <c r="F6198" i="45"/>
  <c r="F6199" i="45"/>
  <c r="K6199" i="45" s="1"/>
  <c r="F6200" i="45"/>
  <c r="K6200" i="45" s="1"/>
  <c r="F6201" i="45"/>
  <c r="K6201" i="45" s="1"/>
  <c r="F6202" i="45"/>
  <c r="K6202" i="45" s="1"/>
  <c r="F6203" i="45"/>
  <c r="F6204" i="45"/>
  <c r="K6204" i="45" s="1"/>
  <c r="F6205" i="45"/>
  <c r="K6205" i="45" s="1"/>
  <c r="F6206" i="45"/>
  <c r="K6206" i="45" s="1"/>
  <c r="F6207" i="45"/>
  <c r="K6207" i="45" s="1"/>
  <c r="F6208" i="45"/>
  <c r="K6208" i="45" s="1"/>
  <c r="F6209" i="45"/>
  <c r="K6209" i="45" s="1"/>
  <c r="F6210" i="45"/>
  <c r="K6210" i="45" s="1"/>
  <c r="F6211" i="45"/>
  <c r="K6211" i="45" s="1"/>
  <c r="F6212" i="45"/>
  <c r="K6212" i="45" s="1"/>
  <c r="F6213" i="45"/>
  <c r="F6214" i="45"/>
  <c r="F6215" i="45"/>
  <c r="F6216" i="45"/>
  <c r="K6216" i="45" s="1"/>
  <c r="F6217" i="45"/>
  <c r="K6217" i="45" s="1"/>
  <c r="F6218" i="45"/>
  <c r="K6218" i="45" s="1"/>
  <c r="F6219" i="45"/>
  <c r="K6219" i="45" s="1"/>
  <c r="F6220" i="45"/>
  <c r="K6220" i="45" s="1"/>
  <c r="F6221" i="45"/>
  <c r="K6221" i="45" s="1"/>
  <c r="F6222" i="45"/>
  <c r="K6222" i="45" s="1"/>
  <c r="F6223" i="45"/>
  <c r="K6223" i="45" s="1"/>
  <c r="F6224" i="45"/>
  <c r="K6224" i="45" s="1"/>
  <c r="F6225" i="45"/>
  <c r="K6225" i="45" s="1"/>
  <c r="F6226" i="45"/>
  <c r="K6226" i="45" s="1"/>
  <c r="F6227" i="45"/>
  <c r="F6228" i="45"/>
  <c r="K6228" i="45" s="1"/>
  <c r="F6229" i="45"/>
  <c r="F6230" i="45"/>
  <c r="F6231" i="45"/>
  <c r="K6231" i="45" s="1"/>
  <c r="F6232" i="45"/>
  <c r="K6232" i="45" s="1"/>
  <c r="F6233" i="45"/>
  <c r="K6233" i="45" s="1"/>
  <c r="F6234" i="45"/>
  <c r="K6234" i="45" s="1"/>
  <c r="F6235" i="45"/>
  <c r="K6235" i="45" s="1"/>
  <c r="F6236" i="45"/>
  <c r="K6236" i="45" s="1"/>
  <c r="F6237" i="45"/>
  <c r="K6237" i="45" s="1"/>
  <c r="F6238" i="45"/>
  <c r="K6238" i="45" s="1"/>
  <c r="F6239" i="45"/>
  <c r="F6240" i="45"/>
  <c r="K6240" i="45" s="1"/>
  <c r="F6241" i="45"/>
  <c r="K6241" i="45" s="1"/>
  <c r="F6242" i="45"/>
  <c r="K6242" i="45" s="1"/>
  <c r="F6243" i="45"/>
  <c r="K6243" i="45" s="1"/>
  <c r="F6244" i="45"/>
  <c r="K6244" i="45" s="1"/>
  <c r="F6245" i="45"/>
  <c r="F6246" i="45"/>
  <c r="F6247" i="45"/>
  <c r="K6247" i="45" s="1"/>
  <c r="F6248" i="45"/>
  <c r="K6248" i="45" s="1"/>
  <c r="F6249" i="45"/>
  <c r="K6249" i="45" s="1"/>
  <c r="F6250" i="45"/>
  <c r="K6250" i="45" s="1"/>
  <c r="F6251" i="45"/>
  <c r="F6252" i="45"/>
  <c r="K6252" i="45" s="1"/>
  <c r="F6253" i="45"/>
  <c r="K6253" i="45" s="1"/>
  <c r="F6254" i="45"/>
  <c r="K6254" i="45" s="1"/>
  <c r="F6255" i="45"/>
  <c r="K6255" i="45" s="1"/>
  <c r="F6256" i="45"/>
  <c r="K6256" i="45" s="1"/>
  <c r="F6257" i="45"/>
  <c r="K6257" i="45" s="1"/>
  <c r="F6258" i="45"/>
  <c r="K6258" i="45" s="1"/>
  <c r="F6259" i="45"/>
  <c r="K6259" i="45" s="1"/>
  <c r="F6260" i="45"/>
  <c r="K6260" i="45" s="1"/>
  <c r="F6261" i="45"/>
  <c r="F6262" i="45"/>
  <c r="F6263" i="45"/>
  <c r="F6264" i="45"/>
  <c r="K6264" i="45" s="1"/>
  <c r="F6265" i="45"/>
  <c r="K6265" i="45" s="1"/>
  <c r="F6266" i="45"/>
  <c r="K6266" i="45" s="1"/>
  <c r="F6267" i="45"/>
  <c r="K6267" i="45" s="1"/>
  <c r="F6268" i="45"/>
  <c r="K6268" i="45" s="1"/>
  <c r="F6269" i="45"/>
  <c r="K6269" i="45" s="1"/>
  <c r="F6270" i="45"/>
  <c r="K6270" i="45" s="1"/>
  <c r="F6271" i="45"/>
  <c r="K6271" i="45" s="1"/>
  <c r="F6272" i="45"/>
  <c r="K6272" i="45" s="1"/>
  <c r="F6273" i="45"/>
  <c r="K6273" i="45" s="1"/>
  <c r="F6274" i="45"/>
  <c r="K6274" i="45" s="1"/>
  <c r="F6275" i="45"/>
  <c r="F6276" i="45"/>
  <c r="K6276" i="45" s="1"/>
  <c r="F6277" i="45"/>
  <c r="F6278" i="45"/>
  <c r="F6279" i="45"/>
  <c r="K6279" i="45" s="1"/>
  <c r="F6280" i="45"/>
  <c r="K6280" i="45" s="1"/>
  <c r="F6281" i="45"/>
  <c r="K6281" i="45" s="1"/>
  <c r="F6282" i="45"/>
  <c r="K6282" i="45" s="1"/>
  <c r="F6283" i="45"/>
  <c r="K6283" i="45" s="1"/>
  <c r="F6284" i="45"/>
  <c r="K6284" i="45" s="1"/>
  <c r="F6285" i="45"/>
  <c r="K6285" i="45" s="1"/>
  <c r="F6286" i="45"/>
  <c r="K6286" i="45" s="1"/>
  <c r="F6287" i="45"/>
  <c r="F6288" i="45"/>
  <c r="K6288" i="45" s="1"/>
  <c r="F6289" i="45"/>
  <c r="K6289" i="45" s="1"/>
  <c r="F6290" i="45"/>
  <c r="K6290" i="45" s="1"/>
  <c r="F6291" i="45"/>
  <c r="K6291" i="45" s="1"/>
  <c r="F6292" i="45"/>
  <c r="K6292" i="45" s="1"/>
  <c r="F6293" i="45"/>
  <c r="F6294" i="45"/>
  <c r="F6295" i="45"/>
  <c r="K6295" i="45" s="1"/>
  <c r="F6296" i="45"/>
  <c r="K6296" i="45" s="1"/>
  <c r="F6297" i="45"/>
  <c r="K6297" i="45" s="1"/>
  <c r="F6298" i="45"/>
  <c r="K6298" i="45" s="1"/>
  <c r="F6299" i="45"/>
  <c r="F6300" i="45"/>
  <c r="K6300" i="45" s="1"/>
  <c r="F6301" i="45"/>
  <c r="K6301" i="45" s="1"/>
  <c r="F6302" i="45"/>
  <c r="K6302" i="45" s="1"/>
  <c r="F6303" i="45"/>
  <c r="K6303" i="45" s="1"/>
  <c r="F6304" i="45"/>
  <c r="K6304" i="45" s="1"/>
  <c r="F6305" i="45"/>
  <c r="K6305" i="45" s="1"/>
  <c r="F6306" i="45"/>
  <c r="K6306" i="45" s="1"/>
  <c r="F6307" i="45"/>
  <c r="K6307" i="45" s="1"/>
  <c r="F6308" i="45"/>
  <c r="K6308" i="45" s="1"/>
  <c r="F6309" i="45"/>
  <c r="F6310" i="45"/>
  <c r="F6311" i="45"/>
  <c r="F6312" i="45"/>
  <c r="K6312" i="45" s="1"/>
  <c r="F6313" i="45"/>
  <c r="K6313" i="45" s="1"/>
  <c r="F6314" i="45"/>
  <c r="K6314" i="45" s="1"/>
  <c r="F6315" i="45"/>
  <c r="K6315" i="45" s="1"/>
  <c r="F6316" i="45"/>
  <c r="K6316" i="45" s="1"/>
  <c r="F6317" i="45"/>
  <c r="K6317" i="45" s="1"/>
  <c r="F6318" i="45"/>
  <c r="K6318" i="45" s="1"/>
  <c r="F6319" i="45"/>
  <c r="K6319" i="45" s="1"/>
  <c r="F6320" i="45"/>
  <c r="K6320" i="45" s="1"/>
  <c r="F6321" i="45"/>
  <c r="K6321" i="45" s="1"/>
  <c r="F6322" i="45"/>
  <c r="K6322" i="45" s="1"/>
  <c r="F6323" i="45"/>
  <c r="F6324" i="45"/>
  <c r="K6324" i="45" s="1"/>
  <c r="F6325" i="45"/>
  <c r="F6326" i="45"/>
  <c r="F6327" i="45"/>
  <c r="K6327" i="45" s="1"/>
  <c r="F6328" i="45"/>
  <c r="K6328" i="45" s="1"/>
  <c r="F6329" i="45"/>
  <c r="K6329" i="45" s="1"/>
  <c r="F6330" i="45"/>
  <c r="K6330" i="45" s="1"/>
  <c r="F6331" i="45"/>
  <c r="K6331" i="45" s="1"/>
  <c r="F6332" i="45"/>
  <c r="K6332" i="45" s="1"/>
  <c r="F6333" i="45"/>
  <c r="K6333" i="45" s="1"/>
  <c r="F6334" i="45"/>
  <c r="K6334" i="45" s="1"/>
  <c r="F6335" i="45"/>
  <c r="F6336" i="45"/>
  <c r="K6336" i="45" s="1"/>
  <c r="F6337" i="45"/>
  <c r="K6337" i="45" s="1"/>
  <c r="F6338" i="45"/>
  <c r="K6338" i="45" s="1"/>
  <c r="F6339" i="45"/>
  <c r="K6339" i="45" s="1"/>
  <c r="F6340" i="45"/>
  <c r="K6340" i="45" s="1"/>
  <c r="F6341" i="45"/>
  <c r="F6342" i="45"/>
  <c r="F6343" i="45"/>
  <c r="K6343" i="45" s="1"/>
  <c r="F6344" i="45"/>
  <c r="K6344" i="45" s="1"/>
  <c r="F6345" i="45"/>
  <c r="K6345" i="45" s="1"/>
  <c r="F6346" i="45"/>
  <c r="K6346" i="45" s="1"/>
  <c r="F6347" i="45"/>
  <c r="F6348" i="45"/>
  <c r="K6348" i="45" s="1"/>
  <c r="F6349" i="45"/>
  <c r="K6349" i="45" s="1"/>
  <c r="F6350" i="45"/>
  <c r="K6350" i="45" s="1"/>
  <c r="F6351" i="45"/>
  <c r="K6351" i="45" s="1"/>
  <c r="F6352" i="45"/>
  <c r="K6352" i="45" s="1"/>
  <c r="F6353" i="45"/>
  <c r="K6353" i="45" s="1"/>
  <c r="F6354" i="45"/>
  <c r="K6354" i="45" s="1"/>
  <c r="F6355" i="45"/>
  <c r="K6355" i="45" s="1"/>
  <c r="F6356" i="45"/>
  <c r="K6356" i="45" s="1"/>
  <c r="F6357" i="45"/>
  <c r="F6358" i="45"/>
  <c r="F6359" i="45"/>
  <c r="F6360" i="45"/>
  <c r="K6360" i="45" s="1"/>
  <c r="F6361" i="45"/>
  <c r="K6361" i="45" s="1"/>
  <c r="F6362" i="45"/>
  <c r="K6362" i="45" s="1"/>
  <c r="F6363" i="45"/>
  <c r="K6363" i="45" s="1"/>
  <c r="F6364" i="45"/>
  <c r="K6364" i="45" s="1"/>
  <c r="F6365" i="45"/>
  <c r="K6365" i="45" s="1"/>
  <c r="F6366" i="45"/>
  <c r="K6366" i="45" s="1"/>
  <c r="F6367" i="45"/>
  <c r="K6367" i="45" s="1"/>
  <c r="F6368" i="45"/>
  <c r="K6368" i="45" s="1"/>
  <c r="F6369" i="45"/>
  <c r="K6369" i="45" s="1"/>
  <c r="F6370" i="45"/>
  <c r="K6370" i="45" s="1"/>
  <c r="F6371" i="45"/>
  <c r="F6372" i="45"/>
  <c r="K6372" i="45" s="1"/>
  <c r="F6373" i="45"/>
  <c r="F6374" i="45"/>
  <c r="F6375" i="45"/>
  <c r="K6375" i="45" s="1"/>
  <c r="F6376" i="45"/>
  <c r="K6376" i="45" s="1"/>
  <c r="F6377" i="45"/>
  <c r="K6377" i="45" s="1"/>
  <c r="F6378" i="45"/>
  <c r="K6378" i="45" s="1"/>
  <c r="F6379" i="45"/>
  <c r="K6379" i="45" s="1"/>
  <c r="F6380" i="45"/>
  <c r="K6380" i="45" s="1"/>
  <c r="F6381" i="45"/>
  <c r="K6381" i="45" s="1"/>
  <c r="F6382" i="45"/>
  <c r="K6382" i="45" s="1"/>
  <c r="F6383" i="45"/>
  <c r="F6384" i="45"/>
  <c r="K6384" i="45" s="1"/>
  <c r="F6385" i="45"/>
  <c r="K6385" i="45" s="1"/>
  <c r="F6386" i="45"/>
  <c r="K6386" i="45" s="1"/>
  <c r="F6387" i="45"/>
  <c r="K6387" i="45" s="1"/>
  <c r="F6388" i="45"/>
  <c r="K6388" i="45" s="1"/>
  <c r="F6389" i="45"/>
  <c r="F6390" i="45"/>
  <c r="F6391" i="45"/>
  <c r="K6391" i="45" s="1"/>
  <c r="F6392" i="45"/>
  <c r="K6392" i="45" s="1"/>
  <c r="F6393" i="45"/>
  <c r="K6393" i="45" s="1"/>
  <c r="F6394" i="45"/>
  <c r="K6394" i="45" s="1"/>
  <c r="F6395" i="45"/>
  <c r="F6396" i="45"/>
  <c r="K6396" i="45" s="1"/>
  <c r="F6397" i="45"/>
  <c r="K6397" i="45" s="1"/>
  <c r="F6398" i="45"/>
  <c r="K6398" i="45" s="1"/>
  <c r="F6399" i="45"/>
  <c r="K6399" i="45" s="1"/>
  <c r="F6400" i="45"/>
  <c r="K6400" i="45" s="1"/>
  <c r="F6401" i="45"/>
  <c r="K6401" i="45" s="1"/>
  <c r="F6402" i="45"/>
  <c r="K6402" i="45" s="1"/>
  <c r="F6403" i="45"/>
  <c r="K6403" i="45" s="1"/>
  <c r="F6404" i="45"/>
  <c r="K6404" i="45" s="1"/>
  <c r="F6405" i="45"/>
  <c r="F6406" i="45"/>
  <c r="F6407" i="45"/>
  <c r="F6408" i="45"/>
  <c r="K6408" i="45" s="1"/>
  <c r="F6409" i="45"/>
  <c r="K6409" i="45" s="1"/>
  <c r="F6410" i="45"/>
  <c r="K6410" i="45" s="1"/>
  <c r="F6411" i="45"/>
  <c r="K6411" i="45" s="1"/>
  <c r="F6412" i="45"/>
  <c r="K6412" i="45" s="1"/>
  <c r="F6413" i="45"/>
  <c r="K6413" i="45" s="1"/>
  <c r="F6414" i="45"/>
  <c r="K6414" i="45" s="1"/>
  <c r="F6415" i="45"/>
  <c r="K6415" i="45" s="1"/>
  <c r="F6416" i="45"/>
  <c r="K6416" i="45" s="1"/>
  <c r="F6417" i="45"/>
  <c r="K6417" i="45" s="1"/>
  <c r="F6418" i="45"/>
  <c r="K6418" i="45" s="1"/>
  <c r="F6419" i="45"/>
  <c r="F6420" i="45"/>
  <c r="K6420" i="45" s="1"/>
  <c r="F6421" i="45"/>
  <c r="F6422" i="45"/>
  <c r="F6423" i="45"/>
  <c r="K6423" i="45" s="1"/>
  <c r="F6424" i="45"/>
  <c r="K6424" i="45" s="1"/>
  <c r="F6425" i="45"/>
  <c r="K6425" i="45" s="1"/>
  <c r="F6426" i="45"/>
  <c r="K6426" i="45" s="1"/>
  <c r="F6427" i="45"/>
  <c r="K6427" i="45" s="1"/>
  <c r="F6428" i="45"/>
  <c r="K6428" i="45" s="1"/>
  <c r="F6429" i="45"/>
  <c r="K6429" i="45" s="1"/>
  <c r="F6430" i="45"/>
  <c r="K6430" i="45" s="1"/>
  <c r="F6431" i="45"/>
  <c r="F6432" i="45"/>
  <c r="K6432" i="45" s="1"/>
  <c r="F6433" i="45"/>
  <c r="K6433" i="45" s="1"/>
  <c r="F6434" i="45"/>
  <c r="K6434" i="45" s="1"/>
  <c r="F6435" i="45"/>
  <c r="K6435" i="45" s="1"/>
  <c r="F6436" i="45"/>
  <c r="K6436" i="45" s="1"/>
  <c r="F6437" i="45"/>
  <c r="F6438" i="45"/>
  <c r="F6439" i="45"/>
  <c r="K6439" i="45" s="1"/>
  <c r="F6440" i="45"/>
  <c r="K6440" i="45" s="1"/>
  <c r="F6441" i="45"/>
  <c r="K6441" i="45" s="1"/>
  <c r="F6442" i="45"/>
  <c r="K6442" i="45" s="1"/>
  <c r="F6443" i="45"/>
  <c r="F6444" i="45"/>
  <c r="K6444" i="45" s="1"/>
  <c r="F6445" i="45"/>
  <c r="K6445" i="45" s="1"/>
  <c r="F6446" i="45"/>
  <c r="K6446" i="45" s="1"/>
  <c r="F6447" i="45"/>
  <c r="K6447" i="45" s="1"/>
  <c r="F6448" i="45"/>
  <c r="K6448" i="45" s="1"/>
  <c r="F6449" i="45"/>
  <c r="K6449" i="45" s="1"/>
  <c r="F6450" i="45"/>
  <c r="K6450" i="45" s="1"/>
  <c r="F6451" i="45"/>
  <c r="K6451" i="45" s="1"/>
  <c r="F6452" i="45"/>
  <c r="K6452" i="45" s="1"/>
  <c r="F6453" i="45"/>
  <c r="F6454" i="45"/>
  <c r="F6455" i="45"/>
  <c r="F6456" i="45"/>
  <c r="K6456" i="45" s="1"/>
  <c r="F6457" i="45"/>
  <c r="K6457" i="45" s="1"/>
  <c r="F6458" i="45"/>
  <c r="K6458" i="45" s="1"/>
  <c r="F6459" i="45"/>
  <c r="K6459" i="45" s="1"/>
  <c r="F6460" i="45"/>
  <c r="K6460" i="45" s="1"/>
  <c r="F6461" i="45"/>
  <c r="K6461" i="45" s="1"/>
  <c r="F6462" i="45"/>
  <c r="K6462" i="45" s="1"/>
  <c r="F6463" i="45"/>
  <c r="K6463" i="45" s="1"/>
  <c r="F6464" i="45"/>
  <c r="K6464" i="45" s="1"/>
  <c r="F6465" i="45"/>
  <c r="K6465" i="45" s="1"/>
  <c r="F6466" i="45"/>
  <c r="K6466" i="45" s="1"/>
  <c r="F6467" i="45"/>
  <c r="F6468" i="45"/>
  <c r="K6468" i="45" s="1"/>
  <c r="F6469" i="45"/>
  <c r="F6470" i="45"/>
  <c r="F6471" i="45"/>
  <c r="K6471" i="45" s="1"/>
  <c r="F6472" i="45"/>
  <c r="K6472" i="45" s="1"/>
  <c r="F6473" i="45"/>
  <c r="K6473" i="45" s="1"/>
  <c r="F6474" i="45"/>
  <c r="K6474" i="45" s="1"/>
  <c r="F6475" i="45"/>
  <c r="K6475" i="45" s="1"/>
  <c r="F6476" i="45"/>
  <c r="K6476" i="45" s="1"/>
  <c r="F6477" i="45"/>
  <c r="K6477" i="45" s="1"/>
  <c r="F6478" i="45"/>
  <c r="K6478" i="45" s="1"/>
  <c r="F6479" i="45"/>
  <c r="F6480" i="45"/>
  <c r="K6480" i="45" s="1"/>
  <c r="F6481" i="45"/>
  <c r="K6481" i="45" s="1"/>
  <c r="F6482" i="45"/>
  <c r="K6482" i="45" s="1"/>
  <c r="F6483" i="45"/>
  <c r="K6483" i="45" s="1"/>
  <c r="F6484" i="45"/>
  <c r="K6484" i="45" s="1"/>
  <c r="F6485" i="45"/>
  <c r="F6486" i="45"/>
  <c r="F6487" i="45"/>
  <c r="K6487" i="45" s="1"/>
  <c r="F6488" i="45"/>
  <c r="K6488" i="45" s="1"/>
  <c r="F6489" i="45"/>
  <c r="K6489" i="45" s="1"/>
  <c r="F6490" i="45"/>
  <c r="K6490" i="45" s="1"/>
  <c r="F6491" i="45"/>
  <c r="F6492" i="45"/>
  <c r="K6492" i="45" s="1"/>
  <c r="F6493" i="45"/>
  <c r="K6493" i="45" s="1"/>
  <c r="F6494" i="45"/>
  <c r="K6494" i="45" s="1"/>
  <c r="F6495" i="45"/>
  <c r="K6495" i="45" s="1"/>
  <c r="F6496" i="45"/>
  <c r="K6496" i="45" s="1"/>
  <c r="F6497" i="45"/>
  <c r="K6497" i="45" s="1"/>
  <c r="F6498" i="45"/>
  <c r="K6498" i="45" s="1"/>
  <c r="F6499" i="45"/>
  <c r="K6499" i="45" s="1"/>
  <c r="F6500" i="45"/>
  <c r="K6500" i="45" s="1"/>
  <c r="F6501" i="45"/>
  <c r="F6502" i="45"/>
  <c r="F6503" i="45"/>
  <c r="F6504" i="45"/>
  <c r="K6504" i="45" s="1"/>
  <c r="F6505" i="45"/>
  <c r="K6505" i="45" s="1"/>
  <c r="F6506" i="45"/>
  <c r="K6506" i="45" s="1"/>
  <c r="F6507" i="45"/>
  <c r="K6507" i="45" s="1"/>
  <c r="F6508" i="45"/>
  <c r="K6508" i="45" s="1"/>
  <c r="F6509" i="45"/>
  <c r="K6509" i="45" s="1"/>
  <c r="F6510" i="45"/>
  <c r="K6510" i="45" s="1"/>
  <c r="F6511" i="45"/>
  <c r="K6511" i="45" s="1"/>
  <c r="F6512" i="45"/>
  <c r="K6512" i="45" s="1"/>
  <c r="F6513" i="45"/>
  <c r="K6513" i="45" s="1"/>
  <c r="F6514" i="45"/>
  <c r="K6514" i="45" s="1"/>
  <c r="F6515" i="45"/>
  <c r="F6516" i="45"/>
  <c r="K6516" i="45" s="1"/>
  <c r="F6517" i="45"/>
  <c r="F6518" i="45"/>
  <c r="F6519" i="45"/>
  <c r="K6519" i="45" s="1"/>
  <c r="F6520" i="45"/>
  <c r="K6520" i="45" s="1"/>
  <c r="F6521" i="45"/>
  <c r="K6521" i="45" s="1"/>
  <c r="F6522" i="45"/>
  <c r="K6522" i="45" s="1"/>
  <c r="F6523" i="45"/>
  <c r="K6523" i="45" s="1"/>
  <c r="F6524" i="45"/>
  <c r="K6524" i="45" s="1"/>
  <c r="F6525" i="45"/>
  <c r="K6525" i="45" s="1"/>
  <c r="F6526" i="45"/>
  <c r="K6526" i="45" s="1"/>
  <c r="F6527" i="45"/>
  <c r="F6528" i="45"/>
  <c r="K6528" i="45" s="1"/>
  <c r="F6529" i="45"/>
  <c r="K6529" i="45" s="1"/>
  <c r="F6530" i="45"/>
  <c r="K6530" i="45" s="1"/>
  <c r="F6531" i="45"/>
  <c r="K6531" i="45" s="1"/>
  <c r="F6532" i="45"/>
  <c r="K6532" i="45" s="1"/>
  <c r="F6533" i="45"/>
  <c r="F6534" i="45"/>
  <c r="F6535" i="45"/>
  <c r="K6535" i="45" s="1"/>
  <c r="F6536" i="45"/>
  <c r="K6536" i="45" s="1"/>
  <c r="F6537" i="45"/>
  <c r="K6537" i="45" s="1"/>
  <c r="F6538" i="45"/>
  <c r="K6538" i="45" s="1"/>
  <c r="F6539" i="45"/>
  <c r="F6540" i="45"/>
  <c r="K6540" i="45" s="1"/>
  <c r="F6541" i="45"/>
  <c r="K6541" i="45" s="1"/>
  <c r="F6542" i="45"/>
  <c r="K6542" i="45" s="1"/>
  <c r="F6543" i="45"/>
  <c r="K6543" i="45" s="1"/>
  <c r="F6544" i="45"/>
  <c r="K6544" i="45" s="1"/>
  <c r="F6545" i="45"/>
  <c r="K6545" i="45" s="1"/>
  <c r="F6546" i="45"/>
  <c r="K6546" i="45" s="1"/>
  <c r="F6547" i="45"/>
  <c r="K6547" i="45" s="1"/>
  <c r="F6548" i="45"/>
  <c r="K6548" i="45" s="1"/>
  <c r="F6549" i="45"/>
  <c r="F6550" i="45"/>
  <c r="F6551" i="45"/>
  <c r="F6552" i="45"/>
  <c r="K6552" i="45" s="1"/>
  <c r="F6553" i="45"/>
  <c r="K6553" i="45" s="1"/>
  <c r="F6554" i="45"/>
  <c r="K6554" i="45" s="1"/>
  <c r="F6555" i="45"/>
  <c r="K6555" i="45" s="1"/>
  <c r="F6556" i="45"/>
  <c r="K6556" i="45" s="1"/>
  <c r="F6557" i="45"/>
  <c r="K6557" i="45" s="1"/>
  <c r="F6558" i="45"/>
  <c r="K6558" i="45" s="1"/>
  <c r="F6559" i="45"/>
  <c r="K6559" i="45" s="1"/>
  <c r="F6560" i="45"/>
  <c r="K6560" i="45" s="1"/>
  <c r="F6561" i="45"/>
  <c r="K6561" i="45" s="1"/>
  <c r="F6562" i="45"/>
  <c r="K6562" i="45" s="1"/>
  <c r="F6563" i="45"/>
  <c r="F6564" i="45"/>
  <c r="K6564" i="45" s="1"/>
  <c r="F6565" i="45"/>
  <c r="F6566" i="45"/>
  <c r="F6567" i="45"/>
  <c r="K6567" i="45" s="1"/>
  <c r="F6568" i="45"/>
  <c r="K6568" i="45" s="1"/>
  <c r="F6569" i="45"/>
  <c r="K6569" i="45" s="1"/>
  <c r="F6570" i="45"/>
  <c r="K6570" i="45" s="1"/>
  <c r="F6571" i="45"/>
  <c r="K6571" i="45" s="1"/>
  <c r="F6572" i="45"/>
  <c r="K6572" i="45" s="1"/>
  <c r="F6573" i="45"/>
  <c r="K6573" i="45" s="1"/>
  <c r="F6574" i="45"/>
  <c r="K6574" i="45" s="1"/>
  <c r="F6575" i="45"/>
  <c r="F6576" i="45"/>
  <c r="K6576" i="45" s="1"/>
  <c r="F6577" i="45"/>
  <c r="K6577" i="45" s="1"/>
  <c r="F6578" i="45"/>
  <c r="K6578" i="45" s="1"/>
  <c r="F6579" i="45"/>
  <c r="K6579" i="45" s="1"/>
  <c r="F6580" i="45"/>
  <c r="K6580" i="45" s="1"/>
  <c r="F6581" i="45"/>
  <c r="F6582" i="45"/>
  <c r="F6583" i="45"/>
  <c r="K6583" i="45" s="1"/>
  <c r="F6584" i="45"/>
  <c r="K6584" i="45" s="1"/>
  <c r="F6585" i="45"/>
  <c r="K6585" i="45" s="1"/>
  <c r="F6586" i="45"/>
  <c r="K6586" i="45" s="1"/>
  <c r="F6587" i="45"/>
  <c r="F6588" i="45"/>
  <c r="K6588" i="45" s="1"/>
  <c r="F6589" i="45"/>
  <c r="K6589" i="45" s="1"/>
  <c r="F6590" i="45"/>
  <c r="K6590" i="45" s="1"/>
  <c r="F6591" i="45"/>
  <c r="K6591" i="45" s="1"/>
  <c r="F6592" i="45"/>
  <c r="K6592" i="45" s="1"/>
  <c r="F6593" i="45"/>
  <c r="K6593" i="45" s="1"/>
  <c r="F6594" i="45"/>
  <c r="K6594" i="45" s="1"/>
  <c r="F6595" i="45"/>
  <c r="K6595" i="45" s="1"/>
  <c r="F6596" i="45"/>
  <c r="K6596" i="45" s="1"/>
  <c r="F6597" i="45"/>
  <c r="F6598" i="45"/>
  <c r="F6599" i="45"/>
  <c r="F6600" i="45"/>
  <c r="K6600" i="45" s="1"/>
  <c r="F6601" i="45"/>
  <c r="K6601" i="45" s="1"/>
  <c r="F6602" i="45"/>
  <c r="K6602" i="45" s="1"/>
  <c r="F6603" i="45"/>
  <c r="K6603" i="45" s="1"/>
  <c r="F6604" i="45"/>
  <c r="K6604" i="45" s="1"/>
  <c r="F6605" i="45"/>
  <c r="K6605" i="45" s="1"/>
  <c r="F6606" i="45"/>
  <c r="K6606" i="45" s="1"/>
  <c r="F6607" i="45"/>
  <c r="K6607" i="45" s="1"/>
  <c r="F6608" i="45"/>
  <c r="K6608" i="45" s="1"/>
  <c r="F6609" i="45"/>
  <c r="K6609" i="45" s="1"/>
  <c r="F6610" i="45"/>
  <c r="K6610" i="45" s="1"/>
  <c r="F6611" i="45"/>
  <c r="F6612" i="45"/>
  <c r="K6612" i="45" s="1"/>
  <c r="F6613" i="45"/>
  <c r="F6614" i="45"/>
  <c r="F6615" i="45"/>
  <c r="K6615" i="45" s="1"/>
  <c r="F6616" i="45"/>
  <c r="K6616" i="45" s="1"/>
  <c r="F6617" i="45"/>
  <c r="K6617" i="45" s="1"/>
  <c r="F6618" i="45"/>
  <c r="K6618" i="45" s="1"/>
  <c r="F6619" i="45"/>
  <c r="K6619" i="45" s="1"/>
  <c r="F6620" i="45"/>
  <c r="K6620" i="45" s="1"/>
  <c r="F6621" i="45"/>
  <c r="K6621" i="45" s="1"/>
  <c r="F6622" i="45"/>
  <c r="K6622" i="45" s="1"/>
  <c r="F6623" i="45"/>
  <c r="F6624" i="45"/>
  <c r="K6624" i="45" s="1"/>
  <c r="F6625" i="45"/>
  <c r="K6625" i="45" s="1"/>
  <c r="F6626" i="45"/>
  <c r="K6626" i="45" s="1"/>
  <c r="F6627" i="45"/>
  <c r="K6627" i="45" s="1"/>
  <c r="F6628" i="45"/>
  <c r="K6628" i="45" s="1"/>
  <c r="F6629" i="45"/>
  <c r="F6630" i="45"/>
  <c r="F6631" i="45"/>
  <c r="K6631" i="45" s="1"/>
  <c r="F6632" i="45"/>
  <c r="K6632" i="45" s="1"/>
  <c r="F6633" i="45"/>
  <c r="K6633" i="45" s="1"/>
  <c r="F6634" i="45"/>
  <c r="K6634" i="45" s="1"/>
  <c r="F6635" i="45"/>
  <c r="F6636" i="45"/>
  <c r="K6636" i="45" s="1"/>
  <c r="F6637" i="45"/>
  <c r="K6637" i="45" s="1"/>
  <c r="F6638" i="45"/>
  <c r="K6638" i="45" s="1"/>
  <c r="F6639" i="45"/>
  <c r="K6639" i="45" s="1"/>
  <c r="F6640" i="45"/>
  <c r="K6640" i="45" s="1"/>
  <c r="F6641" i="45"/>
  <c r="K6641" i="45" s="1"/>
  <c r="F6642" i="45"/>
  <c r="K6642" i="45" s="1"/>
  <c r="F6643" i="45"/>
  <c r="K6643" i="45" s="1"/>
  <c r="F6644" i="45"/>
  <c r="K6644" i="45" s="1"/>
  <c r="F6645" i="45"/>
  <c r="F6646" i="45"/>
  <c r="F6647" i="45"/>
  <c r="F6648" i="45"/>
  <c r="K6648" i="45" s="1"/>
  <c r="F6649" i="45"/>
  <c r="K6649" i="45" s="1"/>
  <c r="F6650" i="45"/>
  <c r="K6650" i="45" s="1"/>
  <c r="F6651" i="45"/>
  <c r="K6651" i="45" s="1"/>
  <c r="F6652" i="45"/>
  <c r="K6652" i="45" s="1"/>
  <c r="F6653" i="45"/>
  <c r="K6653" i="45" s="1"/>
  <c r="F6654" i="45"/>
  <c r="K6654" i="45" s="1"/>
  <c r="F6655" i="45"/>
  <c r="K6655" i="45" s="1"/>
  <c r="F6656" i="45"/>
  <c r="K6656" i="45" s="1"/>
  <c r="F6657" i="45"/>
  <c r="K6657" i="45" s="1"/>
  <c r="F6658" i="45"/>
  <c r="K6658" i="45" s="1"/>
  <c r="F6659" i="45"/>
  <c r="F6660" i="45"/>
  <c r="K6660" i="45" s="1"/>
  <c r="F6661" i="45"/>
  <c r="F6662" i="45"/>
  <c r="F6663" i="45"/>
  <c r="K6663" i="45" s="1"/>
  <c r="F6664" i="45"/>
  <c r="K6664" i="45" s="1"/>
  <c r="F6665" i="45"/>
  <c r="K6665" i="45" s="1"/>
  <c r="F6666" i="45"/>
  <c r="K6666" i="45" s="1"/>
  <c r="F6667" i="45"/>
  <c r="K6667" i="45" s="1"/>
  <c r="F6668" i="45"/>
  <c r="K6668" i="45" s="1"/>
  <c r="F6669" i="45"/>
  <c r="K6669" i="45" s="1"/>
  <c r="F6670" i="45"/>
  <c r="K6670" i="45" s="1"/>
  <c r="F6671" i="45"/>
  <c r="F6672" i="45"/>
  <c r="K6672" i="45" s="1"/>
  <c r="F6673" i="45"/>
  <c r="K6673" i="45" s="1"/>
  <c r="F6674" i="45"/>
  <c r="K6674" i="45" s="1"/>
  <c r="F6675" i="45"/>
  <c r="K6675" i="45" s="1"/>
  <c r="F6676" i="45"/>
  <c r="K6676" i="45" s="1"/>
  <c r="F6677" i="45"/>
  <c r="F6678" i="45"/>
  <c r="F6679" i="45"/>
  <c r="K6679" i="45" s="1"/>
  <c r="F6680" i="45"/>
  <c r="K6680" i="45" s="1"/>
  <c r="F6681" i="45"/>
  <c r="K6681" i="45" s="1"/>
  <c r="F6682" i="45"/>
  <c r="K6682" i="45" s="1"/>
  <c r="F6683" i="45"/>
  <c r="F6684" i="45"/>
  <c r="K6684" i="45" s="1"/>
  <c r="F6685" i="45"/>
  <c r="K6685" i="45" s="1"/>
  <c r="F6686" i="45"/>
  <c r="K6686" i="45" s="1"/>
  <c r="F6687" i="45"/>
  <c r="K6687" i="45" s="1"/>
  <c r="F6688" i="45"/>
  <c r="K6688" i="45" s="1"/>
  <c r="F6689" i="45"/>
  <c r="K6689" i="45" s="1"/>
  <c r="F6690" i="45"/>
  <c r="K6690" i="45" s="1"/>
  <c r="F6691" i="45"/>
  <c r="K6691" i="45" s="1"/>
  <c r="F6692" i="45"/>
  <c r="K6692" i="45" s="1"/>
  <c r="F6693" i="45"/>
  <c r="F6694" i="45"/>
  <c r="F6695" i="45"/>
  <c r="F6696" i="45"/>
  <c r="K6696" i="45" s="1"/>
  <c r="F6697" i="45"/>
  <c r="K6697" i="45" s="1"/>
  <c r="F6698" i="45"/>
  <c r="K6698" i="45" s="1"/>
  <c r="F6699" i="45"/>
  <c r="K6699" i="45" s="1"/>
  <c r="F6700" i="45"/>
  <c r="K6700" i="45" s="1"/>
  <c r="F6701" i="45"/>
  <c r="K6701" i="45" s="1"/>
  <c r="F6702" i="45"/>
  <c r="K6702" i="45" s="1"/>
  <c r="F6703" i="45"/>
  <c r="K6703" i="45" s="1"/>
  <c r="F6704" i="45"/>
  <c r="K6704" i="45" s="1"/>
  <c r="F6705" i="45"/>
  <c r="K6705" i="45" s="1"/>
  <c r="F6706" i="45"/>
  <c r="K6706" i="45" s="1"/>
  <c r="F6707" i="45"/>
  <c r="F6708" i="45"/>
  <c r="K6708" i="45" s="1"/>
  <c r="F6709" i="45"/>
  <c r="F6710" i="45"/>
  <c r="F6711" i="45"/>
  <c r="K6711" i="45" s="1"/>
  <c r="F6712" i="45"/>
  <c r="K6712" i="45" s="1"/>
  <c r="F6713" i="45"/>
  <c r="K6713" i="45" s="1"/>
  <c r="F6714" i="45"/>
  <c r="K6714" i="45" s="1"/>
  <c r="F6715" i="45"/>
  <c r="K6715" i="45" s="1"/>
  <c r="F6716" i="45"/>
  <c r="K6716" i="45" s="1"/>
  <c r="F6717" i="45"/>
  <c r="K6717" i="45" s="1"/>
  <c r="F6718" i="45"/>
  <c r="K6718" i="45" s="1"/>
  <c r="F6719" i="45"/>
  <c r="F6720" i="45"/>
  <c r="K6720" i="45" s="1"/>
  <c r="F6721" i="45"/>
  <c r="K6721" i="45" s="1"/>
  <c r="F6722" i="45"/>
  <c r="K6722" i="45" s="1"/>
  <c r="F6723" i="45"/>
  <c r="K6723" i="45" s="1"/>
  <c r="F6724" i="45"/>
  <c r="K6724" i="45" s="1"/>
  <c r="F6725" i="45"/>
  <c r="F6726" i="45"/>
  <c r="F6727" i="45"/>
  <c r="K6727" i="45" s="1"/>
  <c r="F6728" i="45"/>
  <c r="K6728" i="45" s="1"/>
  <c r="F6729" i="45"/>
  <c r="K6729" i="45" s="1"/>
  <c r="F6730" i="45"/>
  <c r="K6730" i="45" s="1"/>
  <c r="F6731" i="45"/>
  <c r="F6732" i="45"/>
  <c r="K6732" i="45" s="1"/>
  <c r="F6733" i="45"/>
  <c r="K6733" i="45" s="1"/>
  <c r="F6734" i="45"/>
  <c r="K6734" i="45" s="1"/>
  <c r="F6735" i="45"/>
  <c r="K6735" i="45" s="1"/>
  <c r="F6736" i="45"/>
  <c r="K6736" i="45" s="1"/>
  <c r="F6737" i="45"/>
  <c r="K6737" i="45" s="1"/>
  <c r="F6738" i="45"/>
  <c r="K6738" i="45" s="1"/>
  <c r="F6739" i="45"/>
  <c r="K6739" i="45" s="1"/>
  <c r="F6740" i="45"/>
  <c r="K6740" i="45" s="1"/>
  <c r="F6741" i="45"/>
  <c r="F6742" i="45"/>
  <c r="F6743" i="45"/>
  <c r="F6744" i="45"/>
  <c r="K6744" i="45" s="1"/>
  <c r="F6745" i="45"/>
  <c r="K6745" i="45" s="1"/>
  <c r="F6746" i="45"/>
  <c r="K6746" i="45" s="1"/>
  <c r="F6747" i="45"/>
  <c r="K6747" i="45" s="1"/>
  <c r="F6748" i="45"/>
  <c r="K6748" i="45" s="1"/>
  <c r="F6749" i="45"/>
  <c r="K6749" i="45" s="1"/>
  <c r="F6750" i="45"/>
  <c r="K6750" i="45" s="1"/>
  <c r="F6751" i="45"/>
  <c r="K6751" i="45" s="1"/>
  <c r="F6752" i="45"/>
  <c r="K6752" i="45" s="1"/>
  <c r="F6753" i="45"/>
  <c r="K6753" i="45" s="1"/>
  <c r="F6754" i="45"/>
  <c r="K6754" i="45" s="1"/>
  <c r="F6755" i="45"/>
  <c r="F6756" i="45"/>
  <c r="K6756" i="45" s="1"/>
  <c r="F6757" i="45"/>
  <c r="F6758" i="45"/>
  <c r="F6759" i="45"/>
  <c r="K6759" i="45" s="1"/>
  <c r="F6760" i="45"/>
  <c r="K6760" i="45" s="1"/>
  <c r="F6761" i="45"/>
  <c r="K6761" i="45" s="1"/>
  <c r="F6762" i="45"/>
  <c r="K6762" i="45" s="1"/>
  <c r="F6763" i="45"/>
  <c r="K6763" i="45" s="1"/>
  <c r="F6764" i="45"/>
  <c r="K6764" i="45" s="1"/>
  <c r="F6765" i="45"/>
  <c r="K6765" i="45" s="1"/>
  <c r="F6766" i="45"/>
  <c r="K6766" i="45" s="1"/>
  <c r="F6767" i="45"/>
  <c r="F6768" i="45"/>
  <c r="K6768" i="45" s="1"/>
  <c r="F6769" i="45"/>
  <c r="K6769" i="45" s="1"/>
  <c r="F6770" i="45"/>
  <c r="K6770" i="45" s="1"/>
  <c r="F6771" i="45"/>
  <c r="K6771" i="45" s="1"/>
  <c r="F6772" i="45"/>
  <c r="K6772" i="45" s="1"/>
  <c r="F6773" i="45"/>
  <c r="F6774" i="45"/>
  <c r="F6775" i="45"/>
  <c r="K6775" i="45" s="1"/>
  <c r="F6776" i="45"/>
  <c r="K6776" i="45" s="1"/>
  <c r="F6777" i="45"/>
  <c r="K6777" i="45" s="1"/>
  <c r="F6778" i="45"/>
  <c r="K6778" i="45" s="1"/>
  <c r="F6779" i="45"/>
  <c r="F6780" i="45"/>
  <c r="K6780" i="45" s="1"/>
  <c r="F6781" i="45"/>
  <c r="K6781" i="45" s="1"/>
  <c r="F6782" i="45"/>
  <c r="K6782" i="45" s="1"/>
  <c r="F6783" i="45"/>
  <c r="K6783" i="45" s="1"/>
  <c r="F6784" i="45"/>
  <c r="K6784" i="45" s="1"/>
  <c r="F6785" i="45"/>
  <c r="K6785" i="45" s="1"/>
  <c r="F6786" i="45"/>
  <c r="K6786" i="45" s="1"/>
  <c r="F6787" i="45"/>
  <c r="K6787" i="45" s="1"/>
  <c r="F6788" i="45"/>
  <c r="K6788" i="45" s="1"/>
  <c r="F6789" i="45"/>
  <c r="F6790" i="45"/>
  <c r="F6791" i="45"/>
  <c r="F6792" i="45"/>
  <c r="K6792" i="45" s="1"/>
  <c r="F6793" i="45"/>
  <c r="K6793" i="45" s="1"/>
  <c r="F6794" i="45"/>
  <c r="K6794" i="45" s="1"/>
  <c r="F6795" i="45"/>
  <c r="K6795" i="45" s="1"/>
  <c r="F6796" i="45"/>
  <c r="K6796" i="45" s="1"/>
  <c r="F6797" i="45"/>
  <c r="K6797" i="45" s="1"/>
  <c r="F6798" i="45"/>
  <c r="K6798" i="45" s="1"/>
  <c r="F6799" i="45"/>
  <c r="K6799" i="45" s="1"/>
  <c r="F6800" i="45"/>
  <c r="K6800" i="45" s="1"/>
  <c r="F6801" i="45"/>
  <c r="K6801" i="45" s="1"/>
  <c r="F6802" i="45"/>
  <c r="K6802" i="45" s="1"/>
  <c r="F6803" i="45"/>
  <c r="F6804" i="45"/>
  <c r="K6804" i="45" s="1"/>
  <c r="F6805" i="45"/>
  <c r="F6806" i="45"/>
  <c r="F6807" i="45"/>
  <c r="K6807" i="45" s="1"/>
  <c r="F6808" i="45"/>
  <c r="K6808" i="45" s="1"/>
  <c r="F6809" i="45"/>
  <c r="K6809" i="45" s="1"/>
  <c r="F6810" i="45"/>
  <c r="K6810" i="45" s="1"/>
  <c r="F6811" i="45"/>
  <c r="K6811" i="45" s="1"/>
  <c r="F6812" i="45"/>
  <c r="K6812" i="45" s="1"/>
  <c r="F6813" i="45"/>
  <c r="K6813" i="45" s="1"/>
  <c r="F6814" i="45"/>
  <c r="K6814" i="45" s="1"/>
  <c r="F6815" i="45"/>
  <c r="F6816" i="45"/>
  <c r="K6816" i="45" s="1"/>
  <c r="F6817" i="45"/>
  <c r="K6817" i="45" s="1"/>
  <c r="F6818" i="45"/>
  <c r="K6818" i="45" s="1"/>
  <c r="F6819" i="45"/>
  <c r="K6819" i="45" s="1"/>
  <c r="F6820" i="45"/>
  <c r="K6820" i="45" s="1"/>
  <c r="F6821" i="45"/>
  <c r="F6822" i="45"/>
  <c r="F6823" i="45"/>
  <c r="K6823" i="45" s="1"/>
  <c r="F6824" i="45"/>
  <c r="K6824" i="45" s="1"/>
  <c r="F6825" i="45"/>
  <c r="K6825" i="45" s="1"/>
  <c r="F6826" i="45"/>
  <c r="K6826" i="45" s="1"/>
  <c r="F6827" i="45"/>
  <c r="F6828" i="45"/>
  <c r="K6828" i="45" s="1"/>
  <c r="F6829" i="45"/>
  <c r="K6829" i="45" s="1"/>
  <c r="F6830" i="45"/>
  <c r="K6830" i="45" s="1"/>
  <c r="F6831" i="45"/>
  <c r="K6831" i="45" s="1"/>
  <c r="F6832" i="45"/>
  <c r="K6832" i="45" s="1"/>
  <c r="F6833" i="45"/>
  <c r="K6833" i="45" s="1"/>
  <c r="F6834" i="45"/>
  <c r="K6834" i="45" s="1"/>
  <c r="F6835" i="45"/>
  <c r="K6835" i="45" s="1"/>
  <c r="F6836" i="45"/>
  <c r="K6836" i="45" s="1"/>
  <c r="F6837" i="45"/>
  <c r="F6838" i="45"/>
  <c r="F6839" i="45"/>
  <c r="F6840" i="45"/>
  <c r="K6840" i="45" s="1"/>
  <c r="F6841" i="45"/>
  <c r="K6841" i="45" s="1"/>
  <c r="F6842" i="45"/>
  <c r="K6842" i="45" s="1"/>
  <c r="F6843" i="45"/>
  <c r="K6843" i="45" s="1"/>
  <c r="F6844" i="45"/>
  <c r="K6844" i="45" s="1"/>
  <c r="F6845" i="45"/>
  <c r="K6845" i="45" s="1"/>
  <c r="F6846" i="45"/>
  <c r="K6846" i="45" s="1"/>
  <c r="F6847" i="45"/>
  <c r="K6847" i="45" s="1"/>
  <c r="F6848" i="45"/>
  <c r="K6848" i="45" s="1"/>
  <c r="F6849" i="45"/>
  <c r="K6849" i="45" s="1"/>
  <c r="F6850" i="45"/>
  <c r="K6850" i="45" s="1"/>
  <c r="F6851" i="45"/>
  <c r="F6852" i="45"/>
  <c r="K6852" i="45" s="1"/>
  <c r="F6853" i="45"/>
  <c r="F6854" i="45"/>
  <c r="F6855" i="45"/>
  <c r="K6855" i="45" s="1"/>
  <c r="F6856" i="45"/>
  <c r="K6856" i="45" s="1"/>
  <c r="F6857" i="45"/>
  <c r="K6857" i="45" s="1"/>
  <c r="F6858" i="45"/>
  <c r="K6858" i="45" s="1"/>
  <c r="F6859" i="45"/>
  <c r="K6859" i="45" s="1"/>
  <c r="F6860" i="45"/>
  <c r="K6860" i="45" s="1"/>
  <c r="F6861" i="45"/>
  <c r="K6861" i="45" s="1"/>
  <c r="F6862" i="45"/>
  <c r="K6862" i="45" s="1"/>
  <c r="F6863" i="45"/>
  <c r="F6864" i="45"/>
  <c r="K6864" i="45" s="1"/>
  <c r="F6865" i="45"/>
  <c r="K6865" i="45" s="1"/>
  <c r="F6866" i="45"/>
  <c r="K6866" i="45" s="1"/>
  <c r="F6867" i="45"/>
  <c r="K6867" i="45" s="1"/>
  <c r="F6868" i="45"/>
  <c r="K6868" i="45" s="1"/>
  <c r="F6869" i="45"/>
  <c r="F6870" i="45"/>
  <c r="F6871" i="45"/>
  <c r="K6871" i="45" s="1"/>
  <c r="F6872" i="45"/>
  <c r="K6872" i="45" s="1"/>
  <c r="F6873" i="45"/>
  <c r="K6873" i="45" s="1"/>
  <c r="F6874" i="45"/>
  <c r="K6874" i="45" s="1"/>
  <c r="F6875" i="45"/>
  <c r="F6876" i="45"/>
  <c r="K6876" i="45" s="1"/>
  <c r="F6877" i="45"/>
  <c r="K6877" i="45" s="1"/>
  <c r="F6878" i="45"/>
  <c r="K6878" i="45" s="1"/>
  <c r="F6879" i="45"/>
  <c r="K6879" i="45" s="1"/>
  <c r="F6880" i="45"/>
  <c r="K6880" i="45" s="1"/>
  <c r="F6881" i="45"/>
  <c r="K6881" i="45" s="1"/>
  <c r="F6882" i="45"/>
  <c r="K6882" i="45" s="1"/>
  <c r="F6883" i="45"/>
  <c r="K6883" i="45" s="1"/>
  <c r="F6884" i="45"/>
  <c r="K6884" i="45" s="1"/>
  <c r="F6885" i="45"/>
  <c r="F6886" i="45"/>
  <c r="F6887" i="45"/>
  <c r="F6888" i="45"/>
  <c r="K6888" i="45" s="1"/>
  <c r="F6889" i="45"/>
  <c r="K6889" i="45" s="1"/>
  <c r="F6890" i="45"/>
  <c r="K6890" i="45" s="1"/>
  <c r="F6891" i="45"/>
  <c r="K6891" i="45" s="1"/>
  <c r="F6892" i="45"/>
  <c r="K6892" i="45" s="1"/>
  <c r="F6893" i="45"/>
  <c r="K6893" i="45" s="1"/>
  <c r="F6894" i="45"/>
  <c r="K6894" i="45" s="1"/>
  <c r="F6895" i="45"/>
  <c r="K6895" i="45" s="1"/>
  <c r="F6896" i="45"/>
  <c r="K6896" i="45" s="1"/>
  <c r="F6897" i="45"/>
  <c r="K6897" i="45" s="1"/>
  <c r="F6898" i="45"/>
  <c r="K6898" i="45" s="1"/>
  <c r="F6899" i="45"/>
  <c r="F6900" i="45"/>
  <c r="K6900" i="45" s="1"/>
  <c r="F6901" i="45"/>
  <c r="F6902" i="45"/>
  <c r="F6903" i="45"/>
  <c r="K6903" i="45" s="1"/>
  <c r="F6904" i="45"/>
  <c r="K6904" i="45" s="1"/>
  <c r="F6905" i="45"/>
  <c r="K6905" i="45" s="1"/>
  <c r="F6906" i="45"/>
  <c r="K6906" i="45" s="1"/>
  <c r="F6907" i="45"/>
  <c r="K6907" i="45" s="1"/>
  <c r="F6908" i="45"/>
  <c r="K6908" i="45" s="1"/>
  <c r="F6909" i="45"/>
  <c r="K6909" i="45" s="1"/>
  <c r="F6910" i="45"/>
  <c r="K6910" i="45" s="1"/>
  <c r="F6911" i="45"/>
  <c r="F6912" i="45"/>
  <c r="K6912" i="45" s="1"/>
  <c r="F6913" i="45"/>
  <c r="K6913" i="45" s="1"/>
  <c r="F6914" i="45"/>
  <c r="K6914" i="45" s="1"/>
  <c r="F6915" i="45"/>
  <c r="K6915" i="45" s="1"/>
  <c r="F6916" i="45"/>
  <c r="K6916" i="45" s="1"/>
  <c r="F6917" i="45"/>
  <c r="F6918" i="45"/>
  <c r="F6919" i="45"/>
  <c r="K6919" i="45" s="1"/>
  <c r="F6920" i="45"/>
  <c r="K6920" i="45" s="1"/>
  <c r="F6921" i="45"/>
  <c r="K6921" i="45" s="1"/>
  <c r="F6922" i="45"/>
  <c r="K6922" i="45" s="1"/>
  <c r="F6923" i="45"/>
  <c r="F6924" i="45"/>
  <c r="K6924" i="45" s="1"/>
  <c r="F6925" i="45"/>
  <c r="K6925" i="45" s="1"/>
  <c r="F6926" i="45"/>
  <c r="K6926" i="45" s="1"/>
  <c r="F6927" i="45"/>
  <c r="K6927" i="45" s="1"/>
  <c r="F6928" i="45"/>
  <c r="K6928" i="45" s="1"/>
  <c r="F6929" i="45"/>
  <c r="K6929" i="45" s="1"/>
  <c r="F6930" i="45"/>
  <c r="K6930" i="45" s="1"/>
  <c r="F6931" i="45"/>
  <c r="K6931" i="45" s="1"/>
  <c r="F6932" i="45"/>
  <c r="K6932" i="45" s="1"/>
  <c r="F6933" i="45"/>
  <c r="F6934" i="45"/>
  <c r="F6935" i="45"/>
  <c r="F6936" i="45"/>
  <c r="K6936" i="45" s="1"/>
  <c r="F6937" i="45"/>
  <c r="K6937" i="45" s="1"/>
  <c r="F6938" i="45"/>
  <c r="K6938" i="45" s="1"/>
  <c r="F6939" i="45"/>
  <c r="K6939" i="45" s="1"/>
  <c r="F6940" i="45"/>
  <c r="K6940" i="45" s="1"/>
  <c r="F6941" i="45"/>
  <c r="K6941" i="45" s="1"/>
  <c r="F6942" i="45"/>
  <c r="K6942" i="45" s="1"/>
  <c r="F6943" i="45"/>
  <c r="K6943" i="45" s="1"/>
  <c r="F6944" i="45"/>
  <c r="K6944" i="45" s="1"/>
  <c r="F6945" i="45"/>
  <c r="K6945" i="45" s="1"/>
  <c r="F6946" i="45"/>
  <c r="K6946" i="45" s="1"/>
  <c r="F6947" i="45"/>
  <c r="F6948" i="45"/>
  <c r="K6948" i="45" s="1"/>
  <c r="F6949" i="45"/>
  <c r="F6950" i="45"/>
  <c r="F6951" i="45"/>
  <c r="K6951" i="45" s="1"/>
  <c r="F6952" i="45"/>
  <c r="K6952" i="45" s="1"/>
  <c r="F6953" i="45"/>
  <c r="K6953" i="45" s="1"/>
  <c r="F6954" i="45"/>
  <c r="K6954" i="45" s="1"/>
  <c r="F6955" i="45"/>
  <c r="K6955" i="45" s="1"/>
  <c r="F6956" i="45"/>
  <c r="K6956" i="45" s="1"/>
  <c r="F6957" i="45"/>
  <c r="K6957" i="45" s="1"/>
  <c r="F6958" i="45"/>
  <c r="K6958" i="45" s="1"/>
  <c r="F6959" i="45"/>
  <c r="F6960" i="45"/>
  <c r="K6960" i="45" s="1"/>
  <c r="F6961" i="45"/>
  <c r="K6961" i="45" s="1"/>
  <c r="F6962" i="45"/>
  <c r="K6962" i="45" s="1"/>
  <c r="F6963" i="45"/>
  <c r="K6963" i="45" s="1"/>
  <c r="F6964" i="45"/>
  <c r="K6964" i="45" s="1"/>
  <c r="F6965" i="45"/>
  <c r="F6966" i="45"/>
  <c r="F6967" i="45"/>
  <c r="K6967" i="45" s="1"/>
  <c r="F6968" i="45"/>
  <c r="K6968" i="45" s="1"/>
  <c r="F6969" i="45"/>
  <c r="K6969" i="45" s="1"/>
  <c r="F6970" i="45"/>
  <c r="K6970" i="45" s="1"/>
  <c r="F6971" i="45"/>
  <c r="F6972" i="45"/>
  <c r="K6972" i="45" s="1"/>
  <c r="F6973" i="45"/>
  <c r="K6973" i="45" s="1"/>
  <c r="F6974" i="45"/>
  <c r="K6974" i="45" s="1"/>
  <c r="F6975" i="45"/>
  <c r="K6975" i="45" s="1"/>
  <c r="F6976" i="45"/>
  <c r="K6976" i="45" s="1"/>
  <c r="F6977" i="45"/>
  <c r="K6977" i="45" s="1"/>
  <c r="F6978" i="45"/>
  <c r="K6978" i="45" s="1"/>
  <c r="F6979" i="45"/>
  <c r="K6979" i="45" s="1"/>
  <c r="F6980" i="45"/>
  <c r="K6980" i="45" s="1"/>
  <c r="F6981" i="45"/>
  <c r="F6982" i="45"/>
  <c r="F6983" i="45"/>
  <c r="F6984" i="45"/>
  <c r="K6984" i="45" s="1"/>
  <c r="F6985" i="45"/>
  <c r="K6985" i="45" s="1"/>
  <c r="F6986" i="45"/>
  <c r="K6986" i="45" s="1"/>
  <c r="F6987" i="45"/>
  <c r="K6987" i="45" s="1"/>
  <c r="F6988" i="45"/>
  <c r="K6988" i="45" s="1"/>
  <c r="F6989" i="45"/>
  <c r="K6989" i="45" s="1"/>
  <c r="F6990" i="45"/>
  <c r="K6990" i="45" s="1"/>
  <c r="F6991" i="45"/>
  <c r="K6991" i="45" s="1"/>
  <c r="F6992" i="45"/>
  <c r="K6992" i="45" s="1"/>
  <c r="F6993" i="45"/>
  <c r="K6993" i="45" s="1"/>
  <c r="F6994" i="45"/>
  <c r="K6994" i="45" s="1"/>
  <c r="F6995" i="45"/>
  <c r="F6996" i="45"/>
  <c r="K6996" i="45" s="1"/>
  <c r="F6997" i="45"/>
  <c r="F6998" i="45"/>
  <c r="F6999" i="45"/>
  <c r="K6999" i="45" s="1"/>
  <c r="F7000" i="45"/>
  <c r="K7000" i="45" s="1"/>
  <c r="F7001" i="45"/>
  <c r="K7001" i="45" s="1"/>
  <c r="F7002" i="45"/>
  <c r="K7002" i="45" s="1"/>
  <c r="F7003" i="45"/>
  <c r="K7003" i="45" s="1"/>
  <c r="F7004" i="45"/>
  <c r="K7004" i="45" s="1"/>
  <c r="F7005" i="45"/>
  <c r="K7005" i="45" s="1"/>
  <c r="F7006" i="45"/>
  <c r="K7006" i="45" s="1"/>
  <c r="F7007" i="45"/>
  <c r="F7008" i="45"/>
  <c r="K7008" i="45" s="1"/>
  <c r="F7009" i="45"/>
  <c r="K7009" i="45" s="1"/>
  <c r="F7010" i="45"/>
  <c r="K7010" i="45" s="1"/>
  <c r="F7011" i="45"/>
  <c r="K7011" i="45" s="1"/>
  <c r="F7012" i="45"/>
  <c r="K7012" i="45" s="1"/>
  <c r="F7013" i="45"/>
  <c r="F7014" i="45"/>
  <c r="F7015" i="45"/>
  <c r="K7015" i="45" s="1"/>
  <c r="F7016" i="45"/>
  <c r="K7016" i="45" s="1"/>
  <c r="F7017" i="45"/>
  <c r="K7017" i="45" s="1"/>
  <c r="F7018" i="45"/>
  <c r="K7018" i="45" s="1"/>
  <c r="F7019" i="45"/>
  <c r="F7020" i="45"/>
  <c r="K7020" i="45" s="1"/>
  <c r="F7021" i="45"/>
  <c r="K7021" i="45" s="1"/>
  <c r="F7022" i="45"/>
  <c r="K7022" i="45" s="1"/>
  <c r="F7023" i="45"/>
  <c r="K7023" i="45" s="1"/>
  <c r="F7024" i="45"/>
  <c r="K7024" i="45" s="1"/>
  <c r="F7025" i="45"/>
  <c r="K7025" i="45" s="1"/>
  <c r="F7026" i="45"/>
  <c r="K7026" i="45" s="1"/>
  <c r="F7027" i="45"/>
  <c r="K7027" i="45" s="1"/>
  <c r="F7028" i="45"/>
  <c r="K7028" i="45" s="1"/>
  <c r="F7029" i="45"/>
  <c r="F7030" i="45"/>
  <c r="F7031" i="45"/>
  <c r="F7032" i="45"/>
  <c r="K7032" i="45" s="1"/>
  <c r="F7033" i="45"/>
  <c r="K7033" i="45" s="1"/>
  <c r="F7034" i="45"/>
  <c r="K7034" i="45" s="1"/>
  <c r="F7035" i="45"/>
  <c r="K7035" i="45" s="1"/>
  <c r="F7036" i="45"/>
  <c r="K7036" i="45" s="1"/>
  <c r="F7037" i="45"/>
  <c r="K7037" i="45" s="1"/>
  <c r="F7038" i="45"/>
  <c r="K7038" i="45" s="1"/>
  <c r="F7039" i="45"/>
  <c r="K7039" i="45" s="1"/>
  <c r="F7040" i="45"/>
  <c r="K7040" i="45" s="1"/>
  <c r="F7041" i="45"/>
  <c r="K7041" i="45" s="1"/>
  <c r="F7042" i="45"/>
  <c r="K7042" i="45" s="1"/>
  <c r="F7043" i="45"/>
  <c r="F7044" i="45"/>
  <c r="K7044" i="45" s="1"/>
  <c r="F7045" i="45"/>
  <c r="F7046" i="45"/>
  <c r="F7047" i="45"/>
  <c r="K7047" i="45" s="1"/>
  <c r="F7048" i="45"/>
  <c r="K7048" i="45" s="1"/>
  <c r="F7049" i="45"/>
  <c r="K7049" i="45" s="1"/>
  <c r="F7050" i="45"/>
  <c r="K7050" i="45" s="1"/>
  <c r="F7051" i="45"/>
  <c r="K7051" i="45" s="1"/>
  <c r="F7052" i="45"/>
  <c r="K7052" i="45" s="1"/>
  <c r="F7053" i="45"/>
  <c r="K7053" i="45" s="1"/>
  <c r="F7054" i="45"/>
  <c r="K7054" i="45" s="1"/>
  <c r="F7055" i="45"/>
  <c r="F7056" i="45"/>
  <c r="K7056" i="45" s="1"/>
  <c r="F7057" i="45"/>
  <c r="K7057" i="45" s="1"/>
  <c r="F7058" i="45"/>
  <c r="K7058" i="45" s="1"/>
  <c r="F7059" i="45"/>
  <c r="K7059" i="45" s="1"/>
  <c r="F7060" i="45"/>
  <c r="K7060" i="45" s="1"/>
  <c r="F7061" i="45"/>
  <c r="F7062" i="45"/>
  <c r="F7063" i="45"/>
  <c r="K7063" i="45" s="1"/>
  <c r="F7064" i="45"/>
  <c r="K7064" i="45" s="1"/>
  <c r="F7065" i="45"/>
  <c r="K7065" i="45" s="1"/>
  <c r="F7066" i="45"/>
  <c r="K7066" i="45" s="1"/>
  <c r="F7067" i="45"/>
  <c r="F7068" i="45"/>
  <c r="K7068" i="45" s="1"/>
  <c r="F7069" i="45"/>
  <c r="K7069" i="45" s="1"/>
  <c r="F7070" i="45"/>
  <c r="K7070" i="45" s="1"/>
  <c r="F7071" i="45"/>
  <c r="K7071" i="45" s="1"/>
  <c r="F7072" i="45"/>
  <c r="K7072" i="45" s="1"/>
  <c r="F7073" i="45"/>
  <c r="K7073" i="45" s="1"/>
  <c r="F7074" i="45"/>
  <c r="K7074" i="45" s="1"/>
  <c r="F7075" i="45"/>
  <c r="K7075" i="45" s="1"/>
  <c r="F7076" i="45"/>
  <c r="K7076" i="45" s="1"/>
  <c r="F7077" i="45"/>
  <c r="F7078" i="45"/>
  <c r="F7079" i="45"/>
  <c r="F7080" i="45"/>
  <c r="K7080" i="45" s="1"/>
  <c r="F7081" i="45"/>
  <c r="K7081" i="45" s="1"/>
  <c r="F7082" i="45"/>
  <c r="K7082" i="45" s="1"/>
  <c r="F7083" i="45"/>
  <c r="K7083" i="45" s="1"/>
  <c r="F7084" i="45"/>
  <c r="K7084" i="45" s="1"/>
  <c r="F7085" i="45"/>
  <c r="K7085" i="45" s="1"/>
  <c r="F7086" i="45"/>
  <c r="K7086" i="45" s="1"/>
  <c r="F7087" i="45"/>
  <c r="K7087" i="45" s="1"/>
  <c r="F7088" i="45"/>
  <c r="K7088" i="45" s="1"/>
  <c r="F7089" i="45"/>
  <c r="K7089" i="45" s="1"/>
  <c r="F7090" i="45"/>
  <c r="K7090" i="45" s="1"/>
  <c r="F7091" i="45"/>
  <c r="F7092" i="45"/>
  <c r="K7092" i="45" s="1"/>
  <c r="F7093" i="45"/>
  <c r="F7094" i="45"/>
  <c r="F7095" i="45"/>
  <c r="K7095" i="45" s="1"/>
  <c r="F7096" i="45"/>
  <c r="K7096" i="45" s="1"/>
  <c r="F7097" i="45"/>
  <c r="K7097" i="45" s="1"/>
  <c r="F7098" i="45"/>
  <c r="K7098" i="45" s="1"/>
  <c r="F7099" i="45"/>
  <c r="K7099" i="45" s="1"/>
  <c r="F7100" i="45"/>
  <c r="K7100" i="45" s="1"/>
  <c r="F7101" i="45"/>
  <c r="K7101" i="45" s="1"/>
  <c r="F7102" i="45"/>
  <c r="K7102" i="45" s="1"/>
  <c r="F7103" i="45"/>
  <c r="F7104" i="45"/>
  <c r="K7104" i="45" s="1"/>
  <c r="F7105" i="45"/>
  <c r="K7105" i="45" s="1"/>
  <c r="F7106" i="45"/>
  <c r="K7106" i="45" s="1"/>
  <c r="F7107" i="45"/>
  <c r="K7107" i="45" s="1"/>
  <c r="F7108" i="45"/>
  <c r="K7108" i="45" s="1"/>
  <c r="F7109" i="45"/>
  <c r="F7110" i="45"/>
  <c r="F7111" i="45"/>
  <c r="K7111" i="45" s="1"/>
  <c r="F7112" i="45"/>
  <c r="K7112" i="45" s="1"/>
  <c r="F7113" i="45"/>
  <c r="K7113" i="45" s="1"/>
  <c r="F7114" i="45"/>
  <c r="K7114" i="45" s="1"/>
  <c r="F7115" i="45"/>
  <c r="F7116" i="45"/>
  <c r="K7116" i="45" s="1"/>
  <c r="F7117" i="45"/>
  <c r="K7117" i="45" s="1"/>
  <c r="F7118" i="45"/>
  <c r="K7118" i="45" s="1"/>
  <c r="F7119" i="45"/>
  <c r="K7119" i="45" s="1"/>
  <c r="F7120" i="45"/>
  <c r="K7120" i="45" s="1"/>
  <c r="F7121" i="45"/>
  <c r="K7121" i="45" s="1"/>
  <c r="F7122" i="45"/>
  <c r="K7122" i="45" s="1"/>
  <c r="F7123" i="45"/>
  <c r="K7123" i="45" s="1"/>
  <c r="F7124" i="45"/>
  <c r="K7124" i="45" s="1"/>
  <c r="F7125" i="45"/>
  <c r="F7126" i="45"/>
  <c r="F7127" i="45"/>
  <c r="F7128" i="45"/>
  <c r="K7128" i="45" s="1"/>
  <c r="F7129" i="45"/>
  <c r="K7129" i="45" s="1"/>
  <c r="F7130" i="45"/>
  <c r="K7130" i="45" s="1"/>
  <c r="F7131" i="45"/>
  <c r="K7131" i="45" s="1"/>
  <c r="F7132" i="45"/>
  <c r="K7132" i="45" s="1"/>
  <c r="F7133" i="45"/>
  <c r="K7133" i="45" s="1"/>
  <c r="F7134" i="45"/>
  <c r="K7134" i="45" s="1"/>
  <c r="F7135" i="45"/>
  <c r="K7135" i="45" s="1"/>
  <c r="F7136" i="45"/>
  <c r="K7136" i="45" s="1"/>
  <c r="F7137" i="45"/>
  <c r="K7137" i="45" s="1"/>
  <c r="F7138" i="45"/>
  <c r="K7138" i="45" s="1"/>
  <c r="F7139" i="45"/>
  <c r="F7140" i="45"/>
  <c r="K7140" i="45" s="1"/>
  <c r="F7141" i="45"/>
  <c r="F7142" i="45"/>
  <c r="F7143" i="45"/>
  <c r="K7143" i="45" s="1"/>
  <c r="F7144" i="45"/>
  <c r="K7144" i="45" s="1"/>
  <c r="F7145" i="45"/>
  <c r="K7145" i="45" s="1"/>
  <c r="F7146" i="45"/>
  <c r="K7146" i="45" s="1"/>
  <c r="F7147" i="45"/>
  <c r="K7147" i="45" s="1"/>
  <c r="F7148" i="45"/>
  <c r="K7148" i="45" s="1"/>
  <c r="F7149" i="45"/>
  <c r="K7149" i="45" s="1"/>
  <c r="F7150" i="45"/>
  <c r="K7150" i="45" s="1"/>
  <c r="F7151" i="45"/>
  <c r="F7152" i="45"/>
  <c r="K7152" i="45" s="1"/>
  <c r="F7153" i="45"/>
  <c r="K7153" i="45" s="1"/>
  <c r="F7154" i="45"/>
  <c r="K7154" i="45" s="1"/>
  <c r="F7155" i="45"/>
  <c r="K7155" i="45" s="1"/>
  <c r="F7156" i="45"/>
  <c r="K7156" i="45" s="1"/>
  <c r="F7157" i="45"/>
  <c r="F7158" i="45"/>
  <c r="F7159" i="45"/>
  <c r="K7159" i="45" s="1"/>
  <c r="F7160" i="45"/>
  <c r="K7160" i="45" s="1"/>
  <c r="F7161" i="45"/>
  <c r="K7161" i="45" s="1"/>
  <c r="F7162" i="45"/>
  <c r="K7162" i="45" s="1"/>
  <c r="F7163" i="45"/>
  <c r="F7164" i="45"/>
  <c r="K7164" i="45" s="1"/>
  <c r="F7165" i="45"/>
  <c r="K7165" i="45" s="1"/>
  <c r="F7166" i="45"/>
  <c r="K7166" i="45" s="1"/>
  <c r="F7167" i="45"/>
  <c r="K7167" i="45" s="1"/>
  <c r="F7168" i="45"/>
  <c r="K7168" i="45" s="1"/>
  <c r="F7169" i="45"/>
  <c r="K7169" i="45" s="1"/>
  <c r="F7170" i="45"/>
  <c r="K7170" i="45" s="1"/>
  <c r="F7171" i="45"/>
  <c r="K7171" i="45" s="1"/>
  <c r="F7172" i="45"/>
  <c r="K7172" i="45" s="1"/>
  <c r="F7173" i="45"/>
  <c r="F7174" i="45"/>
  <c r="F7175" i="45"/>
  <c r="F7176" i="45"/>
  <c r="K7176" i="45" s="1"/>
  <c r="F7177" i="45"/>
  <c r="K7177" i="45" s="1"/>
  <c r="F7178" i="45"/>
  <c r="K7178" i="45" s="1"/>
  <c r="F7179" i="45"/>
  <c r="K7179" i="45" s="1"/>
  <c r="F7180" i="45"/>
  <c r="K7180" i="45" s="1"/>
  <c r="F7181" i="45"/>
  <c r="K7181" i="45" s="1"/>
  <c r="F7182" i="45"/>
  <c r="K7182" i="45" s="1"/>
  <c r="F7183" i="45"/>
  <c r="K7183" i="45" s="1"/>
  <c r="F7184" i="45"/>
  <c r="K7184" i="45" s="1"/>
  <c r="F7185" i="45"/>
  <c r="K7185" i="45" s="1"/>
  <c r="F7186" i="45"/>
  <c r="K7186" i="45" s="1"/>
  <c r="F7187" i="45"/>
  <c r="F7188" i="45"/>
  <c r="K7188" i="45" s="1"/>
  <c r="F7189" i="45"/>
  <c r="F7190" i="45"/>
  <c r="F7191" i="45"/>
  <c r="K7191" i="45" s="1"/>
  <c r="F7192" i="45"/>
  <c r="K7192" i="45" s="1"/>
  <c r="F7193" i="45"/>
  <c r="K7193" i="45" s="1"/>
  <c r="F7194" i="45"/>
  <c r="K7194" i="45" s="1"/>
  <c r="F7195" i="45"/>
  <c r="K7195" i="45" s="1"/>
  <c r="F7196" i="45"/>
  <c r="K7196" i="45" s="1"/>
  <c r="F7197" i="45"/>
  <c r="K7197" i="45" s="1"/>
  <c r="F7198" i="45"/>
  <c r="K7198" i="45" s="1"/>
  <c r="F7199" i="45"/>
  <c r="F7200" i="45"/>
  <c r="K7200" i="45" s="1"/>
  <c r="F7201" i="45"/>
  <c r="K7201" i="45" s="1"/>
  <c r="F7202" i="45"/>
  <c r="K7202" i="45" s="1"/>
  <c r="F7203" i="45"/>
  <c r="K7203" i="45" s="1"/>
  <c r="F7204" i="45"/>
  <c r="K7204" i="45" s="1"/>
  <c r="F7205" i="45"/>
  <c r="F7206" i="45"/>
  <c r="F7207" i="45"/>
  <c r="K7207" i="45" s="1"/>
  <c r="F7208" i="45"/>
  <c r="K7208" i="45" s="1"/>
  <c r="F7209" i="45"/>
  <c r="K7209" i="45" s="1"/>
  <c r="F7210" i="45"/>
  <c r="K7210" i="45" s="1"/>
  <c r="F7211" i="45"/>
  <c r="F7212" i="45"/>
  <c r="K7212" i="45" s="1"/>
  <c r="F7213" i="45"/>
  <c r="K7213" i="45" s="1"/>
  <c r="F7214" i="45"/>
  <c r="K7214" i="45" s="1"/>
  <c r="F7215" i="45"/>
  <c r="K7215" i="45" s="1"/>
  <c r="F7216" i="45"/>
  <c r="K7216" i="45" s="1"/>
  <c r="F7217" i="45"/>
  <c r="K7217" i="45" s="1"/>
  <c r="F7218" i="45"/>
  <c r="K7218" i="45" s="1"/>
  <c r="F7219" i="45"/>
  <c r="K7219" i="45" s="1"/>
  <c r="F7220" i="45"/>
  <c r="K7220" i="45" s="1"/>
  <c r="F7221" i="45"/>
  <c r="F7222" i="45"/>
  <c r="F7223" i="45"/>
  <c r="F7224" i="45"/>
  <c r="K7224" i="45" s="1"/>
  <c r="F7225" i="45"/>
  <c r="K7225" i="45" s="1"/>
  <c r="F7226" i="45"/>
  <c r="K7226" i="45" s="1"/>
  <c r="F7227" i="45"/>
  <c r="K7227" i="45" s="1"/>
  <c r="F7228" i="45"/>
  <c r="K7228" i="45" s="1"/>
  <c r="F7229" i="45"/>
  <c r="K7229" i="45" s="1"/>
  <c r="F7230" i="45"/>
  <c r="K7230" i="45" s="1"/>
  <c r="F7231" i="45"/>
  <c r="K7231" i="45" s="1"/>
  <c r="F7232" i="45"/>
  <c r="K7232" i="45" s="1"/>
  <c r="F7233" i="45"/>
  <c r="K7233" i="45" s="1"/>
  <c r="F7234" i="45"/>
  <c r="K7234" i="45" s="1"/>
  <c r="F7235" i="45"/>
  <c r="F7236" i="45"/>
  <c r="K7236" i="45" s="1"/>
  <c r="F7237" i="45"/>
  <c r="F7238" i="45"/>
  <c r="F7239" i="45"/>
  <c r="K7239" i="45" s="1"/>
  <c r="F7240" i="45"/>
  <c r="K7240" i="45" s="1"/>
  <c r="F7241" i="45"/>
  <c r="K7241" i="45" s="1"/>
  <c r="F7242" i="45"/>
  <c r="K7242" i="45" s="1"/>
  <c r="F7243" i="45"/>
  <c r="K7243" i="45" s="1"/>
  <c r="F7244" i="45"/>
  <c r="K7244" i="45" s="1"/>
  <c r="F7245" i="45"/>
  <c r="K7245" i="45" s="1"/>
  <c r="F7246" i="45"/>
  <c r="K7246" i="45" s="1"/>
  <c r="F7247" i="45"/>
  <c r="F7248" i="45"/>
  <c r="K7248" i="45" s="1"/>
  <c r="F7249" i="45"/>
  <c r="K7249" i="45" s="1"/>
  <c r="F7250" i="45"/>
  <c r="K7250" i="45" s="1"/>
  <c r="F7251" i="45"/>
  <c r="K7251" i="45" s="1"/>
  <c r="F7252" i="45"/>
  <c r="K7252" i="45" s="1"/>
  <c r="F7253" i="45"/>
  <c r="F7254" i="45"/>
  <c r="F7255" i="45"/>
  <c r="K7255" i="45" s="1"/>
  <c r="F7256" i="45"/>
  <c r="K7256" i="45" s="1"/>
  <c r="F7257" i="45"/>
  <c r="K7257" i="45" s="1"/>
  <c r="F7258" i="45"/>
  <c r="K7258" i="45" s="1"/>
  <c r="F7259" i="45"/>
  <c r="F7260" i="45"/>
  <c r="K7260" i="45" s="1"/>
  <c r="F7261" i="45"/>
  <c r="K7261" i="45" s="1"/>
  <c r="F7262" i="45"/>
  <c r="K7262" i="45" s="1"/>
  <c r="F7263" i="45"/>
  <c r="K7263" i="45" s="1"/>
  <c r="F7264" i="45"/>
  <c r="K7264" i="45" s="1"/>
  <c r="F7265" i="45"/>
  <c r="K7265" i="45" s="1"/>
  <c r="F7266" i="45"/>
  <c r="K7266" i="45" s="1"/>
  <c r="F7267" i="45"/>
  <c r="K7267" i="45" s="1"/>
  <c r="F7268" i="45"/>
  <c r="K7268" i="45" s="1"/>
  <c r="F7269" i="45"/>
  <c r="F7270" i="45"/>
  <c r="F7271" i="45"/>
  <c r="F7272" i="45"/>
  <c r="K7272" i="45" s="1"/>
  <c r="F7273" i="45"/>
  <c r="K7273" i="45" s="1"/>
  <c r="F7274" i="45"/>
  <c r="K7274" i="45" s="1"/>
  <c r="F7275" i="45"/>
  <c r="K7275" i="45" s="1"/>
  <c r="F7276" i="45"/>
  <c r="K7276" i="45" s="1"/>
  <c r="F7277" i="45"/>
  <c r="K7277" i="45" s="1"/>
  <c r="F7278" i="45"/>
  <c r="K7278" i="45" s="1"/>
  <c r="F7279" i="45"/>
  <c r="K7279" i="45" s="1"/>
  <c r="F7280" i="45"/>
  <c r="K7280" i="45" s="1"/>
  <c r="F7281" i="45"/>
  <c r="K7281" i="45" s="1"/>
  <c r="F7282" i="45"/>
  <c r="K7282" i="45" s="1"/>
  <c r="F7283" i="45"/>
  <c r="F7284" i="45"/>
  <c r="K7284" i="45" s="1"/>
  <c r="F7285" i="45"/>
  <c r="F7286" i="45"/>
  <c r="F7287" i="45"/>
  <c r="K7287" i="45" s="1"/>
  <c r="F7288" i="45"/>
  <c r="K7288" i="45" s="1"/>
  <c r="F7289" i="45"/>
  <c r="K7289" i="45" s="1"/>
  <c r="F7290" i="45"/>
  <c r="K7290" i="45" s="1"/>
  <c r="F7291" i="45"/>
  <c r="K7291" i="45" s="1"/>
  <c r="F7292" i="45"/>
  <c r="K7292" i="45" s="1"/>
  <c r="F7293" i="45"/>
  <c r="K7293" i="45" s="1"/>
  <c r="F7294" i="45"/>
  <c r="K7294" i="45" s="1"/>
  <c r="F7295" i="45"/>
  <c r="F7296" i="45"/>
  <c r="K7296" i="45" s="1"/>
  <c r="F7297" i="45"/>
  <c r="K7297" i="45" s="1"/>
  <c r="F7298" i="45"/>
  <c r="K7298" i="45" s="1"/>
  <c r="F7299" i="45"/>
  <c r="K7299" i="45" s="1"/>
  <c r="F7300" i="45"/>
  <c r="K7300" i="45" s="1"/>
  <c r="F7301" i="45"/>
  <c r="F7302" i="45"/>
  <c r="F7303" i="45"/>
  <c r="K7303" i="45" s="1"/>
  <c r="F7304" i="45"/>
  <c r="K7304" i="45" s="1"/>
  <c r="F7305" i="45"/>
  <c r="K7305" i="45" s="1"/>
  <c r="F7306" i="45"/>
  <c r="K7306" i="45" s="1"/>
  <c r="F7307" i="45"/>
  <c r="F7308" i="45"/>
  <c r="K7308" i="45" s="1"/>
  <c r="F7309" i="45"/>
  <c r="K7309" i="45" s="1"/>
  <c r="F7310" i="45"/>
  <c r="K7310" i="45" s="1"/>
  <c r="F7311" i="45"/>
  <c r="K7311" i="45" s="1"/>
  <c r="F7312" i="45"/>
  <c r="K7312" i="45" s="1"/>
  <c r="F7313" i="45"/>
  <c r="K7313" i="45" s="1"/>
  <c r="F7314" i="45"/>
  <c r="K7314" i="45" s="1"/>
  <c r="F7315" i="45"/>
  <c r="K7315" i="45" s="1"/>
  <c r="F7316" i="45"/>
  <c r="K7316" i="45" s="1"/>
  <c r="F7317" i="45"/>
  <c r="F7318" i="45"/>
  <c r="F7319" i="45"/>
  <c r="F7320" i="45"/>
  <c r="K7320" i="45" s="1"/>
  <c r="F7321" i="45"/>
  <c r="K7321" i="45" s="1"/>
  <c r="F7322" i="45"/>
  <c r="K7322" i="45" s="1"/>
  <c r="F7323" i="45"/>
  <c r="K7323" i="45" s="1"/>
  <c r="F7324" i="45"/>
  <c r="K7324" i="45" s="1"/>
  <c r="F7325" i="45"/>
  <c r="K7325" i="45" s="1"/>
  <c r="F7326" i="45"/>
  <c r="K7326" i="45" s="1"/>
  <c r="F7327" i="45"/>
  <c r="K7327" i="45" s="1"/>
  <c r="F7328" i="45"/>
  <c r="K7328" i="45" s="1"/>
  <c r="F7329" i="45"/>
  <c r="K7329" i="45" s="1"/>
  <c r="F7330" i="45"/>
  <c r="K7330" i="45" s="1"/>
  <c r="F7331" i="45"/>
  <c r="F7332" i="45"/>
  <c r="K7332" i="45" s="1"/>
  <c r="F7333" i="45"/>
  <c r="F7334" i="45"/>
  <c r="F7335" i="45"/>
  <c r="K7335" i="45" s="1"/>
  <c r="F7336" i="45"/>
  <c r="K7336" i="45" s="1"/>
  <c r="F7337" i="45"/>
  <c r="K7337" i="45" s="1"/>
  <c r="F7338" i="45"/>
  <c r="K7338" i="45" s="1"/>
  <c r="F7339" i="45"/>
  <c r="K7339" i="45" s="1"/>
  <c r="F7340" i="45"/>
  <c r="K7340" i="45" s="1"/>
  <c r="F7341" i="45"/>
  <c r="K7341" i="45" s="1"/>
  <c r="F7342" i="45"/>
  <c r="K7342" i="45" s="1"/>
  <c r="F7343" i="45"/>
  <c r="F7344" i="45"/>
  <c r="K7344" i="45" s="1"/>
  <c r="F7345" i="45"/>
  <c r="K7345" i="45" s="1"/>
  <c r="F7346" i="45"/>
  <c r="K7346" i="45" s="1"/>
  <c r="F7347" i="45"/>
  <c r="K7347" i="45" s="1"/>
  <c r="F7348" i="45"/>
  <c r="K7348" i="45" s="1"/>
  <c r="F7349" i="45"/>
  <c r="F7350" i="45"/>
  <c r="F7351" i="45"/>
  <c r="K7351" i="45" s="1"/>
  <c r="F7352" i="45"/>
  <c r="K7352" i="45" s="1"/>
  <c r="F7353" i="45"/>
  <c r="K7353" i="45" s="1"/>
  <c r="F7354" i="45"/>
  <c r="K7354" i="45" s="1"/>
  <c r="F7355" i="45"/>
  <c r="F7356" i="45"/>
  <c r="K7356" i="45" s="1"/>
  <c r="F7357" i="45"/>
  <c r="K7357" i="45" s="1"/>
  <c r="F7358" i="45"/>
  <c r="K7358" i="45" s="1"/>
  <c r="F7359" i="45"/>
  <c r="K7359" i="45" s="1"/>
  <c r="F7360" i="45"/>
  <c r="K7360" i="45" s="1"/>
  <c r="F7361" i="45"/>
  <c r="K7361" i="45" s="1"/>
  <c r="F7362" i="45"/>
  <c r="K7362" i="45" s="1"/>
  <c r="F7363" i="45"/>
  <c r="K7363" i="45" s="1"/>
  <c r="F7364" i="45"/>
  <c r="K7364" i="45" s="1"/>
  <c r="F7365" i="45"/>
  <c r="F7366" i="45"/>
  <c r="F7367" i="45"/>
  <c r="F7368" i="45"/>
  <c r="K7368" i="45" s="1"/>
  <c r="F7369" i="45"/>
  <c r="K7369" i="45" s="1"/>
  <c r="F7370" i="45"/>
  <c r="K7370" i="45" s="1"/>
  <c r="F7371" i="45"/>
  <c r="K7371" i="45" s="1"/>
  <c r="F7372" i="45"/>
  <c r="K7372" i="45" s="1"/>
  <c r="F7373" i="45"/>
  <c r="K7373" i="45" s="1"/>
  <c r="F7374" i="45"/>
  <c r="K7374" i="45" s="1"/>
  <c r="F7375" i="45"/>
  <c r="K7375" i="45" s="1"/>
  <c r="F7376" i="45"/>
  <c r="K7376" i="45" s="1"/>
  <c r="F7377" i="45"/>
  <c r="K7377" i="45" s="1"/>
  <c r="F7378" i="45"/>
  <c r="K7378" i="45" s="1"/>
  <c r="F7379" i="45"/>
  <c r="F7380" i="45"/>
  <c r="K7380" i="45" s="1"/>
  <c r="F7381" i="45"/>
  <c r="F7382" i="45"/>
  <c r="F7383" i="45"/>
  <c r="K7383" i="45" s="1"/>
  <c r="F7384" i="45"/>
  <c r="K7384" i="45" s="1"/>
  <c r="F7385" i="45"/>
  <c r="K7385" i="45" s="1"/>
  <c r="F7386" i="45"/>
  <c r="K7386" i="45" s="1"/>
  <c r="F7387" i="45"/>
  <c r="K7387" i="45" s="1"/>
  <c r="F7388" i="45"/>
  <c r="K7388" i="45" s="1"/>
  <c r="F7389" i="45"/>
  <c r="K7389" i="45" s="1"/>
  <c r="F7390" i="45"/>
  <c r="K7390" i="45" s="1"/>
  <c r="F7391" i="45"/>
  <c r="F7392" i="45"/>
  <c r="K7392" i="45" s="1"/>
  <c r="F7393" i="45"/>
  <c r="K7393" i="45" s="1"/>
  <c r="F7394" i="45"/>
  <c r="K7394" i="45" s="1"/>
  <c r="F7395" i="45"/>
  <c r="K7395" i="45" s="1"/>
  <c r="F7396" i="45"/>
  <c r="K7396" i="45" s="1"/>
  <c r="F7397" i="45"/>
  <c r="F7398" i="45"/>
  <c r="F7399" i="45"/>
  <c r="K7399" i="45" s="1"/>
  <c r="F7400" i="45"/>
  <c r="K7400" i="45" s="1"/>
  <c r="F7401" i="45"/>
  <c r="K7401" i="45" s="1"/>
  <c r="F7402" i="45"/>
  <c r="K7402" i="45" s="1"/>
  <c r="F7403" i="45"/>
  <c r="F7404" i="45"/>
  <c r="K7404" i="45" s="1"/>
  <c r="F7405" i="45"/>
  <c r="K7405" i="45" s="1"/>
  <c r="F7406" i="45"/>
  <c r="K7406" i="45" s="1"/>
  <c r="F7407" i="45"/>
  <c r="K7407" i="45" s="1"/>
  <c r="F7408" i="45"/>
  <c r="K7408" i="45" s="1"/>
  <c r="F7409" i="45"/>
  <c r="K7409" i="45" s="1"/>
  <c r="F7410" i="45"/>
  <c r="K7410" i="45" s="1"/>
  <c r="F7411" i="45"/>
  <c r="K7411" i="45" s="1"/>
  <c r="F7412" i="45"/>
  <c r="K7412" i="45" s="1"/>
  <c r="F7413" i="45"/>
  <c r="F7414" i="45"/>
  <c r="F7415" i="45"/>
  <c r="F7416" i="45"/>
  <c r="K7416" i="45" s="1"/>
  <c r="F7417" i="45"/>
  <c r="K7417" i="45" s="1"/>
  <c r="F7418" i="45"/>
  <c r="K7418" i="45" s="1"/>
  <c r="F7419" i="45"/>
  <c r="K7419" i="45" s="1"/>
  <c r="F7420" i="45"/>
  <c r="K7420" i="45" s="1"/>
  <c r="F7421" i="45"/>
  <c r="K7421" i="45" s="1"/>
  <c r="F7422" i="45"/>
  <c r="K7422" i="45" s="1"/>
  <c r="F7423" i="45"/>
  <c r="K7423" i="45" s="1"/>
  <c r="F7424" i="45"/>
  <c r="K7424" i="45" s="1"/>
  <c r="F7425" i="45"/>
  <c r="K7425" i="45" s="1"/>
  <c r="F7426" i="45"/>
  <c r="K7426" i="45" s="1"/>
  <c r="F7427" i="45"/>
  <c r="F7428" i="45"/>
  <c r="K7428" i="45" s="1"/>
  <c r="F7429" i="45"/>
  <c r="F7430" i="45"/>
  <c r="F7431" i="45"/>
  <c r="K7431" i="45" s="1"/>
  <c r="F7432" i="45"/>
  <c r="K7432" i="45" s="1"/>
  <c r="F7433" i="45"/>
  <c r="K7433" i="45" s="1"/>
  <c r="F7434" i="45"/>
  <c r="K7434" i="45" s="1"/>
  <c r="F7435" i="45"/>
  <c r="K7435" i="45" s="1"/>
  <c r="F7436" i="45"/>
  <c r="K7436" i="45" s="1"/>
  <c r="F7437" i="45"/>
  <c r="K7437" i="45" s="1"/>
  <c r="F7438" i="45"/>
  <c r="K7438" i="45" s="1"/>
  <c r="F7439" i="45"/>
  <c r="F7440" i="45"/>
  <c r="K7440" i="45" s="1"/>
  <c r="F7441" i="45"/>
  <c r="K7441" i="45" s="1"/>
  <c r="F7442" i="45"/>
  <c r="K7442" i="45" s="1"/>
  <c r="F7443" i="45"/>
  <c r="K7443" i="45" s="1"/>
  <c r="F7444" i="45"/>
  <c r="K7444" i="45" s="1"/>
  <c r="F7445" i="45"/>
  <c r="F7446" i="45"/>
  <c r="F7447" i="45"/>
  <c r="K7447" i="45" s="1"/>
  <c r="F7448" i="45"/>
  <c r="K7448" i="45" s="1"/>
  <c r="F7449" i="45"/>
  <c r="K7449" i="45" s="1"/>
  <c r="F7450" i="45"/>
  <c r="K7450" i="45" s="1"/>
  <c r="F7451" i="45"/>
  <c r="F7452" i="45"/>
  <c r="K7452" i="45" s="1"/>
  <c r="F7453" i="45"/>
  <c r="K7453" i="45" s="1"/>
  <c r="F7454" i="45"/>
  <c r="K7454" i="45" s="1"/>
  <c r="F7455" i="45"/>
  <c r="K7455" i="45" s="1"/>
  <c r="F7456" i="45"/>
  <c r="K7456" i="45" s="1"/>
  <c r="F7457" i="45"/>
  <c r="K7457" i="45" s="1"/>
  <c r="F7458" i="45"/>
  <c r="K7458" i="45" s="1"/>
  <c r="F7459" i="45"/>
  <c r="K7459" i="45" s="1"/>
  <c r="F7460" i="45"/>
  <c r="K7460" i="45" s="1"/>
  <c r="F7461" i="45"/>
  <c r="F7462" i="45"/>
  <c r="F7463" i="45"/>
  <c r="F7464" i="45"/>
  <c r="K7464" i="45" s="1"/>
  <c r="F7465" i="45"/>
  <c r="K7465" i="45" s="1"/>
  <c r="F7466" i="45"/>
  <c r="K7466" i="45" s="1"/>
  <c r="F7467" i="45"/>
  <c r="K7467" i="45" s="1"/>
  <c r="F7468" i="45"/>
  <c r="K7468" i="45" s="1"/>
  <c r="F7469" i="45"/>
  <c r="K7469" i="45" s="1"/>
  <c r="F7470" i="45"/>
  <c r="K7470" i="45" s="1"/>
  <c r="F7471" i="45"/>
  <c r="K7471" i="45" s="1"/>
  <c r="F7472" i="45"/>
  <c r="K7472" i="45" s="1"/>
  <c r="F7473" i="45"/>
  <c r="K7473" i="45" s="1"/>
  <c r="F7474" i="45"/>
  <c r="K7474" i="45" s="1"/>
  <c r="F7475" i="45"/>
  <c r="F7476" i="45"/>
  <c r="K7476" i="45" s="1"/>
  <c r="F7477" i="45"/>
  <c r="F7478" i="45"/>
  <c r="F7479" i="45"/>
  <c r="K7479" i="45" s="1"/>
  <c r="F7480" i="45"/>
  <c r="K7480" i="45" s="1"/>
  <c r="F7481" i="45"/>
  <c r="K7481" i="45" s="1"/>
  <c r="F7482" i="45"/>
  <c r="K7482" i="45" s="1"/>
  <c r="F7483" i="45"/>
  <c r="K7483" i="45" s="1"/>
  <c r="F7484" i="45"/>
  <c r="K7484" i="45" s="1"/>
  <c r="F7485" i="45"/>
  <c r="K7485" i="45" s="1"/>
  <c r="F7486" i="45"/>
  <c r="K7486" i="45" s="1"/>
  <c r="F7487" i="45"/>
  <c r="F7488" i="45"/>
  <c r="K7488" i="45" s="1"/>
  <c r="F7489" i="45"/>
  <c r="K7489" i="45" s="1"/>
  <c r="F7490" i="45"/>
  <c r="K7490" i="45" s="1"/>
  <c r="F7491" i="45"/>
  <c r="K7491" i="45" s="1"/>
  <c r="F7492" i="45"/>
  <c r="K7492" i="45" s="1"/>
  <c r="F7493" i="45"/>
  <c r="F7494" i="45"/>
  <c r="F7495" i="45"/>
  <c r="K7495" i="45" s="1"/>
  <c r="F7496" i="45"/>
  <c r="K7496" i="45" s="1"/>
  <c r="F7497" i="45"/>
  <c r="K7497" i="45" s="1"/>
  <c r="F7498" i="45"/>
  <c r="K7498" i="45" s="1"/>
  <c r="F7499" i="45"/>
  <c r="F7500" i="45"/>
  <c r="K7500" i="45" s="1"/>
  <c r="F7501" i="45"/>
  <c r="K7501" i="45" s="1"/>
  <c r="F7502" i="45"/>
  <c r="K7502" i="45" s="1"/>
  <c r="F7503" i="45"/>
  <c r="K7503" i="45" s="1"/>
  <c r="F7504" i="45"/>
  <c r="K7504" i="45" s="1"/>
  <c r="F7505" i="45"/>
  <c r="K7505" i="45" s="1"/>
  <c r="F7506" i="45"/>
  <c r="K7506" i="45" s="1"/>
  <c r="F7507" i="45"/>
  <c r="K7507" i="45" s="1"/>
  <c r="F7508" i="45"/>
  <c r="K7508" i="45" s="1"/>
  <c r="F7509" i="45"/>
  <c r="F7510" i="45"/>
  <c r="F7511" i="45"/>
  <c r="F7512" i="45"/>
  <c r="K7512" i="45" s="1"/>
  <c r="F7513" i="45"/>
  <c r="K7513" i="45" s="1"/>
  <c r="F7514" i="45"/>
  <c r="K7514" i="45" s="1"/>
  <c r="F7515" i="45"/>
  <c r="K7515" i="45" s="1"/>
  <c r="F7516" i="45"/>
  <c r="K7516" i="45" s="1"/>
  <c r="F7517" i="45"/>
  <c r="K7517" i="45" s="1"/>
  <c r="F7518" i="45"/>
  <c r="K7518" i="45" s="1"/>
  <c r="F7519" i="45"/>
  <c r="K7519" i="45" s="1"/>
  <c r="F7520" i="45"/>
  <c r="K7520" i="45" s="1"/>
  <c r="F7521" i="45"/>
  <c r="K7521" i="45" s="1"/>
  <c r="F7522" i="45"/>
  <c r="K7522" i="45" s="1"/>
  <c r="F7523" i="45"/>
  <c r="F7524" i="45"/>
  <c r="K7524" i="45" s="1"/>
  <c r="F7525" i="45"/>
  <c r="F7526" i="45"/>
  <c r="F7527" i="45"/>
  <c r="K7527" i="45" s="1"/>
  <c r="F7528" i="45"/>
  <c r="K7528" i="45" s="1"/>
  <c r="F7529" i="45"/>
  <c r="K7529" i="45" s="1"/>
  <c r="F7530" i="45"/>
  <c r="K7530" i="45" s="1"/>
  <c r="F7531" i="45"/>
  <c r="K7531" i="45" s="1"/>
  <c r="F7532" i="45"/>
  <c r="K7532" i="45" s="1"/>
  <c r="F7533" i="45"/>
  <c r="K7533" i="45" s="1"/>
  <c r="F7534" i="45"/>
  <c r="K7534" i="45" s="1"/>
  <c r="F7535" i="45"/>
  <c r="F7536" i="45"/>
  <c r="K7536" i="45" s="1"/>
  <c r="F7537" i="45"/>
  <c r="K7537" i="45" s="1"/>
  <c r="F7538" i="45"/>
  <c r="K7538" i="45" s="1"/>
  <c r="F7539" i="45"/>
  <c r="K7539" i="45" s="1"/>
  <c r="F7540" i="45"/>
  <c r="K7540" i="45" s="1"/>
  <c r="F7541" i="45"/>
  <c r="F7542" i="45"/>
  <c r="F7543" i="45"/>
  <c r="K7543" i="45" s="1"/>
  <c r="F7544" i="45"/>
  <c r="K7544" i="45" s="1"/>
  <c r="F7545" i="45"/>
  <c r="K7545" i="45" s="1"/>
  <c r="F7546" i="45"/>
  <c r="K7546" i="45" s="1"/>
  <c r="F7547" i="45"/>
  <c r="F7548" i="45"/>
  <c r="K7548" i="45" s="1"/>
  <c r="F7549" i="45"/>
  <c r="K7549" i="45" s="1"/>
  <c r="F7550" i="45"/>
  <c r="K7550" i="45" s="1"/>
  <c r="F7551" i="45"/>
  <c r="K7551" i="45" s="1"/>
  <c r="F7552" i="45"/>
  <c r="K7552" i="45" s="1"/>
  <c r="F7553" i="45"/>
  <c r="K7553" i="45" s="1"/>
  <c r="F7554" i="45"/>
  <c r="K7554" i="45" s="1"/>
  <c r="F7555" i="45"/>
  <c r="K7555" i="45" s="1"/>
  <c r="F7556" i="45"/>
  <c r="K7556" i="45" s="1"/>
  <c r="F7557" i="45"/>
  <c r="F7558" i="45"/>
  <c r="F7559" i="45"/>
  <c r="F7560" i="45"/>
  <c r="K7560" i="45" s="1"/>
  <c r="F7561" i="45"/>
  <c r="K7561" i="45" s="1"/>
  <c r="F7562" i="45"/>
  <c r="K7562" i="45" s="1"/>
  <c r="F7563" i="45"/>
  <c r="K7563" i="45" s="1"/>
  <c r="F7564" i="45"/>
  <c r="K7564" i="45" s="1"/>
  <c r="F7565" i="45"/>
  <c r="K7565" i="45" s="1"/>
  <c r="F7566" i="45"/>
  <c r="K7566" i="45" s="1"/>
  <c r="F7567" i="45"/>
  <c r="K7567" i="45" s="1"/>
  <c r="F7568" i="45"/>
  <c r="K7568" i="45" s="1"/>
  <c r="F7569" i="45"/>
  <c r="K7569" i="45" s="1"/>
  <c r="F7570" i="45"/>
  <c r="K7570" i="45" s="1"/>
  <c r="F7571" i="45"/>
  <c r="F7572" i="45"/>
  <c r="K7572" i="45" s="1"/>
  <c r="F7573" i="45"/>
  <c r="F7574" i="45"/>
  <c r="F7575" i="45"/>
  <c r="K7575" i="45" s="1"/>
  <c r="F7576" i="45"/>
  <c r="K7576" i="45" s="1"/>
  <c r="F7577" i="45"/>
  <c r="K7577" i="45" s="1"/>
  <c r="F7578" i="45"/>
  <c r="K7578" i="45" s="1"/>
  <c r="F7579" i="45"/>
  <c r="K7579" i="45" s="1"/>
  <c r="F7580" i="45"/>
  <c r="K7580" i="45" s="1"/>
  <c r="F7581" i="45"/>
  <c r="K7581" i="45" s="1"/>
  <c r="F7582" i="45"/>
  <c r="K7582" i="45" s="1"/>
  <c r="F7583" i="45"/>
  <c r="F7584" i="45"/>
  <c r="K7584" i="45" s="1"/>
  <c r="F7585" i="45"/>
  <c r="K7585" i="45" s="1"/>
  <c r="F7586" i="45"/>
  <c r="K7586" i="45" s="1"/>
  <c r="F7587" i="45"/>
  <c r="K7587" i="45" s="1"/>
  <c r="F7588" i="45"/>
  <c r="K7588" i="45" s="1"/>
  <c r="F7589" i="45"/>
  <c r="F7590" i="45"/>
  <c r="F7591" i="45"/>
  <c r="K7591" i="45" s="1"/>
  <c r="F7592" i="45"/>
  <c r="K7592" i="45" s="1"/>
  <c r="F7593" i="45"/>
  <c r="K7593" i="45" s="1"/>
  <c r="F7594" i="45"/>
  <c r="K7594" i="45" s="1"/>
  <c r="F7595" i="45"/>
  <c r="F7596" i="45"/>
  <c r="K7596" i="45" s="1"/>
  <c r="F7597" i="45"/>
  <c r="K7597" i="45" s="1"/>
  <c r="F7598" i="45"/>
  <c r="K7598" i="45" s="1"/>
  <c r="F7599" i="45"/>
  <c r="K7599" i="45" s="1"/>
  <c r="F7600" i="45"/>
  <c r="K7600" i="45" s="1"/>
  <c r="F7601" i="45"/>
  <c r="K7601" i="45" s="1"/>
  <c r="F7602" i="45"/>
  <c r="K7602" i="45" s="1"/>
  <c r="F7603" i="45"/>
  <c r="K7603" i="45" s="1"/>
  <c r="F7604" i="45"/>
  <c r="K7604" i="45" s="1"/>
  <c r="F7605" i="45"/>
  <c r="F7606" i="45"/>
  <c r="F7607" i="45"/>
  <c r="F7608" i="45"/>
  <c r="K7608" i="45" s="1"/>
  <c r="F7609" i="45"/>
  <c r="K7609" i="45" s="1"/>
  <c r="F7610" i="45"/>
  <c r="K7610" i="45" s="1"/>
  <c r="F7611" i="45"/>
  <c r="K7611" i="45" s="1"/>
  <c r="F7612" i="45"/>
  <c r="K7612" i="45" s="1"/>
  <c r="F7613" i="45"/>
  <c r="K7613" i="45" s="1"/>
  <c r="F7614" i="45"/>
  <c r="K7614" i="45" s="1"/>
  <c r="F7615" i="45"/>
  <c r="K7615" i="45" s="1"/>
  <c r="F7616" i="45"/>
  <c r="K7616" i="45" s="1"/>
  <c r="F7617" i="45"/>
  <c r="K7617" i="45" s="1"/>
  <c r="F7618" i="45"/>
  <c r="K7618" i="45" s="1"/>
  <c r="F7619" i="45"/>
  <c r="F7620" i="45"/>
  <c r="K7620" i="45" s="1"/>
  <c r="F7621" i="45"/>
  <c r="F7622" i="45"/>
  <c r="F7623" i="45"/>
  <c r="K7623" i="45" s="1"/>
  <c r="F7624" i="45"/>
  <c r="K7624" i="45" s="1"/>
  <c r="F7625" i="45"/>
  <c r="K7625" i="45" s="1"/>
  <c r="F7626" i="45"/>
  <c r="K7626" i="45" s="1"/>
  <c r="F7627" i="45"/>
  <c r="K7627" i="45" s="1"/>
  <c r="F7628" i="45"/>
  <c r="K7628" i="45" s="1"/>
  <c r="F7629" i="45"/>
  <c r="K7629" i="45" s="1"/>
  <c r="F7630" i="45"/>
  <c r="K7630" i="45" s="1"/>
  <c r="F7631" i="45"/>
  <c r="F7632" i="45"/>
  <c r="K7632" i="45" s="1"/>
  <c r="F7633" i="45"/>
  <c r="K7633" i="45" s="1"/>
  <c r="F7634" i="45"/>
  <c r="K7634" i="45" s="1"/>
  <c r="F7635" i="45"/>
  <c r="K7635" i="45" s="1"/>
  <c r="F7636" i="45"/>
  <c r="K7636" i="45" s="1"/>
  <c r="F7637" i="45"/>
  <c r="F7638" i="45"/>
  <c r="F7639" i="45"/>
  <c r="K7639" i="45" s="1"/>
  <c r="F7640" i="45"/>
  <c r="K7640" i="45" s="1"/>
  <c r="F7641" i="45"/>
  <c r="K7641" i="45" s="1"/>
  <c r="F7642" i="45"/>
  <c r="K7642" i="45" s="1"/>
  <c r="F7643" i="45"/>
  <c r="F7644" i="45"/>
  <c r="K7644" i="45" s="1"/>
  <c r="F7645" i="45"/>
  <c r="K7645" i="45" s="1"/>
  <c r="F7646" i="45"/>
  <c r="K7646" i="45" s="1"/>
  <c r="F7647" i="45"/>
  <c r="K7647" i="45" s="1"/>
  <c r="F7648" i="45"/>
  <c r="K7648" i="45" s="1"/>
  <c r="F7649" i="45"/>
  <c r="K7649" i="45" s="1"/>
  <c r="F7650" i="45"/>
  <c r="K7650" i="45" s="1"/>
  <c r="F7651" i="45"/>
  <c r="K7651" i="45" s="1"/>
  <c r="F7652" i="45"/>
  <c r="K7652" i="45" s="1"/>
  <c r="F7653" i="45"/>
  <c r="F7654" i="45"/>
  <c r="F7655" i="45"/>
  <c r="F7656" i="45"/>
  <c r="K7656" i="45" s="1"/>
  <c r="F7657" i="45"/>
  <c r="K7657" i="45" s="1"/>
  <c r="F7658" i="45"/>
  <c r="K7658" i="45" s="1"/>
  <c r="F7659" i="45"/>
  <c r="K7659" i="45" s="1"/>
  <c r="F7660" i="45"/>
  <c r="K7660" i="45" s="1"/>
  <c r="F7661" i="45"/>
  <c r="K7661" i="45" s="1"/>
  <c r="F7662" i="45"/>
  <c r="K7662" i="45" s="1"/>
  <c r="F7663" i="45"/>
  <c r="K7663" i="45" s="1"/>
  <c r="F7664" i="45"/>
  <c r="K7664" i="45" s="1"/>
  <c r="F7665" i="45"/>
  <c r="K7665" i="45" s="1"/>
  <c r="F7666" i="45"/>
  <c r="K7666" i="45" s="1"/>
  <c r="F7667" i="45"/>
  <c r="F7668" i="45"/>
  <c r="K7668" i="45" s="1"/>
  <c r="F7669" i="45"/>
  <c r="F7670" i="45"/>
  <c r="F7671" i="45"/>
  <c r="K7671" i="45" s="1"/>
  <c r="F7672" i="45"/>
  <c r="K7672" i="45" s="1"/>
  <c r="F7673" i="45"/>
  <c r="K7673" i="45" s="1"/>
  <c r="F7674" i="45"/>
  <c r="K7674" i="45" s="1"/>
  <c r="F7675" i="45"/>
  <c r="K7675" i="45" s="1"/>
  <c r="F7676" i="45"/>
  <c r="K7676" i="45" s="1"/>
  <c r="F7677" i="45"/>
  <c r="K7677" i="45" s="1"/>
  <c r="F7678" i="45"/>
  <c r="K7678" i="45" s="1"/>
  <c r="F7679" i="45"/>
  <c r="F7680" i="45"/>
  <c r="K7680" i="45" s="1"/>
  <c r="F7681" i="45"/>
  <c r="K7681" i="45" s="1"/>
  <c r="F7682" i="45"/>
  <c r="K7682" i="45" s="1"/>
  <c r="F7683" i="45"/>
  <c r="K7683" i="45" s="1"/>
  <c r="F7684" i="45"/>
  <c r="K7684" i="45" s="1"/>
  <c r="F7685" i="45"/>
  <c r="F7686" i="45"/>
  <c r="F7687" i="45"/>
  <c r="K7687" i="45" s="1"/>
  <c r="F7688" i="45"/>
  <c r="K7688" i="45" s="1"/>
  <c r="F7689" i="45"/>
  <c r="K7689" i="45" s="1"/>
  <c r="F7690" i="45"/>
  <c r="K7690" i="45" s="1"/>
  <c r="F7691" i="45"/>
  <c r="F7692" i="45"/>
  <c r="K7692" i="45" s="1"/>
  <c r="F7693" i="45"/>
  <c r="K7693" i="45" s="1"/>
  <c r="F7694" i="45"/>
  <c r="K7694" i="45" s="1"/>
  <c r="F7695" i="45"/>
  <c r="K7695" i="45" s="1"/>
  <c r="F7696" i="45"/>
  <c r="K7696" i="45" s="1"/>
  <c r="F7697" i="45"/>
  <c r="K7697" i="45" s="1"/>
  <c r="F7698" i="45"/>
  <c r="K7698" i="45" s="1"/>
  <c r="F7699" i="45"/>
  <c r="K7699" i="45" s="1"/>
  <c r="F7700" i="45"/>
  <c r="K7700" i="45" s="1"/>
  <c r="F7701" i="45"/>
  <c r="F7702" i="45"/>
  <c r="F7703" i="45"/>
  <c r="F7704" i="45"/>
  <c r="K7704" i="45" s="1"/>
  <c r="F7705" i="45"/>
  <c r="K7705" i="45" s="1"/>
  <c r="F7706" i="45"/>
  <c r="K7706" i="45" s="1"/>
  <c r="F7707" i="45"/>
  <c r="K7707" i="45" s="1"/>
  <c r="F7708" i="45"/>
  <c r="K7708" i="45" s="1"/>
  <c r="F7709" i="45"/>
  <c r="K7709" i="45" s="1"/>
  <c r="F7710" i="45"/>
  <c r="K7710" i="45" s="1"/>
  <c r="F7711" i="45"/>
  <c r="K7711" i="45" s="1"/>
  <c r="F7712" i="45"/>
  <c r="K7712" i="45" s="1"/>
  <c r="F7713" i="45"/>
  <c r="K7713" i="45" s="1"/>
  <c r="F7714" i="45"/>
  <c r="K7714" i="45" s="1"/>
  <c r="F7715" i="45"/>
  <c r="F7716" i="45"/>
  <c r="K7716" i="45" s="1"/>
  <c r="F7717" i="45"/>
  <c r="F7718" i="45"/>
  <c r="F7719" i="45"/>
  <c r="K7719" i="45" s="1"/>
  <c r="F7720" i="45"/>
  <c r="K7720" i="45" s="1"/>
  <c r="F7721" i="45"/>
  <c r="K7721" i="45" s="1"/>
  <c r="F7722" i="45"/>
  <c r="K7722" i="45" s="1"/>
  <c r="F7723" i="45"/>
  <c r="K7723" i="45" s="1"/>
  <c r="F7724" i="45"/>
  <c r="K7724" i="45" s="1"/>
  <c r="F7725" i="45"/>
  <c r="K7725" i="45" s="1"/>
  <c r="F7726" i="45"/>
  <c r="K7726" i="45" s="1"/>
  <c r="F7727" i="45"/>
  <c r="F7728" i="45"/>
  <c r="K7728" i="45" s="1"/>
  <c r="F7729" i="45"/>
  <c r="K7729" i="45" s="1"/>
  <c r="F7730" i="45"/>
  <c r="K7730" i="45" s="1"/>
  <c r="F7731" i="45"/>
  <c r="K7731" i="45" s="1"/>
  <c r="F7732" i="45"/>
  <c r="K7732" i="45" s="1"/>
  <c r="F7733" i="45"/>
  <c r="F7734" i="45"/>
  <c r="F7735" i="45"/>
  <c r="K7735" i="45" s="1"/>
  <c r="F7736" i="45"/>
  <c r="K7736" i="45" s="1"/>
  <c r="F7737" i="45"/>
  <c r="K7737" i="45" s="1"/>
  <c r="F7738" i="45"/>
  <c r="K7738" i="45" s="1"/>
  <c r="F7739" i="45"/>
  <c r="F7740" i="45"/>
  <c r="K7740" i="45" s="1"/>
  <c r="F7741" i="45"/>
  <c r="K7741" i="45" s="1"/>
  <c r="F7742" i="45"/>
  <c r="K7742" i="45" s="1"/>
  <c r="F7743" i="45"/>
  <c r="K7743" i="45" s="1"/>
  <c r="F7744" i="45"/>
  <c r="K7744" i="45" s="1"/>
  <c r="F7745" i="45"/>
  <c r="K7745" i="45" s="1"/>
  <c r="F7746" i="45"/>
  <c r="K7746" i="45" s="1"/>
  <c r="F7747" i="45"/>
  <c r="K7747" i="45" s="1"/>
  <c r="F7748" i="45"/>
  <c r="K7748" i="45" s="1"/>
  <c r="F7749" i="45"/>
  <c r="F7750" i="45"/>
  <c r="F7751" i="45"/>
  <c r="F7752" i="45"/>
  <c r="K7752" i="45" s="1"/>
  <c r="F7753" i="45"/>
  <c r="K7753" i="45" s="1"/>
  <c r="F7754" i="45"/>
  <c r="K7754" i="45" s="1"/>
  <c r="F7755" i="45"/>
  <c r="K7755" i="45" s="1"/>
  <c r="F7756" i="45"/>
  <c r="K7756" i="45" s="1"/>
  <c r="F7757" i="45"/>
  <c r="K7757" i="45" s="1"/>
  <c r="F7758" i="45"/>
  <c r="K7758" i="45" s="1"/>
  <c r="F7759" i="45"/>
  <c r="K7759" i="45" s="1"/>
  <c r="F7760" i="45"/>
  <c r="K7760" i="45" s="1"/>
  <c r="F7761" i="45"/>
  <c r="K7761" i="45" s="1"/>
  <c r="F7762" i="45"/>
  <c r="K7762" i="45" s="1"/>
  <c r="F7763" i="45"/>
  <c r="F7764" i="45"/>
  <c r="K7764" i="45" s="1"/>
  <c r="F7765" i="45"/>
  <c r="F7766" i="45"/>
  <c r="F7767" i="45"/>
  <c r="K7767" i="45" s="1"/>
  <c r="F7768" i="45"/>
  <c r="K7768" i="45" s="1"/>
  <c r="F7769" i="45"/>
  <c r="K7769" i="45" s="1"/>
  <c r="F7770" i="45"/>
  <c r="K7770" i="45" s="1"/>
  <c r="F7771" i="45"/>
  <c r="K7771" i="45" s="1"/>
  <c r="F7772" i="45"/>
  <c r="K7772" i="45" s="1"/>
  <c r="F7773" i="45"/>
  <c r="K7773" i="45" s="1"/>
  <c r="F7774" i="45"/>
  <c r="K7774" i="45" s="1"/>
  <c r="F7775" i="45"/>
  <c r="F7776" i="45"/>
  <c r="K7776" i="45" s="1"/>
  <c r="F7777" i="45"/>
  <c r="K7777" i="45" s="1"/>
  <c r="F7778" i="45"/>
  <c r="K7778" i="45" s="1"/>
  <c r="F7779" i="45"/>
  <c r="K7779" i="45" s="1"/>
  <c r="F7780" i="45"/>
  <c r="K7780" i="45" s="1"/>
  <c r="F7781" i="45"/>
  <c r="F7782" i="45"/>
  <c r="F7783" i="45"/>
  <c r="K7783" i="45" s="1"/>
  <c r="F7784" i="45"/>
  <c r="K7784" i="45" s="1"/>
  <c r="F7785" i="45"/>
  <c r="K7785" i="45" s="1"/>
  <c r="F7786" i="45"/>
  <c r="K7786" i="45" s="1"/>
  <c r="F7787" i="45"/>
  <c r="F7788" i="45"/>
  <c r="K7788" i="45" s="1"/>
  <c r="F7789" i="45"/>
  <c r="K7789" i="45" s="1"/>
  <c r="F7790" i="45"/>
  <c r="K7790" i="45" s="1"/>
  <c r="F7791" i="45"/>
  <c r="K7791" i="45" s="1"/>
  <c r="F7792" i="45"/>
  <c r="K7792" i="45" s="1"/>
  <c r="F7793" i="45"/>
  <c r="K7793" i="45" s="1"/>
  <c r="F7794" i="45"/>
  <c r="K7794" i="45" s="1"/>
  <c r="F7795" i="45"/>
  <c r="K7795" i="45" s="1"/>
  <c r="F7796" i="45"/>
  <c r="K7796" i="45" s="1"/>
  <c r="F7797" i="45"/>
  <c r="F7798" i="45"/>
  <c r="F7799" i="45"/>
  <c r="F7800" i="45"/>
  <c r="K7800" i="45" s="1"/>
  <c r="F7801" i="45"/>
  <c r="K7801" i="45" s="1"/>
  <c r="F7802" i="45"/>
  <c r="K7802" i="45" s="1"/>
  <c r="F7803" i="45"/>
  <c r="K7803" i="45" s="1"/>
  <c r="F7804" i="45"/>
  <c r="K7804" i="45" s="1"/>
  <c r="F7805" i="45"/>
  <c r="K7805" i="45" s="1"/>
  <c r="F7806" i="45"/>
  <c r="K7806" i="45" s="1"/>
  <c r="F7807" i="45"/>
  <c r="K7807" i="45" s="1"/>
  <c r="F7808" i="45"/>
  <c r="K7808" i="45" s="1"/>
  <c r="F7809" i="45"/>
  <c r="K7809" i="45" s="1"/>
  <c r="F7810" i="45"/>
  <c r="K7810" i="45" s="1"/>
  <c r="F7811" i="45"/>
  <c r="F7812" i="45"/>
  <c r="K7812" i="45" s="1"/>
  <c r="F7813" i="45"/>
  <c r="F7814" i="45"/>
  <c r="F7815" i="45"/>
  <c r="K7815" i="45" s="1"/>
  <c r="F7816" i="45"/>
  <c r="K7816" i="45" s="1"/>
  <c r="F7817" i="45"/>
  <c r="K7817" i="45" s="1"/>
  <c r="F7818" i="45"/>
  <c r="K7818" i="45" s="1"/>
  <c r="F7819" i="45"/>
  <c r="K7819" i="45" s="1"/>
  <c r="F7820" i="45"/>
  <c r="K7820" i="45" s="1"/>
  <c r="F7821" i="45"/>
  <c r="K7821" i="45" s="1"/>
  <c r="F7822" i="45"/>
  <c r="K7822" i="45" s="1"/>
  <c r="F7823" i="45"/>
  <c r="F7824" i="45"/>
  <c r="K7824" i="45" s="1"/>
  <c r="F7825" i="45"/>
  <c r="K7825" i="45" s="1"/>
  <c r="F7826" i="45"/>
  <c r="K7826" i="45" s="1"/>
  <c r="F7827" i="45"/>
  <c r="K7827" i="45" s="1"/>
  <c r="F7828" i="45"/>
  <c r="K7828" i="45" s="1"/>
  <c r="F7829" i="45"/>
  <c r="F7830" i="45"/>
  <c r="F7831" i="45"/>
  <c r="K7831" i="45" s="1"/>
  <c r="F7832" i="45"/>
  <c r="K7832" i="45" s="1"/>
  <c r="F7833" i="45"/>
  <c r="K7833" i="45" s="1"/>
  <c r="F7834" i="45"/>
  <c r="K7834" i="45" s="1"/>
  <c r="F7835" i="45"/>
  <c r="F7836" i="45"/>
  <c r="K7836" i="45" s="1"/>
  <c r="F7837" i="45"/>
  <c r="K7837" i="45" s="1"/>
  <c r="F7838" i="45"/>
  <c r="K7838" i="45" s="1"/>
  <c r="F7839" i="45"/>
  <c r="K7839" i="45" s="1"/>
  <c r="F7840" i="45"/>
  <c r="K7840" i="45" s="1"/>
  <c r="F7841" i="45"/>
  <c r="K7841" i="45" s="1"/>
  <c r="F7842" i="45"/>
  <c r="K7842" i="45" s="1"/>
  <c r="F7843" i="45"/>
  <c r="K7843" i="45" s="1"/>
  <c r="F7844" i="45"/>
  <c r="K7844" i="45" s="1"/>
  <c r="F7845" i="45"/>
  <c r="F7846" i="45"/>
  <c r="F7847" i="45"/>
  <c r="F7848" i="45"/>
  <c r="K7848" i="45" s="1"/>
  <c r="F7849" i="45"/>
  <c r="K7849" i="45" s="1"/>
  <c r="F7850" i="45"/>
  <c r="K7850" i="45" s="1"/>
  <c r="F7851" i="45"/>
  <c r="K7851" i="45" s="1"/>
  <c r="F7852" i="45"/>
  <c r="K7852" i="45" s="1"/>
  <c r="F7853" i="45"/>
  <c r="K7853" i="45" s="1"/>
  <c r="F7854" i="45"/>
  <c r="K7854" i="45" s="1"/>
  <c r="F7855" i="45"/>
  <c r="K7855" i="45" s="1"/>
  <c r="F7856" i="45"/>
  <c r="K7856" i="45" s="1"/>
  <c r="F7857" i="45"/>
  <c r="K7857" i="45" s="1"/>
  <c r="F7858" i="45"/>
  <c r="K7858" i="45" s="1"/>
  <c r="F7859" i="45"/>
  <c r="F7860" i="45"/>
  <c r="K7860" i="45" s="1"/>
  <c r="F7861" i="45"/>
  <c r="F7862" i="45"/>
  <c r="F7863" i="45"/>
  <c r="K7863" i="45" s="1"/>
  <c r="F7864" i="45"/>
  <c r="K7864" i="45" s="1"/>
  <c r="F7865" i="45"/>
  <c r="K7865" i="45" s="1"/>
  <c r="F7866" i="45"/>
  <c r="K7866" i="45" s="1"/>
  <c r="F7867" i="45"/>
  <c r="K7867" i="45" s="1"/>
  <c r="F7868" i="45"/>
  <c r="K7868" i="45" s="1"/>
  <c r="F7869" i="45"/>
  <c r="K7869" i="45" s="1"/>
  <c r="F7870" i="45"/>
  <c r="K7870" i="45" s="1"/>
  <c r="F7871" i="45"/>
  <c r="F7872" i="45"/>
  <c r="K7872" i="45" s="1"/>
  <c r="F7873" i="45"/>
  <c r="K7873" i="45" s="1"/>
  <c r="F7874" i="45"/>
  <c r="K7874" i="45" s="1"/>
  <c r="F7875" i="45"/>
  <c r="K7875" i="45" s="1"/>
  <c r="F7876" i="45"/>
  <c r="K7876" i="45" s="1"/>
  <c r="F7877" i="45"/>
  <c r="F7878" i="45"/>
  <c r="F7879" i="45"/>
  <c r="K7879" i="45" s="1"/>
  <c r="F7880" i="45"/>
  <c r="K7880" i="45" s="1"/>
  <c r="F7881" i="45"/>
  <c r="K7881" i="45" s="1"/>
  <c r="F7882" i="45"/>
  <c r="K7882" i="45" s="1"/>
  <c r="F7883" i="45"/>
  <c r="F7884" i="45"/>
  <c r="K7884" i="45" s="1"/>
  <c r="F7885" i="45"/>
  <c r="K7885" i="45" s="1"/>
  <c r="F7886" i="45"/>
  <c r="K7886" i="45" s="1"/>
  <c r="F7887" i="45"/>
  <c r="K7887" i="45" s="1"/>
  <c r="F7888" i="45"/>
  <c r="K7888" i="45" s="1"/>
  <c r="F7889" i="45"/>
  <c r="K7889" i="45" s="1"/>
  <c r="F7890" i="45"/>
  <c r="K7890" i="45" s="1"/>
  <c r="F7891" i="45"/>
  <c r="K7891" i="45" s="1"/>
  <c r="F7892" i="45"/>
  <c r="K7892" i="45" s="1"/>
  <c r="F7893" i="45"/>
  <c r="F7894" i="45"/>
  <c r="F7895" i="45"/>
  <c r="F7896" i="45"/>
  <c r="K7896" i="45" s="1"/>
  <c r="F7897" i="45"/>
  <c r="K7897" i="45" s="1"/>
  <c r="F7898" i="45"/>
  <c r="K7898" i="45" s="1"/>
  <c r="F7899" i="45"/>
  <c r="K7899" i="45" s="1"/>
  <c r="F7900" i="45"/>
  <c r="K7900" i="45" s="1"/>
  <c r="F7901" i="45"/>
  <c r="K7901" i="45" s="1"/>
  <c r="F7902" i="45"/>
  <c r="K7902" i="45" s="1"/>
  <c r="F7903" i="45"/>
  <c r="K7903" i="45" s="1"/>
  <c r="F7904" i="45"/>
  <c r="K7904" i="45" s="1"/>
  <c r="F7905" i="45"/>
  <c r="K7905" i="45" s="1"/>
  <c r="F7906" i="45"/>
  <c r="K7906" i="45" s="1"/>
  <c r="F7907" i="45"/>
  <c r="F7908" i="45"/>
  <c r="K7908" i="45" s="1"/>
  <c r="F7909" i="45"/>
  <c r="F7910" i="45"/>
  <c r="F7911" i="45"/>
  <c r="K7911" i="45" s="1"/>
  <c r="F7912" i="45"/>
  <c r="K7912" i="45" s="1"/>
  <c r="F7913" i="45"/>
  <c r="K7913" i="45" s="1"/>
  <c r="F7914" i="45"/>
  <c r="K7914" i="45" s="1"/>
  <c r="F7915" i="45"/>
  <c r="K7915" i="45" s="1"/>
  <c r="F7916" i="45"/>
  <c r="K7916" i="45" s="1"/>
  <c r="F7917" i="45"/>
  <c r="K7917" i="45" s="1"/>
  <c r="F7918" i="45"/>
  <c r="K7918" i="45" s="1"/>
  <c r="F7919" i="45"/>
  <c r="F7920" i="45"/>
  <c r="K7920" i="45" s="1"/>
  <c r="F7921" i="45"/>
  <c r="K7921" i="45" s="1"/>
  <c r="F7922" i="45"/>
  <c r="K7922" i="45" s="1"/>
  <c r="F7923" i="45"/>
  <c r="K7923" i="45" s="1"/>
  <c r="F7924" i="45"/>
  <c r="K7924" i="45" s="1"/>
  <c r="F7925" i="45"/>
  <c r="F7926" i="45"/>
  <c r="F7927" i="45"/>
  <c r="K7927" i="45" s="1"/>
  <c r="F7928" i="45"/>
  <c r="K7928" i="45" s="1"/>
  <c r="F7929" i="45"/>
  <c r="K7929" i="45" s="1"/>
  <c r="F7930" i="45"/>
  <c r="K7930" i="45" s="1"/>
  <c r="F7931" i="45"/>
  <c r="F7932" i="45"/>
  <c r="K7932" i="45" s="1"/>
  <c r="F7933" i="45"/>
  <c r="K7933" i="45" s="1"/>
  <c r="F7934" i="45"/>
  <c r="K7934" i="45" s="1"/>
  <c r="F7935" i="45"/>
  <c r="K7935" i="45" s="1"/>
  <c r="F7936" i="45"/>
  <c r="K7936" i="45" s="1"/>
  <c r="F7937" i="45"/>
  <c r="K7937" i="45" s="1"/>
  <c r="F7938" i="45"/>
  <c r="K7938" i="45" s="1"/>
  <c r="F7939" i="45"/>
  <c r="K7939" i="45" s="1"/>
  <c r="F7940" i="45"/>
  <c r="K7940" i="45" s="1"/>
  <c r="F7941" i="45"/>
  <c r="F7942" i="45"/>
  <c r="F7943" i="45"/>
  <c r="F7944" i="45"/>
  <c r="K7944" i="45" s="1"/>
  <c r="F7945" i="45"/>
  <c r="K7945" i="45" s="1"/>
  <c r="F7946" i="45"/>
  <c r="K7946" i="45" s="1"/>
  <c r="F7947" i="45"/>
  <c r="K7947" i="45" s="1"/>
  <c r="F7948" i="45"/>
  <c r="K7948" i="45" s="1"/>
  <c r="F7949" i="45"/>
  <c r="K7949" i="45" s="1"/>
  <c r="F7950" i="45"/>
  <c r="K7950" i="45" s="1"/>
  <c r="F7951" i="45"/>
  <c r="K7951" i="45" s="1"/>
  <c r="F7952" i="45"/>
  <c r="K7952" i="45" s="1"/>
  <c r="F7953" i="45"/>
  <c r="K7953" i="45" s="1"/>
  <c r="F7954" i="45"/>
  <c r="K7954" i="45" s="1"/>
  <c r="F7955" i="45"/>
  <c r="F7956" i="45"/>
  <c r="K7956" i="45" s="1"/>
  <c r="F7957" i="45"/>
  <c r="F7958" i="45"/>
  <c r="F7959" i="45"/>
  <c r="K7959" i="45" s="1"/>
  <c r="F7960" i="45"/>
  <c r="K7960" i="45" s="1"/>
  <c r="F7961" i="45"/>
  <c r="K7961" i="45" s="1"/>
  <c r="F7962" i="45"/>
  <c r="K7962" i="45" s="1"/>
  <c r="F7963" i="45"/>
  <c r="K7963" i="45" s="1"/>
  <c r="F7964" i="45"/>
  <c r="K7964" i="45" s="1"/>
  <c r="F7965" i="45"/>
  <c r="K7965" i="45" s="1"/>
  <c r="F7966" i="45"/>
  <c r="K7966" i="45" s="1"/>
  <c r="F7967" i="45"/>
  <c r="F7968" i="45"/>
  <c r="K7968" i="45" s="1"/>
  <c r="F7969" i="45"/>
  <c r="K7969" i="45" s="1"/>
  <c r="F7970" i="45"/>
  <c r="K7970" i="45" s="1"/>
  <c r="F7971" i="45"/>
  <c r="K7971" i="45" s="1"/>
  <c r="F7972" i="45"/>
  <c r="K7972" i="45" s="1"/>
  <c r="F7973" i="45"/>
  <c r="F7974" i="45"/>
  <c r="F7975" i="45"/>
  <c r="K7975" i="45" s="1"/>
  <c r="F7976" i="45"/>
  <c r="K7976" i="45" s="1"/>
  <c r="F7977" i="45"/>
  <c r="K7977" i="45" s="1"/>
  <c r="F7978" i="45"/>
  <c r="K7978" i="45" s="1"/>
  <c r="F7979" i="45"/>
  <c r="F7980" i="45"/>
  <c r="K7980" i="45" s="1"/>
  <c r="F7981" i="45"/>
  <c r="K7981" i="45" s="1"/>
  <c r="F7982" i="45"/>
  <c r="K7982" i="45" s="1"/>
  <c r="F7983" i="45"/>
  <c r="K7983" i="45" s="1"/>
  <c r="F7984" i="45"/>
  <c r="K7984" i="45" s="1"/>
  <c r="F7985" i="45"/>
  <c r="K7985" i="45" s="1"/>
  <c r="F7986" i="45"/>
  <c r="K7986" i="45" s="1"/>
  <c r="F7987" i="45"/>
  <c r="K7987" i="45" s="1"/>
  <c r="F7988" i="45"/>
  <c r="K7988" i="45" s="1"/>
  <c r="F7989" i="45"/>
  <c r="F7990" i="45"/>
  <c r="F7991" i="45"/>
  <c r="F7992" i="45"/>
  <c r="K7992" i="45" s="1"/>
  <c r="F7993" i="45"/>
  <c r="K7993" i="45" s="1"/>
  <c r="F7994" i="45"/>
  <c r="K7994" i="45" s="1"/>
  <c r="F7995" i="45"/>
  <c r="K7995" i="45" s="1"/>
  <c r="F7996" i="45"/>
  <c r="K7996" i="45" s="1"/>
  <c r="F7997" i="45"/>
  <c r="K7997" i="45" s="1"/>
  <c r="F7998" i="45"/>
  <c r="K7998" i="45" s="1"/>
  <c r="F7999" i="45"/>
  <c r="K7999" i="45" s="1"/>
  <c r="F8000" i="45"/>
  <c r="K8000" i="45" s="1"/>
  <c r="F8001" i="45"/>
  <c r="K8001" i="45" s="1"/>
  <c r="F8002" i="45"/>
  <c r="K8002" i="45" s="1"/>
  <c r="F8003" i="45"/>
  <c r="F8004" i="45"/>
  <c r="K8004" i="45" s="1"/>
  <c r="F8005" i="45"/>
  <c r="F8006" i="45"/>
  <c r="F8007" i="45"/>
  <c r="K8007" i="45" s="1"/>
  <c r="F8008" i="45"/>
  <c r="K8008" i="45" s="1"/>
  <c r="F8009" i="45"/>
  <c r="K8009" i="45" s="1"/>
  <c r="F8010" i="45"/>
  <c r="K8010" i="45" s="1"/>
  <c r="F8011" i="45"/>
  <c r="K8011" i="45" s="1"/>
  <c r="F8012" i="45"/>
  <c r="K8012" i="45" s="1"/>
  <c r="F8013" i="45"/>
  <c r="K8013" i="45" s="1"/>
  <c r="F8014" i="45"/>
  <c r="K8014" i="45" s="1"/>
  <c r="F8015" i="45"/>
  <c r="F8016" i="45"/>
  <c r="K8016" i="45" s="1"/>
  <c r="F8017" i="45"/>
  <c r="K8017" i="45" s="1"/>
  <c r="F8018" i="45"/>
  <c r="K8018" i="45" s="1"/>
  <c r="F8019" i="45"/>
  <c r="K8019" i="45" s="1"/>
  <c r="F8020" i="45"/>
  <c r="K8020" i="45" s="1"/>
  <c r="F8021" i="45"/>
  <c r="F8022" i="45"/>
  <c r="F8023" i="45"/>
  <c r="K8023" i="45" s="1"/>
  <c r="F8024" i="45"/>
  <c r="K8024" i="45" s="1"/>
  <c r="F8025" i="45"/>
  <c r="K8025" i="45" s="1"/>
  <c r="F8026" i="45"/>
  <c r="K8026" i="45" s="1"/>
  <c r="F8027" i="45"/>
  <c r="F8028" i="45"/>
  <c r="K8028" i="45" s="1"/>
  <c r="F8029" i="45"/>
  <c r="K8029" i="45" s="1"/>
  <c r="F8030" i="45"/>
  <c r="K8030" i="45" s="1"/>
  <c r="F8031" i="45"/>
  <c r="K8031" i="45" s="1"/>
  <c r="F8032" i="45"/>
  <c r="K8032" i="45" s="1"/>
  <c r="F8033" i="45"/>
  <c r="K8033" i="45" s="1"/>
  <c r="F8034" i="45"/>
  <c r="K8034" i="45" s="1"/>
  <c r="F8035" i="45"/>
  <c r="K8035" i="45" s="1"/>
  <c r="F8036" i="45"/>
  <c r="K8036" i="45" s="1"/>
  <c r="F8037" i="45"/>
  <c r="F8038" i="45"/>
  <c r="F8039" i="45"/>
  <c r="F8040" i="45"/>
  <c r="K8040" i="45" s="1"/>
  <c r="F8041" i="45"/>
  <c r="K8041" i="45" s="1"/>
  <c r="F8042" i="45"/>
  <c r="K8042" i="45" s="1"/>
  <c r="F8043" i="45"/>
  <c r="K8043" i="45" s="1"/>
  <c r="F8044" i="45"/>
  <c r="K8044" i="45" s="1"/>
  <c r="F8045" i="45"/>
  <c r="K8045" i="45" s="1"/>
  <c r="F8046" i="45"/>
  <c r="K8046" i="45" s="1"/>
  <c r="F8047" i="45"/>
  <c r="K8047" i="45" s="1"/>
  <c r="F8048" i="45"/>
  <c r="K8048" i="45" s="1"/>
  <c r="F8049" i="45"/>
  <c r="K8049" i="45" s="1"/>
  <c r="F8050" i="45"/>
  <c r="K8050" i="45" s="1"/>
  <c r="F8051" i="45"/>
  <c r="F8052" i="45"/>
  <c r="K8052" i="45" s="1"/>
  <c r="F8053" i="45"/>
  <c r="F8054" i="45"/>
  <c r="F8055" i="45"/>
  <c r="K8055" i="45" s="1"/>
  <c r="F8056" i="45"/>
  <c r="K8056" i="45" s="1"/>
  <c r="F8057" i="45"/>
  <c r="K8057" i="45" s="1"/>
  <c r="F8058" i="45"/>
  <c r="K8058" i="45" s="1"/>
  <c r="F8059" i="45"/>
  <c r="K8059" i="45" s="1"/>
  <c r="F8060" i="45"/>
  <c r="K8060" i="45" s="1"/>
  <c r="F8061" i="45"/>
  <c r="K8061" i="45" s="1"/>
  <c r="F8062" i="45"/>
  <c r="K8062" i="45" s="1"/>
  <c r="F8063" i="45"/>
  <c r="F8064" i="45"/>
  <c r="K8064" i="45" s="1"/>
  <c r="F8065" i="45"/>
  <c r="K8065" i="45" s="1"/>
  <c r="F8066" i="45"/>
  <c r="K8066" i="45" s="1"/>
  <c r="F8067" i="45"/>
  <c r="K8067" i="45" s="1"/>
  <c r="F8068" i="45"/>
  <c r="K8068" i="45" s="1"/>
  <c r="F8069" i="45"/>
  <c r="F8070" i="45"/>
  <c r="F8071" i="45"/>
  <c r="K8071" i="45" s="1"/>
  <c r="F8072" i="45"/>
  <c r="K8072" i="45" s="1"/>
  <c r="F8073" i="45"/>
  <c r="K8073" i="45" s="1"/>
  <c r="F8074" i="45"/>
  <c r="K8074" i="45" s="1"/>
  <c r="F8075" i="45"/>
  <c r="F8076" i="45"/>
  <c r="K8076" i="45" s="1"/>
  <c r="F8077" i="45"/>
  <c r="K8077" i="45" s="1"/>
  <c r="F8078" i="45"/>
  <c r="K8078" i="45" s="1"/>
  <c r="F8079" i="45"/>
  <c r="K8079" i="45" s="1"/>
  <c r="F8080" i="45"/>
  <c r="K8080" i="45" s="1"/>
  <c r="F8081" i="45"/>
  <c r="K8081" i="45" s="1"/>
  <c r="F8082" i="45"/>
  <c r="K8082" i="45" s="1"/>
  <c r="F8083" i="45"/>
  <c r="K8083" i="45" s="1"/>
  <c r="F8084" i="45"/>
  <c r="K8084" i="45" s="1"/>
  <c r="F8085" i="45"/>
  <c r="F8086" i="45"/>
  <c r="F8087" i="45"/>
  <c r="F8088" i="45"/>
  <c r="K8088" i="45" s="1"/>
  <c r="F8089" i="45"/>
  <c r="K8089" i="45" s="1"/>
  <c r="F8090" i="45"/>
  <c r="K8090" i="45" s="1"/>
  <c r="F8091" i="45"/>
  <c r="K8091" i="45" s="1"/>
  <c r="F8092" i="45"/>
  <c r="K8092" i="45" s="1"/>
  <c r="F8093" i="45"/>
  <c r="K8093" i="45" s="1"/>
  <c r="F8094" i="45"/>
  <c r="K8094" i="45" s="1"/>
  <c r="F8095" i="45"/>
  <c r="K8095" i="45" s="1"/>
  <c r="F8096" i="45"/>
  <c r="K8096" i="45" s="1"/>
  <c r="F8097" i="45"/>
  <c r="K8097" i="45" s="1"/>
  <c r="F8098" i="45"/>
  <c r="K8098" i="45" s="1"/>
  <c r="F8099" i="45"/>
  <c r="F8100" i="45"/>
  <c r="K8100" i="45" s="1"/>
  <c r="F8101" i="45"/>
  <c r="F8102" i="45"/>
  <c r="F8103" i="45"/>
  <c r="K8103" i="45" s="1"/>
  <c r="F8104" i="45"/>
  <c r="K8104" i="45" s="1"/>
  <c r="F8105" i="45"/>
  <c r="K8105" i="45" s="1"/>
  <c r="F8106" i="45"/>
  <c r="K8106" i="45" s="1"/>
  <c r="F8107" i="45"/>
  <c r="K8107" i="45" s="1"/>
  <c r="F8108" i="45"/>
  <c r="K8108" i="45" s="1"/>
  <c r="F8109" i="45"/>
  <c r="K8109" i="45" s="1"/>
  <c r="F8110" i="45"/>
  <c r="K8110" i="45" s="1"/>
  <c r="F8111" i="45"/>
  <c r="F8112" i="45"/>
  <c r="K8112" i="45" s="1"/>
  <c r="F8113" i="45"/>
  <c r="K8113" i="45" s="1"/>
  <c r="F8114" i="45"/>
  <c r="K8114" i="45" s="1"/>
  <c r="F8115" i="45"/>
  <c r="K8115" i="45" s="1"/>
  <c r="F8116" i="45"/>
  <c r="K8116" i="45" s="1"/>
  <c r="F8117" i="45"/>
  <c r="F8118" i="45"/>
  <c r="F8119" i="45"/>
  <c r="K8119" i="45" s="1"/>
  <c r="F8120" i="45"/>
  <c r="K8120" i="45" s="1"/>
  <c r="F8121" i="45"/>
  <c r="K8121" i="45" s="1"/>
  <c r="F8122" i="45"/>
  <c r="K8122" i="45" s="1"/>
  <c r="F8123" i="45"/>
  <c r="F8124" i="45"/>
  <c r="K8124" i="45" s="1"/>
  <c r="F8125" i="45"/>
  <c r="K8125" i="45" s="1"/>
  <c r="F8126" i="45"/>
  <c r="K8126" i="45" s="1"/>
  <c r="F8127" i="45"/>
  <c r="K8127" i="45" s="1"/>
  <c r="F8128" i="45"/>
  <c r="K8128" i="45" s="1"/>
  <c r="F8129" i="45"/>
  <c r="K8129" i="45" s="1"/>
  <c r="F8130" i="45"/>
  <c r="K8130" i="45" s="1"/>
  <c r="F8131" i="45"/>
  <c r="K8131" i="45" s="1"/>
  <c r="F8132" i="45"/>
  <c r="K8132" i="45" s="1"/>
  <c r="F8133" i="45"/>
  <c r="F8134" i="45"/>
  <c r="F8135" i="45"/>
  <c r="F8136" i="45"/>
  <c r="K8136" i="45" s="1"/>
  <c r="F8137" i="45"/>
  <c r="K8137" i="45" s="1"/>
  <c r="F8138" i="45"/>
  <c r="K8138" i="45" s="1"/>
  <c r="F8139" i="45"/>
  <c r="K8139" i="45" s="1"/>
  <c r="F8140" i="45"/>
  <c r="K8140" i="45" s="1"/>
  <c r="F8141" i="45"/>
  <c r="K8141" i="45" s="1"/>
  <c r="F8142" i="45"/>
  <c r="K8142" i="45" s="1"/>
  <c r="F8143" i="45"/>
  <c r="K8143" i="45" s="1"/>
  <c r="F8144" i="45"/>
  <c r="K8144" i="45" s="1"/>
  <c r="F8145" i="45"/>
  <c r="K8145" i="45" s="1"/>
  <c r="F8146" i="45"/>
  <c r="K8146" i="45" s="1"/>
  <c r="F8147" i="45"/>
  <c r="F8148" i="45"/>
  <c r="K8148" i="45" s="1"/>
  <c r="F8149" i="45"/>
  <c r="F8150" i="45"/>
  <c r="F8151" i="45"/>
  <c r="K8151" i="45" s="1"/>
  <c r="F8152" i="45"/>
  <c r="K8152" i="45" s="1"/>
  <c r="F8153" i="45"/>
  <c r="K8153" i="45" s="1"/>
  <c r="F8154" i="45"/>
  <c r="K8154" i="45" s="1"/>
  <c r="F8155" i="45"/>
  <c r="K8155" i="45" s="1"/>
  <c r="F8156" i="45"/>
  <c r="K8156" i="45" s="1"/>
  <c r="F8157" i="45"/>
  <c r="K8157" i="45" s="1"/>
  <c r="F8158" i="45"/>
  <c r="K8158" i="45" s="1"/>
  <c r="F8159" i="45"/>
  <c r="F8160" i="45"/>
  <c r="K8160" i="45" s="1"/>
  <c r="F8161" i="45"/>
  <c r="K8161" i="45" s="1"/>
  <c r="F8162" i="45"/>
  <c r="K8162" i="45" s="1"/>
  <c r="F8163" i="45"/>
  <c r="K8163" i="45" s="1"/>
  <c r="F8164" i="45"/>
  <c r="K8164" i="45" s="1"/>
  <c r="F8165" i="45"/>
  <c r="F8166" i="45"/>
  <c r="F8167" i="45"/>
  <c r="K8167" i="45" s="1"/>
  <c r="F8168" i="45"/>
  <c r="K8168" i="45" s="1"/>
  <c r="F8169" i="45"/>
  <c r="K8169" i="45" s="1"/>
  <c r="F8170" i="45"/>
  <c r="K8170" i="45" s="1"/>
  <c r="F8171" i="45"/>
  <c r="F8172" i="45"/>
  <c r="K8172" i="45" s="1"/>
  <c r="F8173" i="45"/>
  <c r="K8173" i="45" s="1"/>
  <c r="F8174" i="45"/>
  <c r="K8174" i="45" s="1"/>
  <c r="F8175" i="45"/>
  <c r="K8175" i="45" s="1"/>
  <c r="F8176" i="45"/>
  <c r="K8176" i="45" s="1"/>
  <c r="F8177" i="45"/>
  <c r="K8177" i="45" s="1"/>
  <c r="F8178" i="45"/>
  <c r="K8178" i="45" s="1"/>
  <c r="F8179" i="45"/>
  <c r="K8179" i="45" s="1"/>
  <c r="F8180" i="45"/>
  <c r="K8180" i="45" s="1"/>
  <c r="F8181" i="45"/>
  <c r="F8182" i="45"/>
  <c r="F8183" i="45"/>
  <c r="F8184" i="45"/>
  <c r="K8184" i="45" s="1"/>
  <c r="F8185" i="45"/>
  <c r="K8185" i="45" s="1"/>
  <c r="F8186" i="45"/>
  <c r="K8186" i="45" s="1"/>
  <c r="F8187" i="45"/>
  <c r="K8187" i="45" s="1"/>
  <c r="F8188" i="45"/>
  <c r="K8188" i="45" s="1"/>
  <c r="F8189" i="45"/>
  <c r="K8189" i="45" s="1"/>
  <c r="F8190" i="45"/>
  <c r="K8190" i="45" s="1"/>
  <c r="F8191" i="45"/>
  <c r="K8191" i="45" s="1"/>
  <c r="F8192" i="45"/>
  <c r="K8192" i="45" s="1"/>
  <c r="F8193" i="45"/>
  <c r="K8193" i="45" s="1"/>
  <c r="F8194" i="45"/>
  <c r="K8194" i="45" s="1"/>
  <c r="F8195" i="45"/>
  <c r="F8196" i="45"/>
  <c r="K8196" i="45" s="1"/>
  <c r="F8197" i="45"/>
  <c r="F8198" i="45"/>
  <c r="F8199" i="45"/>
  <c r="K8199" i="45" s="1"/>
  <c r="F8200" i="45"/>
  <c r="K8200" i="45" s="1"/>
  <c r="F8201" i="45"/>
  <c r="K8201" i="45" s="1"/>
  <c r="F8202" i="45"/>
  <c r="K8202" i="45" s="1"/>
  <c r="F8203" i="45"/>
  <c r="K8203" i="45" s="1"/>
  <c r="F8204" i="45"/>
  <c r="K8204" i="45" s="1"/>
  <c r="F8205" i="45"/>
  <c r="K8205" i="45" s="1"/>
  <c r="F8206" i="45"/>
  <c r="K8206" i="45" s="1"/>
  <c r="F8207" i="45"/>
  <c r="F8208" i="45"/>
  <c r="K8208" i="45" s="1"/>
  <c r="F8209" i="45"/>
  <c r="K8209" i="45" s="1"/>
  <c r="F8210" i="45"/>
  <c r="K8210" i="45" s="1"/>
  <c r="F8211" i="45"/>
  <c r="K8211" i="45" s="1"/>
  <c r="F8212" i="45"/>
  <c r="K8212" i="45" s="1"/>
  <c r="F8213" i="45"/>
  <c r="F8214" i="45"/>
  <c r="F8215" i="45"/>
  <c r="K8215" i="45" s="1"/>
  <c r="F8216" i="45"/>
  <c r="K8216" i="45" s="1"/>
  <c r="F8217" i="45"/>
  <c r="K8217" i="45" s="1"/>
  <c r="F8218" i="45"/>
  <c r="K8218" i="45" s="1"/>
  <c r="F8219" i="45"/>
  <c r="F8220" i="45"/>
  <c r="K8220" i="45" s="1"/>
  <c r="F8221" i="45"/>
  <c r="K8221" i="45" s="1"/>
  <c r="F8222" i="45"/>
  <c r="K8222" i="45" s="1"/>
  <c r="F8223" i="45"/>
  <c r="K8223" i="45" s="1"/>
  <c r="F8224" i="45"/>
  <c r="K8224" i="45" s="1"/>
  <c r="F8225" i="45"/>
  <c r="K8225" i="45" s="1"/>
  <c r="F8226" i="45"/>
  <c r="K8226" i="45" s="1"/>
  <c r="F8227" i="45"/>
  <c r="K8227" i="45" s="1"/>
  <c r="F8228" i="45"/>
  <c r="K8228" i="45" s="1"/>
  <c r="F8229" i="45"/>
  <c r="F8230" i="45"/>
  <c r="F8231" i="45"/>
  <c r="F8232" i="45"/>
  <c r="K8232" i="45" s="1"/>
  <c r="F8233" i="45"/>
  <c r="K8233" i="45" s="1"/>
  <c r="F8234" i="45"/>
  <c r="K8234" i="45" s="1"/>
  <c r="F8235" i="45"/>
  <c r="K8235" i="45" s="1"/>
  <c r="F8236" i="45"/>
  <c r="K8236" i="45" s="1"/>
  <c r="F8237" i="45"/>
  <c r="K8237" i="45" s="1"/>
  <c r="F8238" i="45"/>
  <c r="K8238" i="45" s="1"/>
  <c r="F8239" i="45"/>
  <c r="K8239" i="45" s="1"/>
  <c r="F8240" i="45"/>
  <c r="K8240" i="45" s="1"/>
  <c r="F8241" i="45"/>
  <c r="K8241" i="45" s="1"/>
  <c r="F8242" i="45"/>
  <c r="K8242" i="45" s="1"/>
  <c r="F8243" i="45"/>
  <c r="F8244" i="45"/>
  <c r="K8244" i="45" s="1"/>
  <c r="F8245" i="45"/>
  <c r="F8246" i="45"/>
  <c r="F8247" i="45"/>
  <c r="K8247" i="45" s="1"/>
  <c r="F8248" i="45"/>
  <c r="K8248" i="45" s="1"/>
  <c r="F8249" i="45"/>
  <c r="K8249" i="45" s="1"/>
  <c r="F8250" i="45"/>
  <c r="K8250" i="45" s="1"/>
  <c r="F8251" i="45"/>
  <c r="K8251" i="45" s="1"/>
  <c r="F8252" i="45"/>
  <c r="K8252" i="45" s="1"/>
  <c r="F8253" i="45"/>
  <c r="K8253" i="45" s="1"/>
  <c r="F8254" i="45"/>
  <c r="K8254" i="45" s="1"/>
  <c r="F8255" i="45"/>
  <c r="F8256" i="45"/>
  <c r="K8256" i="45" s="1"/>
  <c r="F8257" i="45"/>
  <c r="K8257" i="45" s="1"/>
  <c r="F8258" i="45"/>
  <c r="K8258" i="45" s="1"/>
  <c r="F8259" i="45"/>
  <c r="K8259" i="45" s="1"/>
  <c r="F8260" i="45"/>
  <c r="K8260" i="45" s="1"/>
  <c r="F8261" i="45"/>
  <c r="F8262" i="45"/>
  <c r="F8263" i="45"/>
  <c r="K8263" i="45" s="1"/>
  <c r="F8264" i="45"/>
  <c r="K8264" i="45" s="1"/>
  <c r="F8265" i="45"/>
  <c r="K8265" i="45" s="1"/>
  <c r="F8266" i="45"/>
  <c r="K8266" i="45" s="1"/>
  <c r="F8267" i="45"/>
  <c r="F8268" i="45"/>
  <c r="K8268" i="45" s="1"/>
  <c r="F8269" i="45"/>
  <c r="K8269" i="45" s="1"/>
  <c r="F8270" i="45"/>
  <c r="K8270" i="45" s="1"/>
  <c r="F8271" i="45"/>
  <c r="K8271" i="45" s="1"/>
  <c r="F8272" i="45"/>
  <c r="K8272" i="45" s="1"/>
  <c r="F8273" i="45"/>
  <c r="K8273" i="45" s="1"/>
  <c r="F8274" i="45"/>
  <c r="K8274" i="45" s="1"/>
  <c r="F8275" i="45"/>
  <c r="K8275" i="45" s="1"/>
  <c r="F8276" i="45"/>
  <c r="K8276" i="45" s="1"/>
  <c r="F8277" i="45"/>
  <c r="F8278" i="45"/>
  <c r="F8279" i="45"/>
  <c r="F8280" i="45"/>
  <c r="K8280" i="45" s="1"/>
  <c r="F8281" i="45"/>
  <c r="K8281" i="45" s="1"/>
  <c r="F8282" i="45"/>
  <c r="K8282" i="45" s="1"/>
  <c r="F8283" i="45"/>
  <c r="K8283" i="45" s="1"/>
  <c r="F8284" i="45"/>
  <c r="K8284" i="45" s="1"/>
  <c r="F8285" i="45"/>
  <c r="K8285" i="45" s="1"/>
  <c r="F8286" i="45"/>
  <c r="K8286" i="45" s="1"/>
  <c r="F8287" i="45"/>
  <c r="K8287" i="45" s="1"/>
  <c r="F8288" i="45"/>
  <c r="K8288" i="45" s="1"/>
  <c r="F8289" i="45"/>
  <c r="K8289" i="45" s="1"/>
  <c r="F8290" i="45"/>
  <c r="K8290" i="45" s="1"/>
  <c r="F8291" i="45"/>
  <c r="F8292" i="45"/>
  <c r="K8292" i="45" s="1"/>
  <c r="F8293" i="45"/>
  <c r="F8294" i="45"/>
  <c r="F8295" i="45"/>
  <c r="K8295" i="45" s="1"/>
  <c r="F8296" i="45"/>
  <c r="K8296" i="45" s="1"/>
  <c r="F8297" i="45"/>
  <c r="K8297" i="45" s="1"/>
  <c r="F8298" i="45"/>
  <c r="K8298" i="45" s="1"/>
  <c r="F8299" i="45"/>
  <c r="K8299" i="45" s="1"/>
  <c r="F8300" i="45"/>
  <c r="K8300" i="45" s="1"/>
  <c r="F8301" i="45"/>
  <c r="K8301" i="45" s="1"/>
  <c r="F8302" i="45"/>
  <c r="K8302" i="45" s="1"/>
  <c r="F8303" i="45"/>
  <c r="F8304" i="45"/>
  <c r="K8304" i="45" s="1"/>
  <c r="F8305" i="45"/>
  <c r="K8305" i="45" s="1"/>
  <c r="F8306" i="45"/>
  <c r="K8306" i="45" s="1"/>
  <c r="F8307" i="45"/>
  <c r="K8307" i="45" s="1"/>
  <c r="F8308" i="45"/>
  <c r="K8308" i="45" s="1"/>
  <c r="F8309" i="45"/>
  <c r="F8310" i="45"/>
  <c r="F8311" i="45"/>
  <c r="K8311" i="45" s="1"/>
  <c r="F8312" i="45"/>
  <c r="K8312" i="45" s="1"/>
  <c r="F8313" i="45"/>
  <c r="K8313" i="45" s="1"/>
  <c r="F8314" i="45"/>
  <c r="K8314" i="45" s="1"/>
  <c r="F8315" i="45"/>
  <c r="F8316" i="45"/>
  <c r="K8316" i="45" s="1"/>
  <c r="F8317" i="45"/>
  <c r="K8317" i="45" s="1"/>
  <c r="F8318" i="45"/>
  <c r="K8318" i="45" s="1"/>
  <c r="F8319" i="45"/>
  <c r="K8319" i="45" s="1"/>
  <c r="F8320" i="45"/>
  <c r="K8320" i="45" s="1"/>
  <c r="F8321" i="45"/>
  <c r="K8321" i="45" s="1"/>
  <c r="F8322" i="45"/>
  <c r="K8322" i="45" s="1"/>
  <c r="F8323" i="45"/>
  <c r="K8323" i="45" s="1"/>
  <c r="F8324" i="45"/>
  <c r="K8324" i="45" s="1"/>
  <c r="F8325" i="45"/>
  <c r="F8326" i="45"/>
  <c r="F8327" i="45"/>
  <c r="F8328" i="45"/>
  <c r="K8328" i="45" s="1"/>
  <c r="F8329" i="45"/>
  <c r="K8329" i="45" s="1"/>
  <c r="F8330" i="45"/>
  <c r="K8330" i="45" s="1"/>
  <c r="F8331" i="45"/>
  <c r="K8331" i="45" s="1"/>
  <c r="F8332" i="45"/>
  <c r="K8332" i="45" s="1"/>
  <c r="F8333" i="45"/>
  <c r="K8333" i="45" s="1"/>
  <c r="F8334" i="45"/>
  <c r="K8334" i="45" s="1"/>
  <c r="F8335" i="45"/>
  <c r="K8335" i="45" s="1"/>
  <c r="F8336" i="45"/>
  <c r="K8336" i="45" s="1"/>
  <c r="F8337" i="45"/>
  <c r="K8337" i="45" s="1"/>
  <c r="F8338" i="45"/>
  <c r="K8338" i="45" s="1"/>
  <c r="F8339" i="45"/>
  <c r="F8340" i="45"/>
  <c r="K8340" i="45" s="1"/>
  <c r="F8341" i="45"/>
  <c r="F8342" i="45"/>
  <c r="F8343" i="45"/>
  <c r="K8343" i="45" s="1"/>
  <c r="F8344" i="45"/>
  <c r="K8344" i="45" s="1"/>
  <c r="F8345" i="45"/>
  <c r="K8345" i="45" s="1"/>
  <c r="F8346" i="45"/>
  <c r="K8346" i="45" s="1"/>
  <c r="F8347" i="45"/>
  <c r="K8347" i="45" s="1"/>
  <c r="F8348" i="45"/>
  <c r="K8348" i="45" s="1"/>
  <c r="F8349" i="45"/>
  <c r="K8349" i="45" s="1"/>
  <c r="F8350" i="45"/>
  <c r="K8350" i="45" s="1"/>
  <c r="F8351" i="45"/>
  <c r="F8352" i="45"/>
  <c r="K8352" i="45" s="1"/>
  <c r="F8353" i="45"/>
  <c r="K8353" i="45" s="1"/>
  <c r="F8354" i="45"/>
  <c r="K8354" i="45" s="1"/>
  <c r="F8355" i="45"/>
  <c r="K8355" i="45" s="1"/>
  <c r="F8356" i="45"/>
  <c r="K8356" i="45" s="1"/>
  <c r="F8357" i="45"/>
  <c r="F8358" i="45"/>
  <c r="F8359" i="45"/>
  <c r="K8359" i="45" s="1"/>
  <c r="F8360" i="45"/>
  <c r="K8360" i="45" s="1"/>
  <c r="F8361" i="45"/>
  <c r="K8361" i="45" s="1"/>
  <c r="F8362" i="45"/>
  <c r="K8362" i="45" s="1"/>
  <c r="F8363" i="45"/>
  <c r="F8364" i="45"/>
  <c r="K8364" i="45" s="1"/>
  <c r="F8365" i="45"/>
  <c r="K8365" i="45" s="1"/>
  <c r="F8366" i="45"/>
  <c r="K8366" i="45" s="1"/>
  <c r="F8367" i="45"/>
  <c r="K8367" i="45" s="1"/>
  <c r="F8368" i="45"/>
  <c r="K8368" i="45" s="1"/>
  <c r="F8369" i="45"/>
  <c r="K8369" i="45" s="1"/>
  <c r="F8370" i="45"/>
  <c r="K8370" i="45" s="1"/>
  <c r="F8371" i="45"/>
  <c r="K8371" i="45" s="1"/>
  <c r="F8372" i="45"/>
  <c r="K8372" i="45" s="1"/>
  <c r="F8373" i="45"/>
  <c r="F8374" i="45"/>
  <c r="F8375" i="45"/>
  <c r="F8376" i="45"/>
  <c r="K8376" i="45" s="1"/>
  <c r="F8377" i="45"/>
  <c r="K8377" i="45" s="1"/>
  <c r="F8378" i="45"/>
  <c r="K8378" i="45" s="1"/>
  <c r="F8379" i="45"/>
  <c r="K8379" i="45" s="1"/>
  <c r="F8380" i="45"/>
  <c r="K8380" i="45" s="1"/>
  <c r="F8381" i="45"/>
  <c r="K8381" i="45" s="1"/>
  <c r="F8382" i="45"/>
  <c r="K8382" i="45" s="1"/>
  <c r="F8383" i="45"/>
  <c r="K8383" i="45" s="1"/>
  <c r="F8384" i="45"/>
  <c r="K8384" i="45" s="1"/>
  <c r="AA13" i="38"/>
  <c r="AA14" i="38"/>
  <c r="AA15" i="38"/>
  <c r="AA16" i="38"/>
  <c r="AA17" i="38"/>
  <c r="AA18" i="38"/>
  <c r="AA19" i="38"/>
  <c r="AA20" i="38"/>
  <c r="AA21" i="38"/>
  <c r="AA22" i="38"/>
  <c r="AA23" i="38"/>
  <c r="AA24" i="38"/>
  <c r="AA25" i="38"/>
  <c r="AA26" i="38"/>
  <c r="AA27" i="38"/>
  <c r="AA28" i="38"/>
  <c r="AA29" i="38"/>
  <c r="AA30" i="38"/>
  <c r="AA31" i="38"/>
  <c r="AA32" i="38"/>
  <c r="AA33" i="38"/>
  <c r="AA34" i="38"/>
  <c r="AA35" i="38"/>
  <c r="AA36" i="38"/>
  <c r="AA37" i="38"/>
  <c r="AA38" i="38"/>
  <c r="AA39" i="38"/>
  <c r="AA40" i="38"/>
  <c r="AA41" i="38"/>
  <c r="AA42" i="38"/>
  <c r="AA43" i="38"/>
  <c r="AA44" i="38"/>
  <c r="AA46" i="38"/>
  <c r="AA47" i="38"/>
  <c r="AA48" i="38"/>
  <c r="AA49" i="38"/>
  <c r="AA50" i="38"/>
  <c r="AA51" i="38"/>
  <c r="AA52" i="38"/>
  <c r="AA53" i="38"/>
  <c r="AA54" i="38"/>
  <c r="AA55" i="38"/>
  <c r="AA56" i="38"/>
  <c r="AA45" i="38"/>
  <c r="AA57" i="38"/>
  <c r="AA58" i="38"/>
  <c r="AA59" i="38"/>
  <c r="AA60" i="38"/>
  <c r="AA61" i="38"/>
  <c r="AA62" i="38"/>
  <c r="AA63" i="38"/>
  <c r="AA64" i="38"/>
  <c r="AA65" i="38"/>
  <c r="AA66" i="38"/>
  <c r="AA67" i="38"/>
  <c r="AA68" i="38"/>
  <c r="AA69" i="38"/>
  <c r="AA70" i="38"/>
  <c r="AA120" i="38"/>
  <c r="AA121" i="38"/>
  <c r="AA122" i="38"/>
  <c r="AA123" i="38"/>
  <c r="AA124" i="38"/>
  <c r="AA125" i="38"/>
  <c r="AA126" i="38"/>
  <c r="AA128" i="38"/>
  <c r="AA129" i="38"/>
  <c r="AA130" i="38"/>
  <c r="AA131" i="38"/>
  <c r="AA127" i="38"/>
  <c r="AA132" i="38"/>
  <c r="AA133" i="38"/>
  <c r="AA134" i="38"/>
  <c r="AA135" i="38"/>
  <c r="AA136" i="38"/>
  <c r="AA137" i="38"/>
  <c r="AA138" i="38"/>
  <c r="AA139" i="38"/>
  <c r="AA140" i="38"/>
  <c r="AA141" i="38"/>
  <c r="AA142" i="38"/>
  <c r="AA143" i="38"/>
  <c r="AA144" i="38"/>
  <c r="AA145" i="38"/>
  <c r="AA146" i="38"/>
  <c r="AA147" i="38"/>
  <c r="AA148" i="38"/>
  <c r="AA149" i="38"/>
  <c r="AA150" i="38"/>
  <c r="AA151" i="38"/>
  <c r="AA152" i="38"/>
  <c r="AA153" i="38"/>
  <c r="AA154" i="38"/>
  <c r="AA155" i="38"/>
  <c r="AA156" i="38"/>
  <c r="AA157" i="38"/>
  <c r="AA158" i="38"/>
  <c r="AA159" i="38"/>
  <c r="AA160" i="38"/>
  <c r="AA161" i="38"/>
  <c r="AA162" i="38"/>
  <c r="AA163" i="38"/>
  <c r="AA164" i="38"/>
  <c r="AA165" i="38"/>
  <c r="AA166" i="38"/>
  <c r="AA167" i="38"/>
  <c r="AA168" i="38"/>
  <c r="AA169" i="38"/>
  <c r="AA170" i="38"/>
  <c r="AA171" i="38"/>
  <c r="AA172" i="38"/>
  <c r="AA173" i="38"/>
  <c r="AA174" i="38"/>
  <c r="AA175" i="38"/>
  <c r="AA176" i="38"/>
  <c r="AA177" i="38"/>
  <c r="AA178" i="38"/>
  <c r="AA179" i="38"/>
  <c r="AA181" i="38"/>
  <c r="AA182" i="38"/>
  <c r="AA183" i="38"/>
  <c r="AA184" i="38"/>
  <c r="AA185" i="38"/>
  <c r="AA186" i="38"/>
  <c r="AA187" i="38"/>
  <c r="AA188" i="38"/>
  <c r="AA189" i="38"/>
  <c r="AA190" i="38"/>
  <c r="AA191" i="38"/>
  <c r="AA192" i="38"/>
  <c r="AA193" i="38"/>
  <c r="AA197" i="38"/>
  <c r="AA198" i="38"/>
  <c r="AA199" i="38"/>
  <c r="AA200" i="38"/>
  <c r="AA194" i="38"/>
  <c r="AA195" i="38"/>
  <c r="AA196" i="38"/>
  <c r="AA201" i="38"/>
  <c r="AA202" i="38"/>
  <c r="AA203" i="38"/>
  <c r="AA204" i="38"/>
  <c r="AA205" i="38"/>
  <c r="AA206" i="38"/>
  <c r="AA207" i="38"/>
  <c r="AA208" i="38"/>
  <c r="AA209" i="38"/>
  <c r="AA210" i="38"/>
  <c r="AA211" i="38"/>
  <c r="AA212" i="38"/>
  <c r="AA213" i="38"/>
  <c r="AA214" i="38"/>
  <c r="AA215" i="38"/>
  <c r="AA216" i="38"/>
  <c r="AA217" i="38"/>
  <c r="AA218" i="38"/>
  <c r="AA219" i="38"/>
  <c r="AA220" i="38"/>
  <c r="AA221" i="38"/>
  <c r="AA222" i="38"/>
  <c r="AA223" i="38"/>
  <c r="AA224" i="38"/>
  <c r="AA225" i="38"/>
  <c r="AA226" i="38"/>
  <c r="AA227" i="38"/>
  <c r="AA228" i="38"/>
  <c r="AA229" i="38"/>
  <c r="AA230" i="38"/>
  <c r="AA231" i="38"/>
  <c r="AA232" i="38"/>
  <c r="AA233" i="38"/>
  <c r="AA234" i="38"/>
  <c r="AA235" i="38"/>
  <c r="AA236" i="38"/>
  <c r="AA237" i="38"/>
  <c r="AA238" i="38"/>
  <c r="AA239" i="38"/>
  <c r="AA240" i="38"/>
  <c r="AA241" i="38"/>
  <c r="AA242" i="38"/>
  <c r="AA243" i="38"/>
  <c r="AA244" i="38"/>
  <c r="AA245" i="38"/>
  <c r="AA246" i="38"/>
  <c r="AA247" i="38"/>
  <c r="AA248" i="38"/>
  <c r="AA249" i="38"/>
  <c r="AA250" i="38"/>
  <c r="AA251" i="38"/>
  <c r="AA252" i="38"/>
  <c r="AA253" i="38"/>
  <c r="AA254" i="38"/>
  <c r="AA255" i="38"/>
  <c r="AA256" i="38"/>
  <c r="AA257" i="38"/>
  <c r="AA258" i="38"/>
  <c r="AA259" i="38"/>
  <c r="AA260" i="38"/>
  <c r="AA261" i="38"/>
  <c r="AA262" i="38"/>
  <c r="AA263" i="38"/>
  <c r="AA264" i="38"/>
  <c r="AA265" i="38"/>
  <c r="AA266" i="38"/>
  <c r="AA267" i="38"/>
  <c r="AA268" i="38"/>
  <c r="AA269" i="38"/>
  <c r="AA270" i="38"/>
  <c r="AA271" i="38"/>
  <c r="AA272" i="38"/>
  <c r="AA273" i="38"/>
  <c r="AA274" i="38"/>
  <c r="AA275" i="38"/>
  <c r="AA276" i="38"/>
  <c r="AA277" i="38"/>
  <c r="AA278" i="38"/>
  <c r="AA279" i="38"/>
  <c r="AA280" i="38"/>
  <c r="AA281" i="38"/>
  <c r="AA282" i="38"/>
  <c r="AA283" i="38"/>
  <c r="AA284" i="38"/>
  <c r="AA285" i="38"/>
  <c r="AA286" i="38"/>
  <c r="AA287" i="38"/>
  <c r="AA288" i="38"/>
  <c r="AA289" i="38"/>
  <c r="AA290" i="38"/>
  <c r="AA291" i="38"/>
  <c r="AA292" i="38"/>
  <c r="AA293" i="38"/>
  <c r="AA294" i="38"/>
  <c r="AA295" i="38"/>
  <c r="AA296" i="38"/>
  <c r="AA297" i="38"/>
  <c r="AA298" i="38"/>
  <c r="AA299" i="38"/>
  <c r="AA300" i="38"/>
  <c r="AA301" i="38"/>
  <c r="AA302" i="38"/>
  <c r="AA303" i="38"/>
  <c r="AA304" i="38"/>
  <c r="AA305" i="38"/>
  <c r="AA306" i="38"/>
  <c r="AA307" i="38"/>
  <c r="AA308" i="38"/>
  <c r="AA309" i="38"/>
  <c r="AA310" i="38"/>
  <c r="AA311" i="38"/>
  <c r="AA312" i="38"/>
  <c r="AA313" i="38"/>
  <c r="AA314" i="38"/>
  <c r="AA315" i="38"/>
  <c r="AA316" i="38"/>
  <c r="AA317" i="38"/>
  <c r="AA318" i="38"/>
  <c r="AA319" i="38"/>
  <c r="AA320" i="38"/>
  <c r="AA321" i="38"/>
  <c r="AA322" i="38"/>
  <c r="AA323" i="38"/>
  <c r="AA324" i="38"/>
  <c r="AA325" i="38"/>
  <c r="AA326" i="38"/>
  <c r="AA327" i="38"/>
  <c r="AA329" i="38"/>
  <c r="AA330" i="38"/>
  <c r="AA331" i="38"/>
  <c r="AA332" i="38"/>
  <c r="AA333" i="38"/>
  <c r="AA334" i="38"/>
  <c r="AA335" i="38"/>
  <c r="AA336" i="38"/>
  <c r="AA337" i="38"/>
  <c r="AA338" i="38"/>
  <c r="AA339" i="38"/>
  <c r="AA340" i="38"/>
  <c r="AA341" i="38"/>
  <c r="AA342" i="38"/>
  <c r="AA343" i="38"/>
  <c r="AA344" i="38"/>
  <c r="AA345" i="38"/>
  <c r="AA346" i="38"/>
  <c r="AA347" i="38"/>
  <c r="AA348" i="38"/>
  <c r="AA349" i="38"/>
  <c r="AA350" i="38"/>
  <c r="AA351" i="38"/>
  <c r="AA352" i="38"/>
  <c r="AA353" i="38"/>
  <c r="AA354" i="38"/>
  <c r="AA355" i="38"/>
  <c r="AA356" i="38"/>
  <c r="AA357" i="38"/>
  <c r="AA358" i="38"/>
  <c r="AA359" i="38"/>
  <c r="AA360" i="38"/>
  <c r="AA361" i="38"/>
  <c r="AA362" i="38"/>
  <c r="AA363" i="38"/>
  <c r="AA364" i="38"/>
  <c r="AA365" i="38"/>
  <c r="AA366" i="38"/>
  <c r="AA367" i="38"/>
  <c r="AA368" i="38"/>
  <c r="AA369" i="38"/>
  <c r="AA370" i="38"/>
  <c r="AA371" i="38"/>
  <c r="AA372" i="38"/>
  <c r="AA373" i="38"/>
  <c r="AA374" i="38"/>
  <c r="AA375" i="38"/>
  <c r="AA12" i="38"/>
  <c r="E53" i="2"/>
  <c r="E54" i="2" s="1"/>
  <c r="E55" i="2" s="1"/>
  <c r="E56" i="2" s="1"/>
  <c r="E57" i="2" s="1"/>
  <c r="E58" i="2" s="1"/>
  <c r="E59" i="2" s="1"/>
  <c r="U362" i="38" l="1"/>
  <c r="U338" i="38"/>
  <c r="U313" i="38"/>
  <c r="U69" i="38"/>
  <c r="U46" i="38"/>
  <c r="U21" i="38"/>
  <c r="U235" i="38"/>
  <c r="U211" i="38"/>
  <c r="U63" i="38"/>
  <c r="U39" i="38"/>
  <c r="U15" i="38"/>
  <c r="U65" i="38"/>
  <c r="U41" i="38"/>
  <c r="U17" i="38"/>
  <c r="U139" i="38"/>
  <c r="U14" i="38"/>
  <c r="U25" i="38"/>
  <c r="U130" i="38"/>
  <c r="U54" i="38"/>
  <c r="U29" i="38"/>
  <c r="U320" i="38"/>
  <c r="U147" i="38"/>
  <c r="U123" i="38"/>
  <c r="U57" i="38"/>
  <c r="U291" i="38"/>
  <c r="U267" i="38"/>
  <c r="U243" i="38"/>
  <c r="U219" i="38"/>
  <c r="U198" i="38"/>
  <c r="U170" i="38"/>
  <c r="U22" i="38"/>
  <c r="U305" i="38"/>
  <c r="U45" i="38"/>
  <c r="U32" i="38"/>
  <c r="U50" i="38"/>
  <c r="U56" i="38"/>
  <c r="U33" i="38"/>
  <c r="U127" i="38"/>
  <c r="U31" i="38"/>
  <c r="K8374" i="45"/>
  <c r="K8358" i="45"/>
  <c r="K8342" i="45"/>
  <c r="K8326" i="45"/>
  <c r="K8310" i="45"/>
  <c r="K8294" i="45"/>
  <c r="K8278" i="45"/>
  <c r="K8262" i="45"/>
  <c r="K8246" i="45"/>
  <c r="K8230" i="45"/>
  <c r="K8214" i="45"/>
  <c r="K8198" i="45"/>
  <c r="K8182" i="45"/>
  <c r="K8166" i="45"/>
  <c r="K8150" i="45"/>
  <c r="K8134" i="45"/>
  <c r="K8118" i="45"/>
  <c r="K8102" i="45"/>
  <c r="K8086" i="45"/>
  <c r="K8070" i="45"/>
  <c r="K8054" i="45"/>
  <c r="K8038" i="45"/>
  <c r="K8022" i="45"/>
  <c r="K8006" i="45"/>
  <c r="K7990" i="45"/>
  <c r="K7974" i="45"/>
  <c r="K7958" i="45"/>
  <c r="K7942" i="45"/>
  <c r="K7926" i="45"/>
  <c r="K7910" i="45"/>
  <c r="K7894" i="45"/>
  <c r="K7878" i="45"/>
  <c r="K7862" i="45"/>
  <c r="K7846" i="45"/>
  <c r="K7830" i="45"/>
  <c r="K7814" i="45"/>
  <c r="K7798" i="45"/>
  <c r="K7782" i="45"/>
  <c r="K7766" i="45"/>
  <c r="K7750" i="45"/>
  <c r="K7734" i="45"/>
  <c r="K7718" i="45"/>
  <c r="K7702" i="45"/>
  <c r="K7686" i="45"/>
  <c r="K7670" i="45"/>
  <c r="K7654" i="45"/>
  <c r="K7638" i="45"/>
  <c r="K7622" i="45"/>
  <c r="K7606" i="45"/>
  <c r="K7590" i="45"/>
  <c r="K7574" i="45"/>
  <c r="K7558" i="45"/>
  <c r="K7542" i="45"/>
  <c r="K7526" i="45"/>
  <c r="K7510" i="45"/>
  <c r="K7494" i="45"/>
  <c r="K7478" i="45"/>
  <c r="K7462" i="45"/>
  <c r="K7446" i="45"/>
  <c r="K7430" i="45"/>
  <c r="K7414" i="45"/>
  <c r="K7398" i="45"/>
  <c r="K7382" i="45"/>
  <c r="K7366" i="45"/>
  <c r="K7350" i="45"/>
  <c r="K7334" i="45"/>
  <c r="K7318" i="45"/>
  <c r="K7302" i="45"/>
  <c r="K7286" i="45"/>
  <c r="K7270" i="45"/>
  <c r="K7254" i="45"/>
  <c r="K7238" i="45"/>
  <c r="K7222" i="45"/>
  <c r="K7206" i="45"/>
  <c r="K7190" i="45"/>
  <c r="K7174" i="45"/>
  <c r="K7158" i="45"/>
  <c r="K7142" i="45"/>
  <c r="K7126" i="45"/>
  <c r="K7110" i="45"/>
  <c r="K7094" i="45"/>
  <c r="K7078" i="45"/>
  <c r="K7062" i="45"/>
  <c r="K7046" i="45"/>
  <c r="K7030" i="45"/>
  <c r="K7014" i="45"/>
  <c r="K6998" i="45"/>
  <c r="K6982" i="45"/>
  <c r="K6966" i="45"/>
  <c r="K6950" i="45"/>
  <c r="K6934" i="45"/>
  <c r="K6918" i="45"/>
  <c r="K6902" i="45"/>
  <c r="K6886" i="45"/>
  <c r="K6870" i="45"/>
  <c r="K6854" i="45"/>
  <c r="K6838" i="45"/>
  <c r="K6822" i="45"/>
  <c r="K6806" i="45"/>
  <c r="K6790" i="45"/>
  <c r="K6774" i="45"/>
  <c r="K6758" i="45"/>
  <c r="K6742" i="45"/>
  <c r="K6726" i="45"/>
  <c r="K6710" i="45"/>
  <c r="K6694" i="45"/>
  <c r="K6678" i="45"/>
  <c r="K6662" i="45"/>
  <c r="K6646" i="45"/>
  <c r="K6630" i="45"/>
  <c r="K6614" i="45"/>
  <c r="K6598" i="45"/>
  <c r="K6582" i="45"/>
  <c r="K6566" i="45"/>
  <c r="K6550" i="45"/>
  <c r="K6534" i="45"/>
  <c r="K6518" i="45"/>
  <c r="K6502" i="45"/>
  <c r="K6486" i="45"/>
  <c r="K6470" i="45"/>
  <c r="K6454" i="45"/>
  <c r="K6438" i="45"/>
  <c r="K6422" i="45"/>
  <c r="K6406" i="45"/>
  <c r="K6390" i="45"/>
  <c r="K6374" i="45"/>
  <c r="K6358" i="45"/>
  <c r="K6342" i="45"/>
  <c r="K6326" i="45"/>
  <c r="K6310" i="45"/>
  <c r="K6294" i="45"/>
  <c r="K8373" i="45"/>
  <c r="K8357" i="45"/>
  <c r="K8341" i="45"/>
  <c r="K8325" i="45"/>
  <c r="K8309" i="45"/>
  <c r="K8293" i="45"/>
  <c r="K8277" i="45"/>
  <c r="K8261" i="45"/>
  <c r="K8245" i="45"/>
  <c r="K8229" i="45"/>
  <c r="K8213" i="45"/>
  <c r="K8197" i="45"/>
  <c r="K8181" i="45"/>
  <c r="K8165" i="45"/>
  <c r="K8149" i="45"/>
  <c r="K8133" i="45"/>
  <c r="K8117" i="45"/>
  <c r="K8101" i="45"/>
  <c r="K8085" i="45"/>
  <c r="K8069" i="45"/>
  <c r="K8053" i="45"/>
  <c r="K8037" i="45"/>
  <c r="K8021" i="45"/>
  <c r="K8005" i="45"/>
  <c r="K7989" i="45"/>
  <c r="K7973" i="45"/>
  <c r="K7957" i="45"/>
  <c r="K7941" i="45"/>
  <c r="K7925" i="45"/>
  <c r="K7909" i="45"/>
  <c r="K7893" i="45"/>
  <c r="K7877" i="45"/>
  <c r="K7861" i="45"/>
  <c r="K7845" i="45"/>
  <c r="K7829" i="45"/>
  <c r="K7813" i="45"/>
  <c r="K7797" i="45"/>
  <c r="K7781" i="45"/>
  <c r="K7765" i="45"/>
  <c r="K7749" i="45"/>
  <c r="K7733" i="45"/>
  <c r="K7717" i="45"/>
  <c r="K7701" i="45"/>
  <c r="K7685" i="45"/>
  <c r="K7669" i="45"/>
  <c r="K7653" i="45"/>
  <c r="K7637" i="45"/>
  <c r="K7621" i="45"/>
  <c r="K7605" i="45"/>
  <c r="K7589" i="45"/>
  <c r="K7573" i="45"/>
  <c r="K7557" i="45"/>
  <c r="K7541" i="45"/>
  <c r="K7525" i="45"/>
  <c r="K7509" i="45"/>
  <c r="K7493" i="45"/>
  <c r="K7477" i="45"/>
  <c r="K7461" i="45"/>
  <c r="K7445" i="45"/>
  <c r="K7429" i="45"/>
  <c r="K7413" i="45"/>
  <c r="K7397" i="45"/>
  <c r="K7381" i="45"/>
  <c r="K7365" i="45"/>
  <c r="K7349" i="45"/>
  <c r="K7333" i="45"/>
  <c r="K7317" i="45"/>
  <c r="K7301" i="45"/>
  <c r="K7285" i="45"/>
  <c r="K7269" i="45"/>
  <c r="K7253" i="45"/>
  <c r="K7237" i="45"/>
  <c r="K7221" i="45"/>
  <c r="K7205" i="45"/>
  <c r="K7189" i="45"/>
  <c r="K7173" i="45"/>
  <c r="K7157" i="45"/>
  <c r="K7141" i="45"/>
  <c r="K7125" i="45"/>
  <c r="K7109" i="45"/>
  <c r="K7093" i="45"/>
  <c r="K7077" i="45"/>
  <c r="K7061" i="45"/>
  <c r="K7045" i="45"/>
  <c r="K7029" i="45"/>
  <c r="K7013" i="45"/>
  <c r="K6997" i="45"/>
  <c r="K6981" i="45"/>
  <c r="K6965" i="45"/>
  <c r="K6949" i="45"/>
  <c r="K6933" i="45"/>
  <c r="K6917" i="45"/>
  <c r="K6901" i="45"/>
  <c r="K6885" i="45"/>
  <c r="K6869" i="45"/>
  <c r="K6853" i="45"/>
  <c r="K6837" i="45"/>
  <c r="K6821" i="45"/>
  <c r="K6805" i="45"/>
  <c r="K6789" i="45"/>
  <c r="K6773" i="45"/>
  <c r="K6757" i="45"/>
  <c r="K6741" i="45"/>
  <c r="K6725" i="45"/>
  <c r="K6709" i="45"/>
  <c r="K6693" i="45"/>
  <c r="K6677" i="45"/>
  <c r="K6661" i="45"/>
  <c r="K6645" i="45"/>
  <c r="K6629" i="45"/>
  <c r="K6613" i="45"/>
  <c r="K6597" i="45"/>
  <c r="K6581" i="45"/>
  <c r="K6565" i="45"/>
  <c r="K6549" i="45"/>
  <c r="K6533" i="45"/>
  <c r="K6517" i="45"/>
  <c r="K6501" i="45"/>
  <c r="K6485" i="45"/>
  <c r="K6469" i="45"/>
  <c r="K6453" i="45"/>
  <c r="K6278" i="45"/>
  <c r="K6262" i="45"/>
  <c r="K6246" i="45"/>
  <c r="K6230" i="45"/>
  <c r="K6214" i="45"/>
  <c r="K6198" i="45"/>
  <c r="K6182" i="45"/>
  <c r="K6166" i="45"/>
  <c r="K6150" i="45"/>
  <c r="K6134" i="45"/>
  <c r="K6118" i="45"/>
  <c r="K6102" i="45"/>
  <c r="K6086" i="45"/>
  <c r="K6070" i="45"/>
  <c r="K6054" i="45"/>
  <c r="K6038" i="45"/>
  <c r="K6022" i="45"/>
  <c r="K6006" i="45"/>
  <c r="K5990" i="45"/>
  <c r="K5974" i="45"/>
  <c r="K5958" i="45"/>
  <c r="K5942" i="45"/>
  <c r="K5926" i="45"/>
  <c r="K5910" i="45"/>
  <c r="K5894" i="45"/>
  <c r="K5878" i="45"/>
  <c r="K5862" i="45"/>
  <c r="K5846" i="45"/>
  <c r="K5830" i="45"/>
  <c r="K5814" i="45"/>
  <c r="K5798" i="45"/>
  <c r="K5782" i="45"/>
  <c r="K5766" i="45"/>
  <c r="K5750" i="45"/>
  <c r="K5734" i="45"/>
  <c r="K5718" i="45"/>
  <c r="K5702" i="45"/>
  <c r="K5686" i="45"/>
  <c r="K5670" i="45"/>
  <c r="K5654" i="45"/>
  <c r="K5638" i="45"/>
  <c r="K5622" i="45"/>
  <c r="K5606" i="45"/>
  <c r="K5590" i="45"/>
  <c r="K5574" i="45"/>
  <c r="K5558" i="45"/>
  <c r="K5542" i="45"/>
  <c r="K5526" i="45"/>
  <c r="K5510" i="45"/>
  <c r="K5494" i="45"/>
  <c r="K5478" i="45"/>
  <c r="K5462" i="45"/>
  <c r="K5446" i="45"/>
  <c r="K5430" i="45"/>
  <c r="K5414" i="45"/>
  <c r="K5398" i="45"/>
  <c r="K5382" i="45"/>
  <c r="K5366" i="45"/>
  <c r="K5350" i="45"/>
  <c r="K5334" i="45"/>
  <c r="K5318" i="45"/>
  <c r="K5302" i="45"/>
  <c r="K5286" i="45"/>
  <c r="K5270" i="45"/>
  <c r="K5254" i="45"/>
  <c r="K5238" i="45"/>
  <c r="K5222" i="45"/>
  <c r="K5206" i="45"/>
  <c r="K5190" i="45"/>
  <c r="K5174" i="45"/>
  <c r="K5158" i="45"/>
  <c r="K5142" i="45"/>
  <c r="K5126" i="45"/>
  <c r="K5110" i="45"/>
  <c r="K5094" i="45"/>
  <c r="K5078" i="45"/>
  <c r="K5062" i="45"/>
  <c r="K5046" i="45"/>
  <c r="K5030" i="45"/>
  <c r="K5014" i="45"/>
  <c r="K4998" i="45"/>
  <c r="K4982" i="45"/>
  <c r="K4966" i="45"/>
  <c r="K4950" i="45"/>
  <c r="K4934" i="45"/>
  <c r="K4918" i="45"/>
  <c r="K4902" i="45"/>
  <c r="K4886" i="45"/>
  <c r="K4870" i="45"/>
  <c r="K4854" i="45"/>
  <c r="K4838" i="45"/>
  <c r="K4822" i="45"/>
  <c r="K4806" i="45"/>
  <c r="K4790" i="45"/>
  <c r="K4774" i="45"/>
  <c r="K4758" i="45"/>
  <c r="K4742" i="45"/>
  <c r="K4726" i="45"/>
  <c r="K4710" i="45"/>
  <c r="K4694" i="45"/>
  <c r="K4678" i="45"/>
  <c r="K4662" i="45"/>
  <c r="K4646" i="45"/>
  <c r="K4630" i="45"/>
  <c r="K4614" i="45"/>
  <c r="K4598" i="45"/>
  <c r="K4582" i="45"/>
  <c r="K4566" i="45"/>
  <c r="K4550" i="45"/>
  <c r="K4534" i="45"/>
  <c r="K4518" i="45"/>
  <c r="K4502" i="45"/>
  <c r="K4486" i="45"/>
  <c r="K4470" i="45"/>
  <c r="K4454" i="45"/>
  <c r="K4438" i="45"/>
  <c r="K4422" i="45"/>
  <c r="K4406" i="45"/>
  <c r="K4390" i="45"/>
  <c r="K4374" i="45"/>
  <c r="K4358" i="45"/>
  <c r="K4342" i="45"/>
  <c r="K4326" i="45"/>
  <c r="K4310" i="45"/>
  <c r="K4294" i="45"/>
  <c r="K4278" i="45"/>
  <c r="K4262" i="45"/>
  <c r="K4246" i="45"/>
  <c r="K4230" i="45"/>
  <c r="K4214" i="45"/>
  <c r="K4198" i="45"/>
  <c r="K4182" i="45"/>
  <c r="K4166" i="45"/>
  <c r="K4150" i="45"/>
  <c r="K4134" i="45"/>
  <c r="K4118" i="45"/>
  <c r="K4102" i="45"/>
  <c r="K4086" i="45"/>
  <c r="K4070" i="45"/>
  <c r="K4054" i="45"/>
  <c r="K4038" i="45"/>
  <c r="K4022" i="45"/>
  <c r="K4006" i="45"/>
  <c r="K3990" i="45"/>
  <c r="K3974" i="45"/>
  <c r="K3958" i="45"/>
  <c r="K3942" i="45"/>
  <c r="K3926" i="45"/>
  <c r="K3910" i="45"/>
  <c r="K3894" i="45"/>
  <c r="K3878" i="45"/>
  <c r="K3862" i="45"/>
  <c r="K3846" i="45"/>
  <c r="K3830" i="45"/>
  <c r="K3814" i="45"/>
  <c r="K3798" i="45"/>
  <c r="K3782" i="45"/>
  <c r="K3766" i="45"/>
  <c r="K6437" i="45"/>
  <c r="K6421" i="45"/>
  <c r="K6405" i="45"/>
  <c r="K6389" i="45"/>
  <c r="K6373" i="45"/>
  <c r="K6357" i="45"/>
  <c r="K6341" i="45"/>
  <c r="K6325" i="45"/>
  <c r="K6309" i="45"/>
  <c r="K6293" i="45"/>
  <c r="K6277" i="45"/>
  <c r="K6261" i="45"/>
  <c r="K6245" i="45"/>
  <c r="K6229" i="45"/>
  <c r="K6213" i="45"/>
  <c r="K6197" i="45"/>
  <c r="K6181" i="45"/>
  <c r="K6165" i="45"/>
  <c r="K6149" i="45"/>
  <c r="K6133" i="45"/>
  <c r="K6117" i="45"/>
  <c r="K6101" i="45"/>
  <c r="K6085" i="45"/>
  <c r="K6069" i="45"/>
  <c r="K6053" i="45"/>
  <c r="K6037" i="45"/>
  <c r="K6021" i="45"/>
  <c r="K6005" i="45"/>
  <c r="K5989" i="45"/>
  <c r="K5973" i="45"/>
  <c r="K5957" i="45"/>
  <c r="K5941" i="45"/>
  <c r="K5925" i="45"/>
  <c r="K5909" i="45"/>
  <c r="K5893" i="45"/>
  <c r="K5877" i="45"/>
  <c r="K5861" i="45"/>
  <c r="K5845" i="45"/>
  <c r="K5829" i="45"/>
  <c r="K5813" i="45"/>
  <c r="K5797" i="45"/>
  <c r="K5781" i="45"/>
  <c r="K5765" i="45"/>
  <c r="K5749" i="45"/>
  <c r="K5733" i="45"/>
  <c r="K5717" i="45"/>
  <c r="K5701" i="45"/>
  <c r="K5685" i="45"/>
  <c r="K5669" i="45"/>
  <c r="K5653" i="45"/>
  <c r="K5637" i="45"/>
  <c r="K5621" i="45"/>
  <c r="K5605" i="45"/>
  <c r="K5589" i="45"/>
  <c r="K5573" i="45"/>
  <c r="K5557" i="45"/>
  <c r="K5541" i="45"/>
  <c r="K5525" i="45"/>
  <c r="K5509" i="45"/>
  <c r="K5493" i="45"/>
  <c r="K5477" i="45"/>
  <c r="K5461" i="45"/>
  <c r="K5445" i="45"/>
  <c r="K5429" i="45"/>
  <c r="K5413" i="45"/>
  <c r="K5397" i="45"/>
  <c r="K5381" i="45"/>
  <c r="K5365" i="45"/>
  <c r="K5349" i="45"/>
  <c r="K5333" i="45"/>
  <c r="K5317" i="45"/>
  <c r="K5301" i="45"/>
  <c r="K5285" i="45"/>
  <c r="K5269" i="45"/>
  <c r="K5253" i="45"/>
  <c r="K5237" i="45"/>
  <c r="K5221" i="45"/>
  <c r="K5205" i="45"/>
  <c r="K5189" i="45"/>
  <c r="K5173" i="45"/>
  <c r="K5157" i="45"/>
  <c r="K5141" i="45"/>
  <c r="K5125" i="45"/>
  <c r="K5109" i="45"/>
  <c r="K5093" i="45"/>
  <c r="K5077" i="45"/>
  <c r="K5061" i="45"/>
  <c r="K5045" i="45"/>
  <c r="K5029" i="45"/>
  <c r="K5013" i="45"/>
  <c r="K4997" i="45"/>
  <c r="K4981" i="45"/>
  <c r="K4965" i="45"/>
  <c r="K4949" i="45"/>
  <c r="K4933" i="45"/>
  <c r="K4917" i="45"/>
  <c r="K4901" i="45"/>
  <c r="K4885" i="45"/>
  <c r="K4869" i="45"/>
  <c r="K4853" i="45"/>
  <c r="K4837" i="45"/>
  <c r="K4821" i="45"/>
  <c r="K4805" i="45"/>
  <c r="K4789" i="45"/>
  <c r="K4773" i="45"/>
  <c r="K4757" i="45"/>
  <c r="K4741" i="45"/>
  <c r="K4725" i="45"/>
  <c r="K4709" i="45"/>
  <c r="K4693" i="45"/>
  <c r="K4677" i="45"/>
  <c r="K4661" i="45"/>
  <c r="K4645" i="45"/>
  <c r="K4629" i="45"/>
  <c r="K4613" i="45"/>
  <c r="K4597" i="45"/>
  <c r="K4581" i="45"/>
  <c r="K4565" i="45"/>
  <c r="K4549" i="45"/>
  <c r="K4533" i="45"/>
  <c r="K4517" i="45"/>
  <c r="K4501" i="45"/>
  <c r="K4485" i="45"/>
  <c r="K4469" i="45"/>
  <c r="K4453" i="45"/>
  <c r="K4437" i="45"/>
  <c r="K4421" i="45"/>
  <c r="K4405" i="45"/>
  <c r="K4389" i="45"/>
  <c r="K4373" i="45"/>
  <c r="K4357" i="45"/>
  <c r="K4341" i="45"/>
  <c r="K4325" i="45"/>
  <c r="K4309" i="45"/>
  <c r="K4293" i="45"/>
  <c r="K4277" i="45"/>
  <c r="K4261" i="45"/>
  <c r="K4245" i="45"/>
  <c r="K4229" i="45"/>
  <c r="K4213" i="45"/>
  <c r="K4197" i="45"/>
  <c r="K4181" i="45"/>
  <c r="K4165" i="45"/>
  <c r="K4149" i="45"/>
  <c r="K4133" i="45"/>
  <c r="K4117" i="45"/>
  <c r="K4101" i="45"/>
  <c r="K4085" i="45"/>
  <c r="K4069" i="45"/>
  <c r="K4053" i="45"/>
  <c r="K4037" i="45"/>
  <c r="K4021" i="45"/>
  <c r="K4005" i="45"/>
  <c r="K3989" i="45"/>
  <c r="K3973" i="45"/>
  <c r="K3957" i="45"/>
  <c r="K3941" i="45"/>
  <c r="K3925" i="45"/>
  <c r="K3909" i="45"/>
  <c r="K3893" i="45"/>
  <c r="K3877" i="45"/>
  <c r="K3861" i="45"/>
  <c r="K3845" i="45"/>
  <c r="K3829" i="45"/>
  <c r="K3813" i="45"/>
  <c r="K3797" i="45"/>
  <c r="K3781" i="45"/>
  <c r="K3765" i="45"/>
  <c r="K3749" i="45"/>
  <c r="K3733" i="45"/>
  <c r="K3750" i="45"/>
  <c r="K3734" i="45"/>
  <c r="K3718" i="45"/>
  <c r="K3702" i="45"/>
  <c r="K3686" i="45"/>
  <c r="K3670" i="45"/>
  <c r="K3654" i="45"/>
  <c r="K3638" i="45"/>
  <c r="K3622" i="45"/>
  <c r="K3606" i="45"/>
  <c r="K3590" i="45"/>
  <c r="K3574" i="45"/>
  <c r="K3558" i="45"/>
  <c r="K3542" i="45"/>
  <c r="K3526" i="45"/>
  <c r="K3510" i="45"/>
  <c r="K3494" i="45"/>
  <c r="K3478" i="45"/>
  <c r="K3462" i="45"/>
  <c r="K3446" i="45"/>
  <c r="K3430" i="45"/>
  <c r="K3414" i="45"/>
  <c r="K3398" i="45"/>
  <c r="K3382" i="45"/>
  <c r="K3366" i="45"/>
  <c r="K3350" i="45"/>
  <c r="K3334" i="45"/>
  <c r="K3318" i="45"/>
  <c r="K3302" i="45"/>
  <c r="K3286" i="45"/>
  <c r="K3270" i="45"/>
  <c r="K3254" i="45"/>
  <c r="K3238" i="45"/>
  <c r="K3222" i="45"/>
  <c r="K3206" i="45"/>
  <c r="K3190" i="45"/>
  <c r="K3174" i="45"/>
  <c r="K3158" i="45"/>
  <c r="K3142" i="45"/>
  <c r="K3126" i="45"/>
  <c r="K3110" i="45"/>
  <c r="K3094" i="45"/>
  <c r="K3078" i="45"/>
  <c r="K3062" i="45"/>
  <c r="K3046" i="45"/>
  <c r="K3030" i="45"/>
  <c r="K3014" i="45"/>
  <c r="K2998" i="45"/>
  <c r="K2982" i="45"/>
  <c r="K2966" i="45"/>
  <c r="K2950" i="45"/>
  <c r="K2934" i="45"/>
  <c r="K2918" i="45"/>
  <c r="K2902" i="45"/>
  <c r="K2886" i="45"/>
  <c r="K2870" i="45"/>
  <c r="K2854" i="45"/>
  <c r="K2838" i="45"/>
  <c r="K2822" i="45"/>
  <c r="K2806" i="45"/>
  <c r="K2790" i="45"/>
  <c r="K2774" i="45"/>
  <c r="K2758" i="45"/>
  <c r="K2742" i="45"/>
  <c r="K2726" i="45"/>
  <c r="K2710" i="45"/>
  <c r="K2694" i="45"/>
  <c r="K2678" i="45"/>
  <c r="K2662" i="45"/>
  <c r="K2646" i="45"/>
  <c r="K2630" i="45"/>
  <c r="K2614" i="45"/>
  <c r="K2598" i="45"/>
  <c r="K2582" i="45"/>
  <c r="K2566" i="45"/>
  <c r="K2550" i="45"/>
  <c r="K2534" i="45"/>
  <c r="K2518" i="45"/>
  <c r="K2502" i="45"/>
  <c r="K2486" i="45"/>
  <c r="K2470" i="45"/>
  <c r="K2454" i="45"/>
  <c r="K2438" i="45"/>
  <c r="K2422" i="45"/>
  <c r="K2406" i="45"/>
  <c r="K3717" i="45"/>
  <c r="K3701" i="45"/>
  <c r="K3685" i="45"/>
  <c r="K3669" i="45"/>
  <c r="K3653" i="45"/>
  <c r="K3637" i="45"/>
  <c r="K3621" i="45"/>
  <c r="K3605" i="45"/>
  <c r="K3589" i="45"/>
  <c r="K3573" i="45"/>
  <c r="K3557" i="45"/>
  <c r="K3541" i="45"/>
  <c r="K3525" i="45"/>
  <c r="K3509" i="45"/>
  <c r="K3493" i="45"/>
  <c r="K3477" i="45"/>
  <c r="K3461" i="45"/>
  <c r="K3445" i="45"/>
  <c r="K3429" i="45"/>
  <c r="K3413" i="45"/>
  <c r="K3397" i="45"/>
  <c r="K3381" i="45"/>
  <c r="K3365" i="45"/>
  <c r="K3349" i="45"/>
  <c r="K3333" i="45"/>
  <c r="K3317" i="45"/>
  <c r="K3301" i="45"/>
  <c r="K3285" i="45"/>
  <c r="K3269" i="45"/>
  <c r="K3253" i="45"/>
  <c r="K3237" i="45"/>
  <c r="K3221" i="45"/>
  <c r="K3205" i="45"/>
  <c r="K3189" i="45"/>
  <c r="K3173" i="45"/>
  <c r="K3157" i="45"/>
  <c r="K3141" i="45"/>
  <c r="K3125" i="45"/>
  <c r="K3109" i="45"/>
  <c r="K3093" i="45"/>
  <c r="K3077" i="45"/>
  <c r="K3061" i="45"/>
  <c r="K3045" i="45"/>
  <c r="K3029" i="45"/>
  <c r="K3013" i="45"/>
  <c r="K2997" i="45"/>
  <c r="K2981" i="45"/>
  <c r="K2965" i="45"/>
  <c r="K2949" i="45"/>
  <c r="K2933" i="45"/>
  <c r="K2917" i="45"/>
  <c r="K2901" i="45"/>
  <c r="K2885" i="45"/>
  <c r="K2869" i="45"/>
  <c r="K2853" i="45"/>
  <c r="K2837" i="45"/>
  <c r="K2821" i="45"/>
  <c r="K2805" i="45"/>
  <c r="K2789" i="45"/>
  <c r="K2773" i="45"/>
  <c r="K2757" i="45"/>
  <c r="K2741" i="45"/>
  <c r="K2725" i="45"/>
  <c r="K2709" i="45"/>
  <c r="K2693" i="45"/>
  <c r="K2677" i="45"/>
  <c r="K2661" i="45"/>
  <c r="K2645" i="45"/>
  <c r="K2629" i="45"/>
  <c r="K2613" i="45"/>
  <c r="K2597" i="45"/>
  <c r="K2581" i="45"/>
  <c r="K2565" i="45"/>
  <c r="K2549" i="45"/>
  <c r="K2533" i="45"/>
  <c r="K2517" i="45"/>
  <c r="K2501" i="45"/>
  <c r="K2485" i="45"/>
  <c r="K2469" i="45"/>
  <c r="K2453" i="45"/>
  <c r="K2437" i="45"/>
  <c r="K2421" i="45"/>
  <c r="K2405" i="45"/>
  <c r="K2389" i="45"/>
  <c r="K2373" i="45"/>
  <c r="K2357" i="45"/>
  <c r="K2341" i="45"/>
  <c r="K2325" i="45"/>
  <c r="K2309" i="45"/>
  <c r="K2293" i="45"/>
  <c r="K2277" i="45"/>
  <c r="K2261" i="45"/>
  <c r="K2245" i="45"/>
  <c r="K2229" i="45"/>
  <c r="K2213" i="45"/>
  <c r="K2197" i="45"/>
  <c r="K2181" i="45"/>
  <c r="K2165" i="45"/>
  <c r="K2149" i="45"/>
  <c r="K2133" i="45"/>
  <c r="K2117" i="45"/>
  <c r="K2101" i="45"/>
  <c r="K2085" i="45"/>
  <c r="K2390" i="45"/>
  <c r="K2374" i="45"/>
  <c r="K2358" i="45"/>
  <c r="K2342" i="45"/>
  <c r="K2326" i="45"/>
  <c r="K2310" i="45"/>
  <c r="K2294" i="45"/>
  <c r="K2278" i="45"/>
  <c r="K2262" i="45"/>
  <c r="K2246" i="45"/>
  <c r="K2230" i="45"/>
  <c r="K2214" i="45"/>
  <c r="K2198" i="45"/>
  <c r="K2182" i="45"/>
  <c r="K2166" i="45"/>
  <c r="K2150" i="45"/>
  <c r="K2134" i="45"/>
  <c r="K2118" i="45"/>
  <c r="K2102" i="45"/>
  <c r="K2086" i="45"/>
  <c r="K2070" i="45"/>
  <c r="K2054" i="45"/>
  <c r="K2038" i="45"/>
  <c r="K2022" i="45"/>
  <c r="K2006" i="45"/>
  <c r="K1990" i="45"/>
  <c r="K1974" i="45"/>
  <c r="K1958" i="45"/>
  <c r="K1942" i="45"/>
  <c r="K1926" i="45"/>
  <c r="K1910" i="45"/>
  <c r="K1894" i="45"/>
  <c r="K1878" i="45"/>
  <c r="K1862" i="45"/>
  <c r="K1846" i="45"/>
  <c r="K1830" i="45"/>
  <c r="K1814" i="45"/>
  <c r="K1798" i="45"/>
  <c r="K1782" i="45"/>
  <c r="K1766" i="45"/>
  <c r="K1750" i="45"/>
  <c r="K1734" i="45"/>
  <c r="K1718" i="45"/>
  <c r="K1702" i="45"/>
  <c r="K1686" i="45"/>
  <c r="K1670" i="45"/>
  <c r="K1654" i="45"/>
  <c r="K1638" i="45"/>
  <c r="K1622" i="45"/>
  <c r="K1606" i="45"/>
  <c r="K1590" i="45"/>
  <c r="K1574" i="45"/>
  <c r="K1558" i="45"/>
  <c r="K1542" i="45"/>
  <c r="K1526" i="45"/>
  <c r="K1510" i="45"/>
  <c r="K1494" i="45"/>
  <c r="K1478" i="45"/>
  <c r="K1462" i="45"/>
  <c r="K1446" i="45"/>
  <c r="K1430" i="45"/>
  <c r="K1414" i="45"/>
  <c r="K1398" i="45"/>
  <c r="K1382" i="45"/>
  <c r="K1366" i="45"/>
  <c r="K2069" i="45"/>
  <c r="K2053" i="45"/>
  <c r="K2037" i="45"/>
  <c r="K2021" i="45"/>
  <c r="K2005" i="45"/>
  <c r="K1989" i="45"/>
  <c r="K1973" i="45"/>
  <c r="K1957" i="45"/>
  <c r="K1941" i="45"/>
  <c r="K1925" i="45"/>
  <c r="K1909" i="45"/>
  <c r="K1893" i="45"/>
  <c r="K1877" i="45"/>
  <c r="K1861" i="45"/>
  <c r="K1845" i="45"/>
  <c r="K1829" i="45"/>
  <c r="K1813" i="45"/>
  <c r="K1797" i="45"/>
  <c r="K1781" i="45"/>
  <c r="K1765" i="45"/>
  <c r="K1749" i="45"/>
  <c r="K1733" i="45"/>
  <c r="K1717" i="45"/>
  <c r="K1701" i="45"/>
  <c r="K1685" i="45"/>
  <c r="K1669" i="45"/>
  <c r="K1653" i="45"/>
  <c r="K1637" i="45"/>
  <c r="K1621" i="45"/>
  <c r="K1605" i="45"/>
  <c r="K1589" i="45"/>
  <c r="K1573" i="45"/>
  <c r="K1557" i="45"/>
  <c r="K1541" i="45"/>
  <c r="K1525" i="45"/>
  <c r="K1509" i="45"/>
  <c r="K1493" i="45"/>
  <c r="K1477" i="45"/>
  <c r="K1461" i="45"/>
  <c r="K1445" i="45"/>
  <c r="K1429" i="45"/>
  <c r="K1413" i="45"/>
  <c r="K1397" i="45"/>
  <c r="K1381" i="45"/>
  <c r="K1365" i="45"/>
  <c r="K1349" i="45"/>
  <c r="K1333" i="45"/>
  <c r="K1317" i="45"/>
  <c r="K1301" i="45"/>
  <c r="K1285" i="45"/>
  <c r="K1269" i="45"/>
  <c r="K1253" i="45"/>
  <c r="K1237" i="45"/>
  <c r="K1221" i="45"/>
  <c r="K1205" i="45"/>
  <c r="K1189" i="45"/>
  <c r="K1173" i="45"/>
  <c r="K1157" i="45"/>
  <c r="K1141" i="45"/>
  <c r="K1125" i="45"/>
  <c r="K1109" i="45"/>
  <c r="K1093" i="45"/>
  <c r="K1077" i="45"/>
  <c r="K1061" i="45"/>
  <c r="K1045" i="45"/>
  <c r="K1029" i="45"/>
  <c r="K1013" i="45"/>
  <c r="K997" i="45"/>
  <c r="K981" i="45"/>
  <c r="K965" i="45"/>
  <c r="K949" i="45"/>
  <c r="K933" i="45"/>
  <c r="K917" i="45"/>
  <c r="K901" i="45"/>
  <c r="K885" i="45"/>
  <c r="K869" i="45"/>
  <c r="K853" i="45"/>
  <c r="K837" i="45"/>
  <c r="K821" i="45"/>
  <c r="K805" i="45"/>
  <c r="K789" i="45"/>
  <c r="K773" i="45"/>
  <c r="K757" i="45"/>
  <c r="K741" i="45"/>
  <c r="K725" i="45"/>
  <c r="K1350" i="45"/>
  <c r="K1334" i="45"/>
  <c r="K1318" i="45"/>
  <c r="K1302" i="45"/>
  <c r="K1286" i="45"/>
  <c r="K1270" i="45"/>
  <c r="K1254" i="45"/>
  <c r="K1238" i="45"/>
  <c r="K1222" i="45"/>
  <c r="K1206" i="45"/>
  <c r="K1190" i="45"/>
  <c r="K1174" i="45"/>
  <c r="K1158" i="45"/>
  <c r="K1142" i="45"/>
  <c r="K1126" i="45"/>
  <c r="K1110" i="45"/>
  <c r="K1094" i="45"/>
  <c r="K1078" i="45"/>
  <c r="K1062" i="45"/>
  <c r="K1046" i="45"/>
  <c r="K1030" i="45"/>
  <c r="K1014" i="45"/>
  <c r="K998" i="45"/>
  <c r="K982" i="45"/>
  <c r="K966" i="45"/>
  <c r="K950" i="45"/>
  <c r="K934" i="45"/>
  <c r="K918" i="45"/>
  <c r="K902" i="45"/>
  <c r="K886" i="45"/>
  <c r="K870" i="45"/>
  <c r="K854" i="45"/>
  <c r="K838" i="45"/>
  <c r="K822" i="45"/>
  <c r="K806" i="45"/>
  <c r="K790" i="45"/>
  <c r="K774" i="45"/>
  <c r="K758" i="45"/>
  <c r="K742" i="45"/>
  <c r="K726" i="45"/>
  <c r="K710" i="45"/>
  <c r="K694" i="45"/>
  <c r="K678" i="45"/>
  <c r="K662" i="45"/>
  <c r="K646" i="45"/>
  <c r="K630" i="45"/>
  <c r="K614" i="45"/>
  <c r="K598" i="45"/>
  <c r="K582" i="45"/>
  <c r="K566" i="45"/>
  <c r="K550" i="45"/>
  <c r="K534" i="45"/>
  <c r="K518" i="45"/>
  <c r="K502" i="45"/>
  <c r="K486" i="45"/>
  <c r="K470" i="45"/>
  <c r="K454" i="45"/>
  <c r="K438" i="45"/>
  <c r="K422" i="45"/>
  <c r="K406" i="45"/>
  <c r="K390" i="45"/>
  <c r="K374" i="45"/>
  <c r="K358" i="45"/>
  <c r="K342" i="45"/>
  <c r="K326" i="45"/>
  <c r="K310" i="45"/>
  <c r="K294" i="45"/>
  <c r="K278" i="45"/>
  <c r="K262" i="45"/>
  <c r="K246" i="45"/>
  <c r="K230" i="45"/>
  <c r="K214" i="45"/>
  <c r="K198" i="45"/>
  <c r="K182" i="45"/>
  <c r="K166" i="45"/>
  <c r="K150" i="45"/>
  <c r="K134" i="45"/>
  <c r="K118" i="45"/>
  <c r="K102" i="45"/>
  <c r="K86" i="45"/>
  <c r="K70" i="45"/>
  <c r="K54" i="45"/>
  <c r="K38" i="45"/>
  <c r="K22" i="45"/>
  <c r="K709" i="45"/>
  <c r="K693" i="45"/>
  <c r="K677" i="45"/>
  <c r="K661" i="45"/>
  <c r="K645" i="45"/>
  <c r="K629" i="45"/>
  <c r="K613" i="45"/>
  <c r="K597" i="45"/>
  <c r="K581" i="45"/>
  <c r="K565" i="45"/>
  <c r="K549" i="45"/>
  <c r="K533" i="45"/>
  <c r="K517" i="45"/>
  <c r="K501" i="45"/>
  <c r="K485" i="45"/>
  <c r="K469" i="45"/>
  <c r="K453" i="45"/>
  <c r="K437" i="45"/>
  <c r="K421" i="45"/>
  <c r="K405" i="45"/>
  <c r="K389" i="45"/>
  <c r="K373" i="45"/>
  <c r="K357" i="45"/>
  <c r="K341" i="45"/>
  <c r="K325" i="45"/>
  <c r="K309" i="45"/>
  <c r="K293" i="45"/>
  <c r="K277" i="45"/>
  <c r="K261" i="45"/>
  <c r="K245" i="45"/>
  <c r="K229" i="45"/>
  <c r="K213" i="45"/>
  <c r="K197" i="45"/>
  <c r="K181" i="45"/>
  <c r="K165" i="45"/>
  <c r="K149" i="45"/>
  <c r="K133" i="45"/>
  <c r="K117" i="45"/>
  <c r="K101" i="45"/>
  <c r="K85" i="45"/>
  <c r="K69" i="45"/>
  <c r="K53" i="45"/>
  <c r="K37" i="45"/>
  <c r="K21" i="45"/>
  <c r="K8385" i="45" s="1"/>
  <c r="U374" i="38"/>
  <c r="U350" i="38"/>
  <c r="U325" i="38"/>
  <c r="U317" i="38"/>
  <c r="U294" i="38"/>
  <c r="U279" i="38"/>
  <c r="U255" i="38"/>
  <c r="U231" i="38"/>
  <c r="U207" i="38"/>
  <c r="U183" i="38"/>
  <c r="U158" i="38"/>
  <c r="U150" i="38"/>
  <c r="U135" i="38"/>
  <c r="U128" i="38"/>
  <c r="U68" i="38"/>
  <c r="U44" i="38"/>
  <c r="U20" i="38"/>
  <c r="U141" i="38"/>
  <c r="U67" i="38"/>
  <c r="U52" i="38"/>
  <c r="U43" i="38"/>
  <c r="U27" i="38"/>
  <c r="U19" i="38"/>
  <c r="U288" i="38"/>
  <c r="U276" i="38"/>
  <c r="U264" i="38"/>
  <c r="U252" i="38"/>
  <c r="U228" i="38"/>
  <c r="U216" i="38"/>
  <c r="U204" i="38"/>
  <c r="U192" i="38"/>
  <c r="U179" i="38"/>
  <c r="U167" i="38"/>
  <c r="U155" i="38"/>
  <c r="U144" i="38"/>
  <c r="U132" i="38"/>
  <c r="U70" i="38"/>
  <c r="U58" i="38"/>
  <c r="U47" i="38"/>
  <c r="U34" i="38"/>
  <c r="U367" i="38"/>
  <c r="U355" i="38"/>
  <c r="U343" i="38"/>
  <c r="U331" i="38"/>
  <c r="U318" i="38"/>
  <c r="U306" i="38"/>
  <c r="U295" i="38"/>
  <c r="U284" i="38"/>
  <c r="U272" i="38"/>
  <c r="U260" i="38"/>
  <c r="U248" i="38"/>
  <c r="U236" i="38"/>
  <c r="U224" i="38"/>
  <c r="U212" i="38"/>
  <c r="U196" i="38"/>
  <c r="U188" i="38"/>
  <c r="U175" i="38"/>
  <c r="U163" i="38"/>
  <c r="U151" i="38"/>
  <c r="U66" i="38"/>
  <c r="U55" i="38"/>
  <c r="U42" i="38"/>
  <c r="U30" i="38"/>
  <c r="U18" i="38"/>
  <c r="U372" i="38"/>
  <c r="U360" i="38"/>
  <c r="U348" i="38"/>
  <c r="U336" i="38"/>
  <c r="U323" i="38"/>
  <c r="U311" i="38"/>
  <c r="U300" i="38"/>
  <c r="U289" i="38"/>
  <c r="U277" i="38"/>
  <c r="U265" i="38"/>
  <c r="U253" i="38"/>
  <c r="U241" i="38"/>
  <c r="U229" i="38"/>
  <c r="U217" i="38"/>
  <c r="U205" i="38"/>
  <c r="U193" i="38"/>
  <c r="U181" i="38"/>
  <c r="U168" i="38"/>
  <c r="U156" i="38"/>
  <c r="U145" i="38"/>
  <c r="U133" i="38"/>
  <c r="U59" i="38"/>
  <c r="U48" i="38"/>
  <c r="U35" i="38"/>
  <c r="U23" i="38"/>
  <c r="U358" i="38"/>
  <c r="U298" i="38"/>
  <c r="U251" i="38"/>
  <c r="U239" i="38"/>
  <c r="U215" i="38"/>
  <c r="U371" i="38"/>
  <c r="U335" i="38"/>
  <c r="U184" i="38"/>
  <c r="U307" i="38"/>
  <c r="U249" i="38"/>
  <c r="U357" i="38"/>
  <c r="U345" i="38"/>
  <c r="U333" i="38"/>
  <c r="U297" i="38"/>
  <c r="U262" i="38"/>
  <c r="U238" i="38"/>
  <c r="U226" i="38"/>
  <c r="U202" i="38"/>
  <c r="U190" i="38"/>
  <c r="U177" i="38"/>
  <c r="U165" i="38"/>
  <c r="U153" i="38"/>
  <c r="U142" i="38"/>
  <c r="U131" i="38"/>
  <c r="U352" i="38"/>
  <c r="U340" i="38"/>
  <c r="U315" i="38"/>
  <c r="U303" i="38"/>
  <c r="U281" i="38"/>
  <c r="U257" i="38"/>
  <c r="U245" i="38"/>
  <c r="U233" i="38"/>
  <c r="U209" i="38"/>
  <c r="U185" i="38"/>
  <c r="U172" i="38"/>
  <c r="U160" i="38"/>
  <c r="U137" i="38"/>
  <c r="U125" i="38"/>
  <c r="U363" i="38"/>
  <c r="U148" i="38"/>
  <c r="U62" i="38"/>
  <c r="U51" i="38"/>
  <c r="U38" i="38"/>
  <c r="U26" i="38"/>
  <c r="U129" i="38"/>
  <c r="U369" i="38"/>
  <c r="U140" i="38"/>
  <c r="U364" i="38"/>
  <c r="U375" i="38"/>
  <c r="U351" i="38"/>
  <c r="U339" i="38"/>
  <c r="U326" i="38"/>
  <c r="U314" i="38"/>
  <c r="U302" i="38"/>
  <c r="U292" i="38"/>
  <c r="U280" i="38"/>
  <c r="U268" i="38"/>
  <c r="U256" i="38"/>
  <c r="U244" i="38"/>
  <c r="U232" i="38"/>
  <c r="U220" i="38"/>
  <c r="U208" i="38"/>
  <c r="U199" i="38"/>
  <c r="U171" i="38"/>
  <c r="U159" i="38"/>
  <c r="U136" i="38"/>
  <c r="U124" i="38"/>
  <c r="U308" i="38"/>
  <c r="U286" i="38"/>
  <c r="U274" i="38"/>
  <c r="U250" i="38"/>
  <c r="U214" i="38"/>
  <c r="U368" i="38"/>
  <c r="U356" i="38"/>
  <c r="U344" i="38"/>
  <c r="U332" i="38"/>
  <c r="U319" i="38"/>
  <c r="U296" i="38"/>
  <c r="U285" i="38"/>
  <c r="U273" i="38"/>
  <c r="U261" i="38"/>
  <c r="U237" i="38"/>
  <c r="U225" i="38"/>
  <c r="U213" i="38"/>
  <c r="U201" i="38"/>
  <c r="U189" i="38"/>
  <c r="U176" i="38"/>
  <c r="U164" i="38"/>
  <c r="U152" i="38"/>
  <c r="U365" i="38"/>
  <c r="U353" i="38"/>
  <c r="U293" i="38"/>
  <c r="U258" i="38"/>
  <c r="U222" i="38"/>
  <c r="U210" i="38"/>
  <c r="U186" i="38"/>
  <c r="U173" i="38"/>
  <c r="U138" i="38"/>
  <c r="U126" i="38"/>
  <c r="U64" i="38"/>
  <c r="U53" i="38"/>
  <c r="U28" i="38"/>
  <c r="U370" i="38"/>
  <c r="U346" i="38"/>
  <c r="U334" i="38"/>
  <c r="U321" i="38"/>
  <c r="U309" i="38"/>
  <c r="U287" i="38"/>
  <c r="U275" i="38"/>
  <c r="U263" i="38"/>
  <c r="U227" i="38"/>
  <c r="U203" i="38"/>
  <c r="U191" i="38"/>
  <c r="U178" i="38"/>
  <c r="U166" i="38"/>
  <c r="U154" i="38"/>
  <c r="U143" i="38"/>
  <c r="U12" i="38"/>
  <c r="U366" i="38"/>
  <c r="U354" i="38"/>
  <c r="U342" i="38"/>
  <c r="U330" i="38"/>
  <c r="U283" i="38"/>
  <c r="U271" i="38"/>
  <c r="U259" i="38"/>
  <c r="U247" i="38"/>
  <c r="U223" i="38"/>
  <c r="U195" i="38"/>
  <c r="U187" i="38"/>
  <c r="U174" i="38"/>
  <c r="U162" i="38"/>
  <c r="U341" i="38"/>
  <c r="U329" i="38"/>
  <c r="U316" i="38"/>
  <c r="U304" i="38"/>
  <c r="U282" i="38"/>
  <c r="U270" i="38"/>
  <c r="U246" i="38"/>
  <c r="U234" i="38"/>
  <c r="U194" i="38"/>
  <c r="U161" i="38"/>
  <c r="U149" i="38"/>
  <c r="U40" i="38"/>
  <c r="U16" i="38"/>
  <c r="U327" i="38"/>
  <c r="U269" i="38"/>
  <c r="U221" i="38"/>
  <c r="U200" i="38"/>
  <c r="U373" i="38"/>
  <c r="U361" i="38"/>
  <c r="U349" i="38"/>
  <c r="U337" i="38"/>
  <c r="U324" i="38"/>
  <c r="U312" i="38"/>
  <c r="U301" i="38"/>
  <c r="U290" i="38"/>
  <c r="U278" i="38"/>
  <c r="U266" i="38"/>
  <c r="U254" i="38"/>
  <c r="U242" i="38"/>
  <c r="U230" i="38"/>
  <c r="U218" i="38"/>
  <c r="U206" i="38"/>
  <c r="U197" i="38"/>
  <c r="U182" i="38"/>
  <c r="U169" i="38"/>
  <c r="U157" i="38"/>
  <c r="U146" i="38"/>
  <c r="U134" i="38"/>
  <c r="U122" i="38"/>
  <c r="U60" i="38"/>
  <c r="U49" i="38"/>
  <c r="U36" i="38"/>
  <c r="U24" i="38"/>
  <c r="U359" i="38"/>
  <c r="U347" i="38"/>
  <c r="U322" i="38"/>
  <c r="U310" i="38"/>
  <c r="U299" i="38"/>
  <c r="U240" i="38"/>
  <c r="K8375" i="45"/>
  <c r="K8363" i="45"/>
  <c r="K8351" i="45"/>
  <c r="K8339" i="45"/>
  <c r="K8327" i="45"/>
  <c r="K8315" i="45"/>
  <c r="K8303" i="45"/>
  <c r="K8291" i="45"/>
  <c r="K8279" i="45"/>
  <c r="K8267" i="45"/>
  <c r="K8255" i="45"/>
  <c r="K8243" i="45"/>
  <c r="K8231" i="45"/>
  <c r="K8219" i="45"/>
  <c r="K8207" i="45"/>
  <c r="K8195" i="45"/>
  <c r="K8183" i="45"/>
  <c r="K8171" i="45"/>
  <c r="K8159" i="45"/>
  <c r="K8147" i="45"/>
  <c r="K8135" i="45"/>
  <c r="K8123" i="45"/>
  <c r="K8111" i="45"/>
  <c r="K8099" i="45"/>
  <c r="K8087" i="45"/>
  <c r="K8075" i="45"/>
  <c r="K8063" i="45"/>
  <c r="K8051" i="45"/>
  <c r="K8039" i="45"/>
  <c r="K8027" i="45"/>
  <c r="K8015" i="45"/>
  <c r="K8003" i="45"/>
  <c r="K7991" i="45"/>
  <c r="K7979" i="45"/>
  <c r="K7967" i="45"/>
  <c r="K7955" i="45"/>
  <c r="K7943" i="45"/>
  <c r="K7931" i="45"/>
  <c r="K7919" i="45"/>
  <c r="K7907" i="45"/>
  <c r="K7895" i="45"/>
  <c r="K7883" i="45"/>
  <c r="K7871" i="45"/>
  <c r="K7859" i="45"/>
  <c r="K7847" i="45"/>
  <c r="K7835" i="45"/>
  <c r="K7823" i="45"/>
  <c r="K7811" i="45"/>
  <c r="K7799" i="45"/>
  <c r="K7787" i="45"/>
  <c r="K7775" i="45"/>
  <c r="K7763" i="45"/>
  <c r="K7751" i="45"/>
  <c r="K7739" i="45"/>
  <c r="K7727" i="45"/>
  <c r="K7715" i="45"/>
  <c r="K7703" i="45"/>
  <c r="K7691" i="45"/>
  <c r="K7679" i="45"/>
  <c r="K7667" i="45"/>
  <c r="K7655" i="45"/>
  <c r="K7643" i="45"/>
  <c r="K7631" i="45"/>
  <c r="K7619" i="45"/>
  <c r="K7607" i="45"/>
  <c r="K7595" i="45"/>
  <c r="K7583" i="45"/>
  <c r="K7571" i="45"/>
  <c r="K7559" i="45"/>
  <c r="K7547" i="45"/>
  <c r="K7535" i="45"/>
  <c r="K7523" i="45"/>
  <c r="K7511" i="45"/>
  <c r="K7499" i="45"/>
  <c r="K7487" i="45"/>
  <c r="K7475" i="45"/>
  <c r="K7463" i="45"/>
  <c r="K7451" i="45"/>
  <c r="K7439" i="45"/>
  <c r="K7427" i="45"/>
  <c r="K7415" i="45"/>
  <c r="K7403" i="45"/>
  <c r="K7391" i="45"/>
  <c r="K7379" i="45"/>
  <c r="K7367" i="45"/>
  <c r="K7355" i="45"/>
  <c r="K7343" i="45"/>
  <c r="K7331" i="45"/>
  <c r="K7319" i="45"/>
  <c r="K7307" i="45"/>
  <c r="K7295" i="45"/>
  <c r="K7283" i="45"/>
  <c r="K7271" i="45"/>
  <c r="K7259" i="45"/>
  <c r="K7247" i="45"/>
  <c r="K7235" i="45"/>
  <c r="K7223" i="45"/>
  <c r="K7211" i="45"/>
  <c r="K7199" i="45"/>
  <c r="K7187" i="45"/>
  <c r="K7175" i="45"/>
  <c r="K7163" i="45"/>
  <c r="K7151" i="45"/>
  <c r="K7139" i="45"/>
  <c r="K7127" i="45"/>
  <c r="K7115" i="45"/>
  <c r="K7103" i="45"/>
  <c r="K7091" i="45"/>
  <c r="K7079" i="45"/>
  <c r="K7067" i="45"/>
  <c r="K7055" i="45"/>
  <c r="K7043" i="45"/>
  <c r="K7031" i="45"/>
  <c r="K7019" i="45"/>
  <c r="K7007" i="45"/>
  <c r="K6995" i="45"/>
  <c r="K6983" i="45"/>
  <c r="K6971" i="45"/>
  <c r="K6959" i="45"/>
  <c r="K6947" i="45"/>
  <c r="K6935" i="45"/>
  <c r="K6923" i="45"/>
  <c r="K6911" i="45"/>
  <c r="K6899" i="45"/>
  <c r="K6887" i="45"/>
  <c r="K6875" i="45"/>
  <c r="K6863" i="45"/>
  <c r="K6851" i="45"/>
  <c r="K6839" i="45"/>
  <c r="K6827" i="45"/>
  <c r="K6815" i="45"/>
  <c r="K6803" i="45"/>
  <c r="K6791" i="45"/>
  <c r="K6779" i="45"/>
  <c r="K6767" i="45"/>
  <c r="K6755" i="45"/>
  <c r="K6743" i="45"/>
  <c r="K6731" i="45"/>
  <c r="K6719" i="45"/>
  <c r="K6707" i="45"/>
  <c r="K6695" i="45"/>
  <c r="K6683" i="45"/>
  <c r="K6671" i="45"/>
  <c r="K6659" i="45"/>
  <c r="K6647" i="45"/>
  <c r="K6635" i="45"/>
  <c r="K6623" i="45"/>
  <c r="K6611" i="45"/>
  <c r="K6599" i="45"/>
  <c r="K6587" i="45"/>
  <c r="K6575" i="45"/>
  <c r="K6563" i="45"/>
  <c r="K6551" i="45"/>
  <c r="K6539" i="45"/>
  <c r="K6527" i="45"/>
  <c r="K6515" i="45"/>
  <c r="K6503" i="45"/>
  <c r="K6491" i="45"/>
  <c r="K6479" i="45"/>
  <c r="K6467" i="45"/>
  <c r="K6455" i="45"/>
  <c r="K6443" i="45"/>
  <c r="K6431" i="45"/>
  <c r="K6419" i="45"/>
  <c r="K6407" i="45"/>
  <c r="K6395" i="45"/>
  <c r="K6383" i="45"/>
  <c r="K6371" i="45"/>
  <c r="K6359" i="45"/>
  <c r="K6347" i="45"/>
  <c r="K6335" i="45"/>
  <c r="K6323" i="45"/>
  <c r="K6311" i="45"/>
  <c r="K6299" i="45"/>
  <c r="K6287" i="45"/>
  <c r="K6275" i="45"/>
  <c r="K6263" i="45"/>
  <c r="K6251" i="45"/>
  <c r="K6239" i="45"/>
  <c r="K6227" i="45"/>
  <c r="K6215" i="45"/>
  <c r="K6203" i="45"/>
  <c r="K6191" i="45"/>
  <c r="K6179" i="45"/>
  <c r="K6167" i="45"/>
  <c r="K6155" i="45"/>
  <c r="K6143" i="45"/>
  <c r="K6131" i="45"/>
  <c r="K6119" i="45"/>
  <c r="K6107" i="45"/>
  <c r="K6095" i="45"/>
  <c r="K6083" i="45"/>
  <c r="K6071" i="45"/>
  <c r="K6059" i="45"/>
  <c r="K6047" i="45"/>
  <c r="K6035" i="45"/>
  <c r="K6023" i="45"/>
  <c r="K6011" i="45"/>
  <c r="K5999" i="45"/>
  <c r="K5987" i="45"/>
  <c r="K5975" i="45"/>
  <c r="K5963" i="45"/>
  <c r="K5951" i="45"/>
  <c r="K5939" i="45"/>
  <c r="K5927" i="45"/>
  <c r="K5915" i="45"/>
  <c r="K5903" i="45"/>
  <c r="K5891" i="45"/>
  <c r="K5879" i="45"/>
  <c r="K5867" i="45"/>
  <c r="K5855" i="45"/>
  <c r="K5843" i="45"/>
  <c r="K5831" i="45"/>
  <c r="K5819" i="45"/>
  <c r="K5807" i="45"/>
  <c r="K5795" i="45"/>
  <c r="K5783" i="45"/>
  <c r="K5771" i="45"/>
  <c r="K5759" i="45"/>
  <c r="K5747" i="45"/>
  <c r="K5735" i="45"/>
  <c r="K5723" i="45"/>
  <c r="K5711" i="45"/>
  <c r="K5699" i="45"/>
  <c r="K5687" i="45"/>
  <c r="K5675" i="45"/>
  <c r="K5663" i="45"/>
  <c r="K5651" i="45"/>
  <c r="K5639" i="45"/>
  <c r="K5627" i="45"/>
  <c r="K5615" i="45"/>
  <c r="K5603" i="45"/>
  <c r="K5591" i="45"/>
  <c r="K5579" i="45"/>
  <c r="K5567" i="45"/>
  <c r="K5555" i="45"/>
  <c r="K5543" i="45"/>
  <c r="K5531" i="45"/>
  <c r="K5519" i="45"/>
  <c r="K5507" i="45"/>
  <c r="K5495" i="45"/>
  <c r="K5483" i="45"/>
  <c r="K5471" i="45"/>
  <c r="K5459" i="45"/>
  <c r="K5447" i="45"/>
  <c r="K5435" i="45"/>
  <c r="K5423" i="45"/>
  <c r="K5411" i="45"/>
  <c r="K5399" i="45"/>
  <c r="K5387" i="45"/>
  <c r="K5375" i="45"/>
  <c r="K5363" i="45"/>
  <c r="K5351" i="45"/>
  <c r="K5339" i="45"/>
  <c r="K5327" i="45"/>
  <c r="K5315" i="45"/>
  <c r="K5303" i="45"/>
  <c r="K5291" i="45"/>
  <c r="K5279" i="45"/>
  <c r="K5267" i="45"/>
  <c r="K5255" i="45"/>
  <c r="K5243" i="45"/>
  <c r="K5231" i="45"/>
  <c r="K5219" i="45"/>
  <c r="K5207" i="45"/>
  <c r="K5195" i="45"/>
  <c r="K5183" i="45"/>
  <c r="K5171" i="45"/>
  <c r="K5159" i="45"/>
  <c r="K5147" i="45"/>
  <c r="K5135" i="45"/>
  <c r="K5123" i="45"/>
  <c r="K5111" i="45"/>
  <c r="K5099" i="45"/>
  <c r="K5087" i="45"/>
  <c r="K5075" i="45"/>
  <c r="K5063" i="45"/>
  <c r="K5051" i="45"/>
  <c r="K5039" i="45"/>
  <c r="K5027" i="45"/>
  <c r="K5015" i="45"/>
  <c r="K5003" i="45"/>
  <c r="K4991" i="45"/>
  <c r="K4979" i="45"/>
  <c r="K4967" i="45"/>
  <c r="K4955" i="45"/>
  <c r="K4943" i="45"/>
  <c r="K4931" i="45"/>
  <c r="K4919" i="45"/>
  <c r="K4907" i="45"/>
  <c r="K4895" i="45"/>
  <c r="K4883" i="45"/>
  <c r="K4871" i="45"/>
  <c r="K4859" i="45"/>
  <c r="K4847" i="45"/>
  <c r="K4835" i="45"/>
  <c r="K4823" i="45"/>
  <c r="K4811" i="45"/>
  <c r="K4799" i="45"/>
  <c r="K4787" i="45"/>
  <c r="K4775" i="45"/>
  <c r="K4763" i="45"/>
  <c r="K4751" i="45"/>
  <c r="K4739" i="45"/>
  <c r="K4727" i="45"/>
  <c r="K4715" i="45"/>
  <c r="K4703" i="45"/>
  <c r="K4691" i="45"/>
  <c r="K4679" i="45"/>
  <c r="K4667" i="45"/>
  <c r="K4655" i="45"/>
  <c r="K4643" i="45"/>
  <c r="K4631" i="45"/>
  <c r="K4619" i="45"/>
  <c r="K4607" i="45"/>
  <c r="K4595" i="45"/>
  <c r="K4583" i="45"/>
  <c r="K4571" i="45"/>
  <c r="K4559" i="45"/>
  <c r="K4547" i="45"/>
  <c r="K4535" i="45"/>
  <c r="K4523" i="45"/>
  <c r="K4511" i="45"/>
  <c r="K4499" i="45"/>
  <c r="K4487" i="45"/>
  <c r="K4475" i="45"/>
  <c r="K4463" i="45"/>
  <c r="K4451" i="45"/>
  <c r="K4439" i="45"/>
  <c r="K4427" i="45"/>
  <c r="K4415" i="45"/>
  <c r="K4403" i="45"/>
  <c r="K4391" i="45"/>
  <c r="K4379" i="45"/>
  <c r="K4367" i="45"/>
  <c r="K4355" i="45"/>
  <c r="K4343" i="45"/>
  <c r="K4331" i="45"/>
  <c r="K4319" i="45"/>
  <c r="K4307" i="45"/>
  <c r="K4295" i="45"/>
  <c r="K4283" i="45"/>
  <c r="K4271" i="45"/>
  <c r="K4259" i="45"/>
  <c r="K4247" i="45"/>
  <c r="K4235" i="45"/>
  <c r="K4223" i="45"/>
  <c r="K4211" i="45"/>
  <c r="K4199" i="45"/>
  <c r="K4187" i="45"/>
  <c r="K4175" i="45"/>
  <c r="K4163" i="45"/>
  <c r="K4151" i="45"/>
  <c r="K4139" i="45"/>
  <c r="K4127" i="45"/>
  <c r="K4115" i="45"/>
  <c r="K4103" i="45"/>
  <c r="K4091" i="45"/>
  <c r="K4079" i="45"/>
  <c r="K4067" i="45"/>
  <c r="K4055" i="45"/>
  <c r="K4043" i="45"/>
  <c r="K4031" i="45"/>
  <c r="K4019" i="45"/>
  <c r="K4007" i="45"/>
  <c r="K3995" i="45"/>
  <c r="K3983" i="45"/>
  <c r="K3971" i="45"/>
  <c r="K3959" i="45"/>
  <c r="K3947" i="45"/>
  <c r="K3935" i="45"/>
  <c r="K3923" i="45"/>
  <c r="K3911" i="45"/>
  <c r="K3899" i="45"/>
  <c r="K3887" i="45"/>
  <c r="K3875" i="45"/>
  <c r="K3863" i="45"/>
  <c r="K3851" i="45"/>
  <c r="K3839" i="45"/>
  <c r="K3827" i="45"/>
  <c r="K3815" i="45"/>
  <c r="K3803" i="45"/>
  <c r="K3791" i="45"/>
  <c r="K3779" i="45"/>
  <c r="K3767" i="45"/>
  <c r="K3755" i="45"/>
  <c r="K3743" i="45"/>
  <c r="K3731" i="45"/>
  <c r="K3719" i="45"/>
  <c r="K3707" i="45"/>
  <c r="K3695" i="45"/>
  <c r="K3683" i="45"/>
  <c r="K3671" i="45"/>
  <c r="K3659" i="45"/>
  <c r="K3647" i="45"/>
  <c r="K3635" i="45"/>
  <c r="K3623" i="45"/>
  <c r="K3611" i="45"/>
  <c r="K3599" i="45"/>
  <c r="K3587" i="45"/>
  <c r="K3575" i="45"/>
  <c r="K3563" i="45"/>
  <c r="K3551" i="45"/>
  <c r="K3539" i="45"/>
  <c r="K3527" i="45"/>
  <c r="K3515" i="45"/>
  <c r="K3503" i="45"/>
  <c r="K3491" i="45"/>
  <c r="K3479" i="45"/>
  <c r="K3467" i="45"/>
  <c r="K3455" i="45"/>
  <c r="K3443" i="45"/>
  <c r="K3431" i="45"/>
  <c r="K3419" i="45"/>
  <c r="K3407" i="45"/>
  <c r="K3395" i="45"/>
  <c r="K3383" i="45"/>
  <c r="K3371" i="45"/>
  <c r="K3359" i="45"/>
  <c r="K3347" i="45"/>
  <c r="K3335" i="45"/>
  <c r="K3323" i="45"/>
  <c r="K3311" i="45"/>
  <c r="K3299" i="45"/>
  <c r="K3287" i="45"/>
  <c r="K3275" i="45"/>
  <c r="K3263" i="45"/>
  <c r="K3251" i="45"/>
  <c r="K3239" i="45"/>
  <c r="K3227" i="45"/>
  <c r="K3215" i="45"/>
  <c r="K3203" i="45"/>
  <c r="K3191" i="45"/>
  <c r="K3179" i="45"/>
  <c r="K3167" i="45"/>
  <c r="K3155" i="45"/>
  <c r="K3143" i="45"/>
  <c r="K3131" i="45"/>
  <c r="K3119" i="45"/>
  <c r="K3107" i="45"/>
  <c r="K3095" i="45"/>
  <c r="K3083" i="45"/>
  <c r="K3071" i="45"/>
  <c r="K3059" i="45"/>
  <c r="K3047" i="45"/>
  <c r="K3035" i="45"/>
  <c r="K3023" i="45"/>
  <c r="K3011" i="45"/>
  <c r="K2999" i="45"/>
  <c r="K2987" i="45"/>
  <c r="K2975" i="45"/>
  <c r="K2963" i="45"/>
  <c r="K2951" i="45"/>
  <c r="K2939" i="45"/>
  <c r="K2927" i="45"/>
  <c r="K2915" i="45"/>
  <c r="K2903" i="45"/>
  <c r="K2891" i="45"/>
  <c r="K2879" i="45"/>
  <c r="K2867" i="45"/>
  <c r="K2855" i="45"/>
  <c r="K2843" i="45"/>
  <c r="K2831" i="45"/>
  <c r="K2819" i="45"/>
  <c r="K2807" i="45"/>
  <c r="K2795" i="45"/>
  <c r="K2783" i="45"/>
  <c r="K2771" i="45"/>
  <c r="K2759" i="45"/>
  <c r="K2747" i="45"/>
  <c r="K2735" i="45"/>
  <c r="K2723" i="45"/>
  <c r="K2711" i="45"/>
  <c r="K2699" i="45"/>
  <c r="K2687" i="45"/>
  <c r="K2675" i="45"/>
  <c r="K2663" i="45"/>
  <c r="K2651" i="45"/>
  <c r="K2639" i="45"/>
  <c r="K2627" i="45"/>
  <c r="K2615" i="45"/>
  <c r="K2603" i="45"/>
  <c r="K2591" i="45"/>
  <c r="K2579" i="45"/>
  <c r="K2567" i="45"/>
  <c r="K2555" i="45"/>
  <c r="K2543" i="45"/>
  <c r="K2531" i="45"/>
  <c r="K2519" i="45"/>
  <c r="K2507" i="45"/>
  <c r="K2495" i="45"/>
  <c r="K2483" i="45"/>
  <c r="K2471" i="45"/>
  <c r="K2459" i="45"/>
  <c r="K2447" i="45"/>
  <c r="K2435" i="45"/>
  <c r="K2423" i="45"/>
  <c r="K2411" i="45"/>
  <c r="K2399" i="45"/>
  <c r="K2387" i="45"/>
  <c r="K2375" i="45"/>
  <c r="K2363" i="45"/>
  <c r="K2351" i="45"/>
  <c r="K2339" i="45"/>
  <c r="K2327" i="45"/>
  <c r="K2315" i="45"/>
  <c r="K2303" i="45"/>
  <c r="K2291" i="45"/>
  <c r="K2279" i="45"/>
  <c r="K2267" i="45"/>
  <c r="K2255" i="45"/>
  <c r="K2243" i="45"/>
  <c r="K2231" i="45"/>
  <c r="K2219" i="45"/>
  <c r="K2207" i="45"/>
  <c r="K2195" i="45"/>
  <c r="K2183" i="45"/>
  <c r="K2171" i="45"/>
  <c r="K2159" i="45"/>
  <c r="K2147" i="45"/>
  <c r="K2135" i="45"/>
  <c r="K2123" i="45"/>
  <c r="K2111" i="45"/>
  <c r="K2099" i="45"/>
  <c r="K2087" i="45"/>
  <c r="K2075" i="45"/>
  <c r="K2063" i="45"/>
  <c r="K2051" i="45"/>
  <c r="K2039" i="45"/>
  <c r="K2027" i="45"/>
  <c r="K2015" i="45"/>
  <c r="K2003" i="45"/>
  <c r="K1991" i="45"/>
  <c r="K1979" i="45"/>
  <c r="K1967" i="45"/>
  <c r="K1955" i="45"/>
  <c r="K1943" i="45"/>
  <c r="K1931" i="45"/>
  <c r="K1919" i="45"/>
  <c r="K1907" i="45"/>
  <c r="K1895" i="45"/>
  <c r="K1883" i="45"/>
  <c r="K1871" i="45"/>
  <c r="K1859" i="45"/>
  <c r="K1847" i="45"/>
  <c r="K1835" i="45"/>
  <c r="K1823" i="45"/>
  <c r="K1811" i="45"/>
  <c r="K1799" i="45"/>
  <c r="K1787" i="45"/>
  <c r="K1775" i="45"/>
  <c r="K1763" i="45"/>
  <c r="K1751" i="45"/>
  <c r="K1739" i="45"/>
  <c r="K1727" i="45"/>
  <c r="K1715" i="45"/>
  <c r="K1703" i="45"/>
  <c r="K1691" i="45"/>
  <c r="K1679" i="45"/>
  <c r="K1667" i="45"/>
  <c r="K1655" i="45"/>
  <c r="K1643" i="45"/>
  <c r="K1631" i="45"/>
  <c r="K1619" i="45"/>
  <c r="K1607" i="45"/>
  <c r="K1595" i="45"/>
  <c r="K1583" i="45"/>
  <c r="K1571" i="45"/>
  <c r="K1559" i="45"/>
  <c r="K1547" i="45"/>
  <c r="K1535" i="45"/>
  <c r="K1523" i="45"/>
  <c r="K1511" i="45"/>
  <c r="K1499" i="45"/>
  <c r="K1487" i="45"/>
  <c r="K1475" i="45"/>
  <c r="K1463" i="45"/>
  <c r="K1451" i="45"/>
  <c r="K1439" i="45"/>
  <c r="K1427" i="45"/>
  <c r="K1415" i="45"/>
  <c r="K1403" i="45"/>
  <c r="K1391" i="45"/>
  <c r="K1379" i="45"/>
  <c r="K1367" i="45"/>
  <c r="K1355" i="45"/>
  <c r="K1343" i="45"/>
  <c r="K1331" i="45"/>
  <c r="K1319" i="45"/>
  <c r="K1307" i="45"/>
  <c r="K1295" i="45"/>
  <c r="K1283" i="45"/>
  <c r="K1271" i="45"/>
  <c r="K1259" i="45"/>
  <c r="K1247" i="45"/>
  <c r="K1235" i="45"/>
  <c r="K1223" i="45"/>
  <c r="K1211" i="45"/>
  <c r="K1199" i="45"/>
  <c r="K1187" i="45"/>
  <c r="K1175" i="45"/>
  <c r="K1163" i="45"/>
  <c r="K1151" i="45"/>
  <c r="K1139" i="45"/>
  <c r="K1127" i="45"/>
  <c r="K1115" i="45"/>
  <c r="K1103" i="45"/>
  <c r="K1091" i="45"/>
  <c r="K1079" i="45"/>
  <c r="K1067" i="45"/>
  <c r="K1055" i="45"/>
  <c r="K1043" i="45"/>
  <c r="K1031" i="45"/>
  <c r="K1019" i="45"/>
  <c r="K1007" i="45"/>
  <c r="K995" i="45"/>
  <c r="K983" i="45"/>
  <c r="K971" i="45"/>
  <c r="K959" i="45"/>
  <c r="K947" i="45"/>
  <c r="K935" i="45"/>
  <c r="K923" i="45"/>
  <c r="K911" i="45"/>
  <c r="K899" i="45"/>
  <c r="K887" i="45"/>
  <c r="K875" i="45"/>
  <c r="K863" i="45"/>
  <c r="K851" i="45"/>
  <c r="K839" i="45"/>
  <c r="K827" i="45"/>
  <c r="K815" i="45"/>
  <c r="K803" i="45"/>
  <c r="K791" i="45"/>
  <c r="K779" i="45"/>
  <c r="K767" i="45"/>
  <c r="K755" i="45"/>
  <c r="K743" i="45"/>
  <c r="K731" i="45"/>
  <c r="K719" i="45"/>
  <c r="K707" i="45"/>
  <c r="K695" i="45"/>
  <c r="K683" i="45"/>
  <c r="K671" i="45"/>
  <c r="K659" i="45"/>
  <c r="K647" i="45"/>
  <c r="K635" i="45"/>
  <c r="K623" i="45"/>
  <c r="K611" i="45"/>
  <c r="K599" i="45"/>
  <c r="K587" i="45"/>
  <c r="K575" i="45"/>
  <c r="K563" i="45"/>
  <c r="K551" i="45"/>
  <c r="K539" i="45"/>
  <c r="K527" i="45"/>
  <c r="K515" i="45"/>
  <c r="K503" i="45"/>
  <c r="K491" i="45"/>
  <c r="K479" i="45"/>
  <c r="K467" i="45"/>
  <c r="K455" i="45"/>
  <c r="K443" i="45"/>
  <c r="K431" i="45"/>
  <c r="K419" i="45"/>
  <c r="K407" i="45"/>
  <c r="K395" i="45"/>
  <c r="K383" i="45"/>
  <c r="K371" i="45"/>
  <c r="K359" i="45"/>
  <c r="K347" i="45"/>
  <c r="K335" i="45"/>
  <c r="K323" i="45"/>
  <c r="K311" i="45"/>
  <c r="K299" i="45"/>
  <c r="K287" i="45"/>
  <c r="K275" i="45"/>
  <c r="K263" i="45"/>
  <c r="K251" i="45"/>
  <c r="K239" i="45"/>
  <c r="K227" i="45"/>
  <c r="K215" i="45"/>
  <c r="K203" i="45"/>
  <c r="K191" i="45"/>
  <c r="K179" i="45"/>
  <c r="K167" i="45"/>
  <c r="K155" i="45"/>
  <c r="K143" i="45"/>
  <c r="K131" i="45"/>
  <c r="K119" i="45"/>
  <c r="K107" i="45"/>
  <c r="K95" i="45"/>
  <c r="K83" i="45"/>
  <c r="K71" i="45"/>
  <c r="K59" i="45"/>
  <c r="K47" i="45"/>
  <c r="K35" i="45"/>
  <c r="K23" i="45"/>
  <c r="G51" i="2"/>
  <c r="R375" i="38" l="1" a="1"/>
  <c r="R375" i="38" s="1"/>
  <c r="S375" i="38" s="1"/>
  <c r="X375" i="38" s="1"/>
  <c r="R374" i="38" a="1"/>
  <c r="R374" i="38" s="1"/>
  <c r="S374" i="38" s="1"/>
  <c r="X374" i="38" s="1"/>
  <c r="R373" i="38" a="1"/>
  <c r="R373" i="38" s="1"/>
  <c r="S373" i="38" s="1"/>
  <c r="X373" i="38" s="1"/>
  <c r="R372" i="38" a="1"/>
  <c r="R372" i="38" s="1"/>
  <c r="S372" i="38" s="1"/>
  <c r="X372" i="38" s="1"/>
  <c r="R371" i="38" a="1"/>
  <c r="R371" i="38" s="1"/>
  <c r="S371" i="38" s="1"/>
  <c r="X371" i="38" s="1"/>
  <c r="R370" i="38" a="1"/>
  <c r="R370" i="38" s="1"/>
  <c r="S370" i="38" s="1"/>
  <c r="X370" i="38" s="1"/>
  <c r="R369" i="38" a="1"/>
  <c r="R369" i="38" s="1"/>
  <c r="S369" i="38" s="1"/>
  <c r="X369" i="38" s="1"/>
  <c r="R368" i="38" a="1"/>
  <c r="R368" i="38" s="1"/>
  <c r="S368" i="38" s="1"/>
  <c r="X368" i="38" s="1"/>
  <c r="R367" i="38" a="1"/>
  <c r="R367" i="38" s="1"/>
  <c r="S367" i="38" s="1"/>
  <c r="X367" i="38" s="1"/>
  <c r="R366" i="38" a="1"/>
  <c r="R366" i="38" s="1"/>
  <c r="S366" i="38" s="1"/>
  <c r="X366" i="38" s="1"/>
  <c r="R365" i="38" a="1"/>
  <c r="R365" i="38" s="1"/>
  <c r="S365" i="38" s="1"/>
  <c r="X365" i="38" s="1"/>
  <c r="R364" i="38" a="1"/>
  <c r="R364" i="38" s="1"/>
  <c r="S364" i="38" s="1"/>
  <c r="X364" i="38" s="1"/>
  <c r="R363" i="38" a="1"/>
  <c r="R363" i="38" s="1"/>
  <c r="S363" i="38" s="1"/>
  <c r="X363" i="38" s="1"/>
  <c r="R362" i="38" a="1"/>
  <c r="R362" i="38" s="1"/>
  <c r="S362" i="38" s="1"/>
  <c r="X362" i="38" s="1"/>
  <c r="R361" i="38" a="1"/>
  <c r="R361" i="38" s="1"/>
  <c r="S361" i="38" s="1"/>
  <c r="X361" i="38" s="1"/>
  <c r="R360" i="38" a="1"/>
  <c r="R360" i="38" s="1"/>
  <c r="S360" i="38" s="1"/>
  <c r="X360" i="38" s="1"/>
  <c r="R359" i="38" a="1"/>
  <c r="R359" i="38" s="1"/>
  <c r="S359" i="38" s="1"/>
  <c r="X359" i="38" s="1"/>
  <c r="R358" i="38" a="1"/>
  <c r="R358" i="38" s="1"/>
  <c r="S358" i="38" s="1"/>
  <c r="X358" i="38" s="1"/>
  <c r="R357" i="38" a="1"/>
  <c r="R357" i="38" s="1"/>
  <c r="S357" i="38" s="1"/>
  <c r="X357" i="38" s="1"/>
  <c r="R356" i="38" a="1"/>
  <c r="R356" i="38" s="1"/>
  <c r="S356" i="38" s="1"/>
  <c r="X356" i="38" s="1"/>
  <c r="R355" i="38" a="1"/>
  <c r="R355" i="38" s="1"/>
  <c r="S355" i="38" s="1"/>
  <c r="X355" i="38" s="1"/>
  <c r="R354" i="38" a="1"/>
  <c r="R354" i="38" s="1"/>
  <c r="S354" i="38" s="1"/>
  <c r="X354" i="38" s="1"/>
  <c r="R353" i="38" a="1"/>
  <c r="R353" i="38" s="1"/>
  <c r="S353" i="38" s="1"/>
  <c r="X353" i="38" s="1"/>
  <c r="R352" i="38" a="1"/>
  <c r="R352" i="38" s="1"/>
  <c r="S352" i="38" s="1"/>
  <c r="X352" i="38" s="1"/>
  <c r="R351" i="38" a="1"/>
  <c r="R351" i="38" s="1"/>
  <c r="S351" i="38" s="1"/>
  <c r="X351" i="38" s="1"/>
  <c r="R350" i="38" a="1"/>
  <c r="R350" i="38" s="1"/>
  <c r="S350" i="38" s="1"/>
  <c r="X350" i="38" s="1"/>
  <c r="R349" i="38" a="1"/>
  <c r="R349" i="38" s="1"/>
  <c r="S349" i="38" s="1"/>
  <c r="X349" i="38" s="1"/>
  <c r="R348" i="38" a="1"/>
  <c r="R348" i="38" s="1"/>
  <c r="S348" i="38" s="1"/>
  <c r="X348" i="38" s="1"/>
  <c r="R347" i="38" a="1"/>
  <c r="R347" i="38" s="1"/>
  <c r="S347" i="38" s="1"/>
  <c r="X347" i="38" s="1"/>
  <c r="R346" i="38" a="1"/>
  <c r="R346" i="38" s="1"/>
  <c r="S346" i="38" s="1"/>
  <c r="X346" i="38" s="1"/>
  <c r="R345" i="38" a="1"/>
  <c r="R345" i="38" s="1"/>
  <c r="S345" i="38" s="1"/>
  <c r="X345" i="38" s="1"/>
  <c r="R344" i="38" a="1"/>
  <c r="R344" i="38" s="1"/>
  <c r="S344" i="38" s="1"/>
  <c r="X344" i="38" s="1"/>
  <c r="R343" i="38" a="1"/>
  <c r="R343" i="38" s="1"/>
  <c r="S343" i="38" s="1"/>
  <c r="X343" i="38" s="1"/>
  <c r="R342" i="38" a="1"/>
  <c r="R342" i="38" s="1"/>
  <c r="S342" i="38" s="1"/>
  <c r="X342" i="38" s="1"/>
  <c r="R341" i="38" a="1"/>
  <c r="R341" i="38" s="1"/>
  <c r="S341" i="38" s="1"/>
  <c r="X341" i="38" s="1"/>
  <c r="R340" i="38" a="1"/>
  <c r="R340" i="38" s="1"/>
  <c r="S340" i="38" s="1"/>
  <c r="X340" i="38" s="1"/>
  <c r="R339" i="38" a="1"/>
  <c r="R339" i="38" s="1"/>
  <c r="S339" i="38" s="1"/>
  <c r="X339" i="38" s="1"/>
  <c r="R338" i="38" a="1"/>
  <c r="R338" i="38" s="1"/>
  <c r="S338" i="38" s="1"/>
  <c r="X338" i="38" s="1"/>
  <c r="R337" i="38" a="1"/>
  <c r="R337" i="38" s="1"/>
  <c r="S337" i="38" s="1"/>
  <c r="X337" i="38" s="1"/>
  <c r="R336" i="38" a="1"/>
  <c r="R336" i="38" s="1"/>
  <c r="S336" i="38" s="1"/>
  <c r="X336" i="38" s="1"/>
  <c r="R335" i="38" a="1"/>
  <c r="R335" i="38" s="1"/>
  <c r="S335" i="38" s="1"/>
  <c r="X335" i="38" s="1"/>
  <c r="R334" i="38" a="1"/>
  <c r="R334" i="38" s="1"/>
  <c r="S334" i="38" s="1"/>
  <c r="X334" i="38" s="1"/>
  <c r="R333" i="38" a="1"/>
  <c r="R333" i="38" s="1"/>
  <c r="S333" i="38" s="1"/>
  <c r="X333" i="38" s="1"/>
  <c r="R332" i="38" a="1"/>
  <c r="R332" i="38" s="1"/>
  <c r="S332" i="38" s="1"/>
  <c r="X332" i="38" s="1"/>
  <c r="R331" i="38" a="1"/>
  <c r="R331" i="38" s="1"/>
  <c r="S331" i="38" s="1"/>
  <c r="X331" i="38" s="1"/>
  <c r="R330" i="38" a="1"/>
  <c r="R330" i="38" s="1"/>
  <c r="S330" i="38" s="1"/>
  <c r="X330" i="38" s="1"/>
  <c r="R329" i="38" a="1"/>
  <c r="R329" i="38" s="1"/>
  <c r="S329" i="38" s="1"/>
  <c r="X329" i="38" s="1"/>
  <c r="R327" i="38" a="1"/>
  <c r="R327" i="38" s="1"/>
  <c r="S327" i="38" s="1"/>
  <c r="X327" i="38" s="1"/>
  <c r="R326" i="38" a="1"/>
  <c r="R326" i="38" s="1"/>
  <c r="S326" i="38" s="1"/>
  <c r="X326" i="38" s="1"/>
  <c r="R325" i="38" a="1"/>
  <c r="R325" i="38" s="1"/>
  <c r="S325" i="38" s="1"/>
  <c r="X325" i="38" s="1"/>
  <c r="R324" i="38" a="1"/>
  <c r="R324" i="38" s="1"/>
  <c r="S324" i="38" s="1"/>
  <c r="X324" i="38" s="1"/>
  <c r="R323" i="38" a="1"/>
  <c r="R323" i="38" s="1"/>
  <c r="S323" i="38" s="1"/>
  <c r="X323" i="38" s="1"/>
  <c r="R322" i="38" a="1"/>
  <c r="R322" i="38" s="1"/>
  <c r="S322" i="38" s="1"/>
  <c r="X322" i="38" s="1"/>
  <c r="R321" i="38" a="1"/>
  <c r="R321" i="38" s="1"/>
  <c r="S321" i="38" s="1"/>
  <c r="X321" i="38" s="1"/>
  <c r="R320" i="38" a="1"/>
  <c r="R320" i="38" s="1"/>
  <c r="S320" i="38" s="1"/>
  <c r="X320" i="38" s="1"/>
  <c r="R319" i="38" a="1"/>
  <c r="R319" i="38" s="1"/>
  <c r="S319" i="38" s="1"/>
  <c r="X319" i="38" s="1"/>
  <c r="R318" i="38" a="1"/>
  <c r="R318" i="38" s="1"/>
  <c r="S318" i="38" s="1"/>
  <c r="X318" i="38" s="1"/>
  <c r="R317" i="38" a="1"/>
  <c r="R317" i="38" s="1"/>
  <c r="S317" i="38" s="1"/>
  <c r="X317" i="38" s="1"/>
  <c r="R316" i="38" a="1"/>
  <c r="R316" i="38" s="1"/>
  <c r="S316" i="38" s="1"/>
  <c r="X316" i="38" s="1"/>
  <c r="R315" i="38" a="1"/>
  <c r="R315" i="38" s="1"/>
  <c r="S315" i="38" s="1"/>
  <c r="X315" i="38" s="1"/>
  <c r="R314" i="38" a="1"/>
  <c r="R314" i="38" s="1"/>
  <c r="S314" i="38" s="1"/>
  <c r="X314" i="38" s="1"/>
  <c r="R313" i="38" a="1"/>
  <c r="R313" i="38" s="1"/>
  <c r="S313" i="38" s="1"/>
  <c r="X313" i="38" s="1"/>
  <c r="R312" i="38" a="1"/>
  <c r="R312" i="38" s="1"/>
  <c r="S312" i="38" s="1"/>
  <c r="X312" i="38" s="1"/>
  <c r="R311" i="38" a="1"/>
  <c r="R311" i="38" s="1"/>
  <c r="S311" i="38" s="1"/>
  <c r="X311" i="38" s="1"/>
  <c r="R310" i="38" a="1"/>
  <c r="R310" i="38" s="1"/>
  <c r="S310" i="38" s="1"/>
  <c r="X310" i="38" s="1"/>
  <c r="R309" i="38" a="1"/>
  <c r="R309" i="38" s="1"/>
  <c r="S309" i="38" s="1"/>
  <c r="X309" i="38" s="1"/>
  <c r="R308" i="38" a="1"/>
  <c r="R308" i="38" s="1"/>
  <c r="S308" i="38" s="1"/>
  <c r="X308" i="38" s="1"/>
  <c r="R307" i="38" a="1"/>
  <c r="R307" i="38" s="1"/>
  <c r="S307" i="38" s="1"/>
  <c r="X307" i="38" s="1"/>
  <c r="R306" i="38" a="1"/>
  <c r="R306" i="38" s="1"/>
  <c r="S306" i="38" s="1"/>
  <c r="X306" i="38" s="1"/>
  <c r="R305" i="38" a="1"/>
  <c r="R305" i="38" s="1"/>
  <c r="S305" i="38" s="1"/>
  <c r="X305" i="38" s="1"/>
  <c r="R304" i="38" a="1"/>
  <c r="R304" i="38" s="1"/>
  <c r="S304" i="38" s="1"/>
  <c r="X304" i="38" s="1"/>
  <c r="R303" i="38" a="1"/>
  <c r="R303" i="38" s="1"/>
  <c r="S303" i="38" s="1"/>
  <c r="X303" i="38" s="1"/>
  <c r="R302" i="38" a="1"/>
  <c r="R302" i="38" s="1"/>
  <c r="S302" i="38" s="1"/>
  <c r="X302" i="38" s="1"/>
  <c r="R301" i="38" a="1"/>
  <c r="R301" i="38" s="1"/>
  <c r="S301" i="38" s="1"/>
  <c r="X301" i="38" s="1"/>
  <c r="R300" i="38" a="1"/>
  <c r="R300" i="38" s="1"/>
  <c r="S300" i="38" s="1"/>
  <c r="X300" i="38" s="1"/>
  <c r="R299" i="38" a="1"/>
  <c r="R299" i="38" s="1"/>
  <c r="S299" i="38" s="1"/>
  <c r="X299" i="38" s="1"/>
  <c r="R298" i="38" a="1"/>
  <c r="R298" i="38" s="1"/>
  <c r="S298" i="38" s="1"/>
  <c r="X298" i="38" s="1"/>
  <c r="R297" i="38" a="1"/>
  <c r="R297" i="38" s="1"/>
  <c r="S297" i="38" s="1"/>
  <c r="X297" i="38" s="1"/>
  <c r="R296" i="38" a="1"/>
  <c r="R296" i="38" s="1"/>
  <c r="S296" i="38" s="1"/>
  <c r="X296" i="38" s="1"/>
  <c r="R295" i="38" a="1"/>
  <c r="R295" i="38" s="1"/>
  <c r="S295" i="38" s="1"/>
  <c r="X295" i="38" s="1"/>
  <c r="R294" i="38" a="1"/>
  <c r="R294" i="38" s="1"/>
  <c r="S294" i="38" s="1"/>
  <c r="X294" i="38" s="1"/>
  <c r="R293" i="38" a="1"/>
  <c r="R293" i="38" s="1"/>
  <c r="S293" i="38" s="1"/>
  <c r="X293" i="38" s="1"/>
  <c r="R292" i="38" a="1"/>
  <c r="R292" i="38" s="1"/>
  <c r="S292" i="38" s="1"/>
  <c r="X292" i="38" s="1"/>
  <c r="R291" i="38" a="1"/>
  <c r="R291" i="38" s="1"/>
  <c r="S291" i="38" s="1"/>
  <c r="X291" i="38" s="1"/>
  <c r="R290" i="38" a="1"/>
  <c r="R290" i="38" s="1"/>
  <c r="S290" i="38" s="1"/>
  <c r="X290" i="38" s="1"/>
  <c r="R289" i="38" a="1"/>
  <c r="R289" i="38" s="1"/>
  <c r="S289" i="38" s="1"/>
  <c r="X289" i="38" s="1"/>
  <c r="R288" i="38" a="1"/>
  <c r="R288" i="38" s="1"/>
  <c r="S288" i="38" s="1"/>
  <c r="X288" i="38" s="1"/>
  <c r="R287" i="38" a="1"/>
  <c r="R287" i="38" s="1"/>
  <c r="S287" i="38" s="1"/>
  <c r="X287" i="38" s="1"/>
  <c r="R286" i="38" a="1"/>
  <c r="R286" i="38" s="1"/>
  <c r="S286" i="38" s="1"/>
  <c r="X286" i="38" s="1"/>
  <c r="R285" i="38" a="1"/>
  <c r="R285" i="38" s="1"/>
  <c r="S285" i="38" s="1"/>
  <c r="X285" i="38" s="1"/>
  <c r="R284" i="38" a="1"/>
  <c r="R284" i="38" s="1"/>
  <c r="S284" i="38" s="1"/>
  <c r="X284" i="38" s="1"/>
  <c r="R283" i="38" a="1"/>
  <c r="R283" i="38" s="1"/>
  <c r="S283" i="38" s="1"/>
  <c r="X283" i="38" s="1"/>
  <c r="R282" i="38" a="1"/>
  <c r="R282" i="38" s="1"/>
  <c r="S282" i="38" s="1"/>
  <c r="X282" i="38" s="1"/>
  <c r="R281" i="38" a="1"/>
  <c r="R281" i="38" s="1"/>
  <c r="S281" i="38" s="1"/>
  <c r="X281" i="38" s="1"/>
  <c r="R280" i="38" a="1"/>
  <c r="R280" i="38" s="1"/>
  <c r="S280" i="38" s="1"/>
  <c r="X280" i="38" s="1"/>
  <c r="R279" i="38" a="1"/>
  <c r="R279" i="38" s="1"/>
  <c r="S279" i="38" s="1"/>
  <c r="X279" i="38" s="1"/>
  <c r="R278" i="38" a="1"/>
  <c r="R278" i="38" s="1"/>
  <c r="S278" i="38" s="1"/>
  <c r="X278" i="38" s="1"/>
  <c r="R277" i="38" a="1"/>
  <c r="R277" i="38" s="1"/>
  <c r="S277" i="38" s="1"/>
  <c r="X277" i="38" s="1"/>
  <c r="R276" i="38" a="1"/>
  <c r="R276" i="38" s="1"/>
  <c r="S276" i="38" s="1"/>
  <c r="X276" i="38" s="1"/>
  <c r="R275" i="38" a="1"/>
  <c r="R275" i="38" s="1"/>
  <c r="S275" i="38" s="1"/>
  <c r="X275" i="38" s="1"/>
  <c r="R274" i="38" a="1"/>
  <c r="R274" i="38" s="1"/>
  <c r="S274" i="38" s="1"/>
  <c r="X274" i="38" s="1"/>
  <c r="R273" i="38" a="1"/>
  <c r="R273" i="38" s="1"/>
  <c r="S273" i="38" s="1"/>
  <c r="X273" i="38" s="1"/>
  <c r="R272" i="38" a="1"/>
  <c r="R272" i="38" s="1"/>
  <c r="S272" i="38" s="1"/>
  <c r="X272" i="38" s="1"/>
  <c r="R271" i="38" a="1"/>
  <c r="R271" i="38" s="1"/>
  <c r="S271" i="38" s="1"/>
  <c r="X271" i="38" s="1"/>
  <c r="R270" i="38" a="1"/>
  <c r="R270" i="38" s="1"/>
  <c r="S270" i="38" s="1"/>
  <c r="X270" i="38" s="1"/>
  <c r="R269" i="38" a="1"/>
  <c r="R269" i="38" s="1"/>
  <c r="S269" i="38" s="1"/>
  <c r="X269" i="38" s="1"/>
  <c r="R268" i="38" a="1"/>
  <c r="R268" i="38" s="1"/>
  <c r="S268" i="38" s="1"/>
  <c r="X268" i="38" s="1"/>
  <c r="R267" i="38" a="1"/>
  <c r="R267" i="38" s="1"/>
  <c r="S267" i="38" s="1"/>
  <c r="X267" i="38" s="1"/>
  <c r="R266" i="38" a="1"/>
  <c r="R266" i="38" s="1"/>
  <c r="S266" i="38" s="1"/>
  <c r="X266" i="38" s="1"/>
  <c r="R265" i="38" a="1"/>
  <c r="R265" i="38" s="1"/>
  <c r="S265" i="38" s="1"/>
  <c r="X265" i="38" s="1"/>
  <c r="R264" i="38" a="1"/>
  <c r="R264" i="38" s="1"/>
  <c r="S264" i="38" s="1"/>
  <c r="X264" i="38" s="1"/>
  <c r="R263" i="38" a="1"/>
  <c r="R263" i="38" s="1"/>
  <c r="S263" i="38" s="1"/>
  <c r="X263" i="38" s="1"/>
  <c r="R262" i="38" a="1"/>
  <c r="R262" i="38" s="1"/>
  <c r="S262" i="38" s="1"/>
  <c r="X262" i="38" s="1"/>
  <c r="R261" i="38" a="1"/>
  <c r="R261" i="38" s="1"/>
  <c r="S261" i="38" s="1"/>
  <c r="X261" i="38" s="1"/>
  <c r="R260" i="38" a="1"/>
  <c r="R260" i="38" s="1"/>
  <c r="S260" i="38" s="1"/>
  <c r="X260" i="38" s="1"/>
  <c r="R259" i="38" a="1"/>
  <c r="R259" i="38" s="1"/>
  <c r="S259" i="38" s="1"/>
  <c r="X259" i="38" s="1"/>
  <c r="R258" i="38" a="1"/>
  <c r="R258" i="38" s="1"/>
  <c r="S258" i="38" s="1"/>
  <c r="X258" i="38" s="1"/>
  <c r="R257" i="38" a="1"/>
  <c r="R257" i="38" s="1"/>
  <c r="S257" i="38" s="1"/>
  <c r="X257" i="38" s="1"/>
  <c r="R256" i="38" a="1"/>
  <c r="R256" i="38" s="1"/>
  <c r="S256" i="38" s="1"/>
  <c r="X256" i="38" s="1"/>
  <c r="R255" i="38" a="1"/>
  <c r="R255" i="38" s="1"/>
  <c r="S255" i="38" s="1"/>
  <c r="X255" i="38" s="1"/>
  <c r="R254" i="38" a="1"/>
  <c r="R254" i="38" s="1"/>
  <c r="S254" i="38" s="1"/>
  <c r="X254" i="38" s="1"/>
  <c r="R253" i="38" a="1"/>
  <c r="R253" i="38" s="1"/>
  <c r="S253" i="38" s="1"/>
  <c r="X253" i="38" s="1"/>
  <c r="R252" i="38" a="1"/>
  <c r="R252" i="38" s="1"/>
  <c r="S252" i="38" s="1"/>
  <c r="X252" i="38" s="1"/>
  <c r="R251" i="38" a="1"/>
  <c r="R251" i="38" s="1"/>
  <c r="S251" i="38" s="1"/>
  <c r="X251" i="38" s="1"/>
  <c r="R250" i="38" a="1"/>
  <c r="R250" i="38" s="1"/>
  <c r="S250" i="38" s="1"/>
  <c r="X250" i="38" s="1"/>
  <c r="R249" i="38" a="1"/>
  <c r="R249" i="38" s="1"/>
  <c r="S249" i="38" s="1"/>
  <c r="X249" i="38" s="1"/>
  <c r="R248" i="38" a="1"/>
  <c r="R248" i="38" s="1"/>
  <c r="S248" i="38" s="1"/>
  <c r="X248" i="38" s="1"/>
  <c r="R247" i="38" a="1"/>
  <c r="R247" i="38" s="1"/>
  <c r="S247" i="38" s="1"/>
  <c r="X247" i="38" s="1"/>
  <c r="R246" i="38" a="1"/>
  <c r="R246" i="38" s="1"/>
  <c r="S246" i="38" s="1"/>
  <c r="X246" i="38" s="1"/>
  <c r="R245" i="38" a="1"/>
  <c r="R245" i="38" s="1"/>
  <c r="S245" i="38" s="1"/>
  <c r="X245" i="38" s="1"/>
  <c r="R244" i="38" a="1"/>
  <c r="R244" i="38" s="1"/>
  <c r="S244" i="38" s="1"/>
  <c r="X244" i="38" s="1"/>
  <c r="R243" i="38" a="1"/>
  <c r="R243" i="38" s="1"/>
  <c r="S243" i="38" s="1"/>
  <c r="X243" i="38" s="1"/>
  <c r="R242" i="38" a="1"/>
  <c r="R242" i="38" s="1"/>
  <c r="S242" i="38" s="1"/>
  <c r="X242" i="38" s="1"/>
  <c r="R241" i="38" a="1"/>
  <c r="R241" i="38" s="1"/>
  <c r="S241" i="38" s="1"/>
  <c r="X241" i="38" s="1"/>
  <c r="R240" i="38" a="1"/>
  <c r="R240" i="38" s="1"/>
  <c r="S240" i="38" s="1"/>
  <c r="X240" i="38" s="1"/>
  <c r="R239" i="38" a="1"/>
  <c r="R239" i="38" s="1"/>
  <c r="S239" i="38" s="1"/>
  <c r="X239" i="38" s="1"/>
  <c r="R238" i="38" a="1"/>
  <c r="R238" i="38" s="1"/>
  <c r="S238" i="38" s="1"/>
  <c r="X238" i="38" s="1"/>
  <c r="R237" i="38" a="1"/>
  <c r="R237" i="38" s="1"/>
  <c r="S237" i="38" s="1"/>
  <c r="X237" i="38" s="1"/>
  <c r="R236" i="38" a="1"/>
  <c r="R236" i="38" s="1"/>
  <c r="S236" i="38" s="1"/>
  <c r="X236" i="38" s="1"/>
  <c r="R235" i="38" a="1"/>
  <c r="R235" i="38" s="1"/>
  <c r="S235" i="38" s="1"/>
  <c r="X235" i="38" s="1"/>
  <c r="R234" i="38" a="1"/>
  <c r="R234" i="38" s="1"/>
  <c r="S234" i="38" s="1"/>
  <c r="X234" i="38" s="1"/>
  <c r="R233" i="38" a="1"/>
  <c r="R233" i="38" s="1"/>
  <c r="S233" i="38" s="1"/>
  <c r="X233" i="38" s="1"/>
  <c r="R232" i="38" a="1"/>
  <c r="R232" i="38" s="1"/>
  <c r="S232" i="38" s="1"/>
  <c r="X232" i="38" s="1"/>
  <c r="R231" i="38" a="1"/>
  <c r="R231" i="38" s="1"/>
  <c r="S231" i="38" s="1"/>
  <c r="X231" i="38" s="1"/>
  <c r="R230" i="38" a="1"/>
  <c r="R230" i="38" s="1"/>
  <c r="S230" i="38" s="1"/>
  <c r="X230" i="38" s="1"/>
  <c r="R229" i="38" a="1"/>
  <c r="R229" i="38" s="1"/>
  <c r="S229" i="38" s="1"/>
  <c r="X229" i="38" s="1"/>
  <c r="R228" i="38" a="1"/>
  <c r="R228" i="38" s="1"/>
  <c r="S228" i="38" s="1"/>
  <c r="X228" i="38" s="1"/>
  <c r="R227" i="38" a="1"/>
  <c r="R227" i="38" s="1"/>
  <c r="S227" i="38" s="1"/>
  <c r="X227" i="38" s="1"/>
  <c r="R226" i="38" a="1"/>
  <c r="R226" i="38" s="1"/>
  <c r="S226" i="38" s="1"/>
  <c r="X226" i="38" s="1"/>
  <c r="R225" i="38" a="1"/>
  <c r="R225" i="38" s="1"/>
  <c r="S225" i="38" s="1"/>
  <c r="X225" i="38" s="1"/>
  <c r="R224" i="38" a="1"/>
  <c r="R224" i="38" s="1"/>
  <c r="S224" i="38" s="1"/>
  <c r="X224" i="38" s="1"/>
  <c r="R223" i="38" a="1"/>
  <c r="R223" i="38" s="1"/>
  <c r="S223" i="38" s="1"/>
  <c r="X223" i="38" s="1"/>
  <c r="R222" i="38" a="1"/>
  <c r="R222" i="38" s="1"/>
  <c r="S222" i="38" s="1"/>
  <c r="X222" i="38" s="1"/>
  <c r="R221" i="38" a="1"/>
  <c r="R221" i="38" s="1"/>
  <c r="S221" i="38" s="1"/>
  <c r="X221" i="38" s="1"/>
  <c r="R220" i="38" a="1"/>
  <c r="R220" i="38" s="1"/>
  <c r="S220" i="38" s="1"/>
  <c r="X220" i="38" s="1"/>
  <c r="R219" i="38" a="1"/>
  <c r="R219" i="38" s="1"/>
  <c r="S219" i="38" s="1"/>
  <c r="X219" i="38" s="1"/>
  <c r="R218" i="38" a="1"/>
  <c r="R218" i="38" s="1"/>
  <c r="S218" i="38" s="1"/>
  <c r="X218" i="38" s="1"/>
  <c r="R217" i="38" a="1"/>
  <c r="R217" i="38" s="1"/>
  <c r="S217" i="38" s="1"/>
  <c r="X217" i="38" s="1"/>
  <c r="R216" i="38" a="1"/>
  <c r="R216" i="38" s="1"/>
  <c r="S216" i="38" s="1"/>
  <c r="X216" i="38" s="1"/>
  <c r="R215" i="38" a="1"/>
  <c r="R215" i="38" s="1"/>
  <c r="S215" i="38" s="1"/>
  <c r="X215" i="38" s="1"/>
  <c r="R214" i="38" a="1"/>
  <c r="R214" i="38" s="1"/>
  <c r="S214" i="38" s="1"/>
  <c r="X214" i="38" s="1"/>
  <c r="R213" i="38" a="1"/>
  <c r="R213" i="38" s="1"/>
  <c r="S213" i="38" s="1"/>
  <c r="X213" i="38" s="1"/>
  <c r="R212" i="38" a="1"/>
  <c r="R212" i="38" s="1"/>
  <c r="S212" i="38" s="1"/>
  <c r="X212" i="38" s="1"/>
  <c r="R211" i="38" a="1"/>
  <c r="R211" i="38" s="1"/>
  <c r="S211" i="38" s="1"/>
  <c r="X211" i="38" s="1"/>
  <c r="R210" i="38" a="1"/>
  <c r="R210" i="38" s="1"/>
  <c r="S210" i="38" s="1"/>
  <c r="X210" i="38" s="1"/>
  <c r="R209" i="38" a="1"/>
  <c r="R209" i="38" s="1"/>
  <c r="S209" i="38" s="1"/>
  <c r="X209" i="38" s="1"/>
  <c r="R208" i="38" a="1"/>
  <c r="R208" i="38" s="1"/>
  <c r="S208" i="38" s="1"/>
  <c r="X208" i="38" s="1"/>
  <c r="R207" i="38" a="1"/>
  <c r="R207" i="38" s="1"/>
  <c r="S207" i="38" s="1"/>
  <c r="X207" i="38" s="1"/>
  <c r="R206" i="38" a="1"/>
  <c r="R206" i="38" s="1"/>
  <c r="S206" i="38" s="1"/>
  <c r="X206" i="38" s="1"/>
  <c r="R205" i="38" a="1"/>
  <c r="R205" i="38" s="1"/>
  <c r="S205" i="38" s="1"/>
  <c r="X205" i="38" s="1"/>
  <c r="R204" i="38" a="1"/>
  <c r="R204" i="38" s="1"/>
  <c r="S204" i="38" s="1"/>
  <c r="X204" i="38" s="1"/>
  <c r="R203" i="38" a="1"/>
  <c r="R203" i="38" s="1"/>
  <c r="S203" i="38" s="1"/>
  <c r="X203" i="38" s="1"/>
  <c r="R202" i="38" a="1"/>
  <c r="R202" i="38" s="1"/>
  <c r="S202" i="38" s="1"/>
  <c r="X202" i="38" s="1"/>
  <c r="R201" i="38" a="1"/>
  <c r="R201" i="38" s="1"/>
  <c r="S201" i="38" s="1"/>
  <c r="X201" i="38" s="1"/>
  <c r="R196" i="38" a="1"/>
  <c r="R196" i="38" s="1"/>
  <c r="S196" i="38" s="1"/>
  <c r="X196" i="38" s="1"/>
  <c r="R195" i="38" a="1"/>
  <c r="R195" i="38" s="1"/>
  <c r="S195" i="38" s="1"/>
  <c r="X195" i="38" s="1"/>
  <c r="R194" i="38" a="1"/>
  <c r="R194" i="38" s="1"/>
  <c r="S194" i="38" s="1"/>
  <c r="X194" i="38" s="1"/>
  <c r="R200" i="38" a="1"/>
  <c r="R200" i="38" s="1"/>
  <c r="S200" i="38" s="1"/>
  <c r="X200" i="38" s="1"/>
  <c r="R199" i="38" a="1"/>
  <c r="R199" i="38" s="1"/>
  <c r="S199" i="38" s="1"/>
  <c r="X199" i="38" s="1"/>
  <c r="R198" i="38" a="1"/>
  <c r="R198" i="38" s="1"/>
  <c r="S198" i="38" s="1"/>
  <c r="X198" i="38" s="1"/>
  <c r="R197" i="38" a="1"/>
  <c r="R197" i="38" s="1"/>
  <c r="S197" i="38" s="1"/>
  <c r="X197" i="38" s="1"/>
  <c r="R193" i="38" a="1"/>
  <c r="R193" i="38" s="1"/>
  <c r="S193" i="38" s="1"/>
  <c r="X193" i="38" s="1"/>
  <c r="R192" i="38" a="1"/>
  <c r="R192" i="38" s="1"/>
  <c r="S192" i="38" s="1"/>
  <c r="X192" i="38" s="1"/>
  <c r="R191" i="38" a="1"/>
  <c r="R191" i="38" s="1"/>
  <c r="S191" i="38" s="1"/>
  <c r="X191" i="38" s="1"/>
  <c r="R190" i="38" a="1"/>
  <c r="R190" i="38" s="1"/>
  <c r="S190" i="38" s="1"/>
  <c r="X190" i="38" s="1"/>
  <c r="R189" i="38" a="1"/>
  <c r="R189" i="38" s="1"/>
  <c r="S189" i="38" s="1"/>
  <c r="X189" i="38" s="1"/>
  <c r="R188" i="38" a="1"/>
  <c r="R188" i="38" s="1"/>
  <c r="S188" i="38" s="1"/>
  <c r="X188" i="38" s="1"/>
  <c r="R187" i="38" a="1"/>
  <c r="R187" i="38" s="1"/>
  <c r="S187" i="38" s="1"/>
  <c r="X187" i="38" s="1"/>
  <c r="R186" i="38" a="1"/>
  <c r="R186" i="38" s="1"/>
  <c r="S186" i="38" s="1"/>
  <c r="X186" i="38" s="1"/>
  <c r="R185" i="38" a="1"/>
  <c r="R185" i="38" s="1"/>
  <c r="S185" i="38" s="1"/>
  <c r="X185" i="38" s="1"/>
  <c r="R184" i="38" a="1"/>
  <c r="R184" i="38" s="1"/>
  <c r="S184" i="38" s="1"/>
  <c r="X184" i="38" s="1"/>
  <c r="R183" i="38" a="1"/>
  <c r="R183" i="38" s="1"/>
  <c r="S183" i="38" s="1"/>
  <c r="X183" i="38" s="1"/>
  <c r="R182" i="38" a="1"/>
  <c r="R182" i="38" s="1"/>
  <c r="S182" i="38" s="1"/>
  <c r="X182" i="38" s="1"/>
  <c r="R181" i="38" a="1"/>
  <c r="R181" i="38" s="1"/>
  <c r="S181" i="38" s="1"/>
  <c r="X181" i="38" s="1"/>
  <c r="R179" i="38" a="1"/>
  <c r="R179" i="38" s="1"/>
  <c r="S179" i="38" s="1"/>
  <c r="X179" i="38" s="1"/>
  <c r="R178" i="38" a="1"/>
  <c r="R178" i="38" s="1"/>
  <c r="S178" i="38" s="1"/>
  <c r="X178" i="38" s="1"/>
  <c r="R177" i="38" a="1"/>
  <c r="R177" i="38" s="1"/>
  <c r="S177" i="38" s="1"/>
  <c r="X177" i="38" s="1"/>
  <c r="R176" i="38" a="1"/>
  <c r="R176" i="38" s="1"/>
  <c r="S176" i="38" s="1"/>
  <c r="X176" i="38" s="1"/>
  <c r="R175" i="38" a="1"/>
  <c r="R175" i="38" s="1"/>
  <c r="S175" i="38" s="1"/>
  <c r="X175" i="38" s="1"/>
  <c r="R174" i="38" a="1"/>
  <c r="R174" i="38" s="1"/>
  <c r="S174" i="38" s="1"/>
  <c r="X174" i="38" s="1"/>
  <c r="R173" i="38" a="1"/>
  <c r="R173" i="38" s="1"/>
  <c r="S173" i="38" s="1"/>
  <c r="X173" i="38" s="1"/>
  <c r="R172" i="38" a="1"/>
  <c r="R172" i="38" s="1"/>
  <c r="S172" i="38" s="1"/>
  <c r="X172" i="38" s="1"/>
  <c r="R171" i="38" a="1"/>
  <c r="R171" i="38" s="1"/>
  <c r="S171" i="38" s="1"/>
  <c r="X171" i="38" s="1"/>
  <c r="R170" i="38" a="1"/>
  <c r="R170" i="38" s="1"/>
  <c r="S170" i="38" s="1"/>
  <c r="X170" i="38" s="1"/>
  <c r="R169" i="38" a="1"/>
  <c r="R169" i="38" s="1"/>
  <c r="S169" i="38" s="1"/>
  <c r="X169" i="38" s="1"/>
  <c r="R168" i="38" a="1"/>
  <c r="R168" i="38" s="1"/>
  <c r="S168" i="38" s="1"/>
  <c r="X168" i="38" s="1"/>
  <c r="R167" i="38" a="1"/>
  <c r="R167" i="38" s="1"/>
  <c r="S167" i="38" s="1"/>
  <c r="X167" i="38" s="1"/>
  <c r="R166" i="38" a="1"/>
  <c r="R166" i="38" s="1"/>
  <c r="S166" i="38" s="1"/>
  <c r="X166" i="38" s="1"/>
  <c r="R165" i="38" a="1"/>
  <c r="R165" i="38" s="1"/>
  <c r="S165" i="38" s="1"/>
  <c r="X165" i="38" s="1"/>
  <c r="R164" i="38" a="1"/>
  <c r="R164" i="38" s="1"/>
  <c r="S164" i="38" s="1"/>
  <c r="X164" i="38" s="1"/>
  <c r="R163" i="38" a="1"/>
  <c r="R163" i="38" s="1"/>
  <c r="S163" i="38" s="1"/>
  <c r="X163" i="38" s="1"/>
  <c r="R162" i="38" a="1"/>
  <c r="R162" i="38" s="1"/>
  <c r="S162" i="38" s="1"/>
  <c r="X162" i="38" s="1"/>
  <c r="R161" i="38" a="1"/>
  <c r="R161" i="38" s="1"/>
  <c r="S161" i="38" s="1"/>
  <c r="X161" i="38" s="1"/>
  <c r="R160" i="38" a="1"/>
  <c r="R160" i="38" s="1"/>
  <c r="S160" i="38" s="1"/>
  <c r="X160" i="38" s="1"/>
  <c r="R159" i="38" a="1"/>
  <c r="R159" i="38" s="1"/>
  <c r="S159" i="38" s="1"/>
  <c r="X159" i="38" s="1"/>
  <c r="R158" i="38" a="1"/>
  <c r="R158" i="38" s="1"/>
  <c r="S158" i="38" s="1"/>
  <c r="X158" i="38" s="1"/>
  <c r="R157" i="38" a="1"/>
  <c r="R157" i="38" s="1"/>
  <c r="S157" i="38" s="1"/>
  <c r="X157" i="38" s="1"/>
  <c r="R156" i="38" a="1"/>
  <c r="R156" i="38" s="1"/>
  <c r="S156" i="38" s="1"/>
  <c r="X156" i="38" s="1"/>
  <c r="R155" i="38" a="1"/>
  <c r="R155" i="38" s="1"/>
  <c r="S155" i="38" s="1"/>
  <c r="X155" i="38" s="1"/>
  <c r="R154" i="38" a="1"/>
  <c r="R154" i="38" s="1"/>
  <c r="S154" i="38" s="1"/>
  <c r="X154" i="38" s="1"/>
  <c r="R153" i="38" a="1"/>
  <c r="R153" i="38" s="1"/>
  <c r="S153" i="38" s="1"/>
  <c r="X153" i="38" s="1"/>
  <c r="R152" i="38" a="1"/>
  <c r="R152" i="38" s="1"/>
  <c r="S152" i="38" s="1"/>
  <c r="X152" i="38" s="1"/>
  <c r="R151" i="38" a="1"/>
  <c r="R151" i="38" s="1"/>
  <c r="S151" i="38" s="1"/>
  <c r="X151" i="38" s="1"/>
  <c r="R150" i="38" a="1"/>
  <c r="R150" i="38" s="1"/>
  <c r="S150" i="38" s="1"/>
  <c r="X150" i="38" s="1"/>
  <c r="R149" i="38" a="1"/>
  <c r="R149" i="38" s="1"/>
  <c r="S149" i="38" s="1"/>
  <c r="X149" i="38" s="1"/>
  <c r="R148" i="38" a="1"/>
  <c r="R148" i="38" s="1"/>
  <c r="S148" i="38" s="1"/>
  <c r="X148" i="38" s="1"/>
  <c r="R147" i="38" a="1"/>
  <c r="R147" i="38" s="1"/>
  <c r="S147" i="38" s="1"/>
  <c r="X147" i="38" s="1"/>
  <c r="R146" i="38" a="1"/>
  <c r="R146" i="38" s="1"/>
  <c r="S146" i="38" s="1"/>
  <c r="X146" i="38" s="1"/>
  <c r="R145" i="38" a="1"/>
  <c r="R145" i="38" s="1"/>
  <c r="S145" i="38" s="1"/>
  <c r="X145" i="38" s="1"/>
  <c r="R144" i="38" a="1"/>
  <c r="R144" i="38" s="1"/>
  <c r="S144" i="38" s="1"/>
  <c r="X144" i="38" s="1"/>
  <c r="R143" i="38" a="1"/>
  <c r="R143" i="38" s="1"/>
  <c r="S143" i="38" s="1"/>
  <c r="X143" i="38" s="1"/>
  <c r="R142" i="38" a="1"/>
  <c r="R142" i="38" s="1"/>
  <c r="S142" i="38" s="1"/>
  <c r="X142" i="38" s="1"/>
  <c r="R141" i="38" a="1"/>
  <c r="R141" i="38" s="1"/>
  <c r="S141" i="38" s="1"/>
  <c r="X141" i="38" s="1"/>
  <c r="R140" i="38" a="1"/>
  <c r="R140" i="38" s="1"/>
  <c r="S140" i="38" s="1"/>
  <c r="X140" i="38" s="1"/>
  <c r="R139" i="38" a="1"/>
  <c r="R139" i="38" s="1"/>
  <c r="S139" i="38" s="1"/>
  <c r="X139" i="38" s="1"/>
  <c r="R138" i="38" a="1"/>
  <c r="R138" i="38" s="1"/>
  <c r="S138" i="38" s="1"/>
  <c r="X138" i="38" s="1"/>
  <c r="R137" i="38" a="1"/>
  <c r="R137" i="38" s="1"/>
  <c r="S137" i="38" s="1"/>
  <c r="X137" i="38" s="1"/>
  <c r="R136" i="38" a="1"/>
  <c r="R136" i="38" s="1"/>
  <c r="S136" i="38" s="1"/>
  <c r="X136" i="38" s="1"/>
  <c r="R135" i="38" a="1"/>
  <c r="R135" i="38" s="1"/>
  <c r="S135" i="38" s="1"/>
  <c r="X135" i="38" s="1"/>
  <c r="R134" i="38" a="1"/>
  <c r="R134" i="38" s="1"/>
  <c r="S134" i="38" s="1"/>
  <c r="X134" i="38" s="1"/>
  <c r="R133" i="38" a="1"/>
  <c r="R133" i="38" s="1"/>
  <c r="S133" i="38" s="1"/>
  <c r="X133" i="38" s="1"/>
  <c r="R132" i="38" a="1"/>
  <c r="R132" i="38" s="1"/>
  <c r="S132" i="38" s="1"/>
  <c r="X132" i="38" s="1"/>
  <c r="R127" i="38" a="1"/>
  <c r="R127" i="38" s="1"/>
  <c r="S127" i="38" s="1"/>
  <c r="X127" i="38" s="1"/>
  <c r="R131" i="38" a="1"/>
  <c r="R131" i="38" s="1"/>
  <c r="S131" i="38" s="1"/>
  <c r="X131" i="38" s="1"/>
  <c r="R130" i="38" a="1"/>
  <c r="R130" i="38" s="1"/>
  <c r="S130" i="38" s="1"/>
  <c r="X130" i="38" s="1"/>
  <c r="R129" i="38" a="1"/>
  <c r="R129" i="38" s="1"/>
  <c r="S129" i="38" s="1"/>
  <c r="X129" i="38" s="1"/>
  <c r="R128" i="38" a="1"/>
  <c r="R128" i="38" s="1"/>
  <c r="S128" i="38" s="1"/>
  <c r="X128" i="38" s="1"/>
  <c r="R126" i="38" a="1"/>
  <c r="R126" i="38" s="1"/>
  <c r="S126" i="38" s="1"/>
  <c r="X126" i="38" s="1"/>
  <c r="R125" i="38" a="1"/>
  <c r="R125" i="38" s="1"/>
  <c r="S125" i="38" s="1"/>
  <c r="X125" i="38" s="1"/>
  <c r="R124" i="38" a="1"/>
  <c r="R124" i="38" s="1"/>
  <c r="S124" i="38" s="1"/>
  <c r="X124" i="38" s="1"/>
  <c r="R123" i="38" a="1"/>
  <c r="R123" i="38" s="1"/>
  <c r="S123" i="38" s="1"/>
  <c r="X123" i="38" s="1"/>
  <c r="R122" i="38" a="1"/>
  <c r="R122" i="38" s="1"/>
  <c r="S122" i="38" s="1"/>
  <c r="X122" i="38" s="1"/>
  <c r="X121" i="38"/>
  <c r="X120" i="38"/>
  <c r="X119" i="38"/>
  <c r="R70" i="38" a="1"/>
  <c r="R70" i="38" s="1"/>
  <c r="S70" i="38" s="1"/>
  <c r="X70" i="38" s="1"/>
  <c r="R69" i="38" a="1"/>
  <c r="R69" i="38" s="1"/>
  <c r="S69" i="38" s="1"/>
  <c r="X69" i="38" s="1"/>
  <c r="R68" i="38" a="1"/>
  <c r="R68" i="38" s="1"/>
  <c r="S68" i="38" s="1"/>
  <c r="X68" i="38" s="1"/>
  <c r="R67" i="38" a="1"/>
  <c r="R67" i="38" s="1"/>
  <c r="S67" i="38" s="1"/>
  <c r="X67" i="38" s="1"/>
  <c r="R66" i="38" a="1"/>
  <c r="R66" i="38" s="1"/>
  <c r="S66" i="38" s="1"/>
  <c r="X66" i="38" s="1"/>
  <c r="R65" i="38" a="1"/>
  <c r="R65" i="38" s="1"/>
  <c r="S65" i="38" s="1"/>
  <c r="X65" i="38" s="1"/>
  <c r="R64" i="38" a="1"/>
  <c r="R64" i="38" s="1"/>
  <c r="S64" i="38" s="1"/>
  <c r="X64" i="38" s="1"/>
  <c r="R63" i="38" a="1"/>
  <c r="R63" i="38" s="1"/>
  <c r="S63" i="38" s="1"/>
  <c r="X63" i="38" s="1"/>
  <c r="R62" i="38" a="1"/>
  <c r="R62" i="38" s="1"/>
  <c r="S62" i="38" s="1"/>
  <c r="X62" i="38" s="1"/>
  <c r="R61" i="38" a="1"/>
  <c r="R61" i="38" s="1"/>
  <c r="S61" i="38" s="1"/>
  <c r="X61" i="38" s="1"/>
  <c r="R60" i="38" a="1"/>
  <c r="R60" i="38" s="1"/>
  <c r="S60" i="38" s="1"/>
  <c r="X60" i="38" s="1"/>
  <c r="R59" i="38" a="1"/>
  <c r="R59" i="38" s="1"/>
  <c r="S59" i="38" s="1"/>
  <c r="X59" i="38" s="1"/>
  <c r="R58" i="38" a="1"/>
  <c r="R58" i="38" s="1"/>
  <c r="S58" i="38" s="1"/>
  <c r="X58" i="38" s="1"/>
  <c r="R57" i="38" a="1"/>
  <c r="R57" i="38" s="1"/>
  <c r="S57" i="38" s="1"/>
  <c r="X57" i="38" s="1"/>
  <c r="R45" i="38" a="1"/>
  <c r="R45" i="38" s="1"/>
  <c r="S45" i="38" s="1"/>
  <c r="X45" i="38" s="1"/>
  <c r="R56" i="38" a="1"/>
  <c r="R56" i="38" s="1"/>
  <c r="S56" i="38" s="1"/>
  <c r="X56" i="38" s="1"/>
  <c r="R55" i="38" a="1"/>
  <c r="R55" i="38" s="1"/>
  <c r="S55" i="38" s="1"/>
  <c r="X55" i="38" s="1"/>
  <c r="R54" i="38" a="1"/>
  <c r="R54" i="38" s="1"/>
  <c r="S54" i="38" s="1"/>
  <c r="X54" i="38" s="1"/>
  <c r="R53" i="38" a="1"/>
  <c r="R53" i="38" s="1"/>
  <c r="S53" i="38" s="1"/>
  <c r="X53" i="38" s="1"/>
  <c r="R52" i="38" a="1"/>
  <c r="R52" i="38" s="1"/>
  <c r="S52" i="38" s="1"/>
  <c r="X52" i="38" s="1"/>
  <c r="R51" i="38" a="1"/>
  <c r="R51" i="38" s="1"/>
  <c r="S51" i="38" s="1"/>
  <c r="X51" i="38" s="1"/>
  <c r="R50" i="38" a="1"/>
  <c r="R50" i="38" s="1"/>
  <c r="S50" i="38" s="1"/>
  <c r="X50" i="38" s="1"/>
  <c r="R49" i="38" a="1"/>
  <c r="R49" i="38" s="1"/>
  <c r="S49" i="38" s="1"/>
  <c r="X49" i="38" s="1"/>
  <c r="R48" i="38" a="1"/>
  <c r="R48" i="38" s="1"/>
  <c r="S48" i="38" s="1"/>
  <c r="X48" i="38" s="1"/>
  <c r="R47" i="38" a="1"/>
  <c r="R47" i="38" s="1"/>
  <c r="S47" i="38" s="1"/>
  <c r="X47" i="38" s="1"/>
  <c r="R46" i="38" a="1"/>
  <c r="R46" i="38" s="1"/>
  <c r="S46" i="38" s="1"/>
  <c r="X46" i="38" s="1"/>
  <c r="R44" i="38" a="1"/>
  <c r="R44" i="38" s="1"/>
  <c r="S44" i="38" s="1"/>
  <c r="X44" i="38" s="1"/>
  <c r="R43" i="38" a="1"/>
  <c r="R43" i="38" s="1"/>
  <c r="S43" i="38" s="1"/>
  <c r="X43" i="38" s="1"/>
  <c r="R42" i="38" a="1"/>
  <c r="R42" i="38" s="1"/>
  <c r="S42" i="38" s="1"/>
  <c r="X42" i="38" s="1"/>
  <c r="AB42" i="38" s="1"/>
  <c r="R41" i="38" a="1"/>
  <c r="R41" i="38" s="1"/>
  <c r="S41" i="38" s="1"/>
  <c r="X41" i="38" s="1"/>
  <c r="R40" i="38" a="1"/>
  <c r="R40" i="38" s="1"/>
  <c r="S40" i="38" s="1"/>
  <c r="X40" i="38" s="1"/>
  <c r="R39" i="38" a="1"/>
  <c r="R39" i="38" s="1"/>
  <c r="S39" i="38" s="1"/>
  <c r="X39" i="38" s="1"/>
  <c r="R38" i="38" a="1"/>
  <c r="R38" i="38" s="1"/>
  <c r="S38" i="38" s="1"/>
  <c r="X38" i="38" s="1"/>
  <c r="R37" i="38" a="1"/>
  <c r="R37" i="38" s="1"/>
  <c r="S37" i="38" s="1"/>
  <c r="X37" i="38" s="1"/>
  <c r="R36" i="38" a="1"/>
  <c r="R36" i="38" s="1"/>
  <c r="S36" i="38" s="1"/>
  <c r="X36" i="38" s="1"/>
  <c r="R35" i="38" a="1"/>
  <c r="R35" i="38" s="1"/>
  <c r="S35" i="38" s="1"/>
  <c r="X35" i="38" s="1"/>
  <c r="R34" i="38" a="1"/>
  <c r="R34" i="38" s="1"/>
  <c r="S34" i="38" s="1"/>
  <c r="X34" i="38" s="1"/>
  <c r="R33" i="38" a="1"/>
  <c r="R33" i="38" s="1"/>
  <c r="S33" i="38" s="1"/>
  <c r="X33" i="38" s="1"/>
  <c r="R32" i="38" a="1"/>
  <c r="R32" i="38" s="1"/>
  <c r="S32" i="38" s="1"/>
  <c r="X32" i="38" s="1"/>
  <c r="R31" i="38" a="1"/>
  <c r="R31" i="38" s="1"/>
  <c r="S31" i="38" s="1"/>
  <c r="X31" i="38" s="1"/>
  <c r="R30" i="38" a="1"/>
  <c r="R30" i="38" s="1"/>
  <c r="S30" i="38" s="1"/>
  <c r="X30" i="38" s="1"/>
  <c r="R29" i="38" a="1"/>
  <c r="R29" i="38" s="1"/>
  <c r="S29" i="38" s="1"/>
  <c r="X29" i="38" s="1"/>
  <c r="R28" i="38" a="1"/>
  <c r="R28" i="38" s="1"/>
  <c r="S28" i="38" s="1"/>
  <c r="X28" i="38" s="1"/>
  <c r="R27" i="38" a="1"/>
  <c r="R27" i="38" s="1"/>
  <c r="S27" i="38" s="1"/>
  <c r="X27" i="38" s="1"/>
  <c r="R26" i="38" a="1"/>
  <c r="R26" i="38" s="1"/>
  <c r="S26" i="38" s="1"/>
  <c r="X26" i="38" s="1"/>
  <c r="R25" i="38" a="1"/>
  <c r="R25" i="38" s="1"/>
  <c r="S25" i="38" s="1"/>
  <c r="X25" i="38" s="1"/>
  <c r="R24" i="38" a="1"/>
  <c r="R24" i="38" s="1"/>
  <c r="S24" i="38" s="1"/>
  <c r="X24" i="38" s="1"/>
  <c r="R23" i="38" a="1"/>
  <c r="R23" i="38" s="1"/>
  <c r="S23" i="38" s="1"/>
  <c r="X23" i="38" s="1"/>
  <c r="R22" i="38" a="1"/>
  <c r="R22" i="38" s="1"/>
  <c r="S22" i="38" s="1"/>
  <c r="X22" i="38" s="1"/>
  <c r="R21" i="38" a="1"/>
  <c r="R21" i="38" s="1"/>
  <c r="S21" i="38" s="1"/>
  <c r="X21" i="38" s="1"/>
  <c r="R20" i="38" a="1"/>
  <c r="R20" i="38" s="1"/>
  <c r="S20" i="38" s="1"/>
  <c r="X20" i="38" s="1"/>
  <c r="R19" i="38" a="1"/>
  <c r="R19" i="38" s="1"/>
  <c r="S19" i="38" s="1"/>
  <c r="X19" i="38" s="1"/>
  <c r="R18" i="38" a="1"/>
  <c r="R18" i="38" s="1"/>
  <c r="S18" i="38" s="1"/>
  <c r="X18" i="38" s="1"/>
  <c r="R17" i="38" a="1"/>
  <c r="R17" i="38" s="1"/>
  <c r="S17" i="38" s="1"/>
  <c r="X17" i="38" s="1"/>
  <c r="R16" i="38" a="1"/>
  <c r="R16" i="38" s="1"/>
  <c r="S16" i="38" s="1"/>
  <c r="X16" i="38" s="1"/>
  <c r="R15" i="38" a="1"/>
  <c r="R15" i="38" s="1"/>
  <c r="S15" i="38" s="1"/>
  <c r="X15" i="38" s="1"/>
  <c r="R14" i="38" a="1"/>
  <c r="R14" i="38" s="1"/>
  <c r="S14" i="38" s="1"/>
  <c r="X14" i="38" s="1"/>
  <c r="R13" i="38" a="1"/>
  <c r="R13" i="38" s="1"/>
  <c r="S13" i="38" s="1"/>
  <c r="X13" i="38" s="1"/>
  <c r="R12" i="38" a="1"/>
  <c r="R12" i="38" s="1"/>
  <c r="S12" i="38" s="1"/>
  <c r="X12" i="38" s="1"/>
  <c r="AB117" i="38" l="1"/>
  <c r="AC117" i="38"/>
  <c r="AD117" i="38" s="1"/>
  <c r="AB119" i="38"/>
  <c r="AC119" i="38"/>
  <c r="AD119" i="38" s="1"/>
  <c r="AB118" i="38"/>
  <c r="AC118" i="38"/>
  <c r="AD118" i="38" s="1"/>
  <c r="AB219" i="38"/>
  <c r="AB310" i="38"/>
  <c r="AB189" i="38"/>
  <c r="AB22" i="38"/>
  <c r="AB57" i="38"/>
  <c r="AB214" i="38"/>
  <c r="AB45" i="38"/>
  <c r="E38" i="2"/>
  <c r="G32" i="2"/>
  <c r="E60" i="22"/>
  <c r="F60" i="22"/>
  <c r="G60" i="22"/>
  <c r="H60" i="22"/>
  <c r="I60" i="22"/>
  <c r="J60" i="22"/>
  <c r="K60" i="22"/>
  <c r="L60" i="22"/>
  <c r="M60" i="22"/>
  <c r="D60" i="22"/>
  <c r="E25" i="22"/>
  <c r="F25" i="22"/>
  <c r="G25" i="22"/>
  <c r="G9" i="2"/>
  <c r="B60" i="22"/>
  <c r="B59" i="22"/>
  <c r="B58" i="22"/>
  <c r="B57" i="22"/>
  <c r="B56" i="22"/>
  <c r="B55" i="22"/>
  <c r="B54" i="22"/>
  <c r="B53" i="22"/>
  <c r="B52" i="22"/>
  <c r="B51" i="22"/>
  <c r="B50" i="22"/>
  <c r="B49" i="22"/>
  <c r="B48" i="22"/>
  <c r="B47" i="22"/>
  <c r="B46" i="22"/>
  <c r="B45" i="22"/>
  <c r="B44" i="22"/>
  <c r="B43" i="22"/>
  <c r="B2" i="22"/>
  <c r="B10" i="9"/>
  <c r="B11" i="9"/>
  <c r="B12" i="9"/>
  <c r="B13" i="9"/>
  <c r="C13" i="9" s="1"/>
  <c r="B14" i="9"/>
  <c r="C14" i="9" s="1"/>
  <c r="B15" i="9"/>
  <c r="B16" i="9"/>
  <c r="B17" i="9"/>
  <c r="B18" i="9"/>
  <c r="B19" i="9"/>
  <c r="B20" i="9"/>
  <c r="B21" i="9"/>
  <c r="B22" i="9"/>
  <c r="B23" i="9"/>
  <c r="B24" i="9"/>
  <c r="B25" i="9"/>
  <c r="B26" i="9"/>
  <c r="B9" i="9"/>
  <c r="B1" i="45"/>
  <c r="B1" i="38"/>
  <c r="B2" i="9"/>
  <c r="D7" i="22"/>
  <c r="E7" i="22" s="1"/>
  <c r="F7" i="22" s="1"/>
  <c r="G7" i="22" s="1"/>
  <c r="I7" i="22" s="1"/>
  <c r="B2" i="2"/>
  <c r="I33" i="22"/>
  <c r="I35" i="22"/>
  <c r="I27" i="22"/>
  <c r="I30" i="22"/>
  <c r="I29" i="22"/>
  <c r="I31" i="22"/>
  <c r="I32" i="22"/>
  <c r="I37" i="22"/>
  <c r="I28" i="22"/>
  <c r="I36" i="22"/>
  <c r="I34" i="22"/>
  <c r="C15" i="9" l="1"/>
  <c r="D15" i="9"/>
  <c r="C9" i="9"/>
  <c r="D9" i="9"/>
  <c r="D13" i="9"/>
  <c r="D16" i="9"/>
  <c r="C16" i="9"/>
  <c r="D14" i="9"/>
  <c r="C25" i="9"/>
  <c r="D25" i="9"/>
  <c r="C24" i="9"/>
  <c r="D24" i="9"/>
  <c r="C12" i="9"/>
  <c r="D12" i="9"/>
  <c r="C23" i="9"/>
  <c r="D23" i="9"/>
  <c r="C11" i="9"/>
  <c r="D11" i="9"/>
  <c r="C22" i="9"/>
  <c r="D22" i="9"/>
  <c r="D19" i="9"/>
  <c r="C19" i="9"/>
  <c r="C10" i="9"/>
  <c r="D10" i="9"/>
  <c r="D18" i="9"/>
  <c r="C18" i="9"/>
  <c r="D21" i="9"/>
  <c r="C21" i="9"/>
  <c r="D20" i="9"/>
  <c r="C20" i="9"/>
  <c r="D17" i="9"/>
  <c r="C17" i="9"/>
  <c r="G35" i="2"/>
  <c r="P22" i="38"/>
  <c r="P34" i="38"/>
  <c r="P47" i="38"/>
  <c r="P58" i="38"/>
  <c r="P70" i="38"/>
  <c r="P120" i="38"/>
  <c r="P132" i="38"/>
  <c r="P144" i="38"/>
  <c r="P155" i="38"/>
  <c r="P167" i="38"/>
  <c r="P179" i="38"/>
  <c r="P192" i="38"/>
  <c r="P204" i="38"/>
  <c r="P216" i="38"/>
  <c r="P228" i="38"/>
  <c r="P240" i="38"/>
  <c r="P252" i="38"/>
  <c r="P264" i="38"/>
  <c r="P276" i="38"/>
  <c r="P288" i="38"/>
  <c r="P299" i="38"/>
  <c r="P310" i="38"/>
  <c r="P322" i="38"/>
  <c r="P335" i="38"/>
  <c r="P347" i="38"/>
  <c r="P359" i="38"/>
  <c r="P371" i="38"/>
  <c r="P23" i="38"/>
  <c r="P35" i="38"/>
  <c r="P48" i="38"/>
  <c r="P59" i="38"/>
  <c r="P71" i="38"/>
  <c r="P121" i="38"/>
  <c r="P133" i="38"/>
  <c r="P145" i="38"/>
  <c r="P156" i="38"/>
  <c r="P168" i="38"/>
  <c r="P181" i="38"/>
  <c r="P193" i="38"/>
  <c r="P205" i="38"/>
  <c r="P217" i="38"/>
  <c r="P229" i="38"/>
  <c r="P241" i="38"/>
  <c r="P253" i="38"/>
  <c r="P265" i="38"/>
  <c r="P277" i="38"/>
  <c r="P289" i="38"/>
  <c r="P300" i="38"/>
  <c r="P311" i="38"/>
  <c r="P323" i="38"/>
  <c r="P336" i="38"/>
  <c r="P348" i="38"/>
  <c r="P360" i="38"/>
  <c r="P372" i="38"/>
  <c r="P24" i="38"/>
  <c r="P36" i="38"/>
  <c r="P49" i="38"/>
  <c r="P60" i="38"/>
  <c r="P122" i="38"/>
  <c r="P134" i="38"/>
  <c r="P146" i="38"/>
  <c r="P157" i="38"/>
  <c r="P169" i="38"/>
  <c r="P182" i="38"/>
  <c r="P197" i="38"/>
  <c r="P206" i="38"/>
  <c r="P218" i="38"/>
  <c r="P230" i="38"/>
  <c r="P242" i="38"/>
  <c r="P254" i="38"/>
  <c r="P266" i="38"/>
  <c r="P278" i="38"/>
  <c r="P290" i="38"/>
  <c r="P301" i="38"/>
  <c r="P312" i="38"/>
  <c r="P324" i="38"/>
  <c r="P337" i="38"/>
  <c r="P349" i="38"/>
  <c r="P361" i="38"/>
  <c r="P373" i="38"/>
  <c r="P25" i="38"/>
  <c r="P37" i="38"/>
  <c r="P50" i="38"/>
  <c r="P61" i="38"/>
  <c r="P123" i="38"/>
  <c r="P135" i="38"/>
  <c r="P147" i="38"/>
  <c r="P158" i="38"/>
  <c r="P170" i="38"/>
  <c r="P183" i="38"/>
  <c r="P198" i="38"/>
  <c r="P207" i="38"/>
  <c r="P219" i="38"/>
  <c r="P231" i="38"/>
  <c r="P243" i="38"/>
  <c r="P255" i="38"/>
  <c r="P267" i="38"/>
  <c r="P279" i="38"/>
  <c r="P291" i="38"/>
  <c r="P313" i="38"/>
  <c r="P325" i="38"/>
  <c r="P338" i="38"/>
  <c r="P350" i="38"/>
  <c r="P362" i="38"/>
  <c r="P374" i="38"/>
  <c r="P14" i="38"/>
  <c r="P26" i="38"/>
  <c r="P38" i="38"/>
  <c r="P51" i="38"/>
  <c r="P62" i="38"/>
  <c r="P124" i="38"/>
  <c r="P136" i="38"/>
  <c r="P148" i="38"/>
  <c r="P159" i="38"/>
  <c r="P171" i="38"/>
  <c r="P184" i="38"/>
  <c r="P199" i="38"/>
  <c r="P208" i="38"/>
  <c r="P220" i="38"/>
  <c r="P232" i="38"/>
  <c r="P244" i="38"/>
  <c r="P256" i="38"/>
  <c r="P268" i="38"/>
  <c r="P280" i="38"/>
  <c r="P292" i="38"/>
  <c r="P302" i="38"/>
  <c r="P314" i="38"/>
  <c r="P326" i="38"/>
  <c r="P339" i="38"/>
  <c r="P351" i="38"/>
  <c r="P363" i="38"/>
  <c r="P375" i="38"/>
  <c r="P15" i="38"/>
  <c r="P27" i="38"/>
  <c r="P39" i="38"/>
  <c r="P52" i="38"/>
  <c r="P63" i="38"/>
  <c r="P125" i="38"/>
  <c r="P137" i="38"/>
  <c r="P160" i="38"/>
  <c r="P172" i="38"/>
  <c r="P185" i="38"/>
  <c r="P200" i="38"/>
  <c r="P209" i="38"/>
  <c r="P221" i="38"/>
  <c r="P233" i="38"/>
  <c r="P245" i="38"/>
  <c r="P257" i="38"/>
  <c r="P269" i="38"/>
  <c r="P281" i="38"/>
  <c r="P303" i="38"/>
  <c r="P315" i="38"/>
  <c r="P327" i="38"/>
  <c r="P340" i="38"/>
  <c r="P352" i="38"/>
  <c r="P364" i="38"/>
  <c r="P12" i="38"/>
  <c r="P16" i="38"/>
  <c r="P28" i="38"/>
  <c r="P40" i="38"/>
  <c r="P53" i="38"/>
  <c r="P64" i="38"/>
  <c r="P126" i="38"/>
  <c r="P138" i="38"/>
  <c r="P149" i="38"/>
  <c r="P161" i="38"/>
  <c r="P173" i="38"/>
  <c r="P186" i="38"/>
  <c r="P194" i="38"/>
  <c r="P210" i="38"/>
  <c r="P222" i="38"/>
  <c r="P234" i="38"/>
  <c r="P246" i="38"/>
  <c r="P258" i="38"/>
  <c r="P270" i="38"/>
  <c r="P282" i="38"/>
  <c r="P293" i="38"/>
  <c r="P304" i="38"/>
  <c r="P316" i="38"/>
  <c r="P329" i="38"/>
  <c r="P341" i="38"/>
  <c r="P353" i="38"/>
  <c r="P365" i="38"/>
  <c r="P13" i="38"/>
  <c r="P17" i="38"/>
  <c r="P29" i="38"/>
  <c r="P41" i="38"/>
  <c r="P54" i="38"/>
  <c r="P65" i="38"/>
  <c r="P128" i="38"/>
  <c r="P139" i="38"/>
  <c r="P150" i="38"/>
  <c r="P162" i="38"/>
  <c r="P174" i="38"/>
  <c r="P187" i="38"/>
  <c r="P195" i="38"/>
  <c r="P211" i="38"/>
  <c r="P223" i="38"/>
  <c r="P235" i="38"/>
  <c r="P247" i="38"/>
  <c r="P259" i="38"/>
  <c r="P271" i="38"/>
  <c r="P283" i="38"/>
  <c r="P294" i="38"/>
  <c r="P305" i="38"/>
  <c r="P317" i="38"/>
  <c r="P330" i="38"/>
  <c r="P342" i="38"/>
  <c r="P354" i="38"/>
  <c r="P366" i="38"/>
  <c r="P18" i="38"/>
  <c r="P30" i="38"/>
  <c r="P42" i="38"/>
  <c r="P55" i="38"/>
  <c r="P66" i="38"/>
  <c r="P117" i="38"/>
  <c r="P129" i="38"/>
  <c r="P140" i="38"/>
  <c r="P151" i="38"/>
  <c r="P163" i="38"/>
  <c r="P175" i="38"/>
  <c r="P188" i="38"/>
  <c r="P196" i="38"/>
  <c r="P212" i="38"/>
  <c r="P224" i="38"/>
  <c r="P236" i="38"/>
  <c r="P248" i="38"/>
  <c r="P260" i="38"/>
  <c r="P272" i="38"/>
  <c r="P284" i="38"/>
  <c r="P295" i="38"/>
  <c r="P306" i="38"/>
  <c r="P318" i="38"/>
  <c r="P331" i="38"/>
  <c r="P343" i="38"/>
  <c r="P355" i="38"/>
  <c r="P367" i="38"/>
  <c r="P19" i="38"/>
  <c r="P31" i="38"/>
  <c r="P43" i="38"/>
  <c r="P56" i="38"/>
  <c r="P67" i="38"/>
  <c r="P118" i="38"/>
  <c r="P130" i="38"/>
  <c r="P141" i="38"/>
  <c r="P152" i="38"/>
  <c r="P164" i="38"/>
  <c r="P176" i="38"/>
  <c r="P189" i="38"/>
  <c r="P201" i="38"/>
  <c r="P213" i="38"/>
  <c r="P225" i="38"/>
  <c r="P237" i="38"/>
  <c r="P249" i="38"/>
  <c r="P261" i="38"/>
  <c r="P273" i="38"/>
  <c r="P285" i="38"/>
  <c r="P296" i="38"/>
  <c r="P307" i="38"/>
  <c r="P319" i="38"/>
  <c r="P332" i="38"/>
  <c r="P344" i="38"/>
  <c r="P356" i="38"/>
  <c r="P368" i="38"/>
  <c r="P20" i="38"/>
  <c r="P32" i="38"/>
  <c r="P44" i="38"/>
  <c r="P45" i="38"/>
  <c r="P68" i="38"/>
  <c r="P119" i="38"/>
  <c r="P131" i="38"/>
  <c r="P142" i="38"/>
  <c r="P153" i="38"/>
  <c r="P165" i="38"/>
  <c r="P177" i="38"/>
  <c r="P190" i="38"/>
  <c r="P202" i="38"/>
  <c r="P214" i="38"/>
  <c r="P226" i="38"/>
  <c r="P238" i="38"/>
  <c r="P250" i="38"/>
  <c r="P262" i="38"/>
  <c r="P274" i="38"/>
  <c r="P286" i="38"/>
  <c r="P297" i="38"/>
  <c r="P308" i="38"/>
  <c r="P320" i="38"/>
  <c r="P333" i="38"/>
  <c r="P345" i="38"/>
  <c r="P357" i="38"/>
  <c r="P369" i="38"/>
  <c r="P21" i="38"/>
  <c r="P33" i="38"/>
  <c r="P46" i="38"/>
  <c r="P57" i="38"/>
  <c r="P69" i="38"/>
  <c r="P127" i="38"/>
  <c r="P143" i="38"/>
  <c r="P154" i="38"/>
  <c r="P166" i="38"/>
  <c r="P178" i="38"/>
  <c r="P191" i="38"/>
  <c r="P203" i="38"/>
  <c r="P215" i="38"/>
  <c r="P227" i="38"/>
  <c r="P239" i="38"/>
  <c r="P251" i="38"/>
  <c r="P263" i="38"/>
  <c r="P275" i="38"/>
  <c r="P287" i="38"/>
  <c r="P298" i="38"/>
  <c r="P309" i="38"/>
  <c r="P321" i="38"/>
  <c r="P334" i="38"/>
  <c r="P346" i="38"/>
  <c r="P358" i="38"/>
  <c r="P370" i="38"/>
  <c r="Z12" i="38"/>
  <c r="AC12" i="38" s="1"/>
  <c r="AD12" i="38" s="1"/>
  <c r="Z24" i="38"/>
  <c r="AC24" i="38" s="1"/>
  <c r="AD24" i="38" s="1"/>
  <c r="Z36" i="38"/>
  <c r="AC36" i="38" s="1"/>
  <c r="AD36" i="38" s="1"/>
  <c r="Z49" i="38"/>
  <c r="AC49" i="38" s="1"/>
  <c r="AD49" i="38" s="1"/>
  <c r="Z60" i="38"/>
  <c r="AC60" i="38" s="1"/>
  <c r="AD60" i="38" s="1"/>
  <c r="Z122" i="38"/>
  <c r="AC122" i="38" s="1"/>
  <c r="AD122" i="38" s="1"/>
  <c r="Z134" i="38"/>
  <c r="AC134" i="38" s="1"/>
  <c r="AD134" i="38" s="1"/>
  <c r="Z146" i="38"/>
  <c r="AC146" i="38" s="1"/>
  <c r="AD146" i="38" s="1"/>
  <c r="Z157" i="38"/>
  <c r="AC157" i="38" s="1"/>
  <c r="AD157" i="38" s="1"/>
  <c r="Z169" i="38"/>
  <c r="AC169" i="38" s="1"/>
  <c r="AD169" i="38" s="1"/>
  <c r="Z182" i="38"/>
  <c r="AC182" i="38" s="1"/>
  <c r="AD182" i="38" s="1"/>
  <c r="Z197" i="38"/>
  <c r="AC197" i="38" s="1"/>
  <c r="AD197" i="38" s="1"/>
  <c r="Z206" i="38"/>
  <c r="AC206" i="38" s="1"/>
  <c r="AD206" i="38" s="1"/>
  <c r="Z218" i="38"/>
  <c r="AC218" i="38" s="1"/>
  <c r="AD218" i="38" s="1"/>
  <c r="Z230" i="38"/>
  <c r="AC230" i="38" s="1"/>
  <c r="AD230" i="38" s="1"/>
  <c r="Z242" i="38"/>
  <c r="AC242" i="38" s="1"/>
  <c r="AD242" i="38" s="1"/>
  <c r="Z254" i="38"/>
  <c r="AC254" i="38" s="1"/>
  <c r="AD254" i="38" s="1"/>
  <c r="Z266" i="38"/>
  <c r="AC266" i="38" s="1"/>
  <c r="AD266" i="38" s="1"/>
  <c r="Z278" i="38"/>
  <c r="AC278" i="38" s="1"/>
  <c r="AD278" i="38" s="1"/>
  <c r="Z290" i="38"/>
  <c r="AC290" i="38" s="1"/>
  <c r="AD290" i="38" s="1"/>
  <c r="Z301" i="38"/>
  <c r="AC301" i="38" s="1"/>
  <c r="AD301" i="38" s="1"/>
  <c r="Z312" i="38"/>
  <c r="AC312" i="38" s="1"/>
  <c r="AD312" i="38" s="1"/>
  <c r="Z324" i="38"/>
  <c r="AC324" i="38" s="1"/>
  <c r="AD324" i="38" s="1"/>
  <c r="Z337" i="38"/>
  <c r="AC337" i="38" s="1"/>
  <c r="AD337" i="38" s="1"/>
  <c r="Z349" i="38"/>
  <c r="AC349" i="38" s="1"/>
  <c r="AD349" i="38" s="1"/>
  <c r="Z361" i="38"/>
  <c r="AC361" i="38" s="1"/>
  <c r="AD361" i="38" s="1"/>
  <c r="Z373" i="38"/>
  <c r="AC373" i="38" s="1"/>
  <c r="AD373" i="38" s="1"/>
  <c r="Z35" i="38"/>
  <c r="AC35" i="38" s="1"/>
  <c r="AD35" i="38" s="1"/>
  <c r="Z265" i="38"/>
  <c r="AC265" i="38" s="1"/>
  <c r="AD265" i="38" s="1"/>
  <c r="Z13" i="38"/>
  <c r="Z25" i="38"/>
  <c r="AC25" i="38" s="1"/>
  <c r="AD25" i="38" s="1"/>
  <c r="Z37" i="38"/>
  <c r="AC37" i="38" s="1"/>
  <c r="AD37" i="38" s="1"/>
  <c r="Z50" i="38"/>
  <c r="AC50" i="38" s="1"/>
  <c r="AD50" i="38" s="1"/>
  <c r="Z61" i="38"/>
  <c r="AC61" i="38" s="1"/>
  <c r="AD61" i="38" s="1"/>
  <c r="Z123" i="38"/>
  <c r="AC123" i="38" s="1"/>
  <c r="AD123" i="38" s="1"/>
  <c r="Z135" i="38"/>
  <c r="AC135" i="38" s="1"/>
  <c r="AD135" i="38" s="1"/>
  <c r="Z147" i="38"/>
  <c r="AC147" i="38" s="1"/>
  <c r="AD147" i="38" s="1"/>
  <c r="Z158" i="38"/>
  <c r="AC158" i="38" s="1"/>
  <c r="AD158" i="38" s="1"/>
  <c r="Z170" i="38"/>
  <c r="AC170" i="38" s="1"/>
  <c r="AD170" i="38" s="1"/>
  <c r="Z183" i="38"/>
  <c r="AC183" i="38" s="1"/>
  <c r="AD183" i="38" s="1"/>
  <c r="Z198" i="38"/>
  <c r="AC198" i="38" s="1"/>
  <c r="AD198" i="38" s="1"/>
  <c r="Z207" i="38"/>
  <c r="AC207" i="38" s="1"/>
  <c r="AD207" i="38" s="1"/>
  <c r="Z219" i="38"/>
  <c r="AC219" i="38" s="1"/>
  <c r="AD219" i="38" s="1"/>
  <c r="Z231" i="38"/>
  <c r="AC231" i="38" s="1"/>
  <c r="AD231" i="38" s="1"/>
  <c r="Z243" i="38"/>
  <c r="AC243" i="38" s="1"/>
  <c r="AD243" i="38" s="1"/>
  <c r="Z255" i="38"/>
  <c r="AC255" i="38" s="1"/>
  <c r="AD255" i="38" s="1"/>
  <c r="Z267" i="38"/>
  <c r="AC267" i="38" s="1"/>
  <c r="AD267" i="38" s="1"/>
  <c r="Z279" i="38"/>
  <c r="AC279" i="38" s="1"/>
  <c r="AD279" i="38" s="1"/>
  <c r="Z291" i="38"/>
  <c r="AC291" i="38" s="1"/>
  <c r="AD291" i="38" s="1"/>
  <c r="Z313" i="38"/>
  <c r="AC313" i="38" s="1"/>
  <c r="AD313" i="38" s="1"/>
  <c r="Z325" i="38"/>
  <c r="AC325" i="38" s="1"/>
  <c r="AD325" i="38" s="1"/>
  <c r="Z338" i="38"/>
  <c r="AC338" i="38" s="1"/>
  <c r="AD338" i="38" s="1"/>
  <c r="Z350" i="38"/>
  <c r="AC350" i="38" s="1"/>
  <c r="AD350" i="38" s="1"/>
  <c r="Z362" i="38"/>
  <c r="AC362" i="38" s="1"/>
  <c r="AD362" i="38" s="1"/>
  <c r="Z374" i="38"/>
  <c r="AC374" i="38" s="1"/>
  <c r="AD374" i="38" s="1"/>
  <c r="Z348" i="38"/>
  <c r="AC348" i="38" s="1"/>
  <c r="AD348" i="38" s="1"/>
  <c r="Z14" i="38"/>
  <c r="AC14" i="38" s="1"/>
  <c r="AD14" i="38" s="1"/>
  <c r="Z26" i="38"/>
  <c r="AC26" i="38" s="1"/>
  <c r="AD26" i="38" s="1"/>
  <c r="Z38" i="38"/>
  <c r="AC38" i="38" s="1"/>
  <c r="AD38" i="38" s="1"/>
  <c r="Z51" i="38"/>
  <c r="AC51" i="38" s="1"/>
  <c r="AD51" i="38" s="1"/>
  <c r="Z62" i="38"/>
  <c r="AC62" i="38" s="1"/>
  <c r="AD62" i="38" s="1"/>
  <c r="Z124" i="38"/>
  <c r="AC124" i="38" s="1"/>
  <c r="AD124" i="38" s="1"/>
  <c r="Z136" i="38"/>
  <c r="AC136" i="38" s="1"/>
  <c r="AD136" i="38" s="1"/>
  <c r="Z148" i="38"/>
  <c r="AC148" i="38" s="1"/>
  <c r="AD148" i="38" s="1"/>
  <c r="Z159" i="38"/>
  <c r="AC159" i="38" s="1"/>
  <c r="AD159" i="38" s="1"/>
  <c r="Z171" i="38"/>
  <c r="AC171" i="38" s="1"/>
  <c r="AD171" i="38" s="1"/>
  <c r="Z184" i="38"/>
  <c r="AC184" i="38" s="1"/>
  <c r="AD184" i="38" s="1"/>
  <c r="Z199" i="38"/>
  <c r="AC199" i="38" s="1"/>
  <c r="AD199" i="38" s="1"/>
  <c r="Z208" i="38"/>
  <c r="AC208" i="38" s="1"/>
  <c r="AD208" i="38" s="1"/>
  <c r="Z220" i="38"/>
  <c r="AC220" i="38" s="1"/>
  <c r="AD220" i="38" s="1"/>
  <c r="Z232" i="38"/>
  <c r="AC232" i="38" s="1"/>
  <c r="AD232" i="38" s="1"/>
  <c r="Z244" i="38"/>
  <c r="AC244" i="38" s="1"/>
  <c r="AD244" i="38" s="1"/>
  <c r="Z256" i="38"/>
  <c r="AC256" i="38" s="1"/>
  <c r="AD256" i="38" s="1"/>
  <c r="Z268" i="38"/>
  <c r="AC268" i="38" s="1"/>
  <c r="AD268" i="38" s="1"/>
  <c r="Z280" i="38"/>
  <c r="AC280" i="38" s="1"/>
  <c r="AD280" i="38" s="1"/>
  <c r="Z292" i="38"/>
  <c r="AC292" i="38" s="1"/>
  <c r="AD292" i="38" s="1"/>
  <c r="Z302" i="38"/>
  <c r="AC302" i="38" s="1"/>
  <c r="AD302" i="38" s="1"/>
  <c r="Z314" i="38"/>
  <c r="AC314" i="38" s="1"/>
  <c r="AD314" i="38" s="1"/>
  <c r="Z326" i="38"/>
  <c r="AC326" i="38" s="1"/>
  <c r="AD326" i="38" s="1"/>
  <c r="Z339" i="38"/>
  <c r="AC339" i="38" s="1"/>
  <c r="AD339" i="38" s="1"/>
  <c r="Z351" i="38"/>
  <c r="AC351" i="38" s="1"/>
  <c r="AD351" i="38" s="1"/>
  <c r="Z363" i="38"/>
  <c r="AC363" i="38" s="1"/>
  <c r="AD363" i="38" s="1"/>
  <c r="Z375" i="38"/>
  <c r="AC375" i="38" s="1"/>
  <c r="AD375" i="38" s="1"/>
  <c r="Z145" i="38"/>
  <c r="AC145" i="38" s="1"/>
  <c r="AD145" i="38" s="1"/>
  <c r="Z15" i="38"/>
  <c r="AC15" i="38" s="1"/>
  <c r="Z27" i="38"/>
  <c r="Z39" i="38"/>
  <c r="AC39" i="38" s="1"/>
  <c r="AD39" i="38" s="1"/>
  <c r="Z52" i="38"/>
  <c r="AC52" i="38" s="1"/>
  <c r="AD52" i="38" s="1"/>
  <c r="Z63" i="38"/>
  <c r="AC63" i="38" s="1"/>
  <c r="AD63" i="38" s="1"/>
  <c r="Z125" i="38"/>
  <c r="AC125" i="38" s="1"/>
  <c r="AD125" i="38" s="1"/>
  <c r="Z137" i="38"/>
  <c r="AC137" i="38" s="1"/>
  <c r="AD137" i="38" s="1"/>
  <c r="Z160" i="38"/>
  <c r="AC160" i="38" s="1"/>
  <c r="AD160" i="38" s="1"/>
  <c r="Z172" i="38"/>
  <c r="AC172" i="38" s="1"/>
  <c r="AD172" i="38" s="1"/>
  <c r="Z185" i="38"/>
  <c r="AC185" i="38" s="1"/>
  <c r="AD185" i="38" s="1"/>
  <c r="Z200" i="38"/>
  <c r="AC200" i="38" s="1"/>
  <c r="AD200" i="38" s="1"/>
  <c r="Z209" i="38"/>
  <c r="AC209" i="38" s="1"/>
  <c r="AD209" i="38" s="1"/>
  <c r="Z221" i="38"/>
  <c r="AC221" i="38" s="1"/>
  <c r="AD221" i="38" s="1"/>
  <c r="Z233" i="38"/>
  <c r="AC233" i="38" s="1"/>
  <c r="AD233" i="38" s="1"/>
  <c r="Z245" i="38"/>
  <c r="AC245" i="38" s="1"/>
  <c r="AD245" i="38" s="1"/>
  <c r="Z257" i="38"/>
  <c r="AC257" i="38" s="1"/>
  <c r="AD257" i="38" s="1"/>
  <c r="Z269" i="38"/>
  <c r="AC269" i="38" s="1"/>
  <c r="AD269" i="38" s="1"/>
  <c r="Z281" i="38"/>
  <c r="AC281" i="38" s="1"/>
  <c r="AD281" i="38" s="1"/>
  <c r="Z303" i="38"/>
  <c r="AC303" i="38" s="1"/>
  <c r="AD303" i="38" s="1"/>
  <c r="Z315" i="38"/>
  <c r="AC315" i="38" s="1"/>
  <c r="AD315" i="38" s="1"/>
  <c r="Z327" i="38"/>
  <c r="AC327" i="38" s="1"/>
  <c r="AD327" i="38" s="1"/>
  <c r="Z340" i="38"/>
  <c r="AC340" i="38" s="1"/>
  <c r="AD340" i="38" s="1"/>
  <c r="Z352" i="38"/>
  <c r="AC352" i="38" s="1"/>
  <c r="AD352" i="38" s="1"/>
  <c r="Z364" i="38"/>
  <c r="AC364" i="38" s="1"/>
  <c r="AD364" i="38" s="1"/>
  <c r="Z121" i="38"/>
  <c r="AC121" i="38" s="1"/>
  <c r="AD121" i="38" s="1"/>
  <c r="Z229" i="38"/>
  <c r="AC229" i="38" s="1"/>
  <c r="AD229" i="38" s="1"/>
  <c r="Z311" i="38"/>
  <c r="AC311" i="38" s="1"/>
  <c r="AD311" i="38" s="1"/>
  <c r="Z16" i="38"/>
  <c r="AC16" i="38" s="1"/>
  <c r="AD16" i="38" s="1"/>
  <c r="Z28" i="38"/>
  <c r="AC28" i="38" s="1"/>
  <c r="AD28" i="38" s="1"/>
  <c r="Z40" i="38"/>
  <c r="AC40" i="38" s="1"/>
  <c r="AD40" i="38" s="1"/>
  <c r="Z53" i="38"/>
  <c r="AC53" i="38" s="1"/>
  <c r="AD53" i="38" s="1"/>
  <c r="Z64" i="38"/>
  <c r="AC64" i="38" s="1"/>
  <c r="AD64" i="38" s="1"/>
  <c r="Z126" i="38"/>
  <c r="AC126" i="38" s="1"/>
  <c r="AD126" i="38" s="1"/>
  <c r="Z138" i="38"/>
  <c r="AC138" i="38" s="1"/>
  <c r="AD138" i="38" s="1"/>
  <c r="Z149" i="38"/>
  <c r="AC149" i="38" s="1"/>
  <c r="AD149" i="38" s="1"/>
  <c r="Z161" i="38"/>
  <c r="AC161" i="38" s="1"/>
  <c r="AD161" i="38" s="1"/>
  <c r="Z173" i="38"/>
  <c r="AC173" i="38" s="1"/>
  <c r="AD173" i="38" s="1"/>
  <c r="Z186" i="38"/>
  <c r="AC186" i="38" s="1"/>
  <c r="AD186" i="38" s="1"/>
  <c r="Z194" i="38"/>
  <c r="AC194" i="38" s="1"/>
  <c r="AD194" i="38" s="1"/>
  <c r="Z210" i="38"/>
  <c r="AC210" i="38" s="1"/>
  <c r="AD210" i="38" s="1"/>
  <c r="Z222" i="38"/>
  <c r="AC222" i="38" s="1"/>
  <c r="AD222" i="38" s="1"/>
  <c r="Z234" i="38"/>
  <c r="AC234" i="38" s="1"/>
  <c r="AD234" i="38" s="1"/>
  <c r="Z246" i="38"/>
  <c r="AC246" i="38" s="1"/>
  <c r="AD246" i="38" s="1"/>
  <c r="Z258" i="38"/>
  <c r="AC258" i="38" s="1"/>
  <c r="AD258" i="38" s="1"/>
  <c r="Z270" i="38"/>
  <c r="AC270" i="38" s="1"/>
  <c r="AD270" i="38" s="1"/>
  <c r="Z282" i="38"/>
  <c r="AC282" i="38" s="1"/>
  <c r="AD282" i="38" s="1"/>
  <c r="Z293" i="38"/>
  <c r="AC293" i="38" s="1"/>
  <c r="AD293" i="38" s="1"/>
  <c r="Z304" i="38"/>
  <c r="AC304" i="38" s="1"/>
  <c r="AD304" i="38" s="1"/>
  <c r="Z316" i="38"/>
  <c r="AC316" i="38" s="1"/>
  <c r="AD316" i="38" s="1"/>
  <c r="Z329" i="38"/>
  <c r="AC329" i="38" s="1"/>
  <c r="AD329" i="38" s="1"/>
  <c r="Z341" i="38"/>
  <c r="AC341" i="38" s="1"/>
  <c r="AD341" i="38" s="1"/>
  <c r="Z353" i="38"/>
  <c r="AC353" i="38" s="1"/>
  <c r="AD353" i="38" s="1"/>
  <c r="Z365" i="38"/>
  <c r="AC365" i="38" s="1"/>
  <c r="AD365" i="38" s="1"/>
  <c r="Z133" i="38"/>
  <c r="AC133" i="38" s="1"/>
  <c r="AD133" i="38" s="1"/>
  <c r="Z17" i="38"/>
  <c r="AC17" i="38" s="1"/>
  <c r="AD17" i="38" s="1"/>
  <c r="Z29" i="38"/>
  <c r="AC29" i="38" s="1"/>
  <c r="AD29" i="38" s="1"/>
  <c r="Z41" i="38"/>
  <c r="AC41" i="38" s="1"/>
  <c r="AD41" i="38" s="1"/>
  <c r="Z54" i="38"/>
  <c r="AC54" i="38" s="1"/>
  <c r="AD54" i="38" s="1"/>
  <c r="Z65" i="38"/>
  <c r="AC65" i="38" s="1"/>
  <c r="AD65" i="38" s="1"/>
  <c r="Z128" i="38"/>
  <c r="AC128" i="38" s="1"/>
  <c r="AD128" i="38" s="1"/>
  <c r="Z139" i="38"/>
  <c r="AC139" i="38" s="1"/>
  <c r="AD139" i="38" s="1"/>
  <c r="Z150" i="38"/>
  <c r="AC150" i="38" s="1"/>
  <c r="AD150" i="38" s="1"/>
  <c r="Z162" i="38"/>
  <c r="AC162" i="38" s="1"/>
  <c r="AD162" i="38" s="1"/>
  <c r="Z174" i="38"/>
  <c r="AC174" i="38" s="1"/>
  <c r="AD174" i="38" s="1"/>
  <c r="Z187" i="38"/>
  <c r="AC187" i="38" s="1"/>
  <c r="AD187" i="38" s="1"/>
  <c r="Z195" i="38"/>
  <c r="AC195" i="38" s="1"/>
  <c r="AD195" i="38" s="1"/>
  <c r="Z211" i="38"/>
  <c r="AC211" i="38" s="1"/>
  <c r="AD211" i="38" s="1"/>
  <c r="Z223" i="38"/>
  <c r="AC223" i="38" s="1"/>
  <c r="AD223" i="38" s="1"/>
  <c r="Z235" i="38"/>
  <c r="AC235" i="38" s="1"/>
  <c r="AD235" i="38" s="1"/>
  <c r="Z247" i="38"/>
  <c r="AC247" i="38" s="1"/>
  <c r="AD247" i="38" s="1"/>
  <c r="Z259" i="38"/>
  <c r="AC259" i="38" s="1"/>
  <c r="AD259" i="38" s="1"/>
  <c r="Z271" i="38"/>
  <c r="AC271" i="38" s="1"/>
  <c r="AD271" i="38" s="1"/>
  <c r="Z283" i="38"/>
  <c r="AC283" i="38" s="1"/>
  <c r="AD283" i="38" s="1"/>
  <c r="Z294" i="38"/>
  <c r="AC294" i="38" s="1"/>
  <c r="AD294" i="38" s="1"/>
  <c r="Z305" i="38"/>
  <c r="AC305" i="38" s="1"/>
  <c r="AD305" i="38" s="1"/>
  <c r="Z317" i="38"/>
  <c r="AC317" i="38" s="1"/>
  <c r="AD317" i="38" s="1"/>
  <c r="Z330" i="38"/>
  <c r="AC330" i="38" s="1"/>
  <c r="AD330" i="38" s="1"/>
  <c r="Z342" i="38"/>
  <c r="AC342" i="38" s="1"/>
  <c r="AD342" i="38" s="1"/>
  <c r="Z354" i="38"/>
  <c r="AC354" i="38" s="1"/>
  <c r="AD354" i="38" s="1"/>
  <c r="Z366" i="38"/>
  <c r="AC366" i="38" s="1"/>
  <c r="AD366" i="38" s="1"/>
  <c r="Z336" i="38"/>
  <c r="AC336" i="38" s="1"/>
  <c r="AD336" i="38" s="1"/>
  <c r="Z18" i="38"/>
  <c r="AC18" i="38" s="1"/>
  <c r="AD18" i="38" s="1"/>
  <c r="Z30" i="38"/>
  <c r="AC30" i="38" s="1"/>
  <c r="AD30" i="38" s="1"/>
  <c r="Z42" i="38"/>
  <c r="AC42" i="38" s="1"/>
  <c r="AD42" i="38" s="1"/>
  <c r="Z55" i="38"/>
  <c r="AC55" i="38" s="1"/>
  <c r="AD55" i="38" s="1"/>
  <c r="Z66" i="38"/>
  <c r="AC66" i="38" s="1"/>
  <c r="AD66" i="38" s="1"/>
  <c r="Z129" i="38"/>
  <c r="AC129" i="38" s="1"/>
  <c r="AD129" i="38" s="1"/>
  <c r="Z140" i="38"/>
  <c r="AC140" i="38" s="1"/>
  <c r="AD140" i="38" s="1"/>
  <c r="Z151" i="38"/>
  <c r="AC151" i="38" s="1"/>
  <c r="AD151" i="38" s="1"/>
  <c r="Z163" i="38"/>
  <c r="AC163" i="38" s="1"/>
  <c r="AD163" i="38" s="1"/>
  <c r="Z175" i="38"/>
  <c r="AC175" i="38" s="1"/>
  <c r="AD175" i="38" s="1"/>
  <c r="Z188" i="38"/>
  <c r="AC188" i="38" s="1"/>
  <c r="AD188" i="38" s="1"/>
  <c r="Z196" i="38"/>
  <c r="AC196" i="38" s="1"/>
  <c r="AD196" i="38" s="1"/>
  <c r="Z212" i="38"/>
  <c r="AC212" i="38" s="1"/>
  <c r="AD212" i="38" s="1"/>
  <c r="Z224" i="38"/>
  <c r="AC224" i="38" s="1"/>
  <c r="AD224" i="38" s="1"/>
  <c r="Z236" i="38"/>
  <c r="AC236" i="38" s="1"/>
  <c r="AD236" i="38" s="1"/>
  <c r="Z248" i="38"/>
  <c r="AC248" i="38" s="1"/>
  <c r="AD248" i="38" s="1"/>
  <c r="Z260" i="38"/>
  <c r="AC260" i="38" s="1"/>
  <c r="AD260" i="38" s="1"/>
  <c r="Z272" i="38"/>
  <c r="AC272" i="38" s="1"/>
  <c r="AD272" i="38" s="1"/>
  <c r="Z284" i="38"/>
  <c r="AC284" i="38" s="1"/>
  <c r="AD284" i="38" s="1"/>
  <c r="Z295" i="38"/>
  <c r="AC295" i="38" s="1"/>
  <c r="AD295" i="38" s="1"/>
  <c r="Z306" i="38"/>
  <c r="AC306" i="38" s="1"/>
  <c r="AD306" i="38" s="1"/>
  <c r="Z318" i="38"/>
  <c r="AC318" i="38" s="1"/>
  <c r="AD318" i="38" s="1"/>
  <c r="Z331" i="38"/>
  <c r="AC331" i="38" s="1"/>
  <c r="AD331" i="38" s="1"/>
  <c r="Z343" i="38"/>
  <c r="AC343" i="38" s="1"/>
  <c r="AD343" i="38" s="1"/>
  <c r="Z355" i="38"/>
  <c r="AC355" i="38" s="1"/>
  <c r="AD355" i="38" s="1"/>
  <c r="Z367" i="38"/>
  <c r="AC367" i="38" s="1"/>
  <c r="AD367" i="38" s="1"/>
  <c r="Z48" i="38"/>
  <c r="AC48" i="38" s="1"/>
  <c r="AD48" i="38" s="1"/>
  <c r="Z181" i="38"/>
  <c r="AC181" i="38" s="1"/>
  <c r="AD181" i="38" s="1"/>
  <c r="Z289" i="38"/>
  <c r="AC289" i="38" s="1"/>
  <c r="AD289" i="38" s="1"/>
  <c r="Z19" i="38"/>
  <c r="AC19" i="38" s="1"/>
  <c r="AD19" i="38" s="1"/>
  <c r="Z31" i="38"/>
  <c r="AC31" i="38" s="1"/>
  <c r="AD31" i="38" s="1"/>
  <c r="Z43" i="38"/>
  <c r="AC43" i="38" s="1"/>
  <c r="AD43" i="38" s="1"/>
  <c r="Z56" i="38"/>
  <c r="AC56" i="38" s="1"/>
  <c r="AD56" i="38" s="1"/>
  <c r="Z67" i="38"/>
  <c r="AC67" i="38" s="1"/>
  <c r="AD67" i="38" s="1"/>
  <c r="Z130" i="38"/>
  <c r="AC130" i="38" s="1"/>
  <c r="AD130" i="38" s="1"/>
  <c r="Z141" i="38"/>
  <c r="AC141" i="38" s="1"/>
  <c r="AD141" i="38" s="1"/>
  <c r="Z152" i="38"/>
  <c r="AC152" i="38" s="1"/>
  <c r="AD152" i="38" s="1"/>
  <c r="Z164" i="38"/>
  <c r="AC164" i="38" s="1"/>
  <c r="AD164" i="38" s="1"/>
  <c r="Z176" i="38"/>
  <c r="AC176" i="38" s="1"/>
  <c r="AD176" i="38" s="1"/>
  <c r="Z189" i="38"/>
  <c r="AC189" i="38" s="1"/>
  <c r="AD189" i="38" s="1"/>
  <c r="Z201" i="38"/>
  <c r="AC201" i="38" s="1"/>
  <c r="AD201" i="38" s="1"/>
  <c r="Z213" i="38"/>
  <c r="AC213" i="38" s="1"/>
  <c r="AD213" i="38" s="1"/>
  <c r="Z225" i="38"/>
  <c r="AC225" i="38" s="1"/>
  <c r="AD225" i="38" s="1"/>
  <c r="Z237" i="38"/>
  <c r="AC237" i="38" s="1"/>
  <c r="AD237" i="38" s="1"/>
  <c r="Z249" i="38"/>
  <c r="AC249" i="38" s="1"/>
  <c r="AD249" i="38" s="1"/>
  <c r="Z261" i="38"/>
  <c r="AC261" i="38" s="1"/>
  <c r="AD261" i="38" s="1"/>
  <c r="Z273" i="38"/>
  <c r="AC273" i="38" s="1"/>
  <c r="AD273" i="38" s="1"/>
  <c r="Z285" i="38"/>
  <c r="AC285" i="38" s="1"/>
  <c r="AD285" i="38" s="1"/>
  <c r="Z296" i="38"/>
  <c r="AC296" i="38" s="1"/>
  <c r="AD296" i="38" s="1"/>
  <c r="Z307" i="38"/>
  <c r="AC307" i="38" s="1"/>
  <c r="AD307" i="38" s="1"/>
  <c r="Z319" i="38"/>
  <c r="AC319" i="38" s="1"/>
  <c r="AD319" i="38" s="1"/>
  <c r="Z332" i="38"/>
  <c r="AC332" i="38" s="1"/>
  <c r="AD332" i="38" s="1"/>
  <c r="Z344" i="38"/>
  <c r="AC344" i="38" s="1"/>
  <c r="AD344" i="38" s="1"/>
  <c r="Z356" i="38"/>
  <c r="AC356" i="38" s="1"/>
  <c r="AD356" i="38" s="1"/>
  <c r="Z368" i="38"/>
  <c r="AC368" i="38" s="1"/>
  <c r="AD368" i="38" s="1"/>
  <c r="Z168" i="38"/>
  <c r="AC168" i="38" s="1"/>
  <c r="AD168" i="38" s="1"/>
  <c r="Z217" i="38"/>
  <c r="AC217" i="38" s="1"/>
  <c r="AD217" i="38" s="1"/>
  <c r="Z253" i="38"/>
  <c r="AC253" i="38" s="1"/>
  <c r="AD253" i="38" s="1"/>
  <c r="Z323" i="38"/>
  <c r="AC323" i="38" s="1"/>
  <c r="AD323" i="38" s="1"/>
  <c r="Z20" i="38"/>
  <c r="AC20" i="38" s="1"/>
  <c r="AD20" i="38" s="1"/>
  <c r="Z32" i="38"/>
  <c r="AC32" i="38" s="1"/>
  <c r="AD32" i="38" s="1"/>
  <c r="Z44" i="38"/>
  <c r="AC44" i="38" s="1"/>
  <c r="AD44" i="38" s="1"/>
  <c r="Z45" i="38"/>
  <c r="AC45" i="38" s="1"/>
  <c r="AD45" i="38" s="1"/>
  <c r="Z68" i="38"/>
  <c r="AC68" i="38" s="1"/>
  <c r="AD68" i="38" s="1"/>
  <c r="Z131" i="38"/>
  <c r="AC131" i="38" s="1"/>
  <c r="AD131" i="38" s="1"/>
  <c r="Z142" i="38"/>
  <c r="AC142" i="38" s="1"/>
  <c r="AD142" i="38" s="1"/>
  <c r="Z153" i="38"/>
  <c r="AC153" i="38" s="1"/>
  <c r="AD153" i="38" s="1"/>
  <c r="Z165" i="38"/>
  <c r="AC165" i="38" s="1"/>
  <c r="AD165" i="38" s="1"/>
  <c r="Z177" i="38"/>
  <c r="AC177" i="38" s="1"/>
  <c r="AD177" i="38" s="1"/>
  <c r="Z190" i="38"/>
  <c r="AC190" i="38" s="1"/>
  <c r="AD190" i="38" s="1"/>
  <c r="Z202" i="38"/>
  <c r="AC202" i="38" s="1"/>
  <c r="AD202" i="38" s="1"/>
  <c r="Z214" i="38"/>
  <c r="AC214" i="38" s="1"/>
  <c r="AD214" i="38" s="1"/>
  <c r="Z226" i="38"/>
  <c r="AC226" i="38" s="1"/>
  <c r="AD226" i="38" s="1"/>
  <c r="Z238" i="38"/>
  <c r="AC238" i="38" s="1"/>
  <c r="AD238" i="38" s="1"/>
  <c r="Z250" i="38"/>
  <c r="AC250" i="38" s="1"/>
  <c r="AD250" i="38" s="1"/>
  <c r="Z262" i="38"/>
  <c r="AC262" i="38" s="1"/>
  <c r="AD262" i="38" s="1"/>
  <c r="Z274" i="38"/>
  <c r="AC274" i="38" s="1"/>
  <c r="AD274" i="38" s="1"/>
  <c r="Z286" i="38"/>
  <c r="AC286" i="38" s="1"/>
  <c r="AD286" i="38" s="1"/>
  <c r="Z297" i="38"/>
  <c r="AC297" i="38" s="1"/>
  <c r="AD297" i="38" s="1"/>
  <c r="Z308" i="38"/>
  <c r="AC308" i="38" s="1"/>
  <c r="AD308" i="38" s="1"/>
  <c r="Z320" i="38"/>
  <c r="AC320" i="38" s="1"/>
  <c r="AD320" i="38" s="1"/>
  <c r="Z333" i="38"/>
  <c r="AC333" i="38" s="1"/>
  <c r="AD333" i="38" s="1"/>
  <c r="Z345" i="38"/>
  <c r="AC345" i="38" s="1"/>
  <c r="AD345" i="38" s="1"/>
  <c r="Z357" i="38"/>
  <c r="AC357" i="38" s="1"/>
  <c r="AD357" i="38" s="1"/>
  <c r="Z369" i="38"/>
  <c r="AC369" i="38" s="1"/>
  <c r="AD369" i="38" s="1"/>
  <c r="Z59" i="38"/>
  <c r="AC59" i="38" s="1"/>
  <c r="AD59" i="38" s="1"/>
  <c r="Z193" i="38"/>
  <c r="AC193" i="38" s="1"/>
  <c r="AD193" i="38" s="1"/>
  <c r="Z277" i="38"/>
  <c r="AC277" i="38" s="1"/>
  <c r="AD277" i="38" s="1"/>
  <c r="Z372" i="38"/>
  <c r="AC372" i="38" s="1"/>
  <c r="AD372" i="38" s="1"/>
  <c r="Z21" i="38"/>
  <c r="AC21" i="38" s="1"/>
  <c r="AD21" i="38" s="1"/>
  <c r="Z33" i="38"/>
  <c r="AC33" i="38" s="1"/>
  <c r="AD33" i="38" s="1"/>
  <c r="Z46" i="38"/>
  <c r="AC46" i="38" s="1"/>
  <c r="AD46" i="38" s="1"/>
  <c r="Z57" i="38"/>
  <c r="AC57" i="38" s="1"/>
  <c r="AD57" i="38" s="1"/>
  <c r="Z69" i="38"/>
  <c r="AC69" i="38" s="1"/>
  <c r="AD69" i="38" s="1"/>
  <c r="Z127" i="38"/>
  <c r="AC127" i="38" s="1"/>
  <c r="AD127" i="38" s="1"/>
  <c r="Z143" i="38"/>
  <c r="AC143" i="38" s="1"/>
  <c r="AD143" i="38" s="1"/>
  <c r="Z154" i="38"/>
  <c r="AC154" i="38" s="1"/>
  <c r="AD154" i="38" s="1"/>
  <c r="Z166" i="38"/>
  <c r="AC166" i="38" s="1"/>
  <c r="AD166" i="38" s="1"/>
  <c r="Z178" i="38"/>
  <c r="AC178" i="38" s="1"/>
  <c r="AD178" i="38" s="1"/>
  <c r="Z191" i="38"/>
  <c r="AC191" i="38" s="1"/>
  <c r="AD191" i="38" s="1"/>
  <c r="Z203" i="38"/>
  <c r="AC203" i="38" s="1"/>
  <c r="AD203" i="38" s="1"/>
  <c r="Z215" i="38"/>
  <c r="AC215" i="38" s="1"/>
  <c r="AD215" i="38" s="1"/>
  <c r="Z227" i="38"/>
  <c r="AC227" i="38" s="1"/>
  <c r="AD227" i="38" s="1"/>
  <c r="Z239" i="38"/>
  <c r="AC239" i="38" s="1"/>
  <c r="AD239" i="38" s="1"/>
  <c r="Z251" i="38"/>
  <c r="AC251" i="38" s="1"/>
  <c r="AD251" i="38" s="1"/>
  <c r="Z263" i="38"/>
  <c r="AC263" i="38" s="1"/>
  <c r="AD263" i="38" s="1"/>
  <c r="Z275" i="38"/>
  <c r="AC275" i="38" s="1"/>
  <c r="AD275" i="38" s="1"/>
  <c r="Z287" i="38"/>
  <c r="AC287" i="38" s="1"/>
  <c r="AD287" i="38" s="1"/>
  <c r="Z298" i="38"/>
  <c r="AC298" i="38" s="1"/>
  <c r="AD298" i="38" s="1"/>
  <c r="Z309" i="38"/>
  <c r="AC309" i="38" s="1"/>
  <c r="AD309" i="38" s="1"/>
  <c r="Z321" i="38"/>
  <c r="AC321" i="38" s="1"/>
  <c r="AD321" i="38" s="1"/>
  <c r="Z334" i="38"/>
  <c r="AC334" i="38" s="1"/>
  <c r="AD334" i="38" s="1"/>
  <c r="Z346" i="38"/>
  <c r="AC346" i="38" s="1"/>
  <c r="AD346" i="38" s="1"/>
  <c r="Z358" i="38"/>
  <c r="AC358" i="38" s="1"/>
  <c r="AD358" i="38" s="1"/>
  <c r="Z370" i="38"/>
  <c r="AC370" i="38" s="1"/>
  <c r="AD370" i="38" s="1"/>
  <c r="Z156" i="38"/>
  <c r="AC156" i="38" s="1"/>
  <c r="AD156" i="38" s="1"/>
  <c r="Z205" i="38"/>
  <c r="AC205" i="38" s="1"/>
  <c r="AD205" i="38" s="1"/>
  <c r="Z241" i="38"/>
  <c r="AC241" i="38" s="1"/>
  <c r="AD241" i="38" s="1"/>
  <c r="Z300" i="38"/>
  <c r="AC300" i="38" s="1"/>
  <c r="AD300" i="38" s="1"/>
  <c r="Z360" i="38"/>
  <c r="AC360" i="38" s="1"/>
  <c r="AD360" i="38" s="1"/>
  <c r="Z22" i="38"/>
  <c r="AC22" i="38" s="1"/>
  <c r="AD22" i="38" s="1"/>
  <c r="Z34" i="38"/>
  <c r="AC34" i="38" s="1"/>
  <c r="Z47" i="38"/>
  <c r="AC47" i="38" s="1"/>
  <c r="AD47" i="38" s="1"/>
  <c r="Z58" i="38"/>
  <c r="AC58" i="38" s="1"/>
  <c r="AD58" i="38" s="1"/>
  <c r="Z70" i="38"/>
  <c r="AC70" i="38" s="1"/>
  <c r="AD70" i="38" s="1"/>
  <c r="Z120" i="38"/>
  <c r="AC120" i="38" s="1"/>
  <c r="AD120" i="38" s="1"/>
  <c r="Z132" i="38"/>
  <c r="AC132" i="38" s="1"/>
  <c r="AD132" i="38" s="1"/>
  <c r="Z144" i="38"/>
  <c r="AC144" i="38" s="1"/>
  <c r="AD144" i="38" s="1"/>
  <c r="Z155" i="38"/>
  <c r="AC155" i="38" s="1"/>
  <c r="AD155" i="38" s="1"/>
  <c r="Z167" i="38"/>
  <c r="AC167" i="38" s="1"/>
  <c r="AD167" i="38" s="1"/>
  <c r="Z179" i="38"/>
  <c r="AC179" i="38" s="1"/>
  <c r="AD179" i="38" s="1"/>
  <c r="Z192" i="38"/>
  <c r="AC192" i="38" s="1"/>
  <c r="AD192" i="38" s="1"/>
  <c r="Z204" i="38"/>
  <c r="AC204" i="38" s="1"/>
  <c r="AD204" i="38" s="1"/>
  <c r="Z216" i="38"/>
  <c r="AC216" i="38" s="1"/>
  <c r="AD216" i="38" s="1"/>
  <c r="Z228" i="38"/>
  <c r="AC228" i="38" s="1"/>
  <c r="AD228" i="38" s="1"/>
  <c r="Z240" i="38"/>
  <c r="AC240" i="38" s="1"/>
  <c r="AD240" i="38" s="1"/>
  <c r="Z252" i="38"/>
  <c r="AC252" i="38" s="1"/>
  <c r="AD252" i="38" s="1"/>
  <c r="Z264" i="38"/>
  <c r="AC264" i="38" s="1"/>
  <c r="AD264" i="38" s="1"/>
  <c r="Z276" i="38"/>
  <c r="AC276" i="38" s="1"/>
  <c r="AD276" i="38" s="1"/>
  <c r="Z288" i="38"/>
  <c r="AC288" i="38" s="1"/>
  <c r="AD288" i="38" s="1"/>
  <c r="Z299" i="38"/>
  <c r="AC299" i="38" s="1"/>
  <c r="AD299" i="38" s="1"/>
  <c r="Z310" i="38"/>
  <c r="AC310" i="38" s="1"/>
  <c r="AD310" i="38" s="1"/>
  <c r="Z322" i="38"/>
  <c r="AC322" i="38" s="1"/>
  <c r="AD322" i="38" s="1"/>
  <c r="Z335" i="38"/>
  <c r="AC335" i="38" s="1"/>
  <c r="AD335" i="38" s="1"/>
  <c r="Z347" i="38"/>
  <c r="AC347" i="38" s="1"/>
  <c r="AD347" i="38" s="1"/>
  <c r="Z359" i="38"/>
  <c r="AC359" i="38" s="1"/>
  <c r="AD359" i="38" s="1"/>
  <c r="Z371" i="38"/>
  <c r="AC371" i="38" s="1"/>
  <c r="AD371" i="38" s="1"/>
  <c r="Z23" i="38"/>
  <c r="AC23" i="38" s="1"/>
  <c r="AD23" i="38" s="1"/>
  <c r="AB224" i="38"/>
  <c r="AB326" i="38"/>
  <c r="AB32" i="38"/>
  <c r="AB216" i="38"/>
  <c r="AB339" i="38"/>
  <c r="AB357" i="38"/>
  <c r="AB155" i="38"/>
  <c r="AB69" i="38"/>
  <c r="AB226" i="38"/>
  <c r="AB303" i="38"/>
  <c r="AB270" i="38"/>
  <c r="AB286" i="38"/>
  <c r="AB192" i="38"/>
  <c r="AB25" i="38"/>
  <c r="AB292" i="38"/>
  <c r="AB236" i="38"/>
  <c r="AB171" i="38"/>
  <c r="AB60" i="38"/>
  <c r="AB121" i="38"/>
  <c r="AB259" i="38"/>
  <c r="AB282" i="38"/>
  <c r="AB122" i="38"/>
  <c r="AB220" i="38"/>
  <c r="AB156" i="38"/>
  <c r="AB267" i="38"/>
  <c r="AB193" i="38"/>
  <c r="AB200" i="38"/>
  <c r="AB166" i="38"/>
  <c r="AB201" i="38"/>
  <c r="AB188" i="38"/>
  <c r="AB368" i="38"/>
  <c r="AB24" i="38"/>
  <c r="AB273" i="38"/>
  <c r="AB323" i="38"/>
  <c r="AB352" i="38"/>
  <c r="AB62" i="38"/>
  <c r="AB318" i="38"/>
  <c r="AB287" i="38"/>
  <c r="AB253" i="38"/>
  <c r="AB65" i="38"/>
  <c r="AB344" i="38"/>
  <c r="AB132" i="38"/>
  <c r="AB142" i="38"/>
  <c r="AB254" i="38"/>
  <c r="AB250" i="38"/>
  <c r="AB159" i="38"/>
  <c r="AB342" i="38"/>
  <c r="AB345" i="38"/>
  <c r="AB37" i="38"/>
  <c r="AB269" i="38"/>
  <c r="AB229" i="38"/>
  <c r="AB353" i="38"/>
  <c r="AB349" i="38"/>
  <c r="AB335" i="38"/>
  <c r="AB58" i="38"/>
  <c r="AB366" i="38"/>
  <c r="AB179" i="38"/>
  <c r="AB371" i="38"/>
  <c r="AB356" i="38"/>
  <c r="AB245" i="38"/>
  <c r="AB221" i="38"/>
  <c r="AB127" i="38"/>
  <c r="AB369" i="38"/>
  <c r="AB332" i="38"/>
  <c r="AB351" i="38"/>
  <c r="AB304" i="38"/>
  <c r="AB49" i="38"/>
  <c r="AB293" i="38"/>
  <c r="AB350" i="38"/>
  <c r="AB362" i="38"/>
  <c r="AB280" i="38"/>
  <c r="AB340" i="38"/>
  <c r="AB330" i="38"/>
  <c r="AB296" i="38"/>
  <c r="AB225" i="38"/>
  <c r="AB234" i="38"/>
  <c r="AB317" i="38"/>
  <c r="AB316" i="38"/>
  <c r="AB312" i="38"/>
  <c r="AB294" i="38"/>
  <c r="AB223" i="38"/>
  <c r="AB354" i="38"/>
  <c r="AB231" i="38"/>
  <c r="AB203" i="38"/>
  <c r="AB239" i="38"/>
  <c r="AB348" i="38"/>
  <c r="AB241" i="38"/>
  <c r="AB149" i="38"/>
  <c r="AB138" i="38"/>
  <c r="AB314" i="38"/>
  <c r="AB329" i="38"/>
  <c r="AB36" i="38"/>
  <c r="AB190" i="38"/>
  <c r="AB177" i="38"/>
  <c r="AB197" i="38"/>
  <c r="AB336" i="38"/>
  <c r="AB305" i="38"/>
  <c r="AB168" i="38"/>
  <c r="AB14" i="38"/>
  <c r="AB152" i="38"/>
  <c r="AB327" i="38"/>
  <c r="AB237" i="38"/>
  <c r="AB164" i="38"/>
  <c r="AB251" i="38"/>
  <c r="AB131" i="38"/>
  <c r="AB333" i="38"/>
  <c r="AB263" i="38"/>
  <c r="AB364" i="38"/>
  <c r="AB260" i="38"/>
  <c r="AB268" i="38"/>
  <c r="AB151" i="38"/>
  <c r="AB16" i="38"/>
  <c r="AB144" i="38"/>
  <c r="AB54" i="38"/>
  <c r="AB278" i="38"/>
  <c r="AB233" i="38"/>
  <c r="AB370" i="38"/>
  <c r="AB148" i="38"/>
  <c r="AB28" i="38"/>
  <c r="AB128" i="38"/>
  <c r="AB290" i="38"/>
  <c r="AB35" i="38"/>
  <c r="AB346" i="38"/>
  <c r="AB313" i="38"/>
  <c r="AB324" i="38"/>
  <c r="AB262" i="38"/>
  <c r="AB361" i="38"/>
  <c r="AB283" i="38"/>
  <c r="AB360" i="38"/>
  <c r="AB238" i="38"/>
  <c r="AB158" i="38"/>
  <c r="AB133" i="38"/>
  <c r="AB50" i="38"/>
  <c r="AB141" i="38"/>
  <c r="AB153" i="38"/>
  <c r="AB67" i="38"/>
  <c r="AB207" i="38"/>
  <c r="AB257" i="38"/>
  <c r="AB145" i="38"/>
  <c r="AB70" i="38"/>
  <c r="AB124" i="38"/>
  <c r="AB55" i="38"/>
  <c r="AB308" i="38"/>
  <c r="AB367" i="38"/>
  <c r="AB334" i="38"/>
  <c r="AB244" i="38"/>
  <c r="AB320" i="38"/>
  <c r="AB222" i="38"/>
  <c r="AB161" i="38"/>
  <c r="AB175" i="38"/>
  <c r="AB183" i="38"/>
  <c r="AB139" i="38"/>
  <c r="AB143" i="38"/>
  <c r="AB174" i="38"/>
  <c r="AB125" i="38"/>
  <c r="AB64" i="38"/>
  <c r="AB126" i="38"/>
  <c r="AB33" i="38"/>
  <c r="AB51" i="38"/>
  <c r="AB187" i="38"/>
  <c r="AB365" i="38"/>
  <c r="AB206" i="38"/>
  <c r="AB172" i="38"/>
  <c r="AB140" i="38"/>
  <c r="AB322" i="38"/>
  <c r="AB120" i="38"/>
  <c r="AB243" i="38"/>
  <c r="AB355" i="38"/>
  <c r="AB321" i="38"/>
  <c r="AB291" i="38"/>
  <c r="AB281" i="38"/>
  <c r="AB319" i="38"/>
  <c r="AB337" i="38"/>
  <c r="AB210" i="38"/>
  <c r="AB147" i="38"/>
  <c r="AB123" i="38"/>
  <c r="AB53" i="38"/>
  <c r="AB31" i="38"/>
  <c r="AB157" i="38"/>
  <c r="AB204" i="38"/>
  <c r="AB301" i="38"/>
  <c r="AB43" i="38"/>
  <c r="AB47" i="38"/>
  <c r="AB271" i="38"/>
  <c r="AB170" i="38"/>
  <c r="AB167" i="38"/>
  <c r="AB265" i="38"/>
  <c r="AB343" i="38"/>
  <c r="AB309" i="38"/>
  <c r="AB217" i="38"/>
  <c r="AB338" i="38"/>
  <c r="AB266" i="38"/>
  <c r="AB136" i="38"/>
  <c r="AB48" i="38"/>
  <c r="AB30" i="38"/>
  <c r="AB288" i="38"/>
  <c r="AB12" i="38"/>
  <c r="AB162" i="38"/>
  <c r="AB38" i="38"/>
  <c r="AB247" i="38"/>
  <c r="AB246" i="38"/>
  <c r="AB255" i="38"/>
  <c r="AB21" i="38"/>
  <c r="AB218" i="38"/>
  <c r="AB18" i="38"/>
  <c r="AB165" i="38"/>
  <c r="AB331" i="38"/>
  <c r="AB298" i="38"/>
  <c r="AB249" i="38"/>
  <c r="AB325" i="38"/>
  <c r="AB205" i="38"/>
  <c r="AB299" i="38"/>
  <c r="AB256" i="38"/>
  <c r="AB135" i="38"/>
  <c r="AB213" i="38"/>
  <c r="AB68" i="38"/>
  <c r="AB19" i="38"/>
  <c r="AB13" i="38"/>
  <c r="AB276" i="38"/>
  <c r="AB29" i="38"/>
  <c r="AB302" i="38"/>
  <c r="AB15" i="38"/>
  <c r="AB134" i="38"/>
  <c r="AB264" i="38"/>
  <c r="AB41" i="38"/>
  <c r="AB154" i="38"/>
  <c r="AB26" i="38"/>
  <c r="AB46" i="38"/>
  <c r="AB297" i="38"/>
  <c r="AB375" i="38"/>
  <c r="AB227" i="38"/>
  <c r="AB284" i="38"/>
  <c r="AB182" i="38"/>
  <c r="AB212" i="38"/>
  <c r="AB240" i="38"/>
  <c r="AB232" i="38"/>
  <c r="AB208" i="38"/>
  <c r="AB195" i="38"/>
  <c r="AB146" i="38"/>
  <c r="AB27" i="38"/>
  <c r="AC27" i="38"/>
  <c r="AD27" i="38" s="1"/>
  <c r="AB258" i="38"/>
  <c r="AB307" i="38"/>
  <c r="AB160" i="38"/>
  <c r="AB211" i="38"/>
  <c r="AB372" i="38"/>
  <c r="AB306" i="38"/>
  <c r="AB275" i="38"/>
  <c r="AB215" i="38"/>
  <c r="AB196" i="38"/>
  <c r="AB209" i="38"/>
  <c r="AB184" i="38"/>
  <c r="AB137" i="38"/>
  <c r="AB40" i="38"/>
  <c r="AB186" i="38"/>
  <c r="AB363" i="38"/>
  <c r="AB347" i="38"/>
  <c r="AB56" i="38"/>
  <c r="AB252" i="38"/>
  <c r="AB315" i="38"/>
  <c r="AB272" i="38"/>
  <c r="AB163" i="38"/>
  <c r="AB228" i="38"/>
  <c r="AB295" i="38"/>
  <c r="AB374" i="38"/>
  <c r="AB300" i="38"/>
  <c r="AB289" i="38"/>
  <c r="AB248" i="38"/>
  <c r="AB279" i="38"/>
  <c r="AB181" i="38"/>
  <c r="AB194" i="38"/>
  <c r="AB178" i="38"/>
  <c r="AB202" i="38"/>
  <c r="AB199" i="38"/>
  <c r="AB63" i="38"/>
  <c r="AB185" i="38"/>
  <c r="AB130" i="38"/>
  <c r="AB23" i="38"/>
  <c r="AB150" i="38"/>
  <c r="AB242" i="38"/>
  <c r="AB169" i="38"/>
  <c r="AB44" i="38"/>
  <c r="AB285" i="38"/>
  <c r="AB173" i="38"/>
  <c r="AB129" i="38"/>
  <c r="AB39" i="38"/>
  <c r="AB341" i="38"/>
  <c r="AB358" i="38"/>
  <c r="AB277" i="38"/>
  <c r="AB311" i="38"/>
  <c r="AB359" i="38"/>
  <c r="AB274" i="38"/>
  <c r="AB261" i="38"/>
  <c r="AB198" i="38"/>
  <c r="AB191" i="38"/>
  <c r="AB59" i="38"/>
  <c r="AB61" i="38"/>
  <c r="AB66" i="38"/>
  <c r="AB34" i="38"/>
  <c r="AB373" i="38"/>
  <c r="AB230" i="38"/>
  <c r="AB235" i="38"/>
  <c r="AB52" i="38"/>
  <c r="AB17" i="38"/>
  <c r="AB176" i="38"/>
  <c r="AB20" i="38"/>
  <c r="E39" i="2"/>
  <c r="D26" i="9" l="1"/>
  <c r="C26" i="9"/>
  <c r="E26" i="9" s="1"/>
  <c r="E17" i="9"/>
  <c r="I17" i="9" s="1"/>
  <c r="E9" i="9"/>
  <c r="E21" i="9"/>
  <c r="I21" i="9" s="1"/>
  <c r="E23" i="9"/>
  <c r="I23" i="9" s="1"/>
  <c r="E14" i="9"/>
  <c r="I14" i="9" s="1"/>
  <c r="E24" i="9"/>
  <c r="I24" i="9" s="1"/>
  <c r="E11" i="9"/>
  <c r="I11" i="9" s="1"/>
  <c r="E18" i="9"/>
  <c r="I18" i="9" s="1"/>
  <c r="E20" i="9"/>
  <c r="I20" i="9" s="1"/>
  <c r="E12" i="9"/>
  <c r="I12" i="9" s="1"/>
  <c r="E22" i="9"/>
  <c r="I22" i="9" s="1"/>
  <c r="E10" i="9"/>
  <c r="I10" i="9" s="1"/>
  <c r="AD34" i="38"/>
  <c r="AD15" i="38"/>
  <c r="AB376" i="38"/>
  <c r="AC13" i="38"/>
  <c r="AD13" i="38" s="1"/>
  <c r="E25" i="9"/>
  <c r="I25" i="9" s="1"/>
  <c r="E19" i="9"/>
  <c r="I19" i="9" s="1"/>
  <c r="E40" i="2"/>
  <c r="E15" i="9"/>
  <c r="I15" i="9" s="1"/>
  <c r="E16" i="9"/>
  <c r="I16" i="9" s="1"/>
  <c r="E13" i="9"/>
  <c r="I13" i="9" s="1"/>
  <c r="AD376" i="38" l="1"/>
  <c r="AC376" i="38"/>
  <c r="E41" i="2"/>
  <c r="E42" i="2" l="1"/>
  <c r="E43" i="2" l="1"/>
  <c r="E44" i="2" l="1"/>
  <c r="I26" i="9" l="1"/>
  <c r="I9"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<sst xmlns="http://schemas.openxmlformats.org/spreadsheetml/2006/main" count="19475" uniqueCount="10419">
  <si>
    <t>Version No</t>
  </si>
  <si>
    <t>Date</t>
  </si>
  <si>
    <t>Comments</t>
  </si>
  <si>
    <t>Asset Inputs</t>
  </si>
  <si>
    <r>
      <rPr>
        <sz val="12"/>
        <color theme="1"/>
        <rFont val="Wingdings"/>
        <charset val="2"/>
      </rPr>
      <t>l</t>
    </r>
    <r>
      <rPr>
        <sz val="12"/>
        <color theme="1"/>
        <rFont val="Calibri"/>
        <family val="2"/>
      </rPr>
      <t xml:space="preserve"> </t>
    </r>
    <r>
      <rPr>
        <sz val="12"/>
        <color theme="1"/>
        <rFont val="Century Gothic"/>
        <family val="2"/>
        <scheme val="minor"/>
      </rPr>
      <t xml:space="preserve">Unit Cost of Passive Assets
</t>
    </r>
    <r>
      <rPr>
        <sz val="12"/>
        <color theme="1"/>
        <rFont val="Wingdings"/>
        <charset val="2"/>
      </rPr>
      <t xml:space="preserve">l </t>
    </r>
    <r>
      <rPr>
        <sz val="12"/>
        <color theme="1"/>
        <rFont val="Century Gothic"/>
        <family val="2"/>
        <scheme val="minor"/>
      </rPr>
      <t>Unit Cost of Land</t>
    </r>
  </si>
  <si>
    <t>General Input Sheet</t>
  </si>
  <si>
    <t>General Inputs</t>
  </si>
  <si>
    <t>Base Year</t>
  </si>
  <si>
    <t>YEAR</t>
  </si>
  <si>
    <t>Reference</t>
  </si>
  <si>
    <t>Value</t>
  </si>
  <si>
    <t>Discount Rate (WACC):</t>
  </si>
  <si>
    <t>Average 10 Year Bond Rate</t>
  </si>
  <si>
    <t>Margin</t>
  </si>
  <si>
    <t>WACC:</t>
  </si>
  <si>
    <t xml:space="preserve">Option 1 </t>
  </si>
  <si>
    <t>WACC1</t>
  </si>
  <si>
    <t>Capstr</t>
  </si>
  <si>
    <t>Capital Structure (% Debt)</t>
  </si>
  <si>
    <t>Risk</t>
  </si>
  <si>
    <t>Asset Beta</t>
  </si>
  <si>
    <t>AssetBeta</t>
  </si>
  <si>
    <t>Cost of Debt</t>
  </si>
  <si>
    <t>Debt</t>
  </si>
  <si>
    <t>WACC2</t>
  </si>
  <si>
    <t>Escalation Rates</t>
  </si>
  <si>
    <t>PPI</t>
  </si>
  <si>
    <t>Land Escalation</t>
  </si>
  <si>
    <t>Summary Cash flow Projections</t>
  </si>
  <si>
    <r>
      <rPr>
        <sz val="12"/>
        <color theme="1"/>
        <rFont val="Wingdings"/>
        <charset val="2"/>
      </rPr>
      <t>l</t>
    </r>
    <r>
      <rPr>
        <sz val="12"/>
        <color theme="1"/>
        <rFont val="Calibri"/>
        <family val="2"/>
      </rPr>
      <t xml:space="preserve"> </t>
    </r>
    <r>
      <rPr>
        <sz val="12"/>
        <color theme="1"/>
        <rFont val="Century Gothic"/>
        <family val="2"/>
        <scheme val="minor"/>
      </rPr>
      <t xml:space="preserve">Financial Inputs
</t>
    </r>
    <r>
      <rPr>
        <sz val="12"/>
        <color theme="1"/>
        <rFont val="Wingdings"/>
        <charset val="2"/>
      </rPr>
      <t xml:space="preserve">l </t>
    </r>
    <r>
      <rPr>
        <sz val="12"/>
        <color theme="1"/>
        <rFont val="Century Gothic"/>
        <family val="2"/>
        <scheme val="minor"/>
      </rPr>
      <t>Other "generic" inputs</t>
    </r>
  </si>
  <si>
    <t>General Financial Inputs</t>
  </si>
  <si>
    <t>Basic Margin on 10 Yr. Bond Rate</t>
  </si>
  <si>
    <t>Market Risk Premium</t>
  </si>
  <si>
    <t>Asset ID</t>
  </si>
  <si>
    <t>Asset Name</t>
  </si>
  <si>
    <t>Description</t>
  </si>
  <si>
    <t>Valuation Year</t>
  </si>
  <si>
    <t>Asset Data</t>
  </si>
  <si>
    <t>Catchment No</t>
  </si>
  <si>
    <t>TenYr</t>
  </si>
  <si>
    <t>LandInd</t>
  </si>
  <si>
    <t xml:space="preserve"> </t>
  </si>
  <si>
    <t>Escalation</t>
  </si>
  <si>
    <t>Discounting</t>
  </si>
  <si>
    <t>Option 2</t>
  </si>
  <si>
    <t>Capital Escalation - Future Cap X</t>
  </si>
  <si>
    <t>Return to Navigation Pane</t>
  </si>
  <si>
    <t>Yes</t>
  </si>
  <si>
    <t>DCFTRIGGER</t>
  </si>
  <si>
    <t>WACC Option to be applied in the calculation?</t>
  </si>
  <si>
    <t>Application of Discounted Cash flow</t>
  </si>
  <si>
    <t>Calculate charges using Discounted Cash flow? (Y/N)</t>
  </si>
  <si>
    <t>TOTAL (A)+ (B)</t>
  </si>
  <si>
    <t>NPV Future (B)</t>
  </si>
  <si>
    <t>Existing (A)</t>
  </si>
  <si>
    <t>Existing (C)</t>
  </si>
  <si>
    <t>NPV Future (D)</t>
  </si>
  <si>
    <t>TOTAL (C)+ (D)</t>
  </si>
  <si>
    <t>3.5% is the baseline figure quoted in LG Bulletin 06/01</t>
  </si>
  <si>
    <t>Future Trunk Assets</t>
  </si>
  <si>
    <t>LGIP ID</t>
  </si>
  <si>
    <t>ID from the LGIP drawings</t>
  </si>
  <si>
    <t>Basic Asset Data</t>
  </si>
  <si>
    <t>Basic Asset Valuation</t>
  </si>
  <si>
    <t>Refined Asset Value</t>
  </si>
  <si>
    <t>Asset Attributes</t>
  </si>
  <si>
    <t>Unit Rate Type (*)</t>
  </si>
  <si>
    <t>Councils ID (from GIS, FAR, AMA etc.)</t>
  </si>
  <si>
    <t>Gross cost (used for CF forecasts)</t>
  </si>
  <si>
    <t>Summary Cost Schedule</t>
  </si>
  <si>
    <r>
      <rPr>
        <sz val="12"/>
        <color theme="1"/>
        <rFont val="Wingdings"/>
        <charset val="2"/>
      </rPr>
      <t>l</t>
    </r>
    <r>
      <rPr>
        <sz val="12"/>
        <color theme="1"/>
        <rFont val="Calibri"/>
        <family val="2"/>
      </rPr>
      <t xml:space="preserve"> Estimates of current and future demand (per cost catchment)</t>
    </r>
  </si>
  <si>
    <t>Calculation Function</t>
  </si>
  <si>
    <t>Inputs</t>
  </si>
  <si>
    <t>Calculation</t>
  </si>
  <si>
    <t>Outputs</t>
  </si>
  <si>
    <r>
      <rPr>
        <sz val="12"/>
        <color theme="1"/>
        <rFont val="Wingdings"/>
        <charset val="2"/>
      </rPr>
      <t>l</t>
    </r>
    <r>
      <rPr>
        <sz val="12"/>
        <color theme="1"/>
        <rFont val="Calibri"/>
        <family val="2"/>
      </rPr>
      <t xml:space="preserve"> Summary of demand and cost allocation by catchment 
</t>
    </r>
    <r>
      <rPr>
        <sz val="12"/>
        <color theme="1"/>
        <rFont val="Wingdings"/>
        <charset val="2"/>
      </rPr>
      <t>l</t>
    </r>
    <r>
      <rPr>
        <sz val="12"/>
        <color theme="1"/>
        <rFont val="Calibri"/>
        <family val="2"/>
      </rPr>
      <t xml:space="preserve"> Final costs by catchment</t>
    </r>
  </si>
  <si>
    <t>Site/Condition</t>
  </si>
  <si>
    <t xml:space="preserve">Adjusted Current Day Value </t>
  </si>
  <si>
    <t>Catchment Demand (trips)</t>
  </si>
  <si>
    <t>Size of land (ha) (*)</t>
  </si>
  <si>
    <t>Transport</t>
  </si>
  <si>
    <t>Term (between 15 and 30 years)</t>
  </si>
  <si>
    <t>TERM</t>
  </si>
  <si>
    <t>Road Transport</t>
  </si>
  <si>
    <t>Location</t>
  </si>
  <si>
    <t xml:space="preserve">Author </t>
  </si>
  <si>
    <t>Land Value</t>
  </si>
  <si>
    <t>Land Valuation Type</t>
  </si>
  <si>
    <t>EXISTING TRUNK ASSETS</t>
  </si>
  <si>
    <t>May be calculated from unit rates OR unique values can be direct entered</t>
  </si>
  <si>
    <t>Base Est Escalation</t>
  </si>
  <si>
    <t>Local Government Infrastructure Plan (LGIP)</t>
  </si>
  <si>
    <t>Brisbane City Council</t>
  </si>
  <si>
    <t>District</t>
  </si>
  <si>
    <t>Service Catchment</t>
  </si>
  <si>
    <t>Cost per Unit Demand (Average)</t>
  </si>
  <si>
    <t>Catchment based summary of demand, infrastructure (existing and new) and cost allocation
Infrastructure Cost calculation for each catchment
Optional Discounted Cashflow</t>
  </si>
  <si>
    <t>NU035</t>
  </si>
  <si>
    <t>MV100</t>
  </si>
  <si>
    <t>10066-11347</t>
  </si>
  <si>
    <t>RC265</t>
  </si>
  <si>
    <t>10067-10070</t>
  </si>
  <si>
    <t>SC080</t>
  </si>
  <si>
    <t>10067-15061</t>
  </si>
  <si>
    <t>10068-10069</t>
  </si>
  <si>
    <t>SC620</t>
  </si>
  <si>
    <t>10069-10068</t>
  </si>
  <si>
    <t>10069-10071</t>
  </si>
  <si>
    <t>10070-10067</t>
  </si>
  <si>
    <t>10071-10069</t>
  </si>
  <si>
    <t>10072-25500</t>
  </si>
  <si>
    <t>10073-15162</t>
  </si>
  <si>
    <t>RB265</t>
  </si>
  <si>
    <t>SC180</t>
  </si>
  <si>
    <t>10075-11362</t>
  </si>
  <si>
    <t>RC104</t>
  </si>
  <si>
    <t>10076-15162</t>
  </si>
  <si>
    <t>10076-15164</t>
  </si>
  <si>
    <t>10092-10093</t>
  </si>
  <si>
    <t>PA390</t>
  </si>
  <si>
    <t>10093-10092</t>
  </si>
  <si>
    <t>QB390</t>
  </si>
  <si>
    <t>10228-10383</t>
  </si>
  <si>
    <t>TL499</t>
  </si>
  <si>
    <t>10228-14436</t>
  </si>
  <si>
    <t>TL075</t>
  </si>
  <si>
    <t>10245-10366</t>
  </si>
  <si>
    <t>TJ170</t>
  </si>
  <si>
    <t>10278-18829</t>
  </si>
  <si>
    <t>SG350</t>
  </si>
  <si>
    <t>SG435</t>
  </si>
  <si>
    <t>10286-25678</t>
  </si>
  <si>
    <t>10290-10294</t>
  </si>
  <si>
    <t>RI490</t>
  </si>
  <si>
    <t>RI050</t>
  </si>
  <si>
    <t>10292-10315</t>
  </si>
  <si>
    <t>RI400</t>
  </si>
  <si>
    <t>10294-10290</t>
  </si>
  <si>
    <t>10294-10304</t>
  </si>
  <si>
    <t>10295-10327</t>
  </si>
  <si>
    <t>SI604</t>
  </si>
  <si>
    <t>10295-10332</t>
  </si>
  <si>
    <t>10304-10294</t>
  </si>
  <si>
    <t>QG450</t>
  </si>
  <si>
    <t>10307-10815</t>
  </si>
  <si>
    <t>QG890</t>
  </si>
  <si>
    <t>QG045</t>
  </si>
  <si>
    <t>10315-10292</t>
  </si>
  <si>
    <t>10315-10334</t>
  </si>
  <si>
    <t>10320-10326</t>
  </si>
  <si>
    <t>10321-10325</t>
  </si>
  <si>
    <t>RI420</t>
  </si>
  <si>
    <t>10323-10329</t>
  </si>
  <si>
    <t>SI428</t>
  </si>
  <si>
    <t>10323-14521</t>
  </si>
  <si>
    <t>RI065</t>
  </si>
  <si>
    <t>10325-10321</t>
  </si>
  <si>
    <t>10326-10320</t>
  </si>
  <si>
    <t>10327-10295</t>
  </si>
  <si>
    <t>SI004</t>
  </si>
  <si>
    <t>10329-10323</t>
  </si>
  <si>
    <t>SI822</t>
  </si>
  <si>
    <t>SI188</t>
  </si>
  <si>
    <t>10332-10295</t>
  </si>
  <si>
    <t>10332-14760</t>
  </si>
  <si>
    <t>10334-10315</t>
  </si>
  <si>
    <t>10336-10344</t>
  </si>
  <si>
    <t>10338-10346</t>
  </si>
  <si>
    <t>TH130</t>
  </si>
  <si>
    <t>TH090</t>
  </si>
  <si>
    <t>10341-10342</t>
  </si>
  <si>
    <t>10342-10341</t>
  </si>
  <si>
    <t>10344-10336</t>
  </si>
  <si>
    <t>10344-14761</t>
  </si>
  <si>
    <t>10346-10338</t>
  </si>
  <si>
    <t>UH995</t>
  </si>
  <si>
    <t>10348-10349</t>
  </si>
  <si>
    <t>10348-10365</t>
  </si>
  <si>
    <t>TL195</t>
  </si>
  <si>
    <t>10348-10838</t>
  </si>
  <si>
    <t>10348-14457</t>
  </si>
  <si>
    <t>TJ250</t>
  </si>
  <si>
    <t>10349-10348</t>
  </si>
  <si>
    <t>10350-10352</t>
  </si>
  <si>
    <t>TJ860</t>
  </si>
  <si>
    <t>10350-14453</t>
  </si>
  <si>
    <t>10351-10352</t>
  </si>
  <si>
    <t>10351-14449</t>
  </si>
  <si>
    <t>10352-10350</t>
  </si>
  <si>
    <t>10352-10351</t>
  </si>
  <si>
    <t>10352-14444</t>
  </si>
  <si>
    <t>10352-14458</t>
  </si>
  <si>
    <t>10353-14445</t>
  </si>
  <si>
    <t>TK570</t>
  </si>
  <si>
    <t>RJ065</t>
  </si>
  <si>
    <t>SJ805</t>
  </si>
  <si>
    <t>10357-10968</t>
  </si>
  <si>
    <t>RJ115</t>
  </si>
  <si>
    <t>10361-10371</t>
  </si>
  <si>
    <t>TL895</t>
  </si>
  <si>
    <t>10361-10372</t>
  </si>
  <si>
    <t>TL715</t>
  </si>
  <si>
    <t>10361-14480</t>
  </si>
  <si>
    <t>10362-10363</t>
  </si>
  <si>
    <t>10362-10373</t>
  </si>
  <si>
    <t>10362-10381</t>
  </si>
  <si>
    <t>10363-10362</t>
  </si>
  <si>
    <t>10363-14479</t>
  </si>
  <si>
    <t>10364-10381</t>
  </si>
  <si>
    <t>10365-10348</t>
  </si>
  <si>
    <t>10365-10373</t>
  </si>
  <si>
    <t>10366-10245</t>
  </si>
  <si>
    <t>10368-10369</t>
  </si>
  <si>
    <t>TL570</t>
  </si>
  <si>
    <t>10368-10383</t>
  </si>
  <si>
    <t>TL150</t>
  </si>
  <si>
    <t>10369-10368</t>
  </si>
  <si>
    <t>10370-14480</t>
  </si>
  <si>
    <t>10371-10361</t>
  </si>
  <si>
    <t>10371-14479</t>
  </si>
  <si>
    <t>10372-10361</t>
  </si>
  <si>
    <t>10373-10362</t>
  </si>
  <si>
    <t>10373-10365</t>
  </si>
  <si>
    <t>10374-14437</t>
  </si>
  <si>
    <t>TK170</t>
  </si>
  <si>
    <t>10375-10380</t>
  </si>
  <si>
    <t>TK510</t>
  </si>
  <si>
    <t>10375-10382</t>
  </si>
  <si>
    <t>10376-10377</t>
  </si>
  <si>
    <t>TL495</t>
  </si>
  <si>
    <t>10377-10376</t>
  </si>
  <si>
    <t>10378-10382</t>
  </si>
  <si>
    <t>10378-14435</t>
  </si>
  <si>
    <t>10379-14435</t>
  </si>
  <si>
    <t>10379-14436</t>
  </si>
  <si>
    <t>10380-10375</t>
  </si>
  <si>
    <t>10381-10362</t>
  </si>
  <si>
    <t>10381-10364</t>
  </si>
  <si>
    <t>10381-25672</t>
  </si>
  <si>
    <t>10382-10375</t>
  </si>
  <si>
    <t>10382-10378</t>
  </si>
  <si>
    <t>10383-10228</t>
  </si>
  <si>
    <t>10383-10368</t>
  </si>
  <si>
    <t>10383-25673</t>
  </si>
  <si>
    <t>10384-10400</t>
  </si>
  <si>
    <t>SJ595</t>
  </si>
  <si>
    <t>10388-14412</t>
  </si>
  <si>
    <t>TK470</t>
  </si>
  <si>
    <t>10393-10405</t>
  </si>
  <si>
    <t>TK730</t>
  </si>
  <si>
    <t>10393-10464</t>
  </si>
  <si>
    <t>10398-10466</t>
  </si>
  <si>
    <t>SJ825</t>
  </si>
  <si>
    <t>SJ305</t>
  </si>
  <si>
    <t>10400-10384</t>
  </si>
  <si>
    <t>10400-10404</t>
  </si>
  <si>
    <t>10402-14315</t>
  </si>
  <si>
    <t>SJ095</t>
  </si>
  <si>
    <t>10404-10400</t>
  </si>
  <si>
    <t>10405-10393</t>
  </si>
  <si>
    <t>10405-14412</t>
  </si>
  <si>
    <t>PA650</t>
  </si>
  <si>
    <t>KW360</t>
  </si>
  <si>
    <t>KW085</t>
  </si>
  <si>
    <t>10433-12627</t>
  </si>
  <si>
    <t>NZ035</t>
  </si>
  <si>
    <t>NZ555</t>
  </si>
  <si>
    <t>10437-10439</t>
  </si>
  <si>
    <t>NZ515</t>
  </si>
  <si>
    <t>10439-10437</t>
  </si>
  <si>
    <t>NZ665</t>
  </si>
  <si>
    <t>NZ605</t>
  </si>
  <si>
    <t>NZ025</t>
  </si>
  <si>
    <t>QX890</t>
  </si>
  <si>
    <t>NW072</t>
  </si>
  <si>
    <t>10451-10869</t>
  </si>
  <si>
    <t>NW210</t>
  </si>
  <si>
    <t>10452-12686</t>
  </si>
  <si>
    <t>NW395</t>
  </si>
  <si>
    <t>10452-12687</t>
  </si>
  <si>
    <t>10454-10534</t>
  </si>
  <si>
    <t>TK185</t>
  </si>
  <si>
    <t>10457-10610</t>
  </si>
  <si>
    <t>XO880</t>
  </si>
  <si>
    <t>XO490</t>
  </si>
  <si>
    <t>10461-12640</t>
  </si>
  <si>
    <t>QX170</t>
  </si>
  <si>
    <t>10463-10467</t>
  </si>
  <si>
    <t>QX750</t>
  </si>
  <si>
    <t>10464-10393</t>
  </si>
  <si>
    <t>QX165</t>
  </si>
  <si>
    <t>10466-10398</t>
  </si>
  <si>
    <t>10467-10463</t>
  </si>
  <si>
    <t>10468-10487</t>
  </si>
  <si>
    <t>SM795</t>
  </si>
  <si>
    <t>SM013</t>
  </si>
  <si>
    <t>10474-12756</t>
  </si>
  <si>
    <t>QX630</t>
  </si>
  <si>
    <t>10475-10485</t>
  </si>
  <si>
    <t>TM770</t>
  </si>
  <si>
    <t>10478-13954</t>
  </si>
  <si>
    <t>10479-14415</t>
  </si>
  <si>
    <t>10481-13954</t>
  </si>
  <si>
    <t>10482-10490</t>
  </si>
  <si>
    <t>TM995</t>
  </si>
  <si>
    <t>10483-12765</t>
  </si>
  <si>
    <t>PW020</t>
  </si>
  <si>
    <t>10484-10639</t>
  </si>
  <si>
    <t>TM630</t>
  </si>
  <si>
    <t>10485-10475</t>
  </si>
  <si>
    <t>10487-10468</t>
  </si>
  <si>
    <t>10489-13929</t>
  </si>
  <si>
    <t>SM965</t>
  </si>
  <si>
    <t>10490-10482</t>
  </si>
  <si>
    <t>PW060</t>
  </si>
  <si>
    <t>PV055</t>
  </si>
  <si>
    <t>10494-13920</t>
  </si>
  <si>
    <t>RM440</t>
  </si>
  <si>
    <t>10495-10499</t>
  </si>
  <si>
    <t>RM860</t>
  </si>
  <si>
    <t>10495-13927</t>
  </si>
  <si>
    <t>10498-13922</t>
  </si>
  <si>
    <t>10499-10495</t>
  </si>
  <si>
    <t>RM060</t>
  </si>
  <si>
    <t>PV930</t>
  </si>
  <si>
    <t>PV550</t>
  </si>
  <si>
    <t>10507-10509</t>
  </si>
  <si>
    <t>RO250</t>
  </si>
  <si>
    <t>10507-10516</t>
  </si>
  <si>
    <t>10508-10517</t>
  </si>
  <si>
    <t>RN630</t>
  </si>
  <si>
    <t>10509-10507</t>
  </si>
  <si>
    <t>10510-10521</t>
  </si>
  <si>
    <t>RN460</t>
  </si>
  <si>
    <t>RO430</t>
  </si>
  <si>
    <t>10511-25057</t>
  </si>
  <si>
    <t>RO630</t>
  </si>
  <si>
    <t>TO300</t>
  </si>
  <si>
    <t>SQ249</t>
  </si>
  <si>
    <t>10515-13679</t>
  </si>
  <si>
    <t>RN791</t>
  </si>
  <si>
    <t>SM885</t>
  </si>
  <si>
    <t>10516-10507</t>
  </si>
  <si>
    <t>10517-10508</t>
  </si>
  <si>
    <t>10517-10518</t>
  </si>
  <si>
    <t>10518-10517</t>
  </si>
  <si>
    <t>10521-10510</t>
  </si>
  <si>
    <t>SM595</t>
  </si>
  <si>
    <t>10524-25608</t>
  </si>
  <si>
    <t>SM515</t>
  </si>
  <si>
    <t>TM080</t>
  </si>
  <si>
    <t>10528-10531</t>
  </si>
  <si>
    <t>TO110</t>
  </si>
  <si>
    <t>10531-10528</t>
  </si>
  <si>
    <t>TO390</t>
  </si>
  <si>
    <t>10534-10454</t>
  </si>
  <si>
    <t>10534-14416</t>
  </si>
  <si>
    <t>10535-14427</t>
  </si>
  <si>
    <t>UJ140</t>
  </si>
  <si>
    <t>10535-25607</t>
  </si>
  <si>
    <t>10536-10537</t>
  </si>
  <si>
    <t>VN080</t>
  </si>
  <si>
    <t>10536-10615</t>
  </si>
  <si>
    <t>10537-10536</t>
  </si>
  <si>
    <t>10538-13379</t>
  </si>
  <si>
    <t>VN980</t>
  </si>
  <si>
    <t>10538-13396</t>
  </si>
  <si>
    <t>VN540</t>
  </si>
  <si>
    <t>10541-13357</t>
  </si>
  <si>
    <t>10541-15844</t>
  </si>
  <si>
    <t>VN355</t>
  </si>
  <si>
    <t>10542-13357</t>
  </si>
  <si>
    <t>VN118</t>
  </si>
  <si>
    <t>VN950</t>
  </si>
  <si>
    <t>PV830</t>
  </si>
  <si>
    <t>10545-13972</t>
  </si>
  <si>
    <t>TO900</t>
  </si>
  <si>
    <t>WP330</t>
  </si>
  <si>
    <t>UP950</t>
  </si>
  <si>
    <t>10548-10550</t>
  </si>
  <si>
    <t>PV650</t>
  </si>
  <si>
    <t>10550-10548</t>
  </si>
  <si>
    <t>NV650</t>
  </si>
  <si>
    <t>10556-13224</t>
  </si>
  <si>
    <t>XQ995</t>
  </si>
  <si>
    <t>10558-10579</t>
  </si>
  <si>
    <t>10559-13207</t>
  </si>
  <si>
    <t>XQ760</t>
  </si>
  <si>
    <t>10560-13204</t>
  </si>
  <si>
    <t>XQ987</t>
  </si>
  <si>
    <t>10561-15359</t>
  </si>
  <si>
    <t>XQ805</t>
  </si>
  <si>
    <t>10561-15728</t>
  </si>
  <si>
    <t>10562-10567</t>
  </si>
  <si>
    <t>WP455</t>
  </si>
  <si>
    <t>10562-15730</t>
  </si>
  <si>
    <t>10563-13202</t>
  </si>
  <si>
    <t>10563-15684</t>
  </si>
  <si>
    <t>10564-15359</t>
  </si>
  <si>
    <t>10566-13211</t>
  </si>
  <si>
    <t>XQ340</t>
  </si>
  <si>
    <t>10567-10562</t>
  </si>
  <si>
    <t>XQ705</t>
  </si>
  <si>
    <t>10568-10575</t>
  </si>
  <si>
    <t>10569-13207</t>
  </si>
  <si>
    <t>10570-13220</t>
  </si>
  <si>
    <t>RU870</t>
  </si>
  <si>
    <t>10574-12822</t>
  </si>
  <si>
    <t>10575-10568</t>
  </si>
  <si>
    <t>10575-13242</t>
  </si>
  <si>
    <t>XQ290</t>
  </si>
  <si>
    <t>10575-15715</t>
  </si>
  <si>
    <t>10576-12830</t>
  </si>
  <si>
    <t>NU085</t>
  </si>
  <si>
    <t>10577-12831</t>
  </si>
  <si>
    <t>NU385</t>
  </si>
  <si>
    <t>WP132</t>
  </si>
  <si>
    <t>10579-10558</t>
  </si>
  <si>
    <t>10579-12837</t>
  </si>
  <si>
    <t>10580-12830</t>
  </si>
  <si>
    <t>XP245</t>
  </si>
  <si>
    <t>NU985</t>
  </si>
  <si>
    <t>10583-12831</t>
  </si>
  <si>
    <t>WP570</t>
  </si>
  <si>
    <t>10585-10590</t>
  </si>
  <si>
    <t>WP880</t>
  </si>
  <si>
    <t>10590-10585</t>
  </si>
  <si>
    <t>10592-10597</t>
  </si>
  <si>
    <t>MU465</t>
  </si>
  <si>
    <t>10593-10603</t>
  </si>
  <si>
    <t>XO755</t>
  </si>
  <si>
    <t>NU685</t>
  </si>
  <si>
    <t>10595-13272</t>
  </si>
  <si>
    <t>XP525</t>
  </si>
  <si>
    <t>10595-13274</t>
  </si>
  <si>
    <t>XP200</t>
  </si>
  <si>
    <t>10597-10592</t>
  </si>
  <si>
    <t>MU975</t>
  </si>
  <si>
    <t>10599-10972</t>
  </si>
  <si>
    <t>MU755</t>
  </si>
  <si>
    <t>10599-12967</t>
  </si>
  <si>
    <t>PK460</t>
  </si>
  <si>
    <t>NT690</t>
  </si>
  <si>
    <t>10601-10606</t>
  </si>
  <si>
    <t>10603-10593</t>
  </si>
  <si>
    <t>10606-10601</t>
  </si>
  <si>
    <t>YO920</t>
  </si>
  <si>
    <t>10610-10457</t>
  </si>
  <si>
    <t>XO097</t>
  </si>
  <si>
    <t>WL650</t>
  </si>
  <si>
    <t>10614-13329</t>
  </si>
  <si>
    <t>10615-10536</t>
  </si>
  <si>
    <t>WL800</t>
  </si>
  <si>
    <t>XJ720</t>
  </si>
  <si>
    <t>XM310</t>
  </si>
  <si>
    <t>WL850</t>
  </si>
  <si>
    <t>UJ890</t>
  </si>
  <si>
    <t>10626-15689</t>
  </si>
  <si>
    <t>YF520</t>
  </si>
  <si>
    <t>WP890</t>
  </si>
  <si>
    <t>XQ965</t>
  </si>
  <si>
    <t>XQ915</t>
  </si>
  <si>
    <t>RK050</t>
  </si>
  <si>
    <t>TK427</t>
  </si>
  <si>
    <t>10638-13953</t>
  </si>
  <si>
    <t>10639-10484</t>
  </si>
  <si>
    <t>RK994</t>
  </si>
  <si>
    <t>10641-25361</t>
  </si>
  <si>
    <t>RK570</t>
  </si>
  <si>
    <t>10643-25606</t>
  </si>
  <si>
    <t>SK590</t>
  </si>
  <si>
    <t>RK340</t>
  </si>
  <si>
    <t>10653-14272</t>
  </si>
  <si>
    <t>QK590</t>
  </si>
  <si>
    <t>QK910</t>
  </si>
  <si>
    <t>QK870</t>
  </si>
  <si>
    <t>10664-14270</t>
  </si>
  <si>
    <t>10664-14273</t>
  </si>
  <si>
    <t>10665-10668</t>
  </si>
  <si>
    <t>PL430</t>
  </si>
  <si>
    <t>PK910</t>
  </si>
  <si>
    <t>QK970</t>
  </si>
  <si>
    <t>10668-10665</t>
  </si>
  <si>
    <t>10668-12089</t>
  </si>
  <si>
    <t>10670-15318</t>
  </si>
  <si>
    <t>10671-12089</t>
  </si>
  <si>
    <t>10672-10675</t>
  </si>
  <si>
    <t>PL770</t>
  </si>
  <si>
    <t>10676-14255</t>
  </si>
  <si>
    <t>PK840</t>
  </si>
  <si>
    <t>PL310</t>
  </si>
  <si>
    <t>PK640</t>
  </si>
  <si>
    <t>LV175</t>
  </si>
  <si>
    <t>LV040</t>
  </si>
  <si>
    <t>10685-10686</t>
  </si>
  <si>
    <t>LV240</t>
  </si>
  <si>
    <t>10686-10685</t>
  </si>
  <si>
    <t>10687-10688</t>
  </si>
  <si>
    <t>KU760</t>
  </si>
  <si>
    <t>10688-10687</t>
  </si>
  <si>
    <t>10689-10966</t>
  </si>
  <si>
    <t>10691-10986</t>
  </si>
  <si>
    <t>10693-10703</t>
  </si>
  <si>
    <t>LK930</t>
  </si>
  <si>
    <t>10694-10734</t>
  </si>
  <si>
    <t>10695-10726</t>
  </si>
  <si>
    <t>LK170</t>
  </si>
  <si>
    <t>10695-10729</t>
  </si>
  <si>
    <t>10696-10701</t>
  </si>
  <si>
    <t>MK450</t>
  </si>
  <si>
    <t>10696-25524</t>
  </si>
  <si>
    <t>10697-14243</t>
  </si>
  <si>
    <t>MK270</t>
  </si>
  <si>
    <t>10698-10734</t>
  </si>
  <si>
    <t>NK920</t>
  </si>
  <si>
    <t>NK220</t>
  </si>
  <si>
    <t>NK600</t>
  </si>
  <si>
    <t>10701-10696</t>
  </si>
  <si>
    <t>WR025</t>
  </si>
  <si>
    <t>10703-10693</t>
  </si>
  <si>
    <t>10704-14246</t>
  </si>
  <si>
    <t>MK390</t>
  </si>
  <si>
    <t>10705-10764</t>
  </si>
  <si>
    <t>MK430</t>
  </si>
  <si>
    <t>10706-10707</t>
  </si>
  <si>
    <t>10706-10769</t>
  </si>
  <si>
    <t>10707-10706</t>
  </si>
  <si>
    <t>NK820</t>
  </si>
  <si>
    <t>10709-10727</t>
  </si>
  <si>
    <t>LK440</t>
  </si>
  <si>
    <t>10709-10761</t>
  </si>
  <si>
    <t>10710-10723</t>
  </si>
  <si>
    <t>LK290</t>
  </si>
  <si>
    <t>10711-10714</t>
  </si>
  <si>
    <t>LK600</t>
  </si>
  <si>
    <t>10711-10768</t>
  </si>
  <si>
    <t>10714-10711</t>
  </si>
  <si>
    <t>KU100</t>
  </si>
  <si>
    <t>MU885</t>
  </si>
  <si>
    <t>10719-10739</t>
  </si>
  <si>
    <t>MU240</t>
  </si>
  <si>
    <t>MU355</t>
  </si>
  <si>
    <t>10722-10733</t>
  </si>
  <si>
    <t>NW140</t>
  </si>
  <si>
    <t>10722-25376</t>
  </si>
  <si>
    <t>10723-10710</t>
  </si>
  <si>
    <t>NW070</t>
  </si>
  <si>
    <t>10725-12696</t>
  </si>
  <si>
    <t>NW030</t>
  </si>
  <si>
    <t>10725-25376</t>
  </si>
  <si>
    <t>10726-10695</t>
  </si>
  <si>
    <t>10727-10709</t>
  </si>
  <si>
    <t>10728-10737</t>
  </si>
  <si>
    <t>NW470</t>
  </si>
  <si>
    <t>10729-10695</t>
  </si>
  <si>
    <t>10730-12696</t>
  </si>
  <si>
    <t>10733-10722</t>
  </si>
  <si>
    <t>10734-10694</t>
  </si>
  <si>
    <t>10734-10698</t>
  </si>
  <si>
    <t>NK700</t>
  </si>
  <si>
    <t>10737-10728</t>
  </si>
  <si>
    <t>10737-10870</t>
  </si>
  <si>
    <t>NW167</t>
  </si>
  <si>
    <t>10738-25187</t>
  </si>
  <si>
    <t>NK580</t>
  </si>
  <si>
    <t>10739-10719</t>
  </si>
  <si>
    <t>NK320</t>
  </si>
  <si>
    <t>10742-25052</t>
  </si>
  <si>
    <t>NK480</t>
  </si>
  <si>
    <t>10748-25524</t>
  </si>
  <si>
    <t>NK615</t>
  </si>
  <si>
    <t>10757-25317</t>
  </si>
  <si>
    <t>NK040</t>
  </si>
  <si>
    <t>10758-25052</t>
  </si>
  <si>
    <t>NK620</t>
  </si>
  <si>
    <t>10761-10709</t>
  </si>
  <si>
    <t>10762-25682</t>
  </si>
  <si>
    <t>10764-10705</t>
  </si>
  <si>
    <t>NK440</t>
  </si>
  <si>
    <t>10765-12100</t>
  </si>
  <si>
    <t>NK800</t>
  </si>
  <si>
    <t>PK100</t>
  </si>
  <si>
    <t>10768-10711</t>
  </si>
  <si>
    <t>10769-10706</t>
  </si>
  <si>
    <t>NJ230</t>
  </si>
  <si>
    <t>10774-15742</t>
  </si>
  <si>
    <t>PK720</t>
  </si>
  <si>
    <t>10781-14250</t>
  </si>
  <si>
    <t>PK140</t>
  </si>
  <si>
    <t>10783-10784</t>
  </si>
  <si>
    <t>PK560</t>
  </si>
  <si>
    <t>10784-10783</t>
  </si>
  <si>
    <t>PK710</t>
  </si>
  <si>
    <t>PI125</t>
  </si>
  <si>
    <t>PI395</t>
  </si>
  <si>
    <t>10788-14376</t>
  </si>
  <si>
    <t>NJ020</t>
  </si>
  <si>
    <t>10790-14373</t>
  </si>
  <si>
    <t>NH330</t>
  </si>
  <si>
    <t>10794-10802</t>
  </si>
  <si>
    <t>10795-10805</t>
  </si>
  <si>
    <t>PI010</t>
  </si>
  <si>
    <t>10795-14377</t>
  </si>
  <si>
    <t>10797-14546</t>
  </si>
  <si>
    <t>10799-10800</t>
  </si>
  <si>
    <t>PI885</t>
  </si>
  <si>
    <t>10800-10799</t>
  </si>
  <si>
    <t>10802-10794</t>
  </si>
  <si>
    <t>10803-14380</t>
  </si>
  <si>
    <t>NI320</t>
  </si>
  <si>
    <t>10805-10795</t>
  </si>
  <si>
    <t>PI915</t>
  </si>
  <si>
    <t>10808-10810</t>
  </si>
  <si>
    <t>NH690</t>
  </si>
  <si>
    <t>10808-14681</t>
  </si>
  <si>
    <t>NH610</t>
  </si>
  <si>
    <t>PG395</t>
  </si>
  <si>
    <t>10810-10808</t>
  </si>
  <si>
    <t>10811-14684</t>
  </si>
  <si>
    <t>NG940</t>
  </si>
  <si>
    <t>NG770</t>
  </si>
  <si>
    <t>GG120</t>
  </si>
  <si>
    <t>QG128</t>
  </si>
  <si>
    <t>QG922</t>
  </si>
  <si>
    <t>QG185</t>
  </si>
  <si>
    <t>10815-10307</t>
  </si>
  <si>
    <t>PG845</t>
  </si>
  <si>
    <t>PG585</t>
  </si>
  <si>
    <t>10820-14690</t>
  </si>
  <si>
    <t>PG040</t>
  </si>
  <si>
    <t>10821-11051</t>
  </si>
  <si>
    <t>FK757</t>
  </si>
  <si>
    <t>10829-10832</t>
  </si>
  <si>
    <t>FK225</t>
  </si>
  <si>
    <t>10830-25508</t>
  </si>
  <si>
    <t>QG168</t>
  </si>
  <si>
    <t>PI140</t>
  </si>
  <si>
    <t>10832-10829</t>
  </si>
  <si>
    <t>FM162</t>
  </si>
  <si>
    <t>10836-25659</t>
  </si>
  <si>
    <t>QG180</t>
  </si>
  <si>
    <t>10838-10348</t>
  </si>
  <si>
    <t>10841-10956</t>
  </si>
  <si>
    <t>PK495</t>
  </si>
  <si>
    <t>10842-10956</t>
  </si>
  <si>
    <t>10842-10993</t>
  </si>
  <si>
    <t>QI140</t>
  </si>
  <si>
    <t>10842-14527</t>
  </si>
  <si>
    <t>QI234</t>
  </si>
  <si>
    <t>10843-14530</t>
  </si>
  <si>
    <t>10844-10964</t>
  </si>
  <si>
    <t>RJ500</t>
  </si>
  <si>
    <t>10845-10846</t>
  </si>
  <si>
    <t>10845-14502</t>
  </si>
  <si>
    <t>10846-10845</t>
  </si>
  <si>
    <t>10847-10849</t>
  </si>
  <si>
    <t>QI420</t>
  </si>
  <si>
    <t>QI380</t>
  </si>
  <si>
    <t>10849-10847</t>
  </si>
  <si>
    <t>10849-14276</t>
  </si>
  <si>
    <t>QI480</t>
  </si>
  <si>
    <t>10850-10943</t>
  </si>
  <si>
    <t>RJ110</t>
  </si>
  <si>
    <t>10851-10939</t>
  </si>
  <si>
    <t>RJ220</t>
  </si>
  <si>
    <t>10852-14313</t>
  </si>
  <si>
    <t>10855-10856</t>
  </si>
  <si>
    <t>10856-10855</t>
  </si>
  <si>
    <t>10856-10953</t>
  </si>
  <si>
    <t>10857-10955</t>
  </si>
  <si>
    <t>10857-14314</t>
  </si>
  <si>
    <t>10860-10948</t>
  </si>
  <si>
    <t>10861-14280</t>
  </si>
  <si>
    <t>RJ520</t>
  </si>
  <si>
    <t>NW250</t>
  </si>
  <si>
    <t>NW103</t>
  </si>
  <si>
    <t>10869-10451</t>
  </si>
  <si>
    <t>10870-10737</t>
  </si>
  <si>
    <t>NW670</t>
  </si>
  <si>
    <t>10885-10886</t>
  </si>
  <si>
    <t>KS750</t>
  </si>
  <si>
    <t>10886-10885</t>
  </si>
  <si>
    <t>10886-13096</t>
  </si>
  <si>
    <t>10887-13096</t>
  </si>
  <si>
    <t>10887-25264</t>
  </si>
  <si>
    <t>10888-13098</t>
  </si>
  <si>
    <t>LS325</t>
  </si>
  <si>
    <t>LS385</t>
  </si>
  <si>
    <t>10889-10914</t>
  </si>
  <si>
    <t>LS490</t>
  </si>
  <si>
    <t>10889-13173</t>
  </si>
  <si>
    <t>10890-10891</t>
  </si>
  <si>
    <t>LS640</t>
  </si>
  <si>
    <t>10891-10890</t>
  </si>
  <si>
    <t>10893-13101</t>
  </si>
  <si>
    <t>KS870</t>
  </si>
  <si>
    <t>LT750</t>
  </si>
  <si>
    <t>10897-10898</t>
  </si>
  <si>
    <t>KR285</t>
  </si>
  <si>
    <t>10898-10897</t>
  </si>
  <si>
    <t>10899-18835</t>
  </si>
  <si>
    <t>KR275</t>
  </si>
  <si>
    <t>10900-18833</t>
  </si>
  <si>
    <t>LL220</t>
  </si>
  <si>
    <t>10901-11314</t>
  </si>
  <si>
    <t>KR815</t>
  </si>
  <si>
    <t>PO390</t>
  </si>
  <si>
    <t>10903-10906</t>
  </si>
  <si>
    <t>LT320</t>
  </si>
  <si>
    <t>LT135</t>
  </si>
  <si>
    <t>10904-11369</t>
  </si>
  <si>
    <t>LT793</t>
  </si>
  <si>
    <t>10904-13132</t>
  </si>
  <si>
    <t>10906-10903</t>
  </si>
  <si>
    <t>10906-10911</t>
  </si>
  <si>
    <t>10907-11369</t>
  </si>
  <si>
    <t>LT280</t>
  </si>
  <si>
    <t>LT055</t>
  </si>
  <si>
    <t>10911-10906</t>
  </si>
  <si>
    <t>PK240</t>
  </si>
  <si>
    <t>10914-10889</t>
  </si>
  <si>
    <t>10915-13180</t>
  </si>
  <si>
    <t>MS925</t>
  </si>
  <si>
    <t>10916-25623</t>
  </si>
  <si>
    <t>10920-13336</t>
  </si>
  <si>
    <t>10921-10926</t>
  </si>
  <si>
    <t>LT520</t>
  </si>
  <si>
    <t>LT983</t>
  </si>
  <si>
    <t>10923-10926</t>
  </si>
  <si>
    <t>10926-10921</t>
  </si>
  <si>
    <t>10926-10923</t>
  </si>
  <si>
    <t>10927-13415</t>
  </si>
  <si>
    <t>LT970</t>
  </si>
  <si>
    <t>10928-13175</t>
  </si>
  <si>
    <t>MS365</t>
  </si>
  <si>
    <t>10930-13410</t>
  </si>
  <si>
    <t>MS725</t>
  </si>
  <si>
    <t>10931-11202</t>
  </si>
  <si>
    <t>MS480</t>
  </si>
  <si>
    <t>10933-11126</t>
  </si>
  <si>
    <t>10933-12916</t>
  </si>
  <si>
    <t>10933-20022</t>
  </si>
  <si>
    <t>MS463</t>
  </si>
  <si>
    <t>10934-13404</t>
  </si>
  <si>
    <t>MR455</t>
  </si>
  <si>
    <t>10937-13404</t>
  </si>
  <si>
    <t>10937-13416</t>
  </si>
  <si>
    <t>10939-10851</t>
  </si>
  <si>
    <t>RJ320</t>
  </si>
  <si>
    <t>10940-14498</t>
  </si>
  <si>
    <t>PK230</t>
  </si>
  <si>
    <t>10943-10850</t>
  </si>
  <si>
    <t>10945-14510</t>
  </si>
  <si>
    <t>10948-10860</t>
  </si>
  <si>
    <t>10948-14495</t>
  </si>
  <si>
    <t>SJ070</t>
  </si>
  <si>
    <t>10951-14280</t>
  </si>
  <si>
    <t>10953-10856</t>
  </si>
  <si>
    <t>10955-10857</t>
  </si>
  <si>
    <t>10956-10841</t>
  </si>
  <si>
    <t>10956-10842</t>
  </si>
  <si>
    <t>10964-10844</t>
  </si>
  <si>
    <t>10966-10689</t>
  </si>
  <si>
    <t>10968-10357</t>
  </si>
  <si>
    <t>10970-14512</t>
  </si>
  <si>
    <t>RJ822</t>
  </si>
  <si>
    <t>10972-10599</t>
  </si>
  <si>
    <t>10974-10980</t>
  </si>
  <si>
    <t>MU185</t>
  </si>
  <si>
    <t>10980-10974</t>
  </si>
  <si>
    <t>QI120</t>
  </si>
  <si>
    <t>RI230</t>
  </si>
  <si>
    <t>10985-10987</t>
  </si>
  <si>
    <t>QI650</t>
  </si>
  <si>
    <t>10985-14526</t>
  </si>
  <si>
    <t>10986-10691</t>
  </si>
  <si>
    <t>10986-12967</t>
  </si>
  <si>
    <t>10987-10985</t>
  </si>
  <si>
    <t>10987-10990</t>
  </si>
  <si>
    <t>QI350</t>
  </si>
  <si>
    <t>NT495</t>
  </si>
  <si>
    <t>10990-10987</t>
  </si>
  <si>
    <t>10991-11003</t>
  </si>
  <si>
    <t>NT510</t>
  </si>
  <si>
    <t>10992-14527</t>
  </si>
  <si>
    <t>10993-10843</t>
  </si>
  <si>
    <t>10996-10999</t>
  </si>
  <si>
    <t>PI955</t>
  </si>
  <si>
    <t>10998-12954</t>
  </si>
  <si>
    <t>NT260</t>
  </si>
  <si>
    <t>10998-12956</t>
  </si>
  <si>
    <t>10999-10996</t>
  </si>
  <si>
    <t>QG760</t>
  </si>
  <si>
    <t>11003-10991</t>
  </si>
  <si>
    <t>11004-11016</t>
  </si>
  <si>
    <t>KH560</t>
  </si>
  <si>
    <t>11004-14588</t>
  </si>
  <si>
    <t>KH980</t>
  </si>
  <si>
    <t>11005-11127</t>
  </si>
  <si>
    <t>NS575</t>
  </si>
  <si>
    <t>11006-11014</t>
  </si>
  <si>
    <t>LH670</t>
  </si>
  <si>
    <t>11006-15807</t>
  </si>
  <si>
    <t>NL089</t>
  </si>
  <si>
    <t>11007-11137</t>
  </si>
  <si>
    <t>MU675</t>
  </si>
  <si>
    <t>11007-11144</t>
  </si>
  <si>
    <t>11008-11009</t>
  </si>
  <si>
    <t>LH430</t>
  </si>
  <si>
    <t>11009-11008</t>
  </si>
  <si>
    <t>11009-11010</t>
  </si>
  <si>
    <t>KH290</t>
  </si>
  <si>
    <t>11010-11009</t>
  </si>
  <si>
    <t>11010-11020</t>
  </si>
  <si>
    <t>PO120</t>
  </si>
  <si>
    <t>11012-11013</t>
  </si>
  <si>
    <t>LH370</t>
  </si>
  <si>
    <t>11013-11012</t>
  </si>
  <si>
    <t>11013-14593</t>
  </si>
  <si>
    <t>11014-11006</t>
  </si>
  <si>
    <t>11016-11004</t>
  </si>
  <si>
    <t>11017-14588</t>
  </si>
  <si>
    <t>KH040</t>
  </si>
  <si>
    <t>11017-15945</t>
  </si>
  <si>
    <t>11017-25546</t>
  </si>
  <si>
    <t>MU575</t>
  </si>
  <si>
    <t>11020-11010</t>
  </si>
  <si>
    <t>KI325</t>
  </si>
  <si>
    <t>11022-11044</t>
  </si>
  <si>
    <t>NF930</t>
  </si>
  <si>
    <t>LG830</t>
  </si>
  <si>
    <t>11025-11034</t>
  </si>
  <si>
    <t>LG670</t>
  </si>
  <si>
    <t>11025-14659</t>
  </si>
  <si>
    <t>11026-11036</t>
  </si>
  <si>
    <t>LF530</t>
  </si>
  <si>
    <t>11026-14664</t>
  </si>
  <si>
    <t>11029-11031</t>
  </si>
  <si>
    <t>11029-14662</t>
  </si>
  <si>
    <t>11030-11033</t>
  </si>
  <si>
    <t>11030-12311</t>
  </si>
  <si>
    <t>NT090</t>
  </si>
  <si>
    <t>11031-11029</t>
  </si>
  <si>
    <t>11032-25550</t>
  </si>
  <si>
    <t>LG270</t>
  </si>
  <si>
    <t>11033-11030</t>
  </si>
  <si>
    <t>11034-11025</t>
  </si>
  <si>
    <t>11036-11026</t>
  </si>
  <si>
    <t>PT630</t>
  </si>
  <si>
    <t>11041-12310</t>
  </si>
  <si>
    <t>PT570</t>
  </si>
  <si>
    <t>11041-12311</t>
  </si>
  <si>
    <t>11042-12310</t>
  </si>
  <si>
    <t>QU920</t>
  </si>
  <si>
    <t>11044-11022</t>
  </si>
  <si>
    <t>11045-11048</t>
  </si>
  <si>
    <t>QU890</t>
  </si>
  <si>
    <t>QU200</t>
  </si>
  <si>
    <t>11047-15772</t>
  </si>
  <si>
    <t>NH270</t>
  </si>
  <si>
    <t>11048-11045</t>
  </si>
  <si>
    <t>11049-12924</t>
  </si>
  <si>
    <t>PT730</t>
  </si>
  <si>
    <t>11051-10821</t>
  </si>
  <si>
    <t>11051-11052</t>
  </si>
  <si>
    <t>11052-11051</t>
  </si>
  <si>
    <t>11054-11055</t>
  </si>
  <si>
    <t>PF320</t>
  </si>
  <si>
    <t>11055-11054</t>
  </si>
  <si>
    <t>11056-11057</t>
  </si>
  <si>
    <t>PF440</t>
  </si>
  <si>
    <t>11056-14869</t>
  </si>
  <si>
    <t>11057-11056</t>
  </si>
  <si>
    <t>11058-11059</t>
  </si>
  <si>
    <t>PF660</t>
  </si>
  <si>
    <t>PF220</t>
  </si>
  <si>
    <t>11059-11058</t>
  </si>
  <si>
    <t>PF750</t>
  </si>
  <si>
    <t>PF920</t>
  </si>
  <si>
    <t>11063-14863</t>
  </si>
  <si>
    <t>11076-12862</t>
  </si>
  <si>
    <t>11077-25272</t>
  </si>
  <si>
    <t>QU670</t>
  </si>
  <si>
    <t>11078-25615</t>
  </si>
  <si>
    <t>QT590</t>
  </si>
  <si>
    <t>QT570</t>
  </si>
  <si>
    <t>11080-11082</t>
  </si>
  <si>
    <t>QT010</t>
  </si>
  <si>
    <t>QT930</t>
  </si>
  <si>
    <t>11082-11080</t>
  </si>
  <si>
    <t>QT170</t>
  </si>
  <si>
    <t>11083-14905</t>
  </si>
  <si>
    <t>11084-11095</t>
  </si>
  <si>
    <t>QE945</t>
  </si>
  <si>
    <t>11086-11088</t>
  </si>
  <si>
    <t>QE165</t>
  </si>
  <si>
    <t>11088-11086</t>
  </si>
  <si>
    <t>11089-11091</t>
  </si>
  <si>
    <t>QE225</t>
  </si>
  <si>
    <t>11090-11096</t>
  </si>
  <si>
    <t>QT550</t>
  </si>
  <si>
    <t>11091-11089</t>
  </si>
  <si>
    <t>11092-14909</t>
  </si>
  <si>
    <t>QE705</t>
  </si>
  <si>
    <t>11094-15764</t>
  </si>
  <si>
    <t>QE745</t>
  </si>
  <si>
    <t>11095-11084</t>
  </si>
  <si>
    <t>11096-11090</t>
  </si>
  <si>
    <t>11098-11135</t>
  </si>
  <si>
    <t>RE070</t>
  </si>
  <si>
    <t>SF403</t>
  </si>
  <si>
    <t>QS730</t>
  </si>
  <si>
    <t>11104-12917</t>
  </si>
  <si>
    <t>NS075</t>
  </si>
  <si>
    <t>11104-15678</t>
  </si>
  <si>
    <t>PT190</t>
  </si>
  <si>
    <t>11105-15703</t>
  </si>
  <si>
    <t>QT490</t>
  </si>
  <si>
    <t>11106-12868</t>
  </si>
  <si>
    <t>11107-12925</t>
  </si>
  <si>
    <t>QS510</t>
  </si>
  <si>
    <t>11107-25617</t>
  </si>
  <si>
    <t>11109-11192</t>
  </si>
  <si>
    <t>QS150</t>
  </si>
  <si>
    <t>11109-12890</t>
  </si>
  <si>
    <t>11110-11170</t>
  </si>
  <si>
    <t>NS705</t>
  </si>
  <si>
    <t>QS570</t>
  </si>
  <si>
    <t>11112-11114</t>
  </si>
  <si>
    <t>11114-11112</t>
  </si>
  <si>
    <t>11114-25325</t>
  </si>
  <si>
    <t>QS891</t>
  </si>
  <si>
    <t>11116-12884</t>
  </si>
  <si>
    <t>RE895</t>
  </si>
  <si>
    <t>11118-12917</t>
  </si>
  <si>
    <t>RF730</t>
  </si>
  <si>
    <t>NS335</t>
  </si>
  <si>
    <t>RE495</t>
  </si>
  <si>
    <t>11123-15762</t>
  </si>
  <si>
    <t>RE115</t>
  </si>
  <si>
    <t>RE445</t>
  </si>
  <si>
    <t>11124-12922</t>
  </si>
  <si>
    <t>11125-11127</t>
  </si>
  <si>
    <t>11125-12900</t>
  </si>
  <si>
    <t>11125-12918</t>
  </si>
  <si>
    <t>NS545</t>
  </si>
  <si>
    <t>11126-10933</t>
  </si>
  <si>
    <t>11126-12903</t>
  </si>
  <si>
    <t>11127-11005</t>
  </si>
  <si>
    <t>11127-11125</t>
  </si>
  <si>
    <t>11129-11136</t>
  </si>
  <si>
    <t>11129-25629</t>
  </si>
  <si>
    <t>11131-14871</t>
  </si>
  <si>
    <t>NF110</t>
  </si>
  <si>
    <t>PD085</t>
  </si>
  <si>
    <t>11135-11098</t>
  </si>
  <si>
    <t>11136-11129</t>
  </si>
  <si>
    <t>11137-11007</t>
  </si>
  <si>
    <t>11137-12979</t>
  </si>
  <si>
    <t>11138-11152</t>
  </si>
  <si>
    <t>RC290</t>
  </si>
  <si>
    <t>11138-11343</t>
  </si>
  <si>
    <t>RC065</t>
  </si>
  <si>
    <t>11139-14933</t>
  </si>
  <si>
    <t>RC361</t>
  </si>
  <si>
    <t>11141-11147</t>
  </si>
  <si>
    <t>11143-11345</t>
  </si>
  <si>
    <t>RC916</t>
  </si>
  <si>
    <t>11144-11007</t>
  </si>
  <si>
    <t>11146-12979</t>
  </si>
  <si>
    <t>11147-11141</t>
  </si>
  <si>
    <t>11148-14933</t>
  </si>
  <si>
    <t>RC435</t>
  </si>
  <si>
    <t>11149-11167</t>
  </si>
  <si>
    <t>RC615</t>
  </si>
  <si>
    <t>11150-11167</t>
  </si>
  <si>
    <t>11151-25500</t>
  </si>
  <si>
    <t>11152-11138</t>
  </si>
  <si>
    <t>11153-11349</t>
  </si>
  <si>
    <t>11155-15079</t>
  </si>
  <si>
    <t>PD955</t>
  </si>
  <si>
    <t>11156-11182</t>
  </si>
  <si>
    <t>11157-14894</t>
  </si>
  <si>
    <t>11159-11178</t>
  </si>
  <si>
    <t>PD635</t>
  </si>
  <si>
    <t>11160-14896</t>
  </si>
  <si>
    <t>11162-14883</t>
  </si>
  <si>
    <t>PE330</t>
  </si>
  <si>
    <t>11162-30004</t>
  </si>
  <si>
    <t>PD450</t>
  </si>
  <si>
    <t>11163-11185</t>
  </si>
  <si>
    <t>11166-15879</t>
  </si>
  <si>
    <t>QE580</t>
  </si>
  <si>
    <t>QE105</t>
  </si>
  <si>
    <t>11167-11149</t>
  </si>
  <si>
    <t>11167-11150</t>
  </si>
  <si>
    <t>11168-25121</t>
  </si>
  <si>
    <t>RE475</t>
  </si>
  <si>
    <t>11170-11110</t>
  </si>
  <si>
    <t>11174-11177</t>
  </si>
  <si>
    <t>NS745</t>
  </si>
  <si>
    <t>11175-11176</t>
  </si>
  <si>
    <t>PD045</t>
  </si>
  <si>
    <t>11175-25214</t>
  </si>
  <si>
    <t>11176-11175</t>
  </si>
  <si>
    <t>11177-11174</t>
  </si>
  <si>
    <t>11177-11179</t>
  </si>
  <si>
    <t>11178-11159</t>
  </si>
  <si>
    <t>11179-11177</t>
  </si>
  <si>
    <t>11181-11196</t>
  </si>
  <si>
    <t>NS665</t>
  </si>
  <si>
    <t>11182-11156</t>
  </si>
  <si>
    <t>11182-15079</t>
  </si>
  <si>
    <t>11183-12899</t>
  </si>
  <si>
    <t>11184-12897</t>
  </si>
  <si>
    <t>NS205</t>
  </si>
  <si>
    <t>11184-12898</t>
  </si>
  <si>
    <t>11185-11163</t>
  </si>
  <si>
    <t>11185-11187</t>
  </si>
  <si>
    <t>11185-15879</t>
  </si>
  <si>
    <t>NS735</t>
  </si>
  <si>
    <t>11187-11185</t>
  </si>
  <si>
    <t>11189-14881</t>
  </si>
  <si>
    <t>PE060</t>
  </si>
  <si>
    <t>11192-11109</t>
  </si>
  <si>
    <t>NF130</t>
  </si>
  <si>
    <t>11196-11181</t>
  </si>
  <si>
    <t>11196-12913</t>
  </si>
  <si>
    <t>NF060</t>
  </si>
  <si>
    <t>NF310</t>
  </si>
  <si>
    <t>11200-14883</t>
  </si>
  <si>
    <t>PE040</t>
  </si>
  <si>
    <t>NF870</t>
  </si>
  <si>
    <t>11202-10931</t>
  </si>
  <si>
    <t>11202-12907</t>
  </si>
  <si>
    <t>MS445</t>
  </si>
  <si>
    <t>11203-12912</t>
  </si>
  <si>
    <t>11205-12110</t>
  </si>
  <si>
    <t>LE735</t>
  </si>
  <si>
    <t>11209-17063</t>
  </si>
  <si>
    <t>LE865</t>
  </si>
  <si>
    <t>LE275</t>
  </si>
  <si>
    <t>11218-17014</t>
  </si>
  <si>
    <t>JF650</t>
  </si>
  <si>
    <t>11218-17052</t>
  </si>
  <si>
    <t>MR485</t>
  </si>
  <si>
    <t>11220-15640</t>
  </si>
  <si>
    <t>JG280</t>
  </si>
  <si>
    <t>11220-15641</t>
  </si>
  <si>
    <t>JG040</t>
  </si>
  <si>
    <t>11221-13418</t>
  </si>
  <si>
    <t>MR842</t>
  </si>
  <si>
    <t>KD490</t>
  </si>
  <si>
    <t>GE320</t>
  </si>
  <si>
    <t>GE870</t>
  </si>
  <si>
    <t>11228-11233</t>
  </si>
  <si>
    <t>HG210</t>
  </si>
  <si>
    <t>11228-14613</t>
  </si>
  <si>
    <t>HG970</t>
  </si>
  <si>
    <t>HF030</t>
  </si>
  <si>
    <t>11233-11228</t>
  </si>
  <si>
    <t>11234-15638</t>
  </si>
  <si>
    <t>HF160</t>
  </si>
  <si>
    <t>HG070</t>
  </si>
  <si>
    <t>11236-14639</t>
  </si>
  <si>
    <t>HD340</t>
  </si>
  <si>
    <t>11237-11246</t>
  </si>
  <si>
    <t>HE260</t>
  </si>
  <si>
    <t>GD750</t>
  </si>
  <si>
    <t>11239-14639</t>
  </si>
  <si>
    <t>HD740</t>
  </si>
  <si>
    <t>JE330</t>
  </si>
  <si>
    <t>11242-11243</t>
  </si>
  <si>
    <t>HE460</t>
  </si>
  <si>
    <t>11243-11242</t>
  </si>
  <si>
    <t>JE680</t>
  </si>
  <si>
    <t>11246-11237</t>
  </si>
  <si>
    <t>11247-25418</t>
  </si>
  <si>
    <t>GD500</t>
  </si>
  <si>
    <t>11253-15680</t>
  </si>
  <si>
    <t>KD140</t>
  </si>
  <si>
    <t>KD070</t>
  </si>
  <si>
    <t>11254-11265</t>
  </si>
  <si>
    <t>MC710</t>
  </si>
  <si>
    <t>11254-15087</t>
  </si>
  <si>
    <t>11256-11259</t>
  </si>
  <si>
    <t>MD290</t>
  </si>
  <si>
    <t>11256-15213</t>
  </si>
  <si>
    <t>11259-11256</t>
  </si>
  <si>
    <t>11260-15117</t>
  </si>
  <si>
    <t>MC670</t>
  </si>
  <si>
    <t>11261-11273</t>
  </si>
  <si>
    <t>MC075</t>
  </si>
  <si>
    <t>11261-15108</t>
  </si>
  <si>
    <t>11262-11339</t>
  </si>
  <si>
    <t>MD100</t>
  </si>
  <si>
    <t>11263-25504</t>
  </si>
  <si>
    <t>MC735</t>
  </si>
  <si>
    <t>MC425</t>
  </si>
  <si>
    <t>11265-11254</t>
  </si>
  <si>
    <t>11265-15104</t>
  </si>
  <si>
    <t>KB080</t>
  </si>
  <si>
    <t>MC355</t>
  </si>
  <si>
    <t>KB330</t>
  </si>
  <si>
    <t>11270-18901</t>
  </si>
  <si>
    <t>11273-11261</t>
  </si>
  <si>
    <t>11275-15138</t>
  </si>
  <si>
    <t>MC520</t>
  </si>
  <si>
    <t>11290-11291</t>
  </si>
  <si>
    <t>MC195</t>
  </si>
  <si>
    <t>11290-11296</t>
  </si>
  <si>
    <t>11291-11290</t>
  </si>
  <si>
    <t>11295-15200</t>
  </si>
  <si>
    <t>11296-11290</t>
  </si>
  <si>
    <t>11298-11303</t>
  </si>
  <si>
    <t>HP185</t>
  </si>
  <si>
    <t>11298-18844</t>
  </si>
  <si>
    <t>11300-18978</t>
  </si>
  <si>
    <t>MA150</t>
  </si>
  <si>
    <t>11302-11398</t>
  </si>
  <si>
    <t>MB890</t>
  </si>
  <si>
    <t>MB450</t>
  </si>
  <si>
    <t>11303-11298</t>
  </si>
  <si>
    <t>11305-17102</t>
  </si>
  <si>
    <t>QA700</t>
  </si>
  <si>
    <t>NA560</t>
  </si>
  <si>
    <t>KR725</t>
  </si>
  <si>
    <t>11314-10901</t>
  </si>
  <si>
    <t>11319-13088</t>
  </si>
  <si>
    <t>JQ590</t>
  </si>
  <si>
    <t>11319-13104</t>
  </si>
  <si>
    <t>11320-13087</t>
  </si>
  <si>
    <t>KR085</t>
  </si>
  <si>
    <t>11320-13091</t>
  </si>
  <si>
    <t>KR395</t>
  </si>
  <si>
    <t>11323-15716</t>
  </si>
  <si>
    <t>JP700</t>
  </si>
  <si>
    <t>11330-11333</t>
  </si>
  <si>
    <t>GQ540</t>
  </si>
  <si>
    <t>11330-11336</t>
  </si>
  <si>
    <t>GQ140</t>
  </si>
  <si>
    <t>11333-11330</t>
  </si>
  <si>
    <t>11336-11330</t>
  </si>
  <si>
    <t>GQ980</t>
  </si>
  <si>
    <t>11339-11262</t>
  </si>
  <si>
    <t>11339-11341</t>
  </si>
  <si>
    <t>MD420</t>
  </si>
  <si>
    <t>11339-25215</t>
  </si>
  <si>
    <t>11341-11339</t>
  </si>
  <si>
    <t>MD370</t>
  </si>
  <si>
    <t>11342-11343</t>
  </si>
  <si>
    <t>11342-11345</t>
  </si>
  <si>
    <t>11343-11138</t>
  </si>
  <si>
    <t>11343-11342</t>
  </si>
  <si>
    <t>11344-14931</t>
  </si>
  <si>
    <t>RC753</t>
  </si>
  <si>
    <t>11345-11143</t>
  </si>
  <si>
    <t>11345-11342</t>
  </si>
  <si>
    <t>11345-14927</t>
  </si>
  <si>
    <t>RC092</t>
  </si>
  <si>
    <t>11347-10066</t>
  </si>
  <si>
    <t>11349-11153</t>
  </si>
  <si>
    <t>11350-11351</t>
  </si>
  <si>
    <t>QC020</t>
  </si>
  <si>
    <t>11350-11355</t>
  </si>
  <si>
    <t>QC690</t>
  </si>
  <si>
    <t>11350-25353</t>
  </si>
  <si>
    <t>11351-11350</t>
  </si>
  <si>
    <t>11351-25413</t>
  </si>
  <si>
    <t>QC510</t>
  </si>
  <si>
    <t>11352-11353</t>
  </si>
  <si>
    <t>11353-11352</t>
  </si>
  <si>
    <t>11354-15152</t>
  </si>
  <si>
    <t>11354-25351</t>
  </si>
  <si>
    <t>11355-11350</t>
  </si>
  <si>
    <t>NF750</t>
  </si>
  <si>
    <t>11362-10075</t>
  </si>
  <si>
    <t>NA770</t>
  </si>
  <si>
    <t>NA400</t>
  </si>
  <si>
    <t>11366-15149</t>
  </si>
  <si>
    <t>11367-13136</t>
  </si>
  <si>
    <t>KR895</t>
  </si>
  <si>
    <t>UE970</t>
  </si>
  <si>
    <t>11369-10904</t>
  </si>
  <si>
    <t>11369-10907</t>
  </si>
  <si>
    <t>LE095</t>
  </si>
  <si>
    <t>LE075</t>
  </si>
  <si>
    <t>KD020</t>
  </si>
  <si>
    <t>KB180</t>
  </si>
  <si>
    <t>11378-11424</t>
  </si>
  <si>
    <t>LR035</t>
  </si>
  <si>
    <t>11379-25322</t>
  </si>
  <si>
    <t>LP840</t>
  </si>
  <si>
    <t>KQ795</t>
  </si>
  <si>
    <t>11380-25322</t>
  </si>
  <si>
    <t>LR720</t>
  </si>
  <si>
    <t>11383-13298</t>
  </si>
  <si>
    <t>LR905</t>
  </si>
  <si>
    <t>KD040</t>
  </si>
  <si>
    <t>11388-13298</t>
  </si>
  <si>
    <t>JB290</t>
  </si>
  <si>
    <t>KB780</t>
  </si>
  <si>
    <t>KB830</t>
  </si>
  <si>
    <t>JB200</t>
  </si>
  <si>
    <t>JB080</t>
  </si>
  <si>
    <t>11398-11302</t>
  </si>
  <si>
    <t>11398-15172</t>
  </si>
  <si>
    <t>KA330</t>
  </si>
  <si>
    <t>MB298</t>
  </si>
  <si>
    <t>KA420</t>
  </si>
  <si>
    <t>11416-13158</t>
  </si>
  <si>
    <t>LP770</t>
  </si>
  <si>
    <t>11424-11378</t>
  </si>
  <si>
    <t>11427-11466</t>
  </si>
  <si>
    <t>MR585</t>
  </si>
  <si>
    <t>LT630</t>
  </si>
  <si>
    <t>MQ890</t>
  </si>
  <si>
    <t>MR925</t>
  </si>
  <si>
    <t>11466-11427</t>
  </si>
  <si>
    <t>11466-15679</t>
  </si>
  <si>
    <t>11480-11490</t>
  </si>
  <si>
    <t>11490-11480</t>
  </si>
  <si>
    <t>NQ420</t>
  </si>
  <si>
    <t>MP590</t>
  </si>
  <si>
    <t>11494-13426</t>
  </si>
  <si>
    <t>QR430</t>
  </si>
  <si>
    <t>NQ190</t>
  </si>
  <si>
    <t>11530-12124</t>
  </si>
  <si>
    <t>11530-12890</t>
  </si>
  <si>
    <t>11534-11651</t>
  </si>
  <si>
    <t>NQ200</t>
  </si>
  <si>
    <t>11534-19764</t>
  </si>
  <si>
    <t>QR640</t>
  </si>
  <si>
    <t>11536-13373</t>
  </si>
  <si>
    <t>QR890</t>
  </si>
  <si>
    <t>11536-13437</t>
  </si>
  <si>
    <t>11539-11551</t>
  </si>
  <si>
    <t>11540-13377</t>
  </si>
  <si>
    <t>QR830</t>
  </si>
  <si>
    <t>QR110</t>
  </si>
  <si>
    <t>11546-13372</t>
  </si>
  <si>
    <t>RR990</t>
  </si>
  <si>
    <t>11551-11539</t>
  </si>
  <si>
    <t>11557-15831</t>
  </si>
  <si>
    <t>11558-11562</t>
  </si>
  <si>
    <t>RR650</t>
  </si>
  <si>
    <t>11558-11565</t>
  </si>
  <si>
    <t>11560-13369</t>
  </si>
  <si>
    <t>RR250</t>
  </si>
  <si>
    <t>11562-11558</t>
  </si>
  <si>
    <t>11562-11566</t>
  </si>
  <si>
    <t>QQ615</t>
  </si>
  <si>
    <t>11565-11558</t>
  </si>
  <si>
    <t>11566-11562</t>
  </si>
  <si>
    <t>QQ020</t>
  </si>
  <si>
    <t>QQ430</t>
  </si>
  <si>
    <t>11578-13602</t>
  </si>
  <si>
    <t>QR560</t>
  </si>
  <si>
    <t>QQ630</t>
  </si>
  <si>
    <t>QQ450</t>
  </si>
  <si>
    <t>11589-15828</t>
  </si>
  <si>
    <t>QR130</t>
  </si>
  <si>
    <t>11589-15830</t>
  </si>
  <si>
    <t>11590-11651</t>
  </si>
  <si>
    <t>NQ140</t>
  </si>
  <si>
    <t>11590-15829</t>
  </si>
  <si>
    <t>NQ280</t>
  </si>
  <si>
    <t>11593-11600</t>
  </si>
  <si>
    <t>11593-11604</t>
  </si>
  <si>
    <t>NQ500</t>
  </si>
  <si>
    <t>11593-15830</t>
  </si>
  <si>
    <t>11598-13633</t>
  </si>
  <si>
    <t>NP830</t>
  </si>
  <si>
    <t>11600-11593</t>
  </si>
  <si>
    <t>11604-11593</t>
  </si>
  <si>
    <t>11604-15829</t>
  </si>
  <si>
    <t>11608-11648</t>
  </si>
  <si>
    <t>NQ540</t>
  </si>
  <si>
    <t>NQ160</t>
  </si>
  <si>
    <t>MP075</t>
  </si>
  <si>
    <t>QP810</t>
  </si>
  <si>
    <t>11611-11620</t>
  </si>
  <si>
    <t>QQ710</t>
  </si>
  <si>
    <t>11612-11617</t>
  </si>
  <si>
    <t>QP610</t>
  </si>
  <si>
    <t>11612-15657</t>
  </si>
  <si>
    <t>11613-15838</t>
  </si>
  <si>
    <t>QP790</t>
  </si>
  <si>
    <t>11615-11886</t>
  </si>
  <si>
    <t>11617-11612</t>
  </si>
  <si>
    <t>11620-11611</t>
  </si>
  <si>
    <t>11621-11630</t>
  </si>
  <si>
    <t>QP410</t>
  </si>
  <si>
    <t>11621-15672</t>
  </si>
  <si>
    <t>11623-13602</t>
  </si>
  <si>
    <t>11624-13624</t>
  </si>
  <si>
    <t>QQ890</t>
  </si>
  <si>
    <t>NP200</t>
  </si>
  <si>
    <t>QQ230</t>
  </si>
  <si>
    <t>NP390</t>
  </si>
  <si>
    <t>QP130</t>
  </si>
  <si>
    <t>11630-11621</t>
  </si>
  <si>
    <t>QP770</t>
  </si>
  <si>
    <t>11632-11635</t>
  </si>
  <si>
    <t>NP650</t>
  </si>
  <si>
    <t>11632-11643</t>
  </si>
  <si>
    <t>NO020</t>
  </si>
  <si>
    <t>NP030</t>
  </si>
  <si>
    <t>11633-11635</t>
  </si>
  <si>
    <t>11633-11648</t>
  </si>
  <si>
    <t>11635-11632</t>
  </si>
  <si>
    <t>11635-11633</t>
  </si>
  <si>
    <t>11638-11640</t>
  </si>
  <si>
    <t>NO555</t>
  </si>
  <si>
    <t>11640-11638</t>
  </si>
  <si>
    <t>11640-18121</t>
  </si>
  <si>
    <t>11643-11632</t>
  </si>
  <si>
    <t>11646-18121</t>
  </si>
  <si>
    <t>11648-11608</t>
  </si>
  <si>
    <t>11648-11633</t>
  </si>
  <si>
    <t>11650-13428</t>
  </si>
  <si>
    <t>11651-11534</t>
  </si>
  <si>
    <t>11651-11590</t>
  </si>
  <si>
    <t>11652-13426</t>
  </si>
  <si>
    <t>MP030</t>
  </si>
  <si>
    <t>11653-25323</t>
  </si>
  <si>
    <t>MP381</t>
  </si>
  <si>
    <t>MQ740</t>
  </si>
  <si>
    <t>11655-13639</t>
  </si>
  <si>
    <t>NO615</t>
  </si>
  <si>
    <t>11657-13166</t>
  </si>
  <si>
    <t>LQ360</t>
  </si>
  <si>
    <t>LQ500</t>
  </si>
  <si>
    <t>PT810</t>
  </si>
  <si>
    <t>11667-11743</t>
  </si>
  <si>
    <t>LO970</t>
  </si>
  <si>
    <t>LO030</t>
  </si>
  <si>
    <t>11668-11669</t>
  </si>
  <si>
    <t>MO390</t>
  </si>
  <si>
    <t>11668-13658</t>
  </si>
  <si>
    <t>11669-11668</t>
  </si>
  <si>
    <t>11669-11748</t>
  </si>
  <si>
    <t>MO650</t>
  </si>
  <si>
    <t>11669-11749</t>
  </si>
  <si>
    <t>LO180</t>
  </si>
  <si>
    <t>LP280</t>
  </si>
  <si>
    <t>11671-15873</t>
  </si>
  <si>
    <t>11673-11682</t>
  </si>
  <si>
    <t>KQ450</t>
  </si>
  <si>
    <t>KQ750</t>
  </si>
  <si>
    <t>11677-11679</t>
  </si>
  <si>
    <t>JN059</t>
  </si>
  <si>
    <t>LP060</t>
  </si>
  <si>
    <t>11679-11677</t>
  </si>
  <si>
    <t>11682-11673</t>
  </si>
  <si>
    <t>11684-11690</t>
  </si>
  <si>
    <t>HN745</t>
  </si>
  <si>
    <t>HN865</t>
  </si>
  <si>
    <t>11689-11695</t>
  </si>
  <si>
    <t>HN230</t>
  </si>
  <si>
    <t>11689-13789</t>
  </si>
  <si>
    <t>11690-11684</t>
  </si>
  <si>
    <t>11690-11692</t>
  </si>
  <si>
    <t>HN270</t>
  </si>
  <si>
    <t>11690-25634</t>
  </si>
  <si>
    <t>11691-11692</t>
  </si>
  <si>
    <t>11691-11694</t>
  </si>
  <si>
    <t>11692-11690</t>
  </si>
  <si>
    <t>11692-11691</t>
  </si>
  <si>
    <t>11694-11691</t>
  </si>
  <si>
    <t>11694-11695</t>
  </si>
  <si>
    <t>11695-11689</t>
  </si>
  <si>
    <t>11695-11694</t>
  </si>
  <si>
    <t>11696-11708</t>
  </si>
  <si>
    <t>HN595</t>
  </si>
  <si>
    <t>11699-14630</t>
  </si>
  <si>
    <t>FD545</t>
  </si>
  <si>
    <t>11701-14630</t>
  </si>
  <si>
    <t>FD415</t>
  </si>
  <si>
    <t>HN235</t>
  </si>
  <si>
    <t>11703-25281</t>
  </si>
  <si>
    <t>DD750</t>
  </si>
  <si>
    <t>11708-11696</t>
  </si>
  <si>
    <t>11709-13807</t>
  </si>
  <si>
    <t>JN125</t>
  </si>
  <si>
    <t>HH345</t>
  </si>
  <si>
    <t>11713-14575</t>
  </si>
  <si>
    <t>HH445</t>
  </si>
  <si>
    <t>11715-13775</t>
  </si>
  <si>
    <t>JN320</t>
  </si>
  <si>
    <t>JN280</t>
  </si>
  <si>
    <t>11716-13926</t>
  </si>
  <si>
    <t>11716-13931</t>
  </si>
  <si>
    <t>11717-11719</t>
  </si>
  <si>
    <t>JN935</t>
  </si>
  <si>
    <t>11718-11720</t>
  </si>
  <si>
    <t>11719-11717</t>
  </si>
  <si>
    <t>11719-13780</t>
  </si>
  <si>
    <t>11720-11718</t>
  </si>
  <si>
    <t>11721-13764</t>
  </si>
  <si>
    <t>JN550</t>
  </si>
  <si>
    <t>11723-11782</t>
  </si>
  <si>
    <t>HH125</t>
  </si>
  <si>
    <t>HH105</t>
  </si>
  <si>
    <t>11728-25759</t>
  </si>
  <si>
    <t>KG380</t>
  </si>
  <si>
    <t>KG260</t>
  </si>
  <si>
    <t>11730-11739</t>
  </si>
  <si>
    <t>11731-13756</t>
  </si>
  <si>
    <t>JN035</t>
  </si>
  <si>
    <t>KI370</t>
  </si>
  <si>
    <t>11734-13757</t>
  </si>
  <si>
    <t>JN785</t>
  </si>
  <si>
    <t>11736-25583</t>
  </si>
  <si>
    <t>11739-11730</t>
  </si>
  <si>
    <t>11741-13645</t>
  </si>
  <si>
    <t>LO050</t>
  </si>
  <si>
    <t>11743-11667</t>
  </si>
  <si>
    <t>11748-11669</t>
  </si>
  <si>
    <t>LO590</t>
  </si>
  <si>
    <t>11749-11669</t>
  </si>
  <si>
    <t>11749-13662</t>
  </si>
  <si>
    <t>11750-11762</t>
  </si>
  <si>
    <t>NO655</t>
  </si>
  <si>
    <t>11756-12112</t>
  </si>
  <si>
    <t>MO370</t>
  </si>
  <si>
    <t>TF340</t>
  </si>
  <si>
    <t>11758-13929</t>
  </si>
  <si>
    <t>11758-13931</t>
  </si>
  <si>
    <t>11759-13926</t>
  </si>
  <si>
    <t>11760-11776</t>
  </si>
  <si>
    <t>11762-11750</t>
  </si>
  <si>
    <t>LN470</t>
  </si>
  <si>
    <t>LN990</t>
  </si>
  <si>
    <t>11766-13744</t>
  </si>
  <si>
    <t>LM890</t>
  </si>
  <si>
    <t>11768-11770</t>
  </si>
  <si>
    <t>LM920</t>
  </si>
  <si>
    <t>11770-11768</t>
  </si>
  <si>
    <t>11772-11773</t>
  </si>
  <si>
    <t>LM040</t>
  </si>
  <si>
    <t>11772-11934</t>
  </si>
  <si>
    <t>LM320</t>
  </si>
  <si>
    <t>11773-11772</t>
  </si>
  <si>
    <t>11773-13746</t>
  </si>
  <si>
    <t>11775-11941</t>
  </si>
  <si>
    <t>LN370</t>
  </si>
  <si>
    <t>11775-13749</t>
  </si>
  <si>
    <t>11776-11760</t>
  </si>
  <si>
    <t>11776-11778</t>
  </si>
  <si>
    <t>11778-11776</t>
  </si>
  <si>
    <t>11778-14575</t>
  </si>
  <si>
    <t>11779-13746</t>
  </si>
  <si>
    <t>KI245</t>
  </si>
  <si>
    <t>KI520</t>
  </si>
  <si>
    <t>11781-13662</t>
  </si>
  <si>
    <t>11782-11723</t>
  </si>
  <si>
    <t>11783-11787</t>
  </si>
  <si>
    <t>JI230</t>
  </si>
  <si>
    <t>11786-11793</t>
  </si>
  <si>
    <t>JI170</t>
  </si>
  <si>
    <t>KI505</t>
  </si>
  <si>
    <t>11787-11783</t>
  </si>
  <si>
    <t>11787-11791</t>
  </si>
  <si>
    <t>11788-11789</t>
  </si>
  <si>
    <t>JI801</t>
  </si>
  <si>
    <t>11788-11792</t>
  </si>
  <si>
    <t>11789-11788</t>
  </si>
  <si>
    <t>KI675</t>
  </si>
  <si>
    <t>11790-11791</t>
  </si>
  <si>
    <t>11791-11787</t>
  </si>
  <si>
    <t>11791-11790</t>
  </si>
  <si>
    <t>11792-11788</t>
  </si>
  <si>
    <t>11792-14052</t>
  </si>
  <si>
    <t>11793-11786</t>
  </si>
  <si>
    <t>11793-14112</t>
  </si>
  <si>
    <t>11794-11795</t>
  </si>
  <si>
    <t>GG080</t>
  </si>
  <si>
    <t>11794-14038</t>
  </si>
  <si>
    <t>11795-11794</t>
  </si>
  <si>
    <t>11797-14044</t>
  </si>
  <si>
    <t>JI067</t>
  </si>
  <si>
    <t>JI430</t>
  </si>
  <si>
    <t>KI785</t>
  </si>
  <si>
    <t>11800-14295</t>
  </si>
  <si>
    <t>11801-13833</t>
  </si>
  <si>
    <t>JM810</t>
  </si>
  <si>
    <t>11802-11806</t>
  </si>
  <si>
    <t>JM110</t>
  </si>
  <si>
    <t>11802-13841</t>
  </si>
  <si>
    <t>JM890</t>
  </si>
  <si>
    <t>KJ060</t>
  </si>
  <si>
    <t>11806-11802</t>
  </si>
  <si>
    <t>11806-13846</t>
  </si>
  <si>
    <t>11808-13815</t>
  </si>
  <si>
    <t>JM190</t>
  </si>
  <si>
    <t>11809-13807</t>
  </si>
  <si>
    <t>JM250</t>
  </si>
  <si>
    <t>11809-15347</t>
  </si>
  <si>
    <t>11813-11818</t>
  </si>
  <si>
    <t>KN540</t>
  </si>
  <si>
    <t>11814-11816</t>
  </si>
  <si>
    <t>11815-11817</t>
  </si>
  <si>
    <t>JM050</t>
  </si>
  <si>
    <t>11816-11814</t>
  </si>
  <si>
    <t>11816-25371</t>
  </si>
  <si>
    <t>11817-11815</t>
  </si>
  <si>
    <t>11817-25371</t>
  </si>
  <si>
    <t>11818-11813</t>
  </si>
  <si>
    <t>KN570</t>
  </si>
  <si>
    <t>11821-25370</t>
  </si>
  <si>
    <t>LM380</t>
  </si>
  <si>
    <t>KN390</t>
  </si>
  <si>
    <t>KN310</t>
  </si>
  <si>
    <t>KN350</t>
  </si>
  <si>
    <t>KN646</t>
  </si>
  <si>
    <t>11827-11828</t>
  </si>
  <si>
    <t>LL500</t>
  </si>
  <si>
    <t>11828-11827</t>
  </si>
  <si>
    <t>11828-11929</t>
  </si>
  <si>
    <t>11830-11852</t>
  </si>
  <si>
    <t>KK350</t>
  </si>
  <si>
    <t>LL480</t>
  </si>
  <si>
    <t>JM675</t>
  </si>
  <si>
    <t>KK100</t>
  </si>
  <si>
    <t>KJ555</t>
  </si>
  <si>
    <t>KK650</t>
  </si>
  <si>
    <t>11846-11848</t>
  </si>
  <si>
    <t>KJ130</t>
  </si>
  <si>
    <t>11848-11846</t>
  </si>
  <si>
    <t>11848-11854</t>
  </si>
  <si>
    <t>LL700</t>
  </si>
  <si>
    <t>11852-11830</t>
  </si>
  <si>
    <t>LL020</t>
  </si>
  <si>
    <t>11854-11848</t>
  </si>
  <si>
    <t>11855-15818</t>
  </si>
  <si>
    <t>LL780</t>
  </si>
  <si>
    <t>11857-11862</t>
  </si>
  <si>
    <t>KK200</t>
  </si>
  <si>
    <t>11858-11862</t>
  </si>
  <si>
    <t>11862-11857</t>
  </si>
  <si>
    <t>11862-11858</t>
  </si>
  <si>
    <t>KJ605</t>
  </si>
  <si>
    <t>11865-13867</t>
  </si>
  <si>
    <t>KJ565</t>
  </si>
  <si>
    <t>11866-11869</t>
  </si>
  <si>
    <t>KJ355</t>
  </si>
  <si>
    <t>11866-15813</t>
  </si>
  <si>
    <t>KJ845</t>
  </si>
  <si>
    <t>11869-11866</t>
  </si>
  <si>
    <t>KJ985</t>
  </si>
  <si>
    <t>11872-15813</t>
  </si>
  <si>
    <t>KJ775</t>
  </si>
  <si>
    <t>KJ575</t>
  </si>
  <si>
    <t>11876-11881</t>
  </si>
  <si>
    <t>LI750</t>
  </si>
  <si>
    <t>11881-11876</t>
  </si>
  <si>
    <t>11881-14152</t>
  </si>
  <si>
    <t>11882-14156</t>
  </si>
  <si>
    <t>11884-15814</t>
  </si>
  <si>
    <t>KJ050</t>
  </si>
  <si>
    <t>KJ305</t>
  </si>
  <si>
    <t>11886-11615</t>
  </si>
  <si>
    <t>11886-15657</t>
  </si>
  <si>
    <t>11887-14165</t>
  </si>
  <si>
    <t>KJ085</t>
  </si>
  <si>
    <t>11888-11893</t>
  </si>
  <si>
    <t>LI930</t>
  </si>
  <si>
    <t>11888-11921</t>
  </si>
  <si>
    <t>LI790</t>
  </si>
  <si>
    <t>11889-11897</t>
  </si>
  <si>
    <t>LI040</t>
  </si>
  <si>
    <t>11889-14165</t>
  </si>
  <si>
    <t>LI290</t>
  </si>
  <si>
    <t>11890-11892</t>
  </si>
  <si>
    <t>LI210</t>
  </si>
  <si>
    <t>11890-11920</t>
  </si>
  <si>
    <t>LI250</t>
  </si>
  <si>
    <t>11892-11890</t>
  </si>
  <si>
    <t>11893-11888</t>
  </si>
  <si>
    <t>11893-11897</t>
  </si>
  <si>
    <t>11895-11925</t>
  </si>
  <si>
    <t>11897-11889</t>
  </si>
  <si>
    <t>11897-11893</t>
  </si>
  <si>
    <t>LI490</t>
  </si>
  <si>
    <t>11902-11904</t>
  </si>
  <si>
    <t>KI805</t>
  </si>
  <si>
    <t>11902-14285</t>
  </si>
  <si>
    <t>11904-11902</t>
  </si>
  <si>
    <t>11904-14151</t>
  </si>
  <si>
    <t>LI120</t>
  </si>
  <si>
    <t>11906-14285</t>
  </si>
  <si>
    <t>11907-14336</t>
  </si>
  <si>
    <t>MI250</t>
  </si>
  <si>
    <t>11907-14341</t>
  </si>
  <si>
    <t>11909-14341</t>
  </si>
  <si>
    <t>11912-14337</t>
  </si>
  <si>
    <t>MI120</t>
  </si>
  <si>
    <t>MI143</t>
  </si>
  <si>
    <t>MI810</t>
  </si>
  <si>
    <t>MI750</t>
  </si>
  <si>
    <t>11917-12117</t>
  </si>
  <si>
    <t>MI870</t>
  </si>
  <si>
    <t>11920-11890</t>
  </si>
  <si>
    <t>11921-11888</t>
  </si>
  <si>
    <t>KI165</t>
  </si>
  <si>
    <t>11925-11895</t>
  </si>
  <si>
    <t>11926-14300</t>
  </si>
  <si>
    <t>KI180</t>
  </si>
  <si>
    <t>11926-14305</t>
  </si>
  <si>
    <t>KI435</t>
  </si>
  <si>
    <t>11928-13859</t>
  </si>
  <si>
    <t>11929-11828</t>
  </si>
  <si>
    <t>11930-11931</t>
  </si>
  <si>
    <t>KN440</t>
  </si>
  <si>
    <t>11931-11930</t>
  </si>
  <si>
    <t>11934-11772</t>
  </si>
  <si>
    <t>LM670</t>
  </si>
  <si>
    <t>MN200</t>
  </si>
  <si>
    <t>PO060</t>
  </si>
  <si>
    <t>11941-11775</t>
  </si>
  <si>
    <t>11941-11943</t>
  </si>
  <si>
    <t>11942-13731</t>
  </si>
  <si>
    <t>11942-13740</t>
  </si>
  <si>
    <t>11943-11941</t>
  </si>
  <si>
    <t>11943-11958</t>
  </si>
  <si>
    <t>MN450</t>
  </si>
  <si>
    <t>11943-11961</t>
  </si>
  <si>
    <t>MN750</t>
  </si>
  <si>
    <t>11944-11958</t>
  </si>
  <si>
    <t>11944-13735</t>
  </si>
  <si>
    <t>11946-13735</t>
  </si>
  <si>
    <t>11947-19520</t>
  </si>
  <si>
    <t>11947-19733</t>
  </si>
  <si>
    <t>11948-13731</t>
  </si>
  <si>
    <t>11951-13727</t>
  </si>
  <si>
    <t>PO290</t>
  </si>
  <si>
    <t>11952-13728</t>
  </si>
  <si>
    <t>PN730</t>
  </si>
  <si>
    <t>11952-19501</t>
  </si>
  <si>
    <t>11953-13743</t>
  </si>
  <si>
    <t>11955-13741</t>
  </si>
  <si>
    <t>LN070</t>
  </si>
  <si>
    <t>11955-15870</t>
  </si>
  <si>
    <t>11956-11957</t>
  </si>
  <si>
    <t>LN910</t>
  </si>
  <si>
    <t>11958-11943</t>
  </si>
  <si>
    <t>11958-11944</t>
  </si>
  <si>
    <t>LN675</t>
  </si>
  <si>
    <t>11961-11943</t>
  </si>
  <si>
    <t>11961-13740</t>
  </si>
  <si>
    <t>MN250</t>
  </si>
  <si>
    <t>11962-12111</t>
  </si>
  <si>
    <t>NN240</t>
  </si>
  <si>
    <t>11963-13890</t>
  </si>
  <si>
    <t>NN070</t>
  </si>
  <si>
    <t>QN100</t>
  </si>
  <si>
    <t>PO020</t>
  </si>
  <si>
    <t>QN180</t>
  </si>
  <si>
    <t>PO100</t>
  </si>
  <si>
    <t>PN150</t>
  </si>
  <si>
    <t>PN603</t>
  </si>
  <si>
    <t>PN910</t>
  </si>
  <si>
    <t>11973-15904</t>
  </si>
  <si>
    <t>PN070</t>
  </si>
  <si>
    <t>11977-13904</t>
  </si>
  <si>
    <t>PM650</t>
  </si>
  <si>
    <t>11977-25522</t>
  </si>
  <si>
    <t>QM560</t>
  </si>
  <si>
    <t>PN400</t>
  </si>
  <si>
    <t>11981-25058</t>
  </si>
  <si>
    <t>PM390</t>
  </si>
  <si>
    <t>11985-13713</t>
  </si>
  <si>
    <t>11986-12007</t>
  </si>
  <si>
    <t>PM140</t>
  </si>
  <si>
    <t>11986-12009</t>
  </si>
  <si>
    <t>PM050</t>
  </si>
  <si>
    <t>NL010</t>
  </si>
  <si>
    <t>12100-10765</t>
  </si>
  <si>
    <t>NL050</t>
  </si>
  <si>
    <t>NM590</t>
  </si>
  <si>
    <t>NL990</t>
  </si>
  <si>
    <t>NL350</t>
  </si>
  <si>
    <t>12110-11205</t>
  </si>
  <si>
    <t>12111-11962</t>
  </si>
  <si>
    <t>12112-11756</t>
  </si>
  <si>
    <t>12112-25630</t>
  </si>
  <si>
    <t>NP290</t>
  </si>
  <si>
    <t>12116-14306</t>
  </si>
  <si>
    <t>12117-11917</t>
  </si>
  <si>
    <t>12124-11530</t>
  </si>
  <si>
    <t>QS560</t>
  </si>
  <si>
    <t>12128-25637</t>
  </si>
  <si>
    <t>MQ770</t>
  </si>
  <si>
    <t>TR930</t>
  </si>
  <si>
    <t>12130-13490</t>
  </si>
  <si>
    <t>TR080</t>
  </si>
  <si>
    <t>12131-13506</t>
  </si>
  <si>
    <t>SQ500</t>
  </si>
  <si>
    <t>RJ715</t>
  </si>
  <si>
    <t>NM925</t>
  </si>
  <si>
    <t>NL850</t>
  </si>
  <si>
    <t>SC580</t>
  </si>
  <si>
    <t>12310-11041</t>
  </si>
  <si>
    <t>12310-11042</t>
  </si>
  <si>
    <t>12311-11030</t>
  </si>
  <si>
    <t>12311-11041</t>
  </si>
  <si>
    <t>12369-20107</t>
  </si>
  <si>
    <t>UC230</t>
  </si>
  <si>
    <t>12369-20108</t>
  </si>
  <si>
    <t>SC980</t>
  </si>
  <si>
    <t>12408-13918</t>
  </si>
  <si>
    <t>KS090</t>
  </si>
  <si>
    <t>NW237</t>
  </si>
  <si>
    <t>NW245</t>
  </si>
  <si>
    <t>12627-10433</t>
  </si>
  <si>
    <t>NZ185</t>
  </si>
  <si>
    <t>QX270</t>
  </si>
  <si>
    <t>12640-10461</t>
  </si>
  <si>
    <t>NZ375</t>
  </si>
  <si>
    <t>WE590</t>
  </si>
  <si>
    <t>12682-12693</t>
  </si>
  <si>
    <t>12686-10452</t>
  </si>
  <si>
    <t>12687-10452</t>
  </si>
  <si>
    <t>12687-18839</t>
  </si>
  <si>
    <t>12693-12682</t>
  </si>
  <si>
    <t>12696-10725</t>
  </si>
  <si>
    <t>12696-10730</t>
  </si>
  <si>
    <t>12716-12717</t>
  </si>
  <si>
    <t>WE240</t>
  </si>
  <si>
    <t>YF260</t>
  </si>
  <si>
    <t>WE190</t>
  </si>
  <si>
    <t>12717-12716</t>
  </si>
  <si>
    <t>12756-10474</t>
  </si>
  <si>
    <t>QX160</t>
  </si>
  <si>
    <t>12765-10483</t>
  </si>
  <si>
    <t>12822-10574</t>
  </si>
  <si>
    <t>NV395</t>
  </si>
  <si>
    <t>NV280</t>
  </si>
  <si>
    <t>12830-10576</t>
  </si>
  <si>
    <t>12830-10580</t>
  </si>
  <si>
    <t>12831-10577</t>
  </si>
  <si>
    <t>12831-10583</t>
  </si>
  <si>
    <t>12837-10579</t>
  </si>
  <si>
    <t>12850-25327</t>
  </si>
  <si>
    <t>SV210</t>
  </si>
  <si>
    <t>12857-12858</t>
  </si>
  <si>
    <t>QU024</t>
  </si>
  <si>
    <t>QU140</t>
  </si>
  <si>
    <t>12858-12857</t>
  </si>
  <si>
    <t>12858-25676</t>
  </si>
  <si>
    <t>12861-25676</t>
  </si>
  <si>
    <t>12862-11076</t>
  </si>
  <si>
    <t>12868-11106</t>
  </si>
  <si>
    <t>12884-11116</t>
  </si>
  <si>
    <t>12890-11109</t>
  </si>
  <si>
    <t>12890-11530</t>
  </si>
  <si>
    <t>12897-11184</t>
  </si>
  <si>
    <t>12898-11184</t>
  </si>
  <si>
    <t>12899-11183</t>
  </si>
  <si>
    <t>12900-11125</t>
  </si>
  <si>
    <t>12903-11126</t>
  </si>
  <si>
    <t>12907-11202</t>
  </si>
  <si>
    <t>12907-12916</t>
  </si>
  <si>
    <t>12912-11203</t>
  </si>
  <si>
    <t>12913-11196</t>
  </si>
  <si>
    <t>12916-10933</t>
  </si>
  <si>
    <t>12916-12907</t>
  </si>
  <si>
    <t>12916-13345</t>
  </si>
  <si>
    <t>12917-11104</t>
  </si>
  <si>
    <t>12917-11118</t>
  </si>
  <si>
    <t>12918-11125</t>
  </si>
  <si>
    <t>12918-12920</t>
  </si>
  <si>
    <t>12920-12918</t>
  </si>
  <si>
    <t>12922-11124</t>
  </si>
  <si>
    <t>12924-11049</t>
  </si>
  <si>
    <t>12925-11107</t>
  </si>
  <si>
    <t>12954-10998</t>
  </si>
  <si>
    <t>12956-10998</t>
  </si>
  <si>
    <t>12967-10599</t>
  </si>
  <si>
    <t>12967-10986</t>
  </si>
  <si>
    <t>12979-11137</t>
  </si>
  <si>
    <t>12979-11146</t>
  </si>
  <si>
    <t>13078-25635</t>
  </si>
  <si>
    <t>HP780</t>
  </si>
  <si>
    <t>13087-11320</t>
  </si>
  <si>
    <t>13088-11319</t>
  </si>
  <si>
    <t>13091-11320</t>
  </si>
  <si>
    <t>13096-10886</t>
  </si>
  <si>
    <t>13096-10887</t>
  </si>
  <si>
    <t>13098-10888</t>
  </si>
  <si>
    <t>13098-25887</t>
  </si>
  <si>
    <t>KS380</t>
  </si>
  <si>
    <t>13101-10893</t>
  </si>
  <si>
    <t>13101-25887</t>
  </si>
  <si>
    <t>13104-11319</t>
  </si>
  <si>
    <t>LT905</t>
  </si>
  <si>
    <t>13132-10904</t>
  </si>
  <si>
    <t>13135-13136</t>
  </si>
  <si>
    <t>13136-11367</t>
  </si>
  <si>
    <t>13136-13135</t>
  </si>
  <si>
    <t>KQ810</t>
  </si>
  <si>
    <t>LP890</t>
  </si>
  <si>
    <t>13158-11416</t>
  </si>
  <si>
    <t>13166-11657</t>
  </si>
  <si>
    <t>13166-13168</t>
  </si>
  <si>
    <t>13168-13166</t>
  </si>
  <si>
    <t>13171-13173</t>
  </si>
  <si>
    <t>13173-10889</t>
  </si>
  <si>
    <t>13173-13171</t>
  </si>
  <si>
    <t>13175-10928</t>
  </si>
  <si>
    <t>13180-10915</t>
  </si>
  <si>
    <t>MS050</t>
  </si>
  <si>
    <t>13202-10563</t>
  </si>
  <si>
    <t>13202-13219</t>
  </si>
  <si>
    <t>XQ715</t>
  </si>
  <si>
    <t>13204-10560</t>
  </si>
  <si>
    <t>WP892</t>
  </si>
  <si>
    <t>WP740</t>
  </si>
  <si>
    <t>13207-10559</t>
  </si>
  <si>
    <t>13207-10569</t>
  </si>
  <si>
    <t>13211-10566</t>
  </si>
  <si>
    <t>13217-13252</t>
  </si>
  <si>
    <t>13217-15358</t>
  </si>
  <si>
    <t>XQ193</t>
  </si>
  <si>
    <t>13218-13219</t>
  </si>
  <si>
    <t>13218-15727</t>
  </si>
  <si>
    <t>13219-13202</t>
  </si>
  <si>
    <t>13219-13218</t>
  </si>
  <si>
    <t>13220-10570</t>
  </si>
  <si>
    <t>13224-10556</t>
  </si>
  <si>
    <t>13242-10575</t>
  </si>
  <si>
    <t>13242-13244</t>
  </si>
  <si>
    <t>XQ070</t>
  </si>
  <si>
    <t>13244-13242</t>
  </si>
  <si>
    <t>XQ985</t>
  </si>
  <si>
    <t>XQ040</t>
  </si>
  <si>
    <t>13252-13217</t>
  </si>
  <si>
    <t>13252-13256</t>
  </si>
  <si>
    <t>13256-13252</t>
  </si>
  <si>
    <t>13272-10595</t>
  </si>
  <si>
    <t>13274-10595</t>
  </si>
  <si>
    <t>XP465</t>
  </si>
  <si>
    <t>YO040</t>
  </si>
  <si>
    <t>13298-11383</t>
  </si>
  <si>
    <t>13298-11388</t>
  </si>
  <si>
    <t>WP605</t>
  </si>
  <si>
    <t>WP560</t>
  </si>
  <si>
    <t>13314-13315</t>
  </si>
  <si>
    <t>13315-13314</t>
  </si>
  <si>
    <t>13327-13328</t>
  </si>
  <si>
    <t>XO270</t>
  </si>
  <si>
    <t>13327-13329</t>
  </si>
  <si>
    <t>XO110</t>
  </si>
  <si>
    <t>13328-13327</t>
  </si>
  <si>
    <t>13328-13330</t>
  </si>
  <si>
    <t>XO640</t>
  </si>
  <si>
    <t>13329-10614</t>
  </si>
  <si>
    <t>13329-13327</t>
  </si>
  <si>
    <t>13330-13328</t>
  </si>
  <si>
    <t>13336-10920</t>
  </si>
  <si>
    <t>13345-12916</t>
  </si>
  <si>
    <t>13345-13348</t>
  </si>
  <si>
    <t>WP443</t>
  </si>
  <si>
    <t>13348-13345</t>
  </si>
  <si>
    <t>13357-10541</t>
  </si>
  <si>
    <t>13357-10542</t>
  </si>
  <si>
    <t>13366-15844</t>
  </si>
  <si>
    <t>UP480</t>
  </si>
  <si>
    <t>13369-11560</t>
  </si>
  <si>
    <t>13372-11546</t>
  </si>
  <si>
    <t>13372-15831</t>
  </si>
  <si>
    <t>13373-11536</t>
  </si>
  <si>
    <t>13373-15325</t>
  </si>
  <si>
    <t>13377-11540</t>
  </si>
  <si>
    <t>13377-13378</t>
  </si>
  <si>
    <t>RR090</t>
  </si>
  <si>
    <t>QR030</t>
  </si>
  <si>
    <t>13378-13377</t>
  </si>
  <si>
    <t>13378-15833</t>
  </si>
  <si>
    <t>13379-10538</t>
  </si>
  <si>
    <t>VN460</t>
  </si>
  <si>
    <t>13396-10538</t>
  </si>
  <si>
    <t>13404-10934</t>
  </si>
  <si>
    <t>13404-10937</t>
  </si>
  <si>
    <t>13410-10930</t>
  </si>
  <si>
    <t>13415-10927</t>
  </si>
  <si>
    <t>13416-10937</t>
  </si>
  <si>
    <t>13416-13417</t>
  </si>
  <si>
    <t>13417-13416</t>
  </si>
  <si>
    <t>13417-13418</t>
  </si>
  <si>
    <t>13418-11221</t>
  </si>
  <si>
    <t>13418-13417</t>
  </si>
  <si>
    <t>13418-15679</t>
  </si>
  <si>
    <t>13424-25637</t>
  </si>
  <si>
    <t>13426-11494</t>
  </si>
  <si>
    <t>13426-11652</t>
  </si>
  <si>
    <t>13428-11650</t>
  </si>
  <si>
    <t>13431-25618</t>
  </si>
  <si>
    <t>13436-13437</t>
  </si>
  <si>
    <t>QR350</t>
  </si>
  <si>
    <t>13437-11536</t>
  </si>
  <si>
    <t>13437-13436</t>
  </si>
  <si>
    <t>13449-13450</t>
  </si>
  <si>
    <t>13449-25613</t>
  </si>
  <si>
    <t>13450-13449</t>
  </si>
  <si>
    <t>UJ530</t>
  </si>
  <si>
    <t>13490-12130</t>
  </si>
  <si>
    <t>13490-25032</t>
  </si>
  <si>
    <t>13506-12131</t>
  </si>
  <si>
    <t>13506-25888</t>
  </si>
  <si>
    <t>TR420</t>
  </si>
  <si>
    <t>13602-11578</t>
  </si>
  <si>
    <t>13602-11623</t>
  </si>
  <si>
    <t>13624-11624</t>
  </si>
  <si>
    <t>QQ030</t>
  </si>
  <si>
    <t>13631-12114</t>
  </si>
  <si>
    <t>13633-11598</t>
  </si>
  <si>
    <t>13639-11655</t>
  </si>
  <si>
    <t>13645-11741</t>
  </si>
  <si>
    <t>MO690</t>
  </si>
  <si>
    <t>13658-11668</t>
  </si>
  <si>
    <t>13658-13660</t>
  </si>
  <si>
    <t>13660-13658</t>
  </si>
  <si>
    <t>13662-11749</t>
  </si>
  <si>
    <t>13662-11781</t>
  </si>
  <si>
    <t>13670-13676</t>
  </si>
  <si>
    <t>TO520</t>
  </si>
  <si>
    <t>13676-13670</t>
  </si>
  <si>
    <t>13679-10515</t>
  </si>
  <si>
    <t>NO445</t>
  </si>
  <si>
    <t>13713-11985</t>
  </si>
  <si>
    <t>13720-13721</t>
  </si>
  <si>
    <t>PN830</t>
  </si>
  <si>
    <t>13721-13720</t>
  </si>
  <si>
    <t>PN330</t>
  </si>
  <si>
    <t>13726-12020</t>
  </si>
  <si>
    <t>PN100</t>
  </si>
  <si>
    <t>NN800</t>
  </si>
  <si>
    <t>13727-11951</t>
  </si>
  <si>
    <t>13728-11952</t>
  </si>
  <si>
    <t>13728-15904</t>
  </si>
  <si>
    <t>13729-15903</t>
  </si>
  <si>
    <t>PN220</t>
  </si>
  <si>
    <t>13729-15904</t>
  </si>
  <si>
    <t>13731-11942</t>
  </si>
  <si>
    <t>13731-11948</t>
  </si>
  <si>
    <t>13731-13732</t>
  </si>
  <si>
    <t>MN150</t>
  </si>
  <si>
    <t>13732-13731</t>
  </si>
  <si>
    <t>13732-13735</t>
  </si>
  <si>
    <t>13735-11944</t>
  </si>
  <si>
    <t>13735-11946</t>
  </si>
  <si>
    <t>13735-13732</t>
  </si>
  <si>
    <t>13740-11942</t>
  </si>
  <si>
    <t>13740-11961</t>
  </si>
  <si>
    <t>13741-11955</t>
  </si>
  <si>
    <t>13743-11953</t>
  </si>
  <si>
    <t>13744-11766</t>
  </si>
  <si>
    <t>13746-11773</t>
  </si>
  <si>
    <t>13746-11779</t>
  </si>
  <si>
    <t>13749-11775</t>
  </si>
  <si>
    <t>13756-11731</t>
  </si>
  <si>
    <t>13757-11734</t>
  </si>
  <si>
    <t>13761-13763</t>
  </si>
  <si>
    <t>13761-13764</t>
  </si>
  <si>
    <t>13762-13764</t>
  </si>
  <si>
    <t>JN253</t>
  </si>
  <si>
    <t>13762-13784</t>
  </si>
  <si>
    <t>13763-13761</t>
  </si>
  <si>
    <t>13763-13784</t>
  </si>
  <si>
    <t>13764-11721</t>
  </si>
  <si>
    <t>13764-13761</t>
  </si>
  <si>
    <t>13764-13762</t>
  </si>
  <si>
    <t>13775-11715</t>
  </si>
  <si>
    <t>13780-11719</t>
  </si>
  <si>
    <t>13784-13762</t>
  </si>
  <si>
    <t>13784-13763</t>
  </si>
  <si>
    <t>13789-11689</t>
  </si>
  <si>
    <t>13807-11709</t>
  </si>
  <si>
    <t>13807-11809</t>
  </si>
  <si>
    <t>13815-11808</t>
  </si>
  <si>
    <t>13818-15347</t>
  </si>
  <si>
    <t>13818-15948</t>
  </si>
  <si>
    <t>13833-11801</t>
  </si>
  <si>
    <t>13841-11802</t>
  </si>
  <si>
    <t>13846-11806</t>
  </si>
  <si>
    <t>13859-11928</t>
  </si>
  <si>
    <t>13867-11865</t>
  </si>
  <si>
    <t>13875-15814</t>
  </si>
  <si>
    <t>KJ120</t>
  </si>
  <si>
    <t>13883-25297</t>
  </si>
  <si>
    <t>NN120</t>
  </si>
  <si>
    <t>13890-11963</t>
  </si>
  <si>
    <t>13891-12019</t>
  </si>
  <si>
    <t>13891-12026</t>
  </si>
  <si>
    <t>NN730</t>
  </si>
  <si>
    <t>13904-11977</t>
  </si>
  <si>
    <t>PM670</t>
  </si>
  <si>
    <t>13918-12408</t>
  </si>
  <si>
    <t>13920-10494</t>
  </si>
  <si>
    <t>13920-13922</t>
  </si>
  <si>
    <t>13922-10498</t>
  </si>
  <si>
    <t>13922-13920</t>
  </si>
  <si>
    <t>13925-13926</t>
  </si>
  <si>
    <t>SM735</t>
  </si>
  <si>
    <t>13925-13927</t>
  </si>
  <si>
    <t>13926-11716</t>
  </si>
  <si>
    <t>13926-11759</t>
  </si>
  <si>
    <t>13926-13925</t>
  </si>
  <si>
    <t>13926-13928</t>
  </si>
  <si>
    <t>SM195</t>
  </si>
  <si>
    <t>13927-10495</t>
  </si>
  <si>
    <t>13927-13925</t>
  </si>
  <si>
    <t>13928-13926</t>
  </si>
  <si>
    <t>13928-13929</t>
  </si>
  <si>
    <t>13929-10489</t>
  </si>
  <si>
    <t>13929-11758</t>
  </si>
  <si>
    <t>13929-13928</t>
  </si>
  <si>
    <t>13931-11716</t>
  </si>
  <si>
    <t>13931-11758</t>
  </si>
  <si>
    <t>13953-10638</t>
  </si>
  <si>
    <t>13954-10478</t>
  </si>
  <si>
    <t>13954-10481</t>
  </si>
  <si>
    <t>TM240</t>
  </si>
  <si>
    <t>13972-10545</t>
  </si>
  <si>
    <t>TB005</t>
  </si>
  <si>
    <t>14038-11794</t>
  </si>
  <si>
    <t>14044-11797</t>
  </si>
  <si>
    <t>JI585</t>
  </si>
  <si>
    <t>14052-11792</t>
  </si>
  <si>
    <t>14052-14112</t>
  </si>
  <si>
    <t>14081-20111</t>
  </si>
  <si>
    <t>14112-11793</t>
  </si>
  <si>
    <t>14112-14052</t>
  </si>
  <si>
    <t>14151-11904</t>
  </si>
  <si>
    <t>14152-11881</t>
  </si>
  <si>
    <t>14156-11882</t>
  </si>
  <si>
    <t>LI315</t>
  </si>
  <si>
    <t>LI450</t>
  </si>
  <si>
    <t>14165-11887</t>
  </si>
  <si>
    <t>14165-11889</t>
  </si>
  <si>
    <t>14223-18184</t>
  </si>
  <si>
    <t>NL940</t>
  </si>
  <si>
    <t>14243-10697</t>
  </si>
  <si>
    <t>14246-10704</t>
  </si>
  <si>
    <t>14250-10781</t>
  </si>
  <si>
    <t>14250-14252</t>
  </si>
  <si>
    <t>14252-14250</t>
  </si>
  <si>
    <t>14253-14254</t>
  </si>
  <si>
    <t>14255-10676</t>
  </si>
  <si>
    <t>14255-15896</t>
  </si>
  <si>
    <t>14264-15314</t>
  </si>
  <si>
    <t>14270-10664</t>
  </si>
  <si>
    <t>14271-12087</t>
  </si>
  <si>
    <t>14272-10653</t>
  </si>
  <si>
    <t>14273-10664</t>
  </si>
  <si>
    <t>14276-10849</t>
  </si>
  <si>
    <t>14280-10861</t>
  </si>
  <si>
    <t>14280-10951</t>
  </si>
  <si>
    <t>14285-11902</t>
  </si>
  <si>
    <t>14285-11906</t>
  </si>
  <si>
    <t>14295-11800</t>
  </si>
  <si>
    <t>14295-14294</t>
  </si>
  <si>
    <t>14295-15860</t>
  </si>
  <si>
    <t>14300-11926</t>
  </si>
  <si>
    <t>14305-11926</t>
  </si>
  <si>
    <t>14306-12116</t>
  </si>
  <si>
    <t>KJ070</t>
  </si>
  <si>
    <t>14313-10852</t>
  </si>
  <si>
    <t>14314-10857</t>
  </si>
  <si>
    <t>14315-10402</t>
  </si>
  <si>
    <t>14315-14324</t>
  </si>
  <si>
    <t>14324-14315</t>
  </si>
  <si>
    <t>14324-14327</t>
  </si>
  <si>
    <t>14327-14324</t>
  </si>
  <si>
    <t>14328-25647</t>
  </si>
  <si>
    <t>14336-11907</t>
  </si>
  <si>
    <t>14337-11912</t>
  </si>
  <si>
    <t>14341-11907</t>
  </si>
  <si>
    <t>14341-11909</t>
  </si>
  <si>
    <t>14355-14357</t>
  </si>
  <si>
    <t>NH090</t>
  </si>
  <si>
    <t>NH490</t>
  </si>
  <si>
    <t>14357-14355</t>
  </si>
  <si>
    <t>NI140</t>
  </si>
  <si>
    <t>14364-14681</t>
  </si>
  <si>
    <t>14364-25505</t>
  </si>
  <si>
    <t>NH870</t>
  </si>
  <si>
    <t>14373-10790</t>
  </si>
  <si>
    <t>14376-10788</t>
  </si>
  <si>
    <t>14376-15779</t>
  </si>
  <si>
    <t>14377-10795</t>
  </si>
  <si>
    <t>NI640</t>
  </si>
  <si>
    <t>SK480</t>
  </si>
  <si>
    <t>14412-10388</t>
  </si>
  <si>
    <t>14412-10405</t>
  </si>
  <si>
    <t>14415-10479</t>
  </si>
  <si>
    <t>14416-10534</t>
  </si>
  <si>
    <t>14427-10535</t>
  </si>
  <si>
    <t>14435-10378</t>
  </si>
  <si>
    <t>14435-10379</t>
  </si>
  <si>
    <t>14436-10228</t>
  </si>
  <si>
    <t>14436-10379</t>
  </si>
  <si>
    <t>14437-10374</t>
  </si>
  <si>
    <t>14444-10352</t>
  </si>
  <si>
    <t>14444-14445</t>
  </si>
  <si>
    <t>14445-10353</t>
  </si>
  <si>
    <t>14445-14444</t>
  </si>
  <si>
    <t>14449-10351</t>
  </si>
  <si>
    <t>14452-14453</t>
  </si>
  <si>
    <t>14453-10350</t>
  </si>
  <si>
    <t>14453-14452</t>
  </si>
  <si>
    <t>14457-10348</t>
  </si>
  <si>
    <t>14457-14458</t>
  </si>
  <si>
    <t>14458-10352</t>
  </si>
  <si>
    <t>14458-14457</t>
  </si>
  <si>
    <t>14479-10363</t>
  </si>
  <si>
    <t>14479-10371</t>
  </si>
  <si>
    <t>14480-10361</t>
  </si>
  <si>
    <t>14480-10370</t>
  </si>
  <si>
    <t>14495-10948</t>
  </si>
  <si>
    <t>14498-10940</t>
  </si>
  <si>
    <t>14502-10845</t>
  </si>
  <si>
    <t>14510-10945</t>
  </si>
  <si>
    <t>14512-10970</t>
  </si>
  <si>
    <t>14521-10323</t>
  </si>
  <si>
    <t>14526-10985</t>
  </si>
  <si>
    <t>14527-10842</t>
  </si>
  <si>
    <t>14527-25489</t>
  </si>
  <si>
    <t>14543-14544</t>
  </si>
  <si>
    <t>PI195</t>
  </si>
  <si>
    <t>14543-14546</t>
  </si>
  <si>
    <t>14544-14543</t>
  </si>
  <si>
    <t>14546-10797</t>
  </si>
  <si>
    <t>14546-14543</t>
  </si>
  <si>
    <t>14551-10803</t>
  </si>
  <si>
    <t>14575-11713</t>
  </si>
  <si>
    <t>14575-11778</t>
  </si>
  <si>
    <t>KI975</t>
  </si>
  <si>
    <t>14587-14588</t>
  </si>
  <si>
    <t>14588-11004</t>
  </si>
  <si>
    <t>14588-11017</t>
  </si>
  <si>
    <t>14588-14587</t>
  </si>
  <si>
    <t>14593-11013</t>
  </si>
  <si>
    <t>14613-11228</t>
  </si>
  <si>
    <t>14616-17042</t>
  </si>
  <si>
    <t>14630-11699</t>
  </si>
  <si>
    <t>14630-11701</t>
  </si>
  <si>
    <t>14639-11236</t>
  </si>
  <si>
    <t>14639-11239</t>
  </si>
  <si>
    <t>KD930</t>
  </si>
  <si>
    <t>14652-14653</t>
  </si>
  <si>
    <t>14653-14652</t>
  </si>
  <si>
    <t>14653-15880</t>
  </si>
  <si>
    <t>14657-14797</t>
  </si>
  <si>
    <t>UH710</t>
  </si>
  <si>
    <t>UH510</t>
  </si>
  <si>
    <t>14659-11025</t>
  </si>
  <si>
    <t>14662-11029</t>
  </si>
  <si>
    <t>14662-14664</t>
  </si>
  <si>
    <t>14664-11026</t>
  </si>
  <si>
    <t>14664-14662</t>
  </si>
  <si>
    <t>14681-10808</t>
  </si>
  <si>
    <t>14681-14364</t>
  </si>
  <si>
    <t>14684-10811</t>
  </si>
  <si>
    <t>NG290</t>
  </si>
  <si>
    <t>14690-10820</t>
  </si>
  <si>
    <t>14746-14753</t>
  </si>
  <si>
    <t>SG290</t>
  </si>
  <si>
    <t>14753-14746</t>
  </si>
  <si>
    <t>14753-18829</t>
  </si>
  <si>
    <t>14760-10332</t>
  </si>
  <si>
    <t>14761-10344</t>
  </si>
  <si>
    <t>TH055</t>
  </si>
  <si>
    <t>14777-25678</t>
  </si>
  <si>
    <t>UH010</t>
  </si>
  <si>
    <t>14797-14657</t>
  </si>
  <si>
    <t>14807-14811</t>
  </si>
  <si>
    <t>14811-14807</t>
  </si>
  <si>
    <t>UF590</t>
  </si>
  <si>
    <t>14863-11063</t>
  </si>
  <si>
    <t>PF340</t>
  </si>
  <si>
    <t>14869-11056</t>
  </si>
  <si>
    <t>PG245</t>
  </si>
  <si>
    <t>14871-11131</t>
  </si>
  <si>
    <t>14871-25213</t>
  </si>
  <si>
    <t>14881-11189</t>
  </si>
  <si>
    <t>14883-11162</t>
  </si>
  <si>
    <t>14883-11200</t>
  </si>
  <si>
    <t>14894-11157</t>
  </si>
  <si>
    <t>14894-14896</t>
  </si>
  <si>
    <t>14896-11160</t>
  </si>
  <si>
    <t>14896-14894</t>
  </si>
  <si>
    <t>14905-11083</t>
  </si>
  <si>
    <t>14909-11092</t>
  </si>
  <si>
    <t>14927-11345</t>
  </si>
  <si>
    <t>14927-14928</t>
  </si>
  <si>
    <t>14928-14927</t>
  </si>
  <si>
    <t>14929-14971</t>
  </si>
  <si>
    <t>14931-11344</t>
  </si>
  <si>
    <t>14933-11139</t>
  </si>
  <si>
    <t>14933-11148</t>
  </si>
  <si>
    <t>TF390</t>
  </si>
  <si>
    <t>14952-14953</t>
  </si>
  <si>
    <t>TF920</t>
  </si>
  <si>
    <t>14953-14952</t>
  </si>
  <si>
    <t>TF490</t>
  </si>
  <si>
    <t>TF413</t>
  </si>
  <si>
    <t>14966-25671</t>
  </si>
  <si>
    <t>14971-14929</t>
  </si>
  <si>
    <t>15061-10067</t>
  </si>
  <si>
    <t>15079-11155</t>
  </si>
  <si>
    <t>15079-11182</t>
  </si>
  <si>
    <t>15087-11254</t>
  </si>
  <si>
    <t>15097-15099</t>
  </si>
  <si>
    <t>KD470</t>
  </si>
  <si>
    <t>KD730</t>
  </si>
  <si>
    <t>15099-15097</t>
  </si>
  <si>
    <t>15099-15680</t>
  </si>
  <si>
    <t>15104-11265</t>
  </si>
  <si>
    <t>15108-11261</t>
  </si>
  <si>
    <t>15117-11260</t>
  </si>
  <si>
    <t>MC205</t>
  </si>
  <si>
    <t>MC975</t>
  </si>
  <si>
    <t>15136-15138</t>
  </si>
  <si>
    <t>MC235</t>
  </si>
  <si>
    <t>15138-11275</t>
  </si>
  <si>
    <t>15138-15136</t>
  </si>
  <si>
    <t>MB260</t>
  </si>
  <si>
    <t>15149-11366</t>
  </si>
  <si>
    <t>15149-15388</t>
  </si>
  <si>
    <t>15152-11354</t>
  </si>
  <si>
    <t>RB400</t>
  </si>
  <si>
    <t>15162-10073</t>
  </si>
  <si>
    <t>15162-10076</t>
  </si>
  <si>
    <t>15164-10076</t>
  </si>
  <si>
    <t>15172-11398</t>
  </si>
  <si>
    <t>15172-15173</t>
  </si>
  <si>
    <t>15173-15172</t>
  </si>
  <si>
    <t>KA392</t>
  </si>
  <si>
    <t>KA060</t>
  </si>
  <si>
    <t>15191-15192</t>
  </si>
  <si>
    <t>JB860</t>
  </si>
  <si>
    <t>15192-15191</t>
  </si>
  <si>
    <t>15192-25125</t>
  </si>
  <si>
    <t>15200-11295</t>
  </si>
  <si>
    <t>15203-25479</t>
  </si>
  <si>
    <t>MC755</t>
  </si>
  <si>
    <t>15205-25479</t>
  </si>
  <si>
    <t>15213-11256</t>
  </si>
  <si>
    <t>15318-10670</t>
  </si>
  <si>
    <t>15322-15833</t>
  </si>
  <si>
    <t>15325-13373</t>
  </si>
  <si>
    <t>15325-25325</t>
  </si>
  <si>
    <t>15347-11809</t>
  </si>
  <si>
    <t>15347-13818</t>
  </si>
  <si>
    <t>15350-15753</t>
  </si>
  <si>
    <t>15358-13217</t>
  </si>
  <si>
    <t>15358-15359</t>
  </si>
  <si>
    <t>XQ080</t>
  </si>
  <si>
    <t>15359-10561</t>
  </si>
  <si>
    <t>15359-10564</t>
  </si>
  <si>
    <t>15359-15358</t>
  </si>
  <si>
    <t>15367-15737</t>
  </si>
  <si>
    <t>YM430</t>
  </si>
  <si>
    <t>YM160</t>
  </si>
  <si>
    <t>XJ130</t>
  </si>
  <si>
    <t>VN560</t>
  </si>
  <si>
    <t>15388-15149</t>
  </si>
  <si>
    <t>FP280</t>
  </si>
  <si>
    <t>KU120</t>
  </si>
  <si>
    <t>15614-25730</t>
  </si>
  <si>
    <t>UE330</t>
  </si>
  <si>
    <t>15614-25731</t>
  </si>
  <si>
    <t>HG990</t>
  </si>
  <si>
    <t>15638-11234</t>
  </si>
  <si>
    <t>15640-11220</t>
  </si>
  <si>
    <t>15640-17058</t>
  </si>
  <si>
    <t>15641-11220</t>
  </si>
  <si>
    <t>15641-17043</t>
  </si>
  <si>
    <t>15657-11612</t>
  </si>
  <si>
    <t>15657-11886</t>
  </si>
  <si>
    <t>15672-11621</t>
  </si>
  <si>
    <t>15678-11104</t>
  </si>
  <si>
    <t>15679-11466</t>
  </si>
  <si>
    <t>15679-13418</t>
  </si>
  <si>
    <t>15680-11253</t>
  </si>
  <si>
    <t>15680-15099</t>
  </si>
  <si>
    <t>15684-10563</t>
  </si>
  <si>
    <t>XP205</t>
  </si>
  <si>
    <t>XP725</t>
  </si>
  <si>
    <t>15689-10626</t>
  </si>
  <si>
    <t>15703-11105</t>
  </si>
  <si>
    <t>15703-25616</t>
  </si>
  <si>
    <t>15715-10575</t>
  </si>
  <si>
    <t>15716-11323</t>
  </si>
  <si>
    <t>KQ690</t>
  </si>
  <si>
    <t>YO500</t>
  </si>
  <si>
    <t>15727-13218</t>
  </si>
  <si>
    <t>15728-10561</t>
  </si>
  <si>
    <t>15730-10562</t>
  </si>
  <si>
    <t>15732-25109</t>
  </si>
  <si>
    <t>15737-15367</t>
  </si>
  <si>
    <t>15742-10774</t>
  </si>
  <si>
    <t>15742-25444</t>
  </si>
  <si>
    <t>15753-15350</t>
  </si>
  <si>
    <t>SC600</t>
  </si>
  <si>
    <t>SC400</t>
  </si>
  <si>
    <t>15762-11123</t>
  </si>
  <si>
    <t>15764-11094</t>
  </si>
  <si>
    <t>15772-11047</t>
  </si>
  <si>
    <t>15779-14376</t>
  </si>
  <si>
    <t>15807-11006</t>
  </si>
  <si>
    <t>LI530</t>
  </si>
  <si>
    <t>15813-11866</t>
  </si>
  <si>
    <t>15813-11872</t>
  </si>
  <si>
    <t>15814-11884</t>
  </si>
  <si>
    <t>15814-13875</t>
  </si>
  <si>
    <t>15818-11855</t>
  </si>
  <si>
    <t>NL910</t>
  </si>
  <si>
    <t>15828-11589</t>
  </si>
  <si>
    <t>15829-11590</t>
  </si>
  <si>
    <t>15829-11604</t>
  </si>
  <si>
    <t>15830-11589</t>
  </si>
  <si>
    <t>15830-11593</t>
  </si>
  <si>
    <t>15831-11557</t>
  </si>
  <si>
    <t>15831-13372</t>
  </si>
  <si>
    <t>15833-13378</t>
  </si>
  <si>
    <t>15833-15322</t>
  </si>
  <si>
    <t>15838-11613</t>
  </si>
  <si>
    <t>15844-10541</t>
  </si>
  <si>
    <t>15844-13366</t>
  </si>
  <si>
    <t>15860-14295</t>
  </si>
  <si>
    <t>LL120</t>
  </si>
  <si>
    <t>KN180</t>
  </si>
  <si>
    <t>15870-11955</t>
  </si>
  <si>
    <t>15873-11671</t>
  </si>
  <si>
    <t>15879-11166</t>
  </si>
  <si>
    <t>15879-11185</t>
  </si>
  <si>
    <t>15879-25119</t>
  </si>
  <si>
    <t>15880-14653</t>
  </si>
  <si>
    <t>TH510</t>
  </si>
  <si>
    <t>KU780</t>
  </si>
  <si>
    <t>KW300</t>
  </si>
  <si>
    <t>15900-12040</t>
  </si>
  <si>
    <t>NL770</t>
  </si>
  <si>
    <t>15903-13729</t>
  </si>
  <si>
    <t>15904-11973</t>
  </si>
  <si>
    <t>15904-13728</t>
  </si>
  <si>
    <t>NG830</t>
  </si>
  <si>
    <t>15944-15945</t>
  </si>
  <si>
    <t>15945-11017</t>
  </si>
  <si>
    <t>15948-13818</t>
  </si>
  <si>
    <t>15950-15951</t>
  </si>
  <si>
    <t>15951-15950</t>
  </si>
  <si>
    <t>HG810</t>
  </si>
  <si>
    <t>JG730</t>
  </si>
  <si>
    <t>17009-17012</t>
  </si>
  <si>
    <t>JG720</t>
  </si>
  <si>
    <t>17009-17044</t>
  </si>
  <si>
    <t>17012-17009</t>
  </si>
  <si>
    <t>17014-11218</t>
  </si>
  <si>
    <t>17014-17015</t>
  </si>
  <si>
    <t>JF450</t>
  </si>
  <si>
    <t>17015-17016</t>
  </si>
  <si>
    <t>17016-17017</t>
  </si>
  <si>
    <t>JG495</t>
  </si>
  <si>
    <t>17016-17036</t>
  </si>
  <si>
    <t>JG560</t>
  </si>
  <si>
    <t>17017-17021</t>
  </si>
  <si>
    <t>17018-17013</t>
  </si>
  <si>
    <t>JG540</t>
  </si>
  <si>
    <t>17019-17018</t>
  </si>
  <si>
    <t>17021-17041</t>
  </si>
  <si>
    <t>17027-17028</t>
  </si>
  <si>
    <t>17027-17052</t>
  </si>
  <si>
    <t>17028-17027</t>
  </si>
  <si>
    <t>17036-17013</t>
  </si>
  <si>
    <t>17041-17023</t>
  </si>
  <si>
    <t>17042-17023</t>
  </si>
  <si>
    <t>17043-17019</t>
  </si>
  <si>
    <t>17044-17009</t>
  </si>
  <si>
    <t>17052-11218</t>
  </si>
  <si>
    <t>17052-17027</t>
  </si>
  <si>
    <t>17058-14616</t>
  </si>
  <si>
    <t>KD220</t>
  </si>
  <si>
    <t>17061-17064</t>
  </si>
  <si>
    <t>17063-11209</t>
  </si>
  <si>
    <t>17063-17064</t>
  </si>
  <si>
    <t>17064-17061</t>
  </si>
  <si>
    <t>17064-17063</t>
  </si>
  <si>
    <t>17100-18978</t>
  </si>
  <si>
    <t>17102-11305</t>
  </si>
  <si>
    <t>18121-11640</t>
  </si>
  <si>
    <t>18121-11646</t>
  </si>
  <si>
    <t>18175-18176</t>
  </si>
  <si>
    <t>UE370</t>
  </si>
  <si>
    <t>18175-20104</t>
  </si>
  <si>
    <t>UE950</t>
  </si>
  <si>
    <t>18176-18175</t>
  </si>
  <si>
    <t>18184-14223</t>
  </si>
  <si>
    <t>SC800</t>
  </si>
  <si>
    <t>UC370</t>
  </si>
  <si>
    <t>YM620</t>
  </si>
  <si>
    <t>XJ500</t>
  </si>
  <si>
    <t>WE210</t>
  </si>
  <si>
    <t>NF690</t>
  </si>
  <si>
    <t>NL630</t>
  </si>
  <si>
    <t>18829-10278</t>
  </si>
  <si>
    <t>18829-14753</t>
  </si>
  <si>
    <t>18833-10900</t>
  </si>
  <si>
    <t>18833-18835</t>
  </si>
  <si>
    <t>18835-10899</t>
  </si>
  <si>
    <t>18835-18833</t>
  </si>
  <si>
    <t>18838-18839</t>
  </si>
  <si>
    <t>18839-12687</t>
  </si>
  <si>
    <t>18839-18838</t>
  </si>
  <si>
    <t>18844-11298</t>
  </si>
  <si>
    <t>18901-11270</t>
  </si>
  <si>
    <t>MC055</t>
  </si>
  <si>
    <t>RI286</t>
  </si>
  <si>
    <t>MB374</t>
  </si>
  <si>
    <t>18978-11300</t>
  </si>
  <si>
    <t>18978-17100</t>
  </si>
  <si>
    <t>18978-18980</t>
  </si>
  <si>
    <t>MA300</t>
  </si>
  <si>
    <t>18980-18978</t>
  </si>
  <si>
    <t>MB380</t>
  </si>
  <si>
    <t>18998-18999</t>
  </si>
  <si>
    <t>KW387</t>
  </si>
  <si>
    <t>18999-18998</t>
  </si>
  <si>
    <t>19501-11952</t>
  </si>
  <si>
    <t>19520-11947</t>
  </si>
  <si>
    <t>19727-11964</t>
  </si>
  <si>
    <t>19733-11947</t>
  </si>
  <si>
    <t>LM610</t>
  </si>
  <si>
    <t>19764-11534</t>
  </si>
  <si>
    <t>20022-10933</t>
  </si>
  <si>
    <t>20022-20023</t>
  </si>
  <si>
    <t>20023-20022</t>
  </si>
  <si>
    <t>20023-20024</t>
  </si>
  <si>
    <t>20023-20027</t>
  </si>
  <si>
    <t>20024-20023</t>
  </si>
  <si>
    <t>20026-20027</t>
  </si>
  <si>
    <t>20027-20023</t>
  </si>
  <si>
    <t>20027-20026</t>
  </si>
  <si>
    <t>20102-20103</t>
  </si>
  <si>
    <t>UC520</t>
  </si>
  <si>
    <t>20103-20102</t>
  </si>
  <si>
    <t>20104-18175</t>
  </si>
  <si>
    <t>20105-20106</t>
  </si>
  <si>
    <t>20105-20119</t>
  </si>
  <si>
    <t>20106-20105</t>
  </si>
  <si>
    <t>20106-20107</t>
  </si>
  <si>
    <t>20107-12369</t>
  </si>
  <si>
    <t>20107-20106</t>
  </si>
  <si>
    <t>20108-12369</t>
  </si>
  <si>
    <t>20111-14081</t>
  </si>
  <si>
    <t>20111-20112</t>
  </si>
  <si>
    <t>20112-20111</t>
  </si>
  <si>
    <t>20118-20119</t>
  </si>
  <si>
    <t>20119-20105</t>
  </si>
  <si>
    <t>20119-20118</t>
  </si>
  <si>
    <t>NL020</t>
  </si>
  <si>
    <t>NL710</t>
  </si>
  <si>
    <t>25030-25888</t>
  </si>
  <si>
    <t>TR895</t>
  </si>
  <si>
    <t>25032-13490</t>
  </si>
  <si>
    <t>TR005</t>
  </si>
  <si>
    <t>25052-10742</t>
  </si>
  <si>
    <t>25052-10758</t>
  </si>
  <si>
    <t>25057-10511</t>
  </si>
  <si>
    <t>25058-11981</t>
  </si>
  <si>
    <t>25058-25522</t>
  </si>
  <si>
    <t>QM160</t>
  </si>
  <si>
    <t>NJ820</t>
  </si>
  <si>
    <t>25109-15732</t>
  </si>
  <si>
    <t>SM925</t>
  </si>
  <si>
    <t>25119-15879</t>
  </si>
  <si>
    <t>25121-11168</t>
  </si>
  <si>
    <t>25125-15192</t>
  </si>
  <si>
    <t>25186-12040</t>
  </si>
  <si>
    <t>25187-10738</t>
  </si>
  <si>
    <t>25213-14871</t>
  </si>
  <si>
    <t>25214-11175</t>
  </si>
  <si>
    <t>25214-25215</t>
  </si>
  <si>
    <t>MD110</t>
  </si>
  <si>
    <t>PB800</t>
  </si>
  <si>
    <t>25215-11339</t>
  </si>
  <si>
    <t>25215-25214</t>
  </si>
  <si>
    <t>PB050</t>
  </si>
  <si>
    <t>25264-10887</t>
  </si>
  <si>
    <t>KR728</t>
  </si>
  <si>
    <t>25272-11077</t>
  </si>
  <si>
    <t>25279-25280</t>
  </si>
  <si>
    <t>ED260</t>
  </si>
  <si>
    <t>25280-25279</t>
  </si>
  <si>
    <t>DD430</t>
  </si>
  <si>
    <t>25281-11703</t>
  </si>
  <si>
    <t>25297-13883</t>
  </si>
  <si>
    <t>25297-25300</t>
  </si>
  <si>
    <t>NM220</t>
  </si>
  <si>
    <t>25300-25297</t>
  </si>
  <si>
    <t>25300-25298</t>
  </si>
  <si>
    <t>25315-25317</t>
  </si>
  <si>
    <t>NK280</t>
  </si>
  <si>
    <t>25316-25317</t>
  </si>
  <si>
    <t>25316-25318</t>
  </si>
  <si>
    <t>25317-10757</t>
  </si>
  <si>
    <t>25317-25315</t>
  </si>
  <si>
    <t>25317-25316</t>
  </si>
  <si>
    <t>25322-11379</t>
  </si>
  <si>
    <t>25322-11380</t>
  </si>
  <si>
    <t>25323-11653</t>
  </si>
  <si>
    <t>25324-25618</t>
  </si>
  <si>
    <t>25325-11114</t>
  </si>
  <si>
    <t>25325-15325</t>
  </si>
  <si>
    <t>25327-12850</t>
  </si>
  <si>
    <t>KU547</t>
  </si>
  <si>
    <t>25351-11354</t>
  </si>
  <si>
    <t>25352-25353</t>
  </si>
  <si>
    <t>25353-11350</t>
  </si>
  <si>
    <t>25353-25352</t>
  </si>
  <si>
    <t>25355-25356</t>
  </si>
  <si>
    <t>QB450</t>
  </si>
  <si>
    <t>RB545</t>
  </si>
  <si>
    <t>25370-11821</t>
  </si>
  <si>
    <t>25371-11816</t>
  </si>
  <si>
    <t>25371-11817</t>
  </si>
  <si>
    <t>25376-10722</t>
  </si>
  <si>
    <t>25376-10725</t>
  </si>
  <si>
    <t>25395-25619</t>
  </si>
  <si>
    <t>25413-11351</t>
  </si>
  <si>
    <t>KD350</t>
  </si>
  <si>
    <t>25418-11247</t>
  </si>
  <si>
    <t>25418-25419</t>
  </si>
  <si>
    <t>25419-25418</t>
  </si>
  <si>
    <t>25444-15742</t>
  </si>
  <si>
    <t>25479-15203</t>
  </si>
  <si>
    <t>25479-15205</t>
  </si>
  <si>
    <t>RI440</t>
  </si>
  <si>
    <t>25489-14527</t>
  </si>
  <si>
    <t>25500-10072</t>
  </si>
  <si>
    <t>25500-11151</t>
  </si>
  <si>
    <t>25501-25502</t>
  </si>
  <si>
    <t>25501-25730</t>
  </si>
  <si>
    <t>25502-25501</t>
  </si>
  <si>
    <t>25502-25503</t>
  </si>
  <si>
    <t>25503-25502</t>
  </si>
  <si>
    <t>25504-11263</t>
  </si>
  <si>
    <t>25505-14364</t>
  </si>
  <si>
    <t>25508-10830</t>
  </si>
  <si>
    <t>25522-11977</t>
  </si>
  <si>
    <t>25522-25058</t>
  </si>
  <si>
    <t>25524-10696</t>
  </si>
  <si>
    <t>25524-10748</t>
  </si>
  <si>
    <t>VH345</t>
  </si>
  <si>
    <t>NM500</t>
  </si>
  <si>
    <t>25546-11017</t>
  </si>
  <si>
    <t>KJ755</t>
  </si>
  <si>
    <t>25550-11032</t>
  </si>
  <si>
    <t>WE725</t>
  </si>
  <si>
    <t>JI588</t>
  </si>
  <si>
    <t>JI380</t>
  </si>
  <si>
    <t>25577-25578</t>
  </si>
  <si>
    <t>25578-25577</t>
  </si>
  <si>
    <t>25582-25583</t>
  </si>
  <si>
    <t>25583-11736</t>
  </si>
  <si>
    <t>25583-25582</t>
  </si>
  <si>
    <t>25601-12026</t>
  </si>
  <si>
    <t>25606-10643</t>
  </si>
  <si>
    <t>25608-10524</t>
  </si>
  <si>
    <t>25613-13449</t>
  </si>
  <si>
    <t>25615-11078</t>
  </si>
  <si>
    <t>25616-15703</t>
  </si>
  <si>
    <t>25616-25617</t>
  </si>
  <si>
    <t>25617-11107</t>
  </si>
  <si>
    <t>25617-25616</t>
  </si>
  <si>
    <t>25618-13431</t>
  </si>
  <si>
    <t>25618-25324</t>
  </si>
  <si>
    <t>25619-25395</t>
  </si>
  <si>
    <t>25623-10916</t>
  </si>
  <si>
    <t>25626-25627</t>
  </si>
  <si>
    <t>25627-25626</t>
  </si>
  <si>
    <t>25628-25629</t>
  </si>
  <si>
    <t>25629-11129</t>
  </si>
  <si>
    <t>25629-25628</t>
  </si>
  <si>
    <t>25630-12112</t>
  </si>
  <si>
    <t>25634-11690</t>
  </si>
  <si>
    <t>25634-25635</t>
  </si>
  <si>
    <t>25635-13078</t>
  </si>
  <si>
    <t>25635-25634</t>
  </si>
  <si>
    <t>25637-12128</t>
  </si>
  <si>
    <t>25637-13424</t>
  </si>
  <si>
    <t>NL160</t>
  </si>
  <si>
    <t>25647-14328</t>
  </si>
  <si>
    <t>KG340</t>
  </si>
  <si>
    <t>KG300</t>
  </si>
  <si>
    <t>UH090</t>
  </si>
  <si>
    <t>25656-25657</t>
  </si>
  <si>
    <t>UH270</t>
  </si>
  <si>
    <t>25657-25656</t>
  </si>
  <si>
    <t>25659-10836</t>
  </si>
  <si>
    <t>PW296</t>
  </si>
  <si>
    <t>25668-25669</t>
  </si>
  <si>
    <t>25669-25668</t>
  </si>
  <si>
    <t>25669-25670</t>
  </si>
  <si>
    <t>25670-25669</t>
  </si>
  <si>
    <t>25670-25671</t>
  </si>
  <si>
    <t>25671-14966</t>
  </si>
  <si>
    <t>25671-25670</t>
  </si>
  <si>
    <t>25672-10381</t>
  </si>
  <si>
    <t>25672-25673</t>
  </si>
  <si>
    <t>25673-10383</t>
  </si>
  <si>
    <t>25673-25672</t>
  </si>
  <si>
    <t>25676-12858</t>
  </si>
  <si>
    <t>25676-12861</t>
  </si>
  <si>
    <t>25678-10286</t>
  </si>
  <si>
    <t>25678-14777</t>
  </si>
  <si>
    <t>25682-10762</t>
  </si>
  <si>
    <t>25726-25727</t>
  </si>
  <si>
    <t>RO020</t>
  </si>
  <si>
    <t>25727-25726</t>
  </si>
  <si>
    <t>25727-25728</t>
  </si>
  <si>
    <t>25728-25727</t>
  </si>
  <si>
    <t>25730-15614</t>
  </si>
  <si>
    <t>25730-25501</t>
  </si>
  <si>
    <t>25731-15614</t>
  </si>
  <si>
    <t>UE570</t>
  </si>
  <si>
    <t>25759-11728</t>
  </si>
  <si>
    <t>QA600</t>
  </si>
  <si>
    <t>25887-13098</t>
  </si>
  <si>
    <t>25887-13101</t>
  </si>
  <si>
    <t>25888-13506</t>
  </si>
  <si>
    <t>25888-25030</t>
  </si>
  <si>
    <t>30004-11162</t>
  </si>
  <si>
    <t>MU817</t>
  </si>
  <si>
    <t>MI270</t>
  </si>
  <si>
    <t>UE290</t>
  </si>
  <si>
    <t>RB295</t>
  </si>
  <si>
    <t>QS997</t>
  </si>
  <si>
    <t>QT140</t>
  </si>
  <si>
    <t>MB138</t>
  </si>
  <si>
    <t>MB880</t>
  </si>
  <si>
    <t>NA899</t>
  </si>
  <si>
    <t>KD310</t>
  </si>
  <si>
    <t>LE505</t>
  </si>
  <si>
    <t>LE855</t>
  </si>
  <si>
    <t>MN510</t>
  </si>
  <si>
    <t>NP460</t>
  </si>
  <si>
    <t>WE370</t>
  </si>
  <si>
    <t>KI985</t>
  </si>
  <si>
    <t>RE785</t>
  </si>
  <si>
    <t>NZ070</t>
  </si>
  <si>
    <t>NZ115</t>
  </si>
  <si>
    <t>NW017</t>
  </si>
  <si>
    <t>QX190</t>
  </si>
  <si>
    <t>QX180</t>
  </si>
  <si>
    <t>PW140</t>
  </si>
  <si>
    <t>NV140</t>
  </si>
  <si>
    <t>PV990</t>
  </si>
  <si>
    <t>NT670</t>
  </si>
  <si>
    <t>NU245</t>
  </si>
  <si>
    <t>NU795</t>
  </si>
  <si>
    <t>LV300</t>
  </si>
  <si>
    <t>KU160</t>
  </si>
  <si>
    <t>KU350</t>
  </si>
  <si>
    <t>KU180</t>
  </si>
  <si>
    <t>KU204</t>
  </si>
  <si>
    <t>WP445</t>
  </si>
  <si>
    <t>XO605</t>
  </si>
  <si>
    <t>XQ790</t>
  </si>
  <si>
    <t>XP890</t>
  </si>
  <si>
    <t>XQ625</t>
  </si>
  <si>
    <t>XQ560</t>
  </si>
  <si>
    <t>XQ485</t>
  </si>
  <si>
    <t>YO410</t>
  </si>
  <si>
    <t>XM710</t>
  </si>
  <si>
    <t>XM045</t>
  </si>
  <si>
    <t>XM100</t>
  </si>
  <si>
    <t>WL400</t>
  </si>
  <si>
    <t>QG083</t>
  </si>
  <si>
    <t>RI105</t>
  </si>
  <si>
    <t>PI175</t>
  </si>
  <si>
    <t>PK530</t>
  </si>
  <si>
    <t>GQ480</t>
  </si>
  <si>
    <t>HN428</t>
  </si>
  <si>
    <t>HN143</t>
  </si>
  <si>
    <t>LP810</t>
  </si>
  <si>
    <t>LQ770</t>
  </si>
  <si>
    <t>LQ260</t>
  </si>
  <si>
    <t>KR680</t>
  </si>
  <si>
    <t>MR215</t>
  </si>
  <si>
    <t>SQ750</t>
  </si>
  <si>
    <t>QP870</t>
  </si>
  <si>
    <t>QR555</t>
  </si>
  <si>
    <t>QR525</t>
  </si>
  <si>
    <t>SM490</t>
  </si>
  <si>
    <t>PO590</t>
  </si>
  <si>
    <t>PO300</t>
  </si>
  <si>
    <t>PN160</t>
  </si>
  <si>
    <t>PO530</t>
  </si>
  <si>
    <t>PN280</t>
  </si>
  <si>
    <t>PM090</t>
  </si>
  <si>
    <t>PN890</t>
  </si>
  <si>
    <t>PN420</t>
  </si>
  <si>
    <t>PN390</t>
  </si>
  <si>
    <t>NN890</t>
  </si>
  <si>
    <t>NN390</t>
  </si>
  <si>
    <t>NN360</t>
  </si>
  <si>
    <t>NL210</t>
  </si>
  <si>
    <t>NL250</t>
  </si>
  <si>
    <t>NL240</t>
  </si>
  <si>
    <t>NN850</t>
  </si>
  <si>
    <t>NL590</t>
  </si>
  <si>
    <t>NL550</t>
  </si>
  <si>
    <t>NL310</t>
  </si>
  <si>
    <t>NL030</t>
  </si>
  <si>
    <t>NL810</t>
  </si>
  <si>
    <t>NM800</t>
  </si>
  <si>
    <t>NL370</t>
  </si>
  <si>
    <t>NM140</t>
  </si>
  <si>
    <t>LM060</t>
  </si>
  <si>
    <t>KN320</t>
  </si>
  <si>
    <t>KN072</t>
  </si>
  <si>
    <t>JK060</t>
  </si>
  <si>
    <t>KJ790</t>
  </si>
  <si>
    <t>KJ435</t>
  </si>
  <si>
    <t>KK525</t>
  </si>
  <si>
    <t>KI965</t>
  </si>
  <si>
    <t>KI665</t>
  </si>
  <si>
    <t>KI400</t>
  </si>
  <si>
    <t>KI375</t>
  </si>
  <si>
    <t>FI740</t>
  </si>
  <si>
    <t>GG830</t>
  </si>
  <si>
    <t>FI110</t>
  </si>
  <si>
    <t>GF800</t>
  </si>
  <si>
    <t>FG610</t>
  </si>
  <si>
    <t>HH355</t>
  </si>
  <si>
    <t>KG740</t>
  </si>
  <si>
    <t>KI340</t>
  </si>
  <si>
    <t>RK100</t>
  </si>
  <si>
    <t>RK750</t>
  </si>
  <si>
    <t>RK075</t>
  </si>
  <si>
    <t>RJ815</t>
  </si>
  <si>
    <t>QK090</t>
  </si>
  <si>
    <t>QK190</t>
  </si>
  <si>
    <t>QK530</t>
  </si>
  <si>
    <t>TL905</t>
  </si>
  <si>
    <t>PI425</t>
  </si>
  <si>
    <t>NH095</t>
  </si>
  <si>
    <t>SJ965</t>
  </si>
  <si>
    <t>SJ845</t>
  </si>
  <si>
    <t>TH580</t>
  </si>
  <si>
    <t>PI515</t>
  </si>
  <si>
    <t>NG185</t>
  </si>
  <si>
    <t>PF890</t>
  </si>
  <si>
    <t>RI290</t>
  </si>
  <si>
    <t>UH190</t>
  </si>
  <si>
    <t>UF510</t>
  </si>
  <si>
    <t>UF990</t>
  </si>
  <si>
    <t>UF171</t>
  </si>
  <si>
    <t>TF170</t>
  </si>
  <si>
    <t>NF105</t>
  </si>
  <si>
    <t>NF080</t>
  </si>
  <si>
    <t>HG025</t>
  </si>
  <si>
    <t>HF200</t>
  </si>
  <si>
    <t>HF510</t>
  </si>
  <si>
    <t>GD960</t>
  </si>
  <si>
    <t>SF690</t>
  </si>
  <si>
    <t>SF510</t>
  </si>
  <si>
    <t>SF290</t>
  </si>
  <si>
    <t>RE875</t>
  </si>
  <si>
    <t>UE690</t>
  </si>
  <si>
    <t>WE710</t>
  </si>
  <si>
    <t>UE590</t>
  </si>
  <si>
    <t>SC200</t>
  </si>
  <si>
    <t>QC450</t>
  </si>
  <si>
    <t>PD535</t>
  </si>
  <si>
    <t>PB620</t>
  </si>
  <si>
    <t>MD260</t>
  </si>
  <si>
    <t>JB710</t>
  </si>
  <si>
    <t>KA086</t>
  </si>
  <si>
    <t>MC825</t>
  </si>
  <si>
    <t>MC475</t>
  </si>
  <si>
    <t>MC615</t>
  </si>
  <si>
    <t>UC110</t>
  </si>
  <si>
    <t>SA340</t>
  </si>
  <si>
    <t>PB250</t>
  </si>
  <si>
    <t>LO170</t>
  </si>
  <si>
    <t>LO060</t>
  </si>
  <si>
    <t>NO405</t>
  </si>
  <si>
    <t>NO745</t>
  </si>
  <si>
    <t>NI480</t>
  </si>
  <si>
    <t>KI615</t>
  </si>
  <si>
    <t>GE495</t>
  </si>
  <si>
    <t>LG110</t>
  </si>
  <si>
    <t>FG390</t>
  </si>
  <si>
    <t>FD740</t>
  </si>
  <si>
    <t>DD520</t>
  </si>
  <si>
    <t>ED710</t>
  </si>
  <si>
    <t>STORY BRIDGE</t>
  </si>
  <si>
    <t>PW620</t>
  </si>
  <si>
    <t>UJ640</t>
  </si>
  <si>
    <t>NM320</t>
  </si>
  <si>
    <t>PL670</t>
  </si>
  <si>
    <t>UF320</t>
  </si>
  <si>
    <t>UF490</t>
  </si>
  <si>
    <t>UE090</t>
  </si>
  <si>
    <t>11996-11997</t>
  </si>
  <si>
    <t>11997-11996</t>
  </si>
  <si>
    <t>11999-12003</t>
  </si>
  <si>
    <t>12003-11999</t>
  </si>
  <si>
    <t>12007-11986</t>
  </si>
  <si>
    <t>12009-11986</t>
  </si>
  <si>
    <t>12011-12085</t>
  </si>
  <si>
    <t>12015-12016</t>
  </si>
  <si>
    <t>12016-12015</t>
  </si>
  <si>
    <t>12019-13891</t>
  </si>
  <si>
    <t>12026-13891</t>
  </si>
  <si>
    <t>12026-25601</t>
  </si>
  <si>
    <t>12027-12029</t>
  </si>
  <si>
    <t>12029-12027</t>
  </si>
  <si>
    <t>12033-25299</t>
  </si>
  <si>
    <t>12035-12033</t>
  </si>
  <si>
    <t>12040-15900</t>
  </si>
  <si>
    <t>12040-25186</t>
  </si>
  <si>
    <t>12073-12081</t>
  </si>
  <si>
    <t>12081-12073</t>
  </si>
  <si>
    <t>12085-12011</t>
  </si>
  <si>
    <t>12087-14271</t>
  </si>
  <si>
    <t>12089-10668</t>
  </si>
  <si>
    <t>12089-10671</t>
  </si>
  <si>
    <t>ACR-RI-001</t>
  </si>
  <si>
    <t>R293</t>
  </si>
  <si>
    <t>ACR-RI-002</t>
  </si>
  <si>
    <t>R292</t>
  </si>
  <si>
    <t>ACR-RI-003</t>
  </si>
  <si>
    <t>R272</t>
  </si>
  <si>
    <t>AFD-RC-002</t>
  </si>
  <si>
    <t>AFD-RC-004</t>
  </si>
  <si>
    <t>AFD-RC-005</t>
  </si>
  <si>
    <t>AFD-RC-006</t>
  </si>
  <si>
    <t>AFD-RI-001</t>
  </si>
  <si>
    <t>AFD-RI-002</t>
  </si>
  <si>
    <t>AFD-RI-003</t>
  </si>
  <si>
    <t>R153</t>
  </si>
  <si>
    <t>ALB-RC-004</t>
  </si>
  <si>
    <t>ALB-RC-011</t>
  </si>
  <si>
    <t>ALB-RC-012</t>
  </si>
  <si>
    <t>ALB-RI-002</t>
  </si>
  <si>
    <t>ALB-RI-005</t>
  </si>
  <si>
    <t>ALB-RI-006</t>
  </si>
  <si>
    <t>ALB-RI-007</t>
  </si>
  <si>
    <t>R213</t>
  </si>
  <si>
    <t>ANN-RI-002</t>
  </si>
  <si>
    <t>R232</t>
  </si>
  <si>
    <t>R171</t>
  </si>
  <si>
    <t>BEL-RC-002</t>
  </si>
  <si>
    <t>R216</t>
  </si>
  <si>
    <t>BEL-RI-001</t>
  </si>
  <si>
    <t>BEL-RI-002</t>
  </si>
  <si>
    <t>BOH-RC-001</t>
  </si>
  <si>
    <t>R173</t>
  </si>
  <si>
    <t>R73</t>
  </si>
  <si>
    <t>R53</t>
  </si>
  <si>
    <t>R174</t>
  </si>
  <si>
    <t>BYO-RC-001</t>
  </si>
  <si>
    <t>R114</t>
  </si>
  <si>
    <t>R214</t>
  </si>
  <si>
    <t>CDE-LC-001</t>
  </si>
  <si>
    <t>R72</t>
  </si>
  <si>
    <t>CDE-RC-003</t>
  </si>
  <si>
    <t>CDE-RC-004</t>
  </si>
  <si>
    <t>CDE-RC-005</t>
  </si>
  <si>
    <t>CDE-RC-006</t>
  </si>
  <si>
    <t>CDE-RI-002</t>
  </si>
  <si>
    <t>CDE-RI-003</t>
  </si>
  <si>
    <t>CDL-RB-002</t>
  </si>
  <si>
    <t>R215</t>
  </si>
  <si>
    <t>CDL-RC-002</t>
  </si>
  <si>
    <t>CDL-RC-003</t>
  </si>
  <si>
    <t>R216, R215</t>
  </si>
  <si>
    <t>CHE-RC-009</t>
  </si>
  <si>
    <t>R113</t>
  </si>
  <si>
    <t>CHE-RC-010</t>
  </si>
  <si>
    <t>CHE-RC-011</t>
  </si>
  <si>
    <t>CHE-RI-006</t>
  </si>
  <si>
    <t>CHE-RI-007</t>
  </si>
  <si>
    <t>CHW-RC-003</t>
  </si>
  <si>
    <t>R112</t>
  </si>
  <si>
    <t>CHW-RC-004</t>
  </si>
  <si>
    <t>CHW-RC-005</t>
  </si>
  <si>
    <t>CHW-RI-002</t>
  </si>
  <si>
    <t>CHW-RI-003</t>
  </si>
  <si>
    <t>CLL-RC-004</t>
  </si>
  <si>
    <t>R195</t>
  </si>
  <si>
    <t>CLL-RI-003</t>
  </si>
  <si>
    <t>CLL-RI-004</t>
  </si>
  <si>
    <t>R211</t>
  </si>
  <si>
    <t>COO-LC-001</t>
  </si>
  <si>
    <t>COO-RC-005</t>
  </si>
  <si>
    <t>COO-RC-006</t>
  </si>
  <si>
    <t>R213, R193</t>
  </si>
  <si>
    <t>COO-RC-007</t>
  </si>
  <si>
    <t>R193</t>
  </si>
  <si>
    <t>COO-RC-008</t>
  </si>
  <si>
    <t>COO-RI-001</t>
  </si>
  <si>
    <t>COO-RI-002</t>
  </si>
  <si>
    <t>COO-RI-003</t>
  </si>
  <si>
    <t>COO-RI-005</t>
  </si>
  <si>
    <t>COP-LC-001</t>
  </si>
  <si>
    <t>R273</t>
  </si>
  <si>
    <t>CVE-RC-002</t>
  </si>
  <si>
    <t>R313</t>
  </si>
  <si>
    <t>CVE-RC-010</t>
  </si>
  <si>
    <t>R333</t>
  </si>
  <si>
    <t>CVE-RC-011</t>
  </si>
  <si>
    <t>CVE-RI-001</t>
  </si>
  <si>
    <t>R270</t>
  </si>
  <si>
    <t>DAR-RC-009</t>
  </si>
  <si>
    <t>DAR-RC-010</t>
  </si>
  <si>
    <t>DAR-RI-005</t>
  </si>
  <si>
    <t>DUR-RC-002</t>
  </si>
  <si>
    <t>R291</t>
  </si>
  <si>
    <t>DUR-RI-001</t>
  </si>
  <si>
    <t>EAB-RC-006</t>
  </si>
  <si>
    <t>R193, R213</t>
  </si>
  <si>
    <t>EAB-RC-007</t>
  </si>
  <si>
    <t>EAB-RC-011</t>
  </si>
  <si>
    <t>EAB-RI-004</t>
  </si>
  <si>
    <t>FGR-RB-001</t>
  </si>
  <si>
    <t>R129</t>
  </si>
  <si>
    <t>FGR-RC-003</t>
  </si>
  <si>
    <t>FLK-RI-001</t>
  </si>
  <si>
    <t>R330</t>
  </si>
  <si>
    <t>FTZ-RC-005</t>
  </si>
  <si>
    <t>FTZ-RI-003</t>
  </si>
  <si>
    <t>R170</t>
  </si>
  <si>
    <t>GAP-RI-002</t>
  </si>
  <si>
    <t>R93</t>
  </si>
  <si>
    <t>GEE-RI-002</t>
  </si>
  <si>
    <t>GEE-RI-003</t>
  </si>
  <si>
    <t>R152</t>
  </si>
  <si>
    <t>GRA-RI-001</t>
  </si>
  <si>
    <t>R231</t>
  </si>
  <si>
    <t>GRE-RI-001</t>
  </si>
  <si>
    <t>GRE-RI-002</t>
  </si>
  <si>
    <t>GUM-RI-001</t>
  </si>
  <si>
    <t>R217</t>
  </si>
  <si>
    <t>R194</t>
  </si>
  <si>
    <t>HEA-RC-002</t>
  </si>
  <si>
    <t>R331</t>
  </si>
  <si>
    <t>R134</t>
  </si>
  <si>
    <t>IND-RI-003</t>
  </si>
  <si>
    <t>R150</t>
  </si>
  <si>
    <t>LUT-RI-001</t>
  </si>
  <si>
    <t>R111</t>
  </si>
  <si>
    <t>MDW-RC-002</t>
  </si>
  <si>
    <t>MGE-RI-001</t>
  </si>
  <si>
    <t>R235</t>
  </si>
  <si>
    <t>MGR-RI-001</t>
  </si>
  <si>
    <t>R254</t>
  </si>
  <si>
    <t>MGR-RI-002</t>
  </si>
  <si>
    <t>R196</t>
  </si>
  <si>
    <t>MOM-RI-001</t>
  </si>
  <si>
    <t>R249</t>
  </si>
  <si>
    <t>MOR-RI-001</t>
  </si>
  <si>
    <t>MUR-RC-001</t>
  </si>
  <si>
    <t>R175, R174</t>
  </si>
  <si>
    <t>MUR-RC-002</t>
  </si>
  <si>
    <t>R175</t>
  </si>
  <si>
    <t>MUR-RI-001</t>
  </si>
  <si>
    <t>NRP-RI-002</t>
  </si>
  <si>
    <t>NUD-RI-001</t>
  </si>
  <si>
    <t>R94</t>
  </si>
  <si>
    <t>NUN-RC-002</t>
  </si>
  <si>
    <t>NUN-RI-001</t>
  </si>
  <si>
    <t>NWM-RI-001</t>
  </si>
  <si>
    <t>R250</t>
  </si>
  <si>
    <t>PAD-RI-001</t>
  </si>
  <si>
    <t>R172</t>
  </si>
  <si>
    <t>PIN-RC-007</t>
  </si>
  <si>
    <t>R155</t>
  </si>
  <si>
    <t>PIN-RC-008</t>
  </si>
  <si>
    <t>RAN-RB-001</t>
  </si>
  <si>
    <t>R197</t>
  </si>
  <si>
    <t>RAN-RC-002</t>
  </si>
  <si>
    <t>RAN-RC-003</t>
  </si>
  <si>
    <t>R198, R197</t>
  </si>
  <si>
    <t>RAN-RC-004</t>
  </si>
  <si>
    <t>RAN-RI-001</t>
  </si>
  <si>
    <t>RIC-RC-005</t>
  </si>
  <si>
    <t>R290</t>
  </si>
  <si>
    <t>RIC-RC-006</t>
  </si>
  <si>
    <t>RIC-RI-001</t>
  </si>
  <si>
    <t>R269</t>
  </si>
  <si>
    <t>ROC-RC-003</t>
  </si>
  <si>
    <t>R295, R296</t>
  </si>
  <si>
    <t>R275</t>
  </si>
  <si>
    <t>R275, R295</t>
  </si>
  <si>
    <t>ROC-RC-025</t>
  </si>
  <si>
    <t>ROC-RC-026</t>
  </si>
  <si>
    <t>R295, R275</t>
  </si>
  <si>
    <t>ROC-RC-027</t>
  </si>
  <si>
    <t>R295</t>
  </si>
  <si>
    <t>ROC-RC-028</t>
  </si>
  <si>
    <t>R296</t>
  </si>
  <si>
    <t>ROC-RC-029</t>
  </si>
  <si>
    <t>R296, R276</t>
  </si>
  <si>
    <t>R276</t>
  </si>
  <si>
    <t>ROC-RC-031</t>
  </si>
  <si>
    <t>ROC-RC-032</t>
  </si>
  <si>
    <t>ROC-RC-036</t>
  </si>
  <si>
    <t>ROC-RC-037</t>
  </si>
  <si>
    <t>ROC-RC-038</t>
  </si>
  <si>
    <t>ROC-RI-001</t>
  </si>
  <si>
    <t>ROC-RI-002</t>
  </si>
  <si>
    <t>ROC-RI-003</t>
  </si>
  <si>
    <t>ROC-RI-004</t>
  </si>
  <si>
    <t>ROC-RI-006</t>
  </si>
  <si>
    <t>ROC-RI-009</t>
  </si>
  <si>
    <t>ROC-RI-011</t>
  </si>
  <si>
    <t>ROC-RI-012</t>
  </si>
  <si>
    <t>ROC-RI-014</t>
  </si>
  <si>
    <t>SBR-RC-001</t>
  </si>
  <si>
    <t>R192</t>
  </si>
  <si>
    <t>SBR-RI-002</t>
  </si>
  <si>
    <t>SBR-RI-003</t>
  </si>
  <si>
    <t>SGT-RI-001</t>
  </si>
  <si>
    <t>SHI-RI-001</t>
  </si>
  <si>
    <t>SNH-RI-001</t>
  </si>
  <si>
    <t>SUN-RI-001</t>
  </si>
  <si>
    <t>R274</t>
  </si>
  <si>
    <t>TIN-RC-008</t>
  </si>
  <si>
    <t>R176, R196, R197</t>
  </si>
  <si>
    <t>TIN-RC-009</t>
  </si>
  <si>
    <t>TIN-RC-010</t>
  </si>
  <si>
    <t>TIN-RI-001</t>
  </si>
  <si>
    <t>TIN-RI-002</t>
  </si>
  <si>
    <t>TIN-RI-004</t>
  </si>
  <si>
    <t>TOO-RC-002</t>
  </si>
  <si>
    <t>R191</t>
  </si>
  <si>
    <t>TOO-RC-003</t>
  </si>
  <si>
    <t>TOO-RI-001</t>
  </si>
  <si>
    <t>TOO-RI-004</t>
  </si>
  <si>
    <t>TOO-RI-005</t>
  </si>
  <si>
    <t>UKE-RC-001</t>
  </si>
  <si>
    <t>R130, R129</t>
  </si>
  <si>
    <t>UMG-RI-003</t>
  </si>
  <si>
    <t>WAK-RI-003</t>
  </si>
  <si>
    <t>R289</t>
  </si>
  <si>
    <t>WCL-RC-011</t>
  </si>
  <si>
    <t>R289, R309</t>
  </si>
  <si>
    <t>WCL-RC-012</t>
  </si>
  <si>
    <t>WCL-RC-014</t>
  </si>
  <si>
    <t>WCL-RI-001</t>
  </si>
  <si>
    <t>WCL-RI-005</t>
  </si>
  <si>
    <t>R309</t>
  </si>
  <si>
    <t>WES-RC-020</t>
  </si>
  <si>
    <t>WES-RC-021</t>
  </si>
  <si>
    <t>WES-RC-022</t>
  </si>
  <si>
    <t>WES-RI-003</t>
  </si>
  <si>
    <t>WIL-RB-001</t>
  </si>
  <si>
    <t>WIL-RB-002</t>
  </si>
  <si>
    <t>WIL-RC-003</t>
  </si>
  <si>
    <t>WIL-RC-004</t>
  </si>
  <si>
    <t>WIL-RC-018</t>
  </si>
  <si>
    <t>R292, R291</t>
  </si>
  <si>
    <t>WIL-RC-019</t>
  </si>
  <si>
    <t>WIL-RC-020</t>
  </si>
  <si>
    <t>WIL-RI-001</t>
  </si>
  <si>
    <t>WIL-RI-004</t>
  </si>
  <si>
    <t>WIL-RI-006</t>
  </si>
  <si>
    <t>WOO-RI-001</t>
  </si>
  <si>
    <t>WOO-RI-002</t>
  </si>
  <si>
    <t>WSR-RC-002</t>
  </si>
  <si>
    <t>WSR-RC-004</t>
  </si>
  <si>
    <t>WSR-RI-002</t>
  </si>
  <si>
    <t>WVH-RC-002</t>
  </si>
  <si>
    <t>WVH-RI-001</t>
  </si>
  <si>
    <t>WVH-RI-002</t>
  </si>
  <si>
    <t>WYW-RI-001</t>
  </si>
  <si>
    <t>R176</t>
  </si>
  <si>
    <t>ZIL-RC-003</t>
  </si>
  <si>
    <t>ZIL-RI-001</t>
  </si>
  <si>
    <t>Learoyd Road/Bradman Street Intersection</t>
  </si>
  <si>
    <t>Learoyd Road/Paradise Road Intersection</t>
  </si>
  <si>
    <t>Beatty Road/Mortimer Road Intersection</t>
  </si>
  <si>
    <t>Beatty Road (Granard Road to Barton Street)</t>
  </si>
  <si>
    <t>Beatty Road (Mortimer Road to Kerry Road)</t>
  </si>
  <si>
    <t>Beatty Road (Kerry Road to Boundary Road)</t>
  </si>
  <si>
    <t>Beatty Road (Barton Street to Boundary Road)</t>
  </si>
  <si>
    <t>Beatty Road/Boundary Road Intersection</t>
  </si>
  <si>
    <t>Beatty Road/Kerry Road Intersection</t>
  </si>
  <si>
    <t>Beatty Road/Barton Street Intersection</t>
  </si>
  <si>
    <t>Abbotsford Road (Crosby Road to Collingwood Street)</t>
  </si>
  <si>
    <t>Sandgate Road (Albion Overpass to Anstey Street)</t>
  </si>
  <si>
    <t>Hudson Road/Albion Road Intersection</t>
  </si>
  <si>
    <t>Sandgate Road/Frodsham Street Intersection</t>
  </si>
  <si>
    <t>Sandgate Road/Collingwood Street Intersection</t>
  </si>
  <si>
    <t>Ipswich Road/Cracknell Road/Villa Street Intersection</t>
  </si>
  <si>
    <t>Belmont Road/Meadowlands Road Intersection</t>
  </si>
  <si>
    <t>Meadowlands Road/Wright Street Intersection</t>
  </si>
  <si>
    <t>Abbotsford Road (Burrows Street to Allison Street)</t>
  </si>
  <si>
    <t>Robinson Road West/Kirby Road Intersection</t>
  </si>
  <si>
    <t>Nudgee Road (Raubers Road to Tufnell Road)</t>
  </si>
  <si>
    <t>Beams Road Open Level Crossing</t>
  </si>
  <si>
    <t>Beams Road (Dorville Road to Balcara Avenue)</t>
  </si>
  <si>
    <t>Beams Road (Gympie Road to Lacey Road)</t>
  </si>
  <si>
    <t>Beams Road (Lacey Road to Cowie Road)</t>
  </si>
  <si>
    <t>Beams Road (Cowie Road to Dorville Road)</t>
  </si>
  <si>
    <t>Beams Road/Dorville Road Intersection</t>
  </si>
  <si>
    <t>Beams Road/Cowie Road Intersection</t>
  </si>
  <si>
    <t>Meadowlands Road Bridge (between Cadogan Street and Wright Street)</t>
  </si>
  <si>
    <t>Meadowlands Road (Preston Road to bridge over Bulimba Creek)</t>
  </si>
  <si>
    <t>Meadowlands Road (bridge over Bulimba Creek to Wright Street)</t>
  </si>
  <si>
    <t>Hamilton Road (Kittyhawk Drive to Pfingst Road)</t>
  </si>
  <si>
    <t>Hamilton Road (Gympie Road to Kingsmill Street)</t>
  </si>
  <si>
    <t>Hamilton Road (Pfingst Road to Newman Road)</t>
  </si>
  <si>
    <t>Hamilton Road/Kittyhawk Drive Intersection</t>
  </si>
  <si>
    <t>Hamilton Road/Pfingst Road Intersection</t>
  </si>
  <si>
    <t>Rode Road (Maundrell Terrace to bridge over Downfall Creek)</t>
  </si>
  <si>
    <t>Rode Road (Maundrell Terrace to Webster Road)</t>
  </si>
  <si>
    <t>Rode Road/Webster Road Intersection</t>
  </si>
  <si>
    <t>Rode Road/Maundrell Terrace Intersection</t>
  </si>
  <si>
    <t>Wynnum Road (Southgate Avenue to Creek Road)</t>
  </si>
  <si>
    <t>Wynnum Road/Creek Road Intersection</t>
  </si>
  <si>
    <t>Wynnum Road/Southgate Avenue/Cannondale Street Intersection</t>
  </si>
  <si>
    <t>Cavendish Road Open Level Crossing</t>
  </si>
  <si>
    <t>Cavendish Road (Holdsworth Street to Wakefield Street)</t>
  </si>
  <si>
    <t>Cavendish Road (Wakefield Street to Stanley Street East)</t>
  </si>
  <si>
    <t>Cavendish Road (Old Cleveland Road to Holdsworth Street)</t>
  </si>
  <si>
    <t>Cavendish Road/Stanley Street East Intersection</t>
  </si>
  <si>
    <t>Cavendish Road/Chatsworth Road Intersection</t>
  </si>
  <si>
    <t>Old Cleveland Road/Cavendish Road Intersection</t>
  </si>
  <si>
    <t>Boundary Road Open Level Crossing</t>
  </si>
  <si>
    <t>Ormskirk Street (Benhiam Street to Hamish Street)</t>
  </si>
  <si>
    <t>Nottingham Road/Benhiam Street Intersection</t>
  </si>
  <si>
    <t>Boundary Road (Archerfield Road to Acanthus Street)</t>
  </si>
  <si>
    <t>Dowding Street (Englefield Road to Valance Street)</t>
  </si>
  <si>
    <t>Monier Road/Bellwood Street Intersection</t>
  </si>
  <si>
    <t>King Avenue (Inala Avenue to bridge over Bullockhead Creek)</t>
  </si>
  <si>
    <t>King Avenue/Inala Avenue Intersection</t>
  </si>
  <si>
    <t>Stanley Street East (Caswell Street to Lisburn Street)</t>
  </si>
  <si>
    <t>Stanley Street East (Lisburn Street to Wellington Road)</t>
  </si>
  <si>
    <t>Stanley Street East (Vulture Street East to bridge over Norman Creek)</t>
  </si>
  <si>
    <t>Stanley Street East/Lisburn Street Intersection</t>
  </si>
  <si>
    <t>Upper Kedron Road Bridge (between Nelson Place and Hogarth Road)</t>
  </si>
  <si>
    <t>Johnson Road/Woogaroo Street Intersection</t>
  </si>
  <si>
    <t>Beams Road (Carselgrove Avenue to Handford Road)</t>
  </si>
  <si>
    <t>Beams Road/Carselgrove Avenue Intersection</t>
  </si>
  <si>
    <t>Waterworks Road/Settlement Road Intersection</t>
  </si>
  <si>
    <t>Robinson Road West/Murphy Road Intersection</t>
  </si>
  <si>
    <t>Robinson Road East/Bilsen Road Intersection</t>
  </si>
  <si>
    <t>Oxley Road/Long Street East Intersection</t>
  </si>
  <si>
    <t>Juliette Street/Marquis Street Intersection</t>
  </si>
  <si>
    <t>Juliette Street/Earl Street Intersection</t>
  </si>
  <si>
    <t>Green Camp Road/New Cleveland Road Intersection</t>
  </si>
  <si>
    <t>Wadeville Street (Blunder Road to Stapylton Road)</t>
  </si>
  <si>
    <t>Moggill Road/Coonan Street/Keating Street Intersection</t>
  </si>
  <si>
    <t>Lutwyche Road/Chalk Street Intersection</t>
  </si>
  <si>
    <t>Rode Road (Pleshette Place to Foambark Street)</t>
  </si>
  <si>
    <t>Newnham Road/Creek Road Intersection</t>
  </si>
  <si>
    <t>Logan Road/Creek Road Intersection</t>
  </si>
  <si>
    <t>Logan Road/Broadwater Road Intersection</t>
  </si>
  <si>
    <t>Dandenong Road/Sirocco Street/Central Avenue Intersection</t>
  </si>
  <si>
    <t>Lytton Road/Junction Road Intersection</t>
  </si>
  <si>
    <t>Lytton Road (Junction Road to Creek Road)</t>
  </si>
  <si>
    <t>Lytton Road (Creek Road to Gateway Motorway)</t>
  </si>
  <si>
    <t>Lytton Road/Creek Road Intersection</t>
  </si>
  <si>
    <t>Wynnum Road/Hawthorne Road Intersection</t>
  </si>
  <si>
    <t>Childs Road (Gateway Motorway to St Vincents Road)</t>
  </si>
  <si>
    <t>St Vincents Road/Childs Road Intersection</t>
  </si>
  <si>
    <t>Newmarket Road/Wilston Road Intersection</t>
  </si>
  <si>
    <t>Caxton Street/Dowse Street Intersection</t>
  </si>
  <si>
    <t>Kingsford Smith Drive (Gateway Motorway Bridge to Sugarmill Road)</t>
  </si>
  <si>
    <t>Kingsford Smith Drive (Sugarmill Road to Curtin Avenue East)</t>
  </si>
  <si>
    <t>Rickertt Road Bridge (between Green Camp Road and Chelsea Road)</t>
  </si>
  <si>
    <t>Rickertt Road (bridge over Lota Creek to Chelsea Road)</t>
  </si>
  <si>
    <t>Rickertt Road (Chelsea Road to bridge over Tingalpa Creek)</t>
  </si>
  <si>
    <t>Rickertt Road (Green Camp Road to bridge over Lota Creek)</t>
  </si>
  <si>
    <t>Rickertt Road/Chelsea Road Intersection</t>
  </si>
  <si>
    <t>Pine Road (Archerfield Road to Garden Road)</t>
  </si>
  <si>
    <t>Archerfield Road/Azalea Street Intersection</t>
  </si>
  <si>
    <t>Miles Platting Road (Pacific Motorway to School Road)</t>
  </si>
  <si>
    <t>Miles Platting Road (School Road to School Road)</t>
  </si>
  <si>
    <t>Miles Platting Road (Gardner Road to School Road)</t>
  </si>
  <si>
    <t>Rochedale Road (Priestdale Road to Miles Platting Road)</t>
  </si>
  <si>
    <t>Rochedale Road (Miles Platting Road to School Road)</t>
  </si>
  <si>
    <t>Rochedale Road (Ford Road to School Road)</t>
  </si>
  <si>
    <t>School Road (Miles Platting Road to Priestdale Road)</t>
  </si>
  <si>
    <t>Priestdale Road (Gardner Road to Rochedale Road)</t>
  </si>
  <si>
    <t>Priestdale Road (School Road to Gardner Road)</t>
  </si>
  <si>
    <t>Miles Platting Road/School Road Intersection</t>
  </si>
  <si>
    <t>Gardner Road/Prebble Street Intersection</t>
  </si>
  <si>
    <t>Rochedale Road/Priestdale Road Intersection</t>
  </si>
  <si>
    <t>School Road/Priestdale Road Intersection</t>
  </si>
  <si>
    <t>Rochedale Road/Ford Road Intersection</t>
  </si>
  <si>
    <t>Gardner Road/Priestdale Road Intersection</t>
  </si>
  <si>
    <t>Montague Road (Mollison Street to Merivale Street)</t>
  </si>
  <si>
    <t>Mollison Street/Montague Road Intersection</t>
  </si>
  <si>
    <t>Merivale Street/Montague Road Intersection</t>
  </si>
  <si>
    <t>Brunswick Street/Gregory Terrace Intersection</t>
  </si>
  <si>
    <t>Hellawell Road/Jackson Road Intersection</t>
  </si>
  <si>
    <t>Mains Road/Elva Street Intersection</t>
  </si>
  <si>
    <t>Kianawah Road (Wynnum Road to Wondall Road)</t>
  </si>
  <si>
    <t>Manly Road (Castlerea Street to New Cleveland Road)</t>
  </si>
  <si>
    <t>Manly Road (Wynnum Road to Castlerea Street)</t>
  </si>
  <si>
    <t>Kianawah Road/Wondall Road Intersection</t>
  </si>
  <si>
    <t>Manly Road/Belmont Road Intersection</t>
  </si>
  <si>
    <t>High Street (Sherwood Road to Benson Street)</t>
  </si>
  <si>
    <t>Milton Road/Croydon Street Intersection</t>
  </si>
  <si>
    <t>Benson Street/High Street Intersection</t>
  </si>
  <si>
    <t>Sherwood Road/High Street Intersection</t>
  </si>
  <si>
    <t>Newnham Road/Dawson Road Intersection</t>
  </si>
  <si>
    <t>Boundary Road (Tile Street to McRoyle Street)</t>
  </si>
  <si>
    <t>Boundary Road (McRoyle Street to Progress Road)</t>
  </si>
  <si>
    <t>Boundary Road/McRoyle Street Intersection</t>
  </si>
  <si>
    <t>Boundary Road/Tile Street Intersection</t>
  </si>
  <si>
    <t>Montague Road (Gray Road to Vulture Street)</t>
  </si>
  <si>
    <t>Montague Road (Jane Street to Mollison Street)</t>
  </si>
  <si>
    <t>Montague Road (Vulture Street to Jane Street)</t>
  </si>
  <si>
    <t>Montague Road/Jane Street Intersection</t>
  </si>
  <si>
    <t>Learoyd Road Bridge (between Gooderham Road and Watson Road)</t>
  </si>
  <si>
    <t>King Avenue Bridge (between Inala Avenue and Sherbrooke Road)</t>
  </si>
  <si>
    <t>Learoyd Road (Gooderham Road to bridge over Oxley Creek)</t>
  </si>
  <si>
    <t>Learoyd Road (Bridge over Oxley Creek to Watson Road)</t>
  </si>
  <si>
    <t>King Avenue (Bridge over Bullockhead Creek to Sherbrooke Road)</t>
  </si>
  <si>
    <t>Learoyd Road (Sherbrooke Road to Gooderham Road)</t>
  </si>
  <si>
    <t>Sherbrooke Road (King Avenue to Bowhill Road)</t>
  </si>
  <si>
    <t>Learoyd Road/Watson Road Intersection</t>
  </si>
  <si>
    <t>Bowhill Road/Sherbrooke Road Intersection</t>
  </si>
  <si>
    <t>Learoyd Road/Gooderham Road Intersection</t>
  </si>
  <si>
    <t>Logan Road/Old Cleveland Road Intersection</t>
  </si>
  <si>
    <t>Ipswich Road/Cornwall Street Intersection</t>
  </si>
  <si>
    <t>Lutwyche Road (Fuller street to Chalk Street)</t>
  </si>
  <si>
    <t>Lutwyche Road (Maygar Street to Fuller Street)</t>
  </si>
  <si>
    <t>Lutwyche Road/Maygar Street Intersection</t>
  </si>
  <si>
    <t>Hamilton Road (Newman Road to Spence Road)</t>
  </si>
  <si>
    <t>Hamilton Road/Spence Road Intersection</t>
  </si>
  <si>
    <t>Wynnum Road/Kianawah Road Intersection</t>
  </si>
  <si>
    <t>Handford Road (Pretoria Street to Coxen Street)</t>
  </si>
  <si>
    <t>Beams Road/Handford Road Intersection</t>
  </si>
  <si>
    <t>Road Intersection Project</t>
  </si>
  <si>
    <t>Road Corridor Project</t>
  </si>
  <si>
    <t>Open Level Crossing</t>
  </si>
  <si>
    <t>Road Bridge</t>
  </si>
  <si>
    <t>6 Lane Road / 4 Lane Road</t>
  </si>
  <si>
    <t>4 Lane Road / 2 Lane Road</t>
  </si>
  <si>
    <t>4 Lane Road</t>
  </si>
  <si>
    <t>4 Lane Road / 4 Lane Road</t>
  </si>
  <si>
    <t>2 Lane Road</t>
  </si>
  <si>
    <t>6 Lane Road</t>
  </si>
  <si>
    <t>6 Lane Road / 2 Lane Road</t>
  </si>
  <si>
    <t>6 Lane Road / 6 Lane Road</t>
  </si>
  <si>
    <t>2 Lane Road / 2 Lane Road</t>
  </si>
  <si>
    <t>Arterial / Suburban</t>
  </si>
  <si>
    <t>Suburban / District</t>
  </si>
  <si>
    <t>Suburban</t>
  </si>
  <si>
    <t>Suburban / Suburban</t>
  </si>
  <si>
    <t>Arterial</t>
  </si>
  <si>
    <t>Arterial / Local</t>
  </si>
  <si>
    <t>Arterial / Arterial</t>
  </si>
  <si>
    <t>Arterial / District</t>
  </si>
  <si>
    <t>District / District</t>
  </si>
  <si>
    <t>Suburban / Local</t>
  </si>
  <si>
    <t>1, 2</t>
  </si>
  <si>
    <t>Project Type</t>
  </si>
  <si>
    <t>Citywide</t>
  </si>
  <si>
    <t>Demand (trips)</t>
  </si>
  <si>
    <t>Existing unsignallised Int</t>
  </si>
  <si>
    <t>Existing signallised Int</t>
  </si>
  <si>
    <t>Upgrade</t>
  </si>
  <si>
    <t>New</t>
  </si>
  <si>
    <t>Part New Int</t>
  </si>
  <si>
    <t>Utility Rate</t>
  </si>
  <si>
    <t>Utility Cost</t>
  </si>
  <si>
    <t>Construction Contingency Cost ($)</t>
  </si>
  <si>
    <t>Grants and Subsidies ($)</t>
  </si>
  <si>
    <t>Existing Trunk Assets (&amp; Catchments Served)</t>
  </si>
  <si>
    <t>Future Trunk Assets (&amp; Catchments Served)</t>
  </si>
  <si>
    <t>Newnham Road/Wecker Road Intersection</t>
  </si>
  <si>
    <t>Ipswich Road/O'Keefe Street Intersection</t>
  </si>
  <si>
    <t>Ritchie Road/Wadeville Street Intersection</t>
  </si>
  <si>
    <t>Bowen Bridge Road/Gilchrist Avenue/Herston Road Intersection</t>
  </si>
  <si>
    <t>Bowen Bridge Road/O'Connell Terrace Intersection</t>
  </si>
  <si>
    <t>Norris Road/Pritchard Place Intersection</t>
  </si>
  <si>
    <t>Norris Road/Barbour Road Intersection</t>
  </si>
  <si>
    <t>Hoyland Street (Kluver Street to Bracken Ridge Road)</t>
  </si>
  <si>
    <t>Gardner Road (Underwood Road to bridge over waterway)</t>
  </si>
  <si>
    <t>Gardner Road Bridge (between Priestdale Road and Underwood Road)</t>
  </si>
  <si>
    <t>Gardner Road (Priestdale Road to bridge over waterway)</t>
  </si>
  <si>
    <t>Gardner Road (Miles Platting Road to Priestdale Road)</t>
  </si>
  <si>
    <t>Ritchie Road (129 Ritchie Road to 139 Ritchie Road)</t>
  </si>
  <si>
    <t>Clarence Road/Lambert Road Intersection</t>
  </si>
  <si>
    <t>Clarence Road/Westminster Road Intersection</t>
  </si>
  <si>
    <t>MGE-RI-002</t>
  </si>
  <si>
    <t>WOO-RI-003</t>
  </si>
  <si>
    <t>PAL-RI-002</t>
  </si>
  <si>
    <t>HER-RI-001</t>
  </si>
  <si>
    <t>BOH-RI-003</t>
  </si>
  <si>
    <t>BOH-RI-002</t>
  </si>
  <si>
    <t>BRG-RI-004</t>
  </si>
  <si>
    <t>BRG-RI-005</t>
  </si>
  <si>
    <t>IND-RI-004</t>
  </si>
  <si>
    <t>BRG-RC-006</t>
  </si>
  <si>
    <t>ROC-RC-040</t>
  </si>
  <si>
    <t>ROC-RB-001</t>
  </si>
  <si>
    <t>ROC-RC-041</t>
  </si>
  <si>
    <t>ROC-RC-042</t>
  </si>
  <si>
    <t>PAL-RC-005</t>
  </si>
  <si>
    <t>IND-RI-005</t>
  </si>
  <si>
    <t>ROC-RI-010</t>
  </si>
  <si>
    <t>School Road/Gardner Road Extension Intersection</t>
  </si>
  <si>
    <t>R52</t>
  </si>
  <si>
    <t>R311</t>
  </si>
  <si>
    <t>Miles Platting Road/Gardner Road Intersection</t>
  </si>
  <si>
    <t>St Pauls Terrace/Brookes Street Intersection</t>
  </si>
  <si>
    <t>Note: The roads SOW model utilises the BSTM outputs of apportioned cost and demand to determine a service cost per catchment as a NPV. The BSTM does not calculate the service cost based on the physical location of trunk roads in service catchments, but on the cost of the capacity consumed of trunk roads based on the trips using the roads. The costs are allocated to the zones they are generated by and generated from which are then aggregated to service catchments.</t>
  </si>
  <si>
    <t>R92</t>
  </si>
  <si>
    <t>Bracken Ridge Road/Deagon Deviation Intersection</t>
  </si>
  <si>
    <r>
      <rPr>
        <sz val="12"/>
        <color theme="1"/>
        <rFont val="Wingdings"/>
        <charset val="2"/>
      </rPr>
      <t>l</t>
    </r>
    <r>
      <rPr>
        <sz val="12"/>
        <color theme="1"/>
        <rFont val="Calibri"/>
        <family val="2"/>
      </rPr>
      <t xml:space="preserve"> Summary of forecast Cap X and anticipated IC revenues</t>
    </r>
    <r>
      <rPr>
        <sz val="12"/>
        <color theme="1"/>
        <rFont val="Calibri"/>
        <family val="2"/>
        <charset val="2"/>
      </rPr>
      <t>. Refer to Revenue and Cash Flow model for output.</t>
    </r>
  </si>
  <si>
    <t>Current Replacement Cost</t>
  </si>
  <si>
    <t>BCC</t>
  </si>
  <si>
    <t>Beatty Road Bridge (over Oxley Creek)</t>
  </si>
  <si>
    <t>Bowhill Road (Sherbrooke Road to Beatty Road)</t>
  </si>
  <si>
    <t>Beatty Road (Bowhill Road to Mortimer Road)</t>
  </si>
  <si>
    <t>Abbotsford Road Bridge (between Bimbil Street and Taylor Street)</t>
  </si>
  <si>
    <t>Frodsham Street (Sandgate Road to Abbotsford Road)</t>
  </si>
  <si>
    <t>Sandgate Road (Anstey Street to Abbotsford Road/Frodsham Street/Crosby Road)</t>
  </si>
  <si>
    <t>Sandgate Road/Albion Overpass Intersection</t>
  </si>
  <si>
    <t>R233</t>
  </si>
  <si>
    <t>Ipswich Road (Annerley Road to Ekibin Road)</t>
  </si>
  <si>
    <t>Ipswich Road (Waterton Street to Cracknell Road)</t>
  </si>
  <si>
    <t>Ipswich Road (Ekibin Road to Waterton Street)</t>
  </si>
  <si>
    <t>Ipswich Road (Cracknell Road to School Road)</t>
  </si>
  <si>
    <t>Ipswich Road (Cornwall Street to Juliette Street)</t>
  </si>
  <si>
    <t>Ipswich Road (Juliette Street to Annerley Road)</t>
  </si>
  <si>
    <t>Lewisham Street/Ekibin Road Intersection</t>
  </si>
  <si>
    <t>Ipswich Road/Venner Road/Waterton Street Intersection</t>
  </si>
  <si>
    <t>Waterworks Road/Glenlyon Drive Intersection</t>
  </si>
  <si>
    <t>Waterworks Road/Greenlanes Road Intersection</t>
  </si>
  <si>
    <t>Ellison Road/Kirby Road Intersection</t>
  </si>
  <si>
    <t>Dairy Swamp Road Extension (Belmont Road to Formosa Road)</t>
  </si>
  <si>
    <t>Abbotsford Road (bridge over Breakfast Creek to Burrows Street)</t>
  </si>
  <si>
    <t>Graham Road (Stirling Street to Ridley Road)</t>
  </si>
  <si>
    <t>Beams Road (Bridgeman Road to Ridley Road)</t>
  </si>
  <si>
    <t>R237</t>
  </si>
  <si>
    <t>Tilley Road/Mount Gravatt Capalaba Road Intersection</t>
  </si>
  <si>
    <t>Beams Road (Ridley Road to Gympie Road)</t>
  </si>
  <si>
    <t>Beams Road/Lacey Road Intersection</t>
  </si>
  <si>
    <t>Old Cleveland Road (Scrub Road to Adley Street)</t>
  </si>
  <si>
    <t>Hamilton Road (Webster Road to Farnell Street)</t>
  </si>
  <si>
    <t>Hamilton Road (Farnell Street to Gympie Road)</t>
  </si>
  <si>
    <t>Hamilton Road/Webster Road Intersection</t>
  </si>
  <si>
    <t>R230</t>
  </si>
  <si>
    <t>Fig Tree Pocket Road (Centenary Motorway on-ramp to Winking Street)</t>
  </si>
  <si>
    <t>R133</t>
  </si>
  <si>
    <t>Sandgate Road/Bayview Terrace Intersection</t>
  </si>
  <si>
    <t>Sandgate Road/Oriel Road Intersection</t>
  </si>
  <si>
    <t>Stanley Street East (Cavendish Road to bridge over Norman Creek)</t>
  </si>
  <si>
    <t>Boundary Road (Troughton Road to Babbidge Street)</t>
  </si>
  <si>
    <t>Inala Avenue (Blunder Road to King Avenue)</t>
  </si>
  <si>
    <t>Boundary Road (Skepper Street to Formation Street)</t>
  </si>
  <si>
    <t>Boundary Road/Skepper Street Intersection</t>
  </si>
  <si>
    <t>R294</t>
  </si>
  <si>
    <t>Warrigal Road (Daw Road to Padstow Road)</t>
  </si>
  <si>
    <t>Miles Platting Road (Lilywood Street to Holmead Road)</t>
  </si>
  <si>
    <t>Padstow Road (Logan Road to Warrigal Road)</t>
  </si>
  <si>
    <t>Underwood Road (Warrigal Road to Gaskell Street)</t>
  </si>
  <si>
    <t>Underwood Road (Gaskell Street to Levington Road)</t>
  </si>
  <si>
    <t>Underwood Road (Levington Road to Millers Road)</t>
  </si>
  <si>
    <t>Underwood Road/Levington Road Intersection</t>
  </si>
  <si>
    <t>Underwood Road/Gaskell Street Intersection</t>
  </si>
  <si>
    <t>R131</t>
  </si>
  <si>
    <t>Osborne Road Bridge (over Kedron Brook)</t>
  </si>
  <si>
    <t>Osborne Road (bridge over Kedron Brook to Pullen Road)</t>
  </si>
  <si>
    <t>Osborne Road/Pullen Road Intersection</t>
  </si>
  <si>
    <t>R212</t>
  </si>
  <si>
    <t>Annerley Road/Cornwall Street/Noble Street Intersection</t>
  </si>
  <si>
    <t>Woogaroo Street/Roxwell Street Intersection</t>
  </si>
  <si>
    <t>Settlement Road (Waterworks Road to Bromwich Street)</t>
  </si>
  <si>
    <t>New Cleveland Road (Grassdale Road to Chelsea Road)</t>
  </si>
  <si>
    <t>New Cleveland Road/Chelsea Road Intersection</t>
  </si>
  <si>
    <t>Riding Road/Pashen Street Intersection</t>
  </si>
  <si>
    <t>Hawthorne Road/Orchard Street Intersection</t>
  </si>
  <si>
    <t>District / Local</t>
  </si>
  <si>
    <t>Wadeville Street (Stapylton Road to Parkwood Drive)</t>
  </si>
  <si>
    <t>Wadeville Street (Parkwood Drive to Ritchie Road)</t>
  </si>
  <si>
    <t>Wadeville Street/Parkwood Drive Intersection</t>
  </si>
  <si>
    <t>Hemmant Tingalpa Road (Oswald Street to Youngs Road)</t>
  </si>
  <si>
    <t>Hemmant Tingalpa Road/Fleming Road Intersection</t>
  </si>
  <si>
    <t>Bowen Bridge Road/Butterfield Street Intersection</t>
  </si>
  <si>
    <t>R234</t>
  </si>
  <si>
    <t>Logan Road/Nursery Road Intersection</t>
  </si>
  <si>
    <t>Birdwood Road/Esher Street Intersection</t>
  </si>
  <si>
    <t>R210</t>
  </si>
  <si>
    <t>Witton Road/Kate Street Intersection</t>
  </si>
  <si>
    <t>Lambert Road/Harts Road Intersection</t>
  </si>
  <si>
    <t>Sumners Road/Spine Street Intersection</t>
  </si>
  <si>
    <t>Sinnamon Road (Yallambee Road to Centenary Motorway)</t>
  </si>
  <si>
    <t>Vulture Street/Main Street Intersection</t>
  </si>
  <si>
    <t>Kelvin Grove Road/Herston Road Intersection</t>
  </si>
  <si>
    <t>Kelvin Grove Road/Blamey Street Intersection</t>
  </si>
  <si>
    <t>Kelvin Grove Road/Windsor Road Intersection</t>
  </si>
  <si>
    <t>Lutwyche Road (Chalk Street to Bradshaw Street)</t>
  </si>
  <si>
    <t>Miles Platting Road (McKechnie Drive to Pacific Motorway)</t>
  </si>
  <si>
    <t>Hamilton Road (Streisand Drive to Beckett Road)</t>
  </si>
  <si>
    <t>Hamilton Road (Old Northern Road to Streisand Drive)</t>
  </si>
  <si>
    <t>Rode Road (Trouts Road to Cilento Street)</t>
  </si>
  <si>
    <t>Rode Road (Ifield Street to Trouts Road)</t>
  </si>
  <si>
    <t>Cavendish Road (Nursery Road to Coolong Street)</t>
  </si>
  <si>
    <t>Osborne Road (Brookside Shopping Centre access to bridge over Kedron Brook)</t>
  </si>
  <si>
    <t>Wondall Road (Manly Road to Bognor Street)</t>
  </si>
  <si>
    <t>Wondall Road (Kianawah Road South to Randall Road)</t>
  </si>
  <si>
    <t>Wondall Road (Bognor Street to Kianawah Road South)</t>
  </si>
  <si>
    <t>R252</t>
  </si>
  <si>
    <t>Ipswich Road (Hamilton Road to Gainsborough Street)</t>
  </si>
  <si>
    <t>Ipswich Road (Gainsborough Street to Beaudesert Road)</t>
  </si>
  <si>
    <t>Ipswich Road/Gainsborough Street Intersection</t>
  </si>
  <si>
    <t>Lytton Road Bridge</t>
  </si>
  <si>
    <t>Lytton Road (Thynne Road to bridge over Perrin Creek)</t>
  </si>
  <si>
    <t>Lytton Road (Junction Road to bridge over Perrin Creek)</t>
  </si>
  <si>
    <t>Lytton Road/Thynne Road Intersection</t>
  </si>
  <si>
    <t>Richmond Road/Molloy Road Intersection</t>
  </si>
  <si>
    <t>Waminda Street/Bennetts Road/Agnew Street Intersection</t>
  </si>
  <si>
    <t>Waminda Street/Jack Flynn Memorial Drive Intersection</t>
  </si>
  <si>
    <t>Enoggera Road/Newmarket Road Intersection</t>
  </si>
  <si>
    <t>Nudgee Road (Crockford Street to Raubers Road)</t>
  </si>
  <si>
    <t>Nudgee Road/Toombul Road Intersection</t>
  </si>
  <si>
    <t>Toombul Road/Melton Road Intersection</t>
  </si>
  <si>
    <t>Nudgee Road/Crockford Street Intersection</t>
  </si>
  <si>
    <t>Wynnum Road/Norman Avenue Intersection</t>
  </si>
  <si>
    <t>St Vincents Road (Childs Road to Hayden Street)</t>
  </si>
  <si>
    <t>Melton Road/Hows Road Intersection</t>
  </si>
  <si>
    <t>Melton Road (Masefield Street to Buckland Road)</t>
  </si>
  <si>
    <t>Enoggera Road/Ashgrove Avenue Intersection</t>
  </si>
  <si>
    <t>R251</t>
  </si>
  <si>
    <t>Oxley Road/Cook Street Intersection</t>
  </si>
  <si>
    <t>Pannard Street Bridge (Pannard Street to Dowding Street)</t>
  </si>
  <si>
    <t>R271, R270</t>
  </si>
  <si>
    <t>OXY-RC-009</t>
  </si>
  <si>
    <t>Boundary Road (Kimberley Street to Blunder Road)</t>
  </si>
  <si>
    <t>Oxley Road/Cliveden Avenue Intersection</t>
  </si>
  <si>
    <t>R312</t>
  </si>
  <si>
    <t>Ritchie Road (139 Ritchie Road to Sweets Road)</t>
  </si>
  <si>
    <t>Ritchie Road (Wadeville Street to 129 Ritchie Road)</t>
  </si>
  <si>
    <t>Gooderham Road (Sweets Road to Brookbent Road)</t>
  </si>
  <si>
    <t>Eagle Farm Road/Tingira Street Intersection</t>
  </si>
  <si>
    <t>Gardner Road (Major Drive to Prebble Street)</t>
  </si>
  <si>
    <t>Ford Road (Rochedale Road to Wanless Way)</t>
  </si>
  <si>
    <t>Rochedale Road (Ford Road to Farley Road)</t>
  </si>
  <si>
    <t>West Street (Miles Platting Road to Gardner Road)</t>
  </si>
  <si>
    <t>Farley Road (Gardner Road to Rochedale Road)</t>
  </si>
  <si>
    <t>Gardner Road (Farley Road to Interchange Place)</t>
  </si>
  <si>
    <t>Gardner Road (Prebble Street to Farley Road)</t>
  </si>
  <si>
    <t>Miles Platting Road (Gardner Road to Rochedale Road)</t>
  </si>
  <si>
    <t>Gardner Road (Miles Platting Road to School Road)</t>
  </si>
  <si>
    <t>Gardner Road (Ascent Street to Wanless Way)</t>
  </si>
  <si>
    <t>Gardner Road/West Street Intersection</t>
  </si>
  <si>
    <t>Ipswich Motorway (bridge over Elmes Road)</t>
  </si>
  <si>
    <t>Sherwood Road Bridge (over Oxley Creek)</t>
  </si>
  <si>
    <t>Sherwood Road (Oxley Creek to 250 Sherwood Road)</t>
  </si>
  <si>
    <t>Warrigal Road Open Level Crossing</t>
  </si>
  <si>
    <t>Gloucester Street/Stephens Road Intersection</t>
  </si>
  <si>
    <t>R54</t>
  </si>
  <si>
    <t>Brighton Terrace/Wakefield Street Intersection</t>
  </si>
  <si>
    <t>Seventeen Mile Rocks Road/Goggs Road Intersection</t>
  </si>
  <si>
    <t>Sir Fred Schonell Drive/Coldridge Street Intersection</t>
  </si>
  <si>
    <t>R132</t>
  </si>
  <si>
    <t>Appleby Road/Minimine Street Intersection</t>
  </si>
  <si>
    <t>Appleby Road/Wilgarning Street Intersection</t>
  </si>
  <si>
    <t>R314</t>
  </si>
  <si>
    <t>Compton Road (Frizell Street to Roosevelt Drive)</t>
  </si>
  <si>
    <t>Sherwood Road (Oxley Road to Oxley Creek)</t>
  </si>
  <si>
    <t>Beams Road (Church Road to Handford Road)</t>
  </si>
  <si>
    <t>Beams Road (Muller Road to Church Road)</t>
  </si>
  <si>
    <t>Wynnum Road/Murarrie Road Intersection</t>
  </si>
  <si>
    <t>Brisbane Street/Herbert Street Intersection</t>
  </si>
  <si>
    <t>Sylvan Road/Croydon Street Intersection</t>
  </si>
  <si>
    <t>Upper Kedron Road (Nelson Place to Transfer Station Road)</t>
  </si>
  <si>
    <t>Minnie Street (Cedar Creek Road to Levitt Road)</t>
  </si>
  <si>
    <t>Upper Kedron Road (Glengarry Road to Transfer Station Road)</t>
  </si>
  <si>
    <t>Minnie Street/Rosella Street Intersection</t>
  </si>
  <si>
    <t>Toombul Road/Northgate Road Intersection</t>
  </si>
  <si>
    <t>R217, R197</t>
  </si>
  <si>
    <t>WAK-RC-001</t>
  </si>
  <si>
    <t>Green Camp Road (Rickertt Road to Molle Road)</t>
  </si>
  <si>
    <t>New Cleveland Road/Stanborough Road/Ingleston Road Intersection</t>
  </si>
  <si>
    <t>Wacol Station Road Open Level Crossing</t>
  </si>
  <si>
    <t>Wacol Station Road (Grindle Road to Wacol Station Road Rail Crossing)</t>
  </si>
  <si>
    <t>Wacol Station Road/Grindle Road Intersection</t>
  </si>
  <si>
    <t>Gooderham Road (Brookbent Road to Learoyd Road)</t>
  </si>
  <si>
    <t>Ipswich Road (O'Keefe Street to Cornwall Street)</t>
  </si>
  <si>
    <t>O'Keefe Street/Gillingham Street Intersection</t>
  </si>
  <si>
    <t>Lutwyche Road (Maygar Street to Albion Road)</t>
  </si>
  <si>
    <t>Newmarket Road/Green Terrace Intersection</t>
  </si>
  <si>
    <t>Newmarket Road/Lamont Road Intersection</t>
  </si>
  <si>
    <t>Rode Road/Pfingst Road Intersection</t>
  </si>
  <si>
    <t>Edinburgh Castle Road/Shaw Road Intersection</t>
  </si>
  <si>
    <t>R156</t>
  </si>
  <si>
    <t>Lindum Open Level Crossing</t>
  </si>
  <si>
    <t>Kianawah Road (Wynnum Road to Sibley Road)</t>
  </si>
  <si>
    <t>R177</t>
  </si>
  <si>
    <t>Wondall Road (Randall Road to Bonniebrae Street)</t>
  </si>
  <si>
    <t>Cardross Street Bridge (between Wilkie Street and Fairfield Road)</t>
  </si>
  <si>
    <t>Zillmere Road/Newman Road Intersection</t>
  </si>
  <si>
    <t>ten (10) yr. average Roads and Bridges Index between 2011 - 2021  (Mar Qtr.)</t>
  </si>
  <si>
    <t>ten (10) yr. average Consumer Price Index Roads between 2011 - 2021  (Mar Qtr.)</t>
  </si>
  <si>
    <t>10067-15062</t>
  </si>
  <si>
    <t>N/A</t>
  </si>
  <si>
    <t>10068-15062</t>
  </si>
  <si>
    <t>10074-34821</t>
  </si>
  <si>
    <t>10228-10245</t>
  </si>
  <si>
    <t>10240-38832</t>
  </si>
  <si>
    <t>10245-10228</t>
  </si>
  <si>
    <t>10300-37160</t>
  </si>
  <si>
    <t>10300-37161</t>
  </si>
  <si>
    <t>10301-37156</t>
  </si>
  <si>
    <t>10301-37160</t>
  </si>
  <si>
    <t>10343-14783</t>
  </si>
  <si>
    <t>10343-37182</t>
  </si>
  <si>
    <t>10448-10449</t>
  </si>
  <si>
    <t>10449-10448</t>
  </si>
  <si>
    <t>10478-14424</t>
  </si>
  <si>
    <t>10541-34700</t>
  </si>
  <si>
    <t>10543-34701</t>
  </si>
  <si>
    <t>10543-34702</t>
  </si>
  <si>
    <t>10554-10571</t>
  </si>
  <si>
    <t>10554-35224</t>
  </si>
  <si>
    <t>10571-10554</t>
  </si>
  <si>
    <t>10571-35223</t>
  </si>
  <si>
    <t>10573-25767</t>
  </si>
  <si>
    <t>10618-35639</t>
  </si>
  <si>
    <t>10618-37939</t>
  </si>
  <si>
    <t>10619-35626</t>
  </si>
  <si>
    <t>10619-35638</t>
  </si>
  <si>
    <t>10655-14656</t>
  </si>
  <si>
    <t>10655-37184</t>
  </si>
  <si>
    <t>10672-51339</t>
  </si>
  <si>
    <t>10675-52011</t>
  </si>
  <si>
    <t>10678-36063</t>
  </si>
  <si>
    <t>10684-20351</t>
  </si>
  <si>
    <t>10685-20352</t>
  </si>
  <si>
    <t>10686-12989</t>
  </si>
  <si>
    <t>10692-25694</t>
  </si>
  <si>
    <t>10692-34127</t>
  </si>
  <si>
    <t>10692-37864</t>
  </si>
  <si>
    <t>10728-34662</t>
  </si>
  <si>
    <t>10752-10699</t>
  </si>
  <si>
    <t>10759-51300</t>
  </si>
  <si>
    <t>10808-14682</t>
  </si>
  <si>
    <t>10811-34047</t>
  </si>
  <si>
    <t>10812-14002</t>
  </si>
  <si>
    <t>10827-34815</t>
  </si>
  <si>
    <t>10834-21605</t>
  </si>
  <si>
    <t>10865-34662</t>
  </si>
  <si>
    <t>10885-25810</t>
  </si>
  <si>
    <t>10888-34666</t>
  </si>
  <si>
    <t>10897-20354</t>
  </si>
  <si>
    <t>10900-20355</t>
  </si>
  <si>
    <t>10901-11318</t>
  </si>
  <si>
    <t>10901-13081</t>
  </si>
  <si>
    <t>10920-34664</t>
  </si>
  <si>
    <t>10935-13408</t>
  </si>
  <si>
    <t>10935-36329</t>
  </si>
  <si>
    <t>10936-13408</t>
  </si>
  <si>
    <t>10936-13418</t>
  </si>
  <si>
    <t>10941-36874</t>
  </si>
  <si>
    <t>10941-36943</t>
  </si>
  <si>
    <t>10944-36967</t>
  </si>
  <si>
    <t>10988-10992</t>
  </si>
  <si>
    <t>11030-11038</t>
  </si>
  <si>
    <t>11031-34828</t>
  </si>
  <si>
    <t>11038-11030</t>
  </si>
  <si>
    <t>11070-34816</t>
  </si>
  <si>
    <t>11074-36437</t>
  </si>
  <si>
    <t>11074-38148</t>
  </si>
  <si>
    <t>11198-30848</t>
  </si>
  <si>
    <t>11208-37318</t>
  </si>
  <si>
    <t>11208-38316</t>
  </si>
  <si>
    <t>11212-37318</t>
  </si>
  <si>
    <t>11212-37320</t>
  </si>
  <si>
    <t>11240-34829</t>
  </si>
  <si>
    <t>11250-15091</t>
  </si>
  <si>
    <t>11250-25417</t>
  </si>
  <si>
    <t>11251-37314</t>
  </si>
  <si>
    <t>11251-37321</t>
  </si>
  <si>
    <t>11282-37472</t>
  </si>
  <si>
    <t>11306-34165</t>
  </si>
  <si>
    <t>11318-10901</t>
  </si>
  <si>
    <t>11341-34881</t>
  </si>
  <si>
    <t>11351-34818</t>
  </si>
  <si>
    <t>11360-37253</t>
  </si>
  <si>
    <t>11392-34843</t>
  </si>
  <si>
    <t>11393-34850</t>
  </si>
  <si>
    <t>11393-34868</t>
  </si>
  <si>
    <t>11395-34851</t>
  </si>
  <si>
    <t>11397-37463</t>
  </si>
  <si>
    <t>11397-38283</t>
  </si>
  <si>
    <t>11475-15679</t>
  </si>
  <si>
    <t>11475-37845</t>
  </si>
  <si>
    <t>11520-11525</t>
  </si>
  <si>
    <t>11525-11520</t>
  </si>
  <si>
    <t>11557-11563</t>
  </si>
  <si>
    <t>11558-13367</t>
  </si>
  <si>
    <t>11563-11557</t>
  </si>
  <si>
    <t>11563-13367</t>
  </si>
  <si>
    <t>11647-51618</t>
  </si>
  <si>
    <t>11696-11697</t>
  </si>
  <si>
    <t>11697-11696</t>
  </si>
  <si>
    <t>11697-36244</t>
  </si>
  <si>
    <t>11701-34883</t>
  </si>
  <si>
    <t>11727-21388</t>
  </si>
  <si>
    <t>11777-25369</t>
  </si>
  <si>
    <t>11779-25369</t>
  </si>
  <si>
    <t>11797-21391</t>
  </si>
  <si>
    <t>11800-36737</t>
  </si>
  <si>
    <t>11808-13810</t>
  </si>
  <si>
    <t>11857-25008</t>
  </si>
  <si>
    <t>11858-25010</t>
  </si>
  <si>
    <t>11939-34216</t>
  </si>
  <si>
    <t>11940-34153</t>
  </si>
  <si>
    <t>11940-52002</t>
  </si>
  <si>
    <t>11942-25357</t>
  </si>
  <si>
    <t>11948-52002</t>
  </si>
  <si>
    <t>11949-11950</t>
  </si>
  <si>
    <t>11950-11949</t>
  </si>
  <si>
    <t>11950-51611</t>
  </si>
  <si>
    <t>11955-39401</t>
  </si>
  <si>
    <t>11956-21519</t>
  </si>
  <si>
    <t>11957-21519</t>
  </si>
  <si>
    <t>11957-34683</t>
  </si>
  <si>
    <t>11957-34684</t>
  </si>
  <si>
    <t>11959-34684</t>
  </si>
  <si>
    <t>11964-52001</t>
  </si>
  <si>
    <t>11972-55001</t>
  </si>
  <si>
    <t>11973-55002</t>
  </si>
  <si>
    <t>11976-11978</t>
  </si>
  <si>
    <t>11976-13717</t>
  </si>
  <si>
    <t>11978-11976</t>
  </si>
  <si>
    <t>11978-36483</t>
  </si>
  <si>
    <t>11985-13717</t>
  </si>
  <si>
    <t>12036-51568</t>
  </si>
  <si>
    <t>12039-38789</t>
  </si>
  <si>
    <t>12039-38957</t>
  </si>
  <si>
    <t>12057-25536</t>
  </si>
  <si>
    <t>12058-38394</t>
  </si>
  <si>
    <t>12065-36558</t>
  </si>
  <si>
    <t>12072-36581</t>
  </si>
  <si>
    <t>12083-37856</t>
  </si>
  <si>
    <t>12098-36893</t>
  </si>
  <si>
    <t>12101-36562</t>
  </si>
  <si>
    <t>12110-30866</t>
  </si>
  <si>
    <t>12114-36398</t>
  </si>
  <si>
    <t>12115-25770</t>
  </si>
  <si>
    <t>12706-30010</t>
  </si>
  <si>
    <t>12826-95180</t>
  </si>
  <si>
    <t>12989-10686</t>
  </si>
  <si>
    <t>12989-18841</t>
  </si>
  <si>
    <t>13081-10901</t>
  </si>
  <si>
    <t>13367-11558</t>
  </si>
  <si>
    <t>13367-11563</t>
  </si>
  <si>
    <t>13408-10935</t>
  </si>
  <si>
    <t>13408-10936</t>
  </si>
  <si>
    <t>13418-10936</t>
  </si>
  <si>
    <t>13589-50163</t>
  </si>
  <si>
    <t>13717-11976</t>
  </si>
  <si>
    <t>13717-11985</t>
  </si>
  <si>
    <t>13720-36510</t>
  </si>
  <si>
    <t>13727-55001</t>
  </si>
  <si>
    <t>13810-11808</t>
  </si>
  <si>
    <t>13810-13811</t>
  </si>
  <si>
    <t>13811-13810</t>
  </si>
  <si>
    <t>13811-36252</t>
  </si>
  <si>
    <t>13862-25009</t>
  </si>
  <si>
    <t>13947-34780</t>
  </si>
  <si>
    <t>14002-10812</t>
  </si>
  <si>
    <t>14002-14003</t>
  </si>
  <si>
    <t>14003-14002</t>
  </si>
  <si>
    <t>14038-21387</t>
  </si>
  <si>
    <t>14044-21386</t>
  </si>
  <si>
    <t>14119-95210</t>
  </si>
  <si>
    <t>14223-34127</t>
  </si>
  <si>
    <t>14380-34825</t>
  </si>
  <si>
    <t>14422-14423</t>
  </si>
  <si>
    <t>14422-37017</t>
  </si>
  <si>
    <t>14423-14422</t>
  </si>
  <si>
    <t>14423-14424</t>
  </si>
  <si>
    <t>14424-10478</t>
  </si>
  <si>
    <t>14424-14423</t>
  </si>
  <si>
    <t>14529-10988</t>
  </si>
  <si>
    <t>14572-14575</t>
  </si>
  <si>
    <t>14572-36765</t>
  </si>
  <si>
    <t>14575-14572</t>
  </si>
  <si>
    <t>14586-37120</t>
  </si>
  <si>
    <t>14616-17058</t>
  </si>
  <si>
    <t>14656-10655</t>
  </si>
  <si>
    <t>14656-14783</t>
  </si>
  <si>
    <t>14682-10808</t>
  </si>
  <si>
    <t>14682-14685</t>
  </si>
  <si>
    <t>14685-14682</t>
  </si>
  <si>
    <t>14685-34047</t>
  </si>
  <si>
    <t>14778-37186</t>
  </si>
  <si>
    <t>14783-10343</t>
  </si>
  <si>
    <t>14783-14656</t>
  </si>
  <si>
    <t>14902-14903</t>
  </si>
  <si>
    <t>14902-37400</t>
  </si>
  <si>
    <t>14903-14902</t>
  </si>
  <si>
    <t>14903-37401</t>
  </si>
  <si>
    <t>15044-95104</t>
  </si>
  <si>
    <t>15062-10067</t>
  </si>
  <si>
    <t>15062-10068</t>
  </si>
  <si>
    <t>15091-11250</t>
  </si>
  <si>
    <t>15091-15093</t>
  </si>
  <si>
    <t>15091-34080</t>
  </si>
  <si>
    <t>15093-15091</t>
  </si>
  <si>
    <t>15093-15887</t>
  </si>
  <si>
    <t>15158-34811</t>
  </si>
  <si>
    <t>15388-34813</t>
  </si>
  <si>
    <t>15392-15394</t>
  </si>
  <si>
    <t>15392-38526</t>
  </si>
  <si>
    <t>15394-15392</t>
  </si>
  <si>
    <t>15394-21605</t>
  </si>
  <si>
    <t>15614-95106</t>
  </si>
  <si>
    <t>15679-11475</t>
  </si>
  <si>
    <t>15860-34208</t>
  </si>
  <si>
    <t>15869-36254</t>
  </si>
  <si>
    <t>15887-15093</t>
  </si>
  <si>
    <t>15904-13729</t>
  </si>
  <si>
    <t>15945-37120</t>
  </si>
  <si>
    <t>17001-17045</t>
  </si>
  <si>
    <t>17012-17051</t>
  </si>
  <si>
    <t>17013-17018</t>
  </si>
  <si>
    <t>17013-17036</t>
  </si>
  <si>
    <t>17014-17051</t>
  </si>
  <si>
    <t>17015-17014</t>
  </si>
  <si>
    <t>17016-17015</t>
  </si>
  <si>
    <t>17017-17016</t>
  </si>
  <si>
    <t>17017-17040</t>
  </si>
  <si>
    <t>17018-17019</t>
  </si>
  <si>
    <t>17019-17043</t>
  </si>
  <si>
    <t>17021-17017</t>
  </si>
  <si>
    <t>17022-17024</t>
  </si>
  <si>
    <t>17022-17040</t>
  </si>
  <si>
    <t>17023-17041</t>
  </si>
  <si>
    <t>17023-17042</t>
  </si>
  <si>
    <t>17024-17022</t>
  </si>
  <si>
    <t>17024-17025</t>
  </si>
  <si>
    <t>17024-17059</t>
  </si>
  <si>
    <t>17025-17024</t>
  </si>
  <si>
    <t>17025-17026</t>
  </si>
  <si>
    <t>17025-17038</t>
  </si>
  <si>
    <t>17026-17025</t>
  </si>
  <si>
    <t>17026-17028</t>
  </si>
  <si>
    <t>17028-17026</t>
  </si>
  <si>
    <t>17036-17016</t>
  </si>
  <si>
    <t>17038-17025</t>
  </si>
  <si>
    <t>17038-17052</t>
  </si>
  <si>
    <t>17039-17059</t>
  </si>
  <si>
    <t>17040-17017</t>
  </si>
  <si>
    <t>17040-17022</t>
  </si>
  <si>
    <t>17041-17021</t>
  </si>
  <si>
    <t>17042-14616</t>
  </si>
  <si>
    <t>17043-15641</t>
  </si>
  <si>
    <t>17045-17001</t>
  </si>
  <si>
    <t>17045-17047</t>
  </si>
  <si>
    <t>17046-17047</t>
  </si>
  <si>
    <t>17047-17045</t>
  </si>
  <si>
    <t>17047-17046</t>
  </si>
  <si>
    <t>17051-17012</t>
  </si>
  <si>
    <t>17051-17014</t>
  </si>
  <si>
    <t>17052-17038</t>
  </si>
  <si>
    <t>17058-15640</t>
  </si>
  <si>
    <t>17059-17024</t>
  </si>
  <si>
    <t>17059-17039</t>
  </si>
  <si>
    <t>17102-21370</t>
  </si>
  <si>
    <t>18364-39816</t>
  </si>
  <si>
    <t>18365-30008</t>
  </si>
  <si>
    <t>18383-34698</t>
  </si>
  <si>
    <t>18639-34241</t>
  </si>
  <si>
    <t>18681-36627</t>
  </si>
  <si>
    <t>18841-12989</t>
  </si>
  <si>
    <t>18935-35116</t>
  </si>
  <si>
    <t>18935-37015</t>
  </si>
  <si>
    <t>19012-51603</t>
  </si>
  <si>
    <t>19726-19727</t>
  </si>
  <si>
    <t>20020-20021</t>
  </si>
  <si>
    <t>20021-20020</t>
  </si>
  <si>
    <t>20021-20026</t>
  </si>
  <si>
    <t>20021-36317</t>
  </si>
  <si>
    <t>20024-20025</t>
  </si>
  <si>
    <t>20025-20024</t>
  </si>
  <si>
    <t>20026-20021</t>
  </si>
  <si>
    <t>20102-20113</t>
  </si>
  <si>
    <t>20113-20102</t>
  </si>
  <si>
    <t>20113-37513</t>
  </si>
  <si>
    <t>20114-37360</t>
  </si>
  <si>
    <t>20114-37526</t>
  </si>
  <si>
    <t>20351-10684</t>
  </si>
  <si>
    <t>20351-35273</t>
  </si>
  <si>
    <t>20352-10685</t>
  </si>
  <si>
    <t>20352-35269</t>
  </si>
  <si>
    <t>20353-25887</t>
  </si>
  <si>
    <t>20353-35444</t>
  </si>
  <si>
    <t>20354-10897</t>
  </si>
  <si>
    <t>20354-38417</t>
  </si>
  <si>
    <t>20355-10900</t>
  </si>
  <si>
    <t>20355-36278</t>
  </si>
  <si>
    <t>21221-37459</t>
  </si>
  <si>
    <t>21221-37463</t>
  </si>
  <si>
    <t>21370-17102</t>
  </si>
  <si>
    <t>21370-37625</t>
  </si>
  <si>
    <t>21386-14044</t>
  </si>
  <si>
    <t>21386-21387</t>
  </si>
  <si>
    <t>21387-14038</t>
  </si>
  <si>
    <t>21387-21386</t>
  </si>
  <si>
    <t>21388-11727</t>
  </si>
  <si>
    <t>21388-36779</t>
  </si>
  <si>
    <t>21391-11797</t>
  </si>
  <si>
    <t>21391-39230</t>
  </si>
  <si>
    <t>21393-25839</t>
  </si>
  <si>
    <t>21418-35303</t>
  </si>
  <si>
    <t>21418-35304</t>
  </si>
  <si>
    <t>21508-34108</t>
  </si>
  <si>
    <t>21508-34846</t>
  </si>
  <si>
    <t>21519-34130</t>
  </si>
  <si>
    <t>21528-25327</t>
  </si>
  <si>
    <t>21545-37304</t>
  </si>
  <si>
    <t>21545-37306</t>
  </si>
  <si>
    <t>21546-34064</t>
  </si>
  <si>
    <t>21546-34066</t>
  </si>
  <si>
    <t>21552-37383</t>
  </si>
  <si>
    <t>21605-10834</t>
  </si>
  <si>
    <t>21605-15394</t>
  </si>
  <si>
    <t>25006-13862</t>
  </si>
  <si>
    <t>25008-11857</t>
  </si>
  <si>
    <t>25008-38367</t>
  </si>
  <si>
    <t>25009-38789</t>
  </si>
  <si>
    <t>25010-11858</t>
  </si>
  <si>
    <t>25010-36723</t>
  </si>
  <si>
    <t>25011-38647</t>
  </si>
  <si>
    <t>25012-51300</t>
  </si>
  <si>
    <t>25026-25407</t>
  </si>
  <si>
    <t>25213-38351</t>
  </si>
  <si>
    <t>25238-34868</t>
  </si>
  <si>
    <t>25280-55038</t>
  </si>
  <si>
    <t>25281-55038</t>
  </si>
  <si>
    <t>25319-51300</t>
  </si>
  <si>
    <t>25320-25316</t>
  </si>
  <si>
    <t>25327-21528</t>
  </si>
  <si>
    <t>25356-25355</t>
  </si>
  <si>
    <t>25357-11942</t>
  </si>
  <si>
    <t>25361-10641</t>
  </si>
  <si>
    <t>25369-11777</t>
  </si>
  <si>
    <t>25369-11779</t>
  </si>
  <si>
    <t>25405-25406</t>
  </si>
  <si>
    <t>25405-25408</t>
  </si>
  <si>
    <t>25405-25412</t>
  </si>
  <si>
    <t>25405-25441</t>
  </si>
  <si>
    <t>25406-25405</t>
  </si>
  <si>
    <t>25406-25441</t>
  </si>
  <si>
    <t>25407-25026</t>
  </si>
  <si>
    <t>25407-25412</t>
  </si>
  <si>
    <t>25408-25405</t>
  </si>
  <si>
    <t>25412-25405</t>
  </si>
  <si>
    <t>25412-25407</t>
  </si>
  <si>
    <t>25416-25417</t>
  </si>
  <si>
    <t>25416-34081</t>
  </si>
  <si>
    <t>25417-11250</t>
  </si>
  <si>
    <t>25417-25416</t>
  </si>
  <si>
    <t>25417-34081</t>
  </si>
  <si>
    <t>25419-25420</t>
  </si>
  <si>
    <t>25420-25419</t>
  </si>
  <si>
    <t>25441-25405</t>
  </si>
  <si>
    <t>25441-25406</t>
  </si>
  <si>
    <t>25441-50127</t>
  </si>
  <si>
    <t>25505-37087</t>
  </si>
  <si>
    <t>25536-37862</t>
  </si>
  <si>
    <t>25563-25820</t>
  </si>
  <si>
    <t>25579-38953</t>
  </si>
  <si>
    <t>25607-10535</t>
  </si>
  <si>
    <t>25611-34678</t>
  </si>
  <si>
    <t>25627-34665</t>
  </si>
  <si>
    <t>25694-10692</t>
  </si>
  <si>
    <t>25720-34135</t>
  </si>
  <si>
    <t>25720-36498</t>
  </si>
  <si>
    <t>25740-11940</t>
  </si>
  <si>
    <t>25759-75256</t>
  </si>
  <si>
    <t>25767-10573</t>
  </si>
  <si>
    <t>25770-12115</t>
  </si>
  <si>
    <t>25770-36251</t>
  </si>
  <si>
    <t>25806-25810</t>
  </si>
  <si>
    <t>25806-36300</t>
  </si>
  <si>
    <t>25810-10885</t>
  </si>
  <si>
    <t>25810-25806</t>
  </si>
  <si>
    <t>25820-25563</t>
  </si>
  <si>
    <t>25820-38340</t>
  </si>
  <si>
    <t>25832-35285</t>
  </si>
  <si>
    <t>25839-21393</t>
  </si>
  <si>
    <t>25841-55014</t>
  </si>
  <si>
    <t>25842-36227</t>
  </si>
  <si>
    <t>25871-35282</t>
  </si>
  <si>
    <t>25871-35285</t>
  </si>
  <si>
    <t>25887-20353</t>
  </si>
  <si>
    <t>30008-18365</t>
  </si>
  <si>
    <t>30008-55019</t>
  </si>
  <si>
    <t>30009-37349</t>
  </si>
  <si>
    <t>30009-37940</t>
  </si>
  <si>
    <t>30010-12706</t>
  </si>
  <si>
    <t>30010-38235</t>
  </si>
  <si>
    <t>30331-34114</t>
  </si>
  <si>
    <t>30331-38296</t>
  </si>
  <si>
    <t>30331-38297</t>
  </si>
  <si>
    <t>30362-30363</t>
  </si>
  <si>
    <t>30363-30362</t>
  </si>
  <si>
    <t>30848-11198</t>
  </si>
  <si>
    <t>30866-12110</t>
  </si>
  <si>
    <t>30866-38913</t>
  </si>
  <si>
    <t>34045-34819</t>
  </si>
  <si>
    <t>34047-10811</t>
  </si>
  <si>
    <t>34047-14685</t>
  </si>
  <si>
    <t>34047-34048</t>
  </si>
  <si>
    <t>34048-34047</t>
  </si>
  <si>
    <t>34064-21546</t>
  </si>
  <si>
    <t>34064-34882</t>
  </si>
  <si>
    <t>34065-34882</t>
  </si>
  <si>
    <t>34066-21546</t>
  </si>
  <si>
    <t>34077-34079</t>
  </si>
  <si>
    <t>34077-34080</t>
  </si>
  <si>
    <t>34079-34077</t>
  </si>
  <si>
    <t>34080-15091</t>
  </si>
  <si>
    <t>34080-34077</t>
  </si>
  <si>
    <t>34081-25417</t>
  </si>
  <si>
    <t>34083-34088</t>
  </si>
  <si>
    <t>34087-37314</t>
  </si>
  <si>
    <t>34088-34083</t>
  </si>
  <si>
    <t>34088-34093</t>
  </si>
  <si>
    <t>34093-34088</t>
  </si>
  <si>
    <t>34093-34094</t>
  </si>
  <si>
    <t>34094-34093</t>
  </si>
  <si>
    <t>34107-34845</t>
  </si>
  <si>
    <t>34108-21508</t>
  </si>
  <si>
    <t>34114-30331</t>
  </si>
  <si>
    <t>34118-34119</t>
  </si>
  <si>
    <t>34119-34118</t>
  </si>
  <si>
    <t>34120-55003</t>
  </si>
  <si>
    <t>34121-55003</t>
  </si>
  <si>
    <t>34122-34169</t>
  </si>
  <si>
    <t>34127-10692</t>
  </si>
  <si>
    <t>34127-14223</t>
  </si>
  <si>
    <t>34130-38850</t>
  </si>
  <si>
    <t>34135-25720</t>
  </si>
  <si>
    <t>34137-25740</t>
  </si>
  <si>
    <t>34139-34141</t>
  </si>
  <si>
    <t>34141-51574</t>
  </si>
  <si>
    <t>34142-34676</t>
  </si>
  <si>
    <t>34144-34675</t>
  </si>
  <si>
    <t>34146-34144</t>
  </si>
  <si>
    <t>34147-34148</t>
  </si>
  <si>
    <t>34148-36401</t>
  </si>
  <si>
    <t>34150-95333</t>
  </si>
  <si>
    <t>34152-51326</t>
  </si>
  <si>
    <t>34153-34138</t>
  </si>
  <si>
    <t>34156-34675</t>
  </si>
  <si>
    <t>34156-34677</t>
  </si>
  <si>
    <t>34169-34122</t>
  </si>
  <si>
    <t>34211-34683</t>
  </si>
  <si>
    <t>34211-34684</t>
  </si>
  <si>
    <t>34216-11939</t>
  </si>
  <si>
    <t>34216-34685</t>
  </si>
  <si>
    <t>34231-36751</t>
  </si>
  <si>
    <t>34232-34233</t>
  </si>
  <si>
    <t>34234-34235</t>
  </si>
  <si>
    <t>34235-34236</t>
  </si>
  <si>
    <t>34236-34237</t>
  </si>
  <si>
    <t>34237-34238</t>
  </si>
  <si>
    <t>34238-34239</t>
  </si>
  <si>
    <t>34239-36830</t>
  </si>
  <si>
    <t>34241-34687</t>
  </si>
  <si>
    <t>34310-34308</t>
  </si>
  <si>
    <t>34642-35271</t>
  </si>
  <si>
    <t>34642-35278</t>
  </si>
  <si>
    <t>34642-38588</t>
  </si>
  <si>
    <t>34662-10728</t>
  </si>
  <si>
    <t>34662-10865</t>
  </si>
  <si>
    <t>34662-34663</t>
  </si>
  <si>
    <t>34663-34662</t>
  </si>
  <si>
    <t>34663-35286</t>
  </si>
  <si>
    <t>34663-35288</t>
  </si>
  <si>
    <t>34664-10920</t>
  </si>
  <si>
    <t>34664-36302</t>
  </si>
  <si>
    <t>34665-25627</t>
  </si>
  <si>
    <t>34665-36302</t>
  </si>
  <si>
    <t>34666-10888</t>
  </si>
  <si>
    <t>34666-36302</t>
  </si>
  <si>
    <t>34675-34144</t>
  </si>
  <si>
    <t>34675-34677</t>
  </si>
  <si>
    <t>34676-34141</t>
  </si>
  <si>
    <t>34677-25013</t>
  </si>
  <si>
    <t>34677-34676</t>
  </si>
  <si>
    <t>34678-25611</t>
  </si>
  <si>
    <t>34678-36401</t>
  </si>
  <si>
    <t>34683-11957</t>
  </si>
  <si>
    <t>34683-34211</t>
  </si>
  <si>
    <t>34683-36605</t>
  </si>
  <si>
    <t>34684-11957</t>
  </si>
  <si>
    <t>34684-11959</t>
  </si>
  <si>
    <t>34684-34211</t>
  </si>
  <si>
    <t>34685-11955</t>
  </si>
  <si>
    <t>34698-18383</t>
  </si>
  <si>
    <t>34698-51133</t>
  </si>
  <si>
    <t>34700-10541</t>
  </si>
  <si>
    <t>34700-35628</t>
  </si>
  <si>
    <t>34701-10543</t>
  </si>
  <si>
    <t>34701-35614</t>
  </si>
  <si>
    <t>34702-10543</t>
  </si>
  <si>
    <t>34702-39694</t>
  </si>
  <si>
    <t>34703-35610</t>
  </si>
  <si>
    <t>34718-37211</t>
  </si>
  <si>
    <t>34718-38231</t>
  </si>
  <si>
    <t>34777-34778</t>
  </si>
  <si>
    <t>34778-14266</t>
  </si>
  <si>
    <t>34778-34779</t>
  </si>
  <si>
    <t>34779-38893</t>
  </si>
  <si>
    <t>34780-13947</t>
  </si>
  <si>
    <t>34780-36457</t>
  </si>
  <si>
    <t>34781-34782</t>
  </si>
  <si>
    <t>34781-38250</t>
  </si>
  <si>
    <t>34781-39801</t>
  </si>
  <si>
    <t>34782-34781</t>
  </si>
  <si>
    <t>34782-34783</t>
  </si>
  <si>
    <t>34783-34782</t>
  </si>
  <si>
    <t>34783-34784</t>
  </si>
  <si>
    <t>34784-34783</t>
  </si>
  <si>
    <t>34784-38342</t>
  </si>
  <si>
    <t>34786-34789</t>
  </si>
  <si>
    <t>34786-38342</t>
  </si>
  <si>
    <t>34789-34786</t>
  </si>
  <si>
    <t>34789-34790</t>
  </si>
  <si>
    <t>34790-34789</t>
  </si>
  <si>
    <t>34790-50000</t>
  </si>
  <si>
    <t>34791-37028</t>
  </si>
  <si>
    <t>34791-38342</t>
  </si>
  <si>
    <t>34809-34810</t>
  </si>
  <si>
    <t>34810-34809</t>
  </si>
  <si>
    <t>34810-34811</t>
  </si>
  <si>
    <t>34811-15158</t>
  </si>
  <si>
    <t>34811-34810</t>
  </si>
  <si>
    <t>34811-34812</t>
  </si>
  <si>
    <t>34812-34811</t>
  </si>
  <si>
    <t>34812-37599</t>
  </si>
  <si>
    <t>34812-37600</t>
  </si>
  <si>
    <t>34813-15388</t>
  </si>
  <si>
    <t>34813-34814</t>
  </si>
  <si>
    <t>34813-37600</t>
  </si>
  <si>
    <t>34814-34813</t>
  </si>
  <si>
    <t>34815-10827</t>
  </si>
  <si>
    <t>34815-37065</t>
  </si>
  <si>
    <t>34816-11070</t>
  </si>
  <si>
    <t>34816-37243</t>
  </si>
  <si>
    <t>34817-34818</t>
  </si>
  <si>
    <t>34817-37593</t>
  </si>
  <si>
    <t>34818-11351</t>
  </si>
  <si>
    <t>34818-34817</t>
  </si>
  <si>
    <t>34819-34045</t>
  </si>
  <si>
    <t>34819-37590</t>
  </si>
  <si>
    <t>34820-37612</t>
  </si>
  <si>
    <t>34820-37614</t>
  </si>
  <si>
    <t>34821-10074</t>
  </si>
  <si>
    <t>34821-37613</t>
  </si>
  <si>
    <t>34822-37922</t>
  </si>
  <si>
    <t>34822-39957</t>
  </si>
  <si>
    <t>34823-37922</t>
  </si>
  <si>
    <t>34823-39960</t>
  </si>
  <si>
    <t>34824-37236</t>
  </si>
  <si>
    <t>34824-37238</t>
  </si>
  <si>
    <t>34825-36953</t>
  </si>
  <si>
    <t>34826-15943</t>
  </si>
  <si>
    <t>34826-37098</t>
  </si>
  <si>
    <t>34826-37909</t>
  </si>
  <si>
    <t>34827-34828</t>
  </si>
  <si>
    <t>34827-37258</t>
  </si>
  <si>
    <t>34828-11031</t>
  </si>
  <si>
    <t>34828-34827</t>
  </si>
  <si>
    <t>34829-11240</t>
  </si>
  <si>
    <t>34829-37294</t>
  </si>
  <si>
    <t>34842-37426</t>
  </si>
  <si>
    <t>34842-37427</t>
  </si>
  <si>
    <t>34843-11392</t>
  </si>
  <si>
    <t>34843-37426</t>
  </si>
  <si>
    <t>34844-37426</t>
  </si>
  <si>
    <t>34844-37631</t>
  </si>
  <si>
    <t>34845-34107</t>
  </si>
  <si>
    <t>34845-37426</t>
  </si>
  <si>
    <t>34848-37423</t>
  </si>
  <si>
    <t>34849-37423</t>
  </si>
  <si>
    <t>34849-38299</t>
  </si>
  <si>
    <t>34850-11393</t>
  </si>
  <si>
    <t>34850-37423</t>
  </si>
  <si>
    <t>34851-11395</t>
  </si>
  <si>
    <t>34851-37423</t>
  </si>
  <si>
    <t>34868-11393</t>
  </si>
  <si>
    <t>34868-25238</t>
  </si>
  <si>
    <t>34879-37509</t>
  </si>
  <si>
    <t>34879-37512</t>
  </si>
  <si>
    <t>34880-37509</t>
  </si>
  <si>
    <t>34880-37927</t>
  </si>
  <si>
    <t>34881-11341</t>
  </si>
  <si>
    <t>34881-37509</t>
  </si>
  <si>
    <t>34882-34064</t>
  </si>
  <si>
    <t>34882-34065</t>
  </si>
  <si>
    <t>34883-11701</t>
  </si>
  <si>
    <t>34883-38329</t>
  </si>
  <si>
    <t>35055-25268</t>
  </si>
  <si>
    <t>35116-18935</t>
  </si>
  <si>
    <t>35116-37011</t>
  </si>
  <si>
    <t>35223-10571</t>
  </si>
  <si>
    <t>35224-10554</t>
  </si>
  <si>
    <t>35232-35235</t>
  </si>
  <si>
    <t>35235-35232</t>
  </si>
  <si>
    <t>35269-20352</t>
  </si>
  <si>
    <t>35271-34642</t>
  </si>
  <si>
    <t>35273-20351</t>
  </si>
  <si>
    <t>35278-34642</t>
  </si>
  <si>
    <t>35282-25871</t>
  </si>
  <si>
    <t>35285-25832</t>
  </si>
  <si>
    <t>35285-25871</t>
  </si>
  <si>
    <t>35286-34663</t>
  </si>
  <si>
    <t>35288-34663</t>
  </si>
  <si>
    <t>35303-21418</t>
  </si>
  <si>
    <t>35304-21418</t>
  </si>
  <si>
    <t>35444-20353</t>
  </si>
  <si>
    <t>35498-51123</t>
  </si>
  <si>
    <t>35610-34703</t>
  </si>
  <si>
    <t>35614-34701</t>
  </si>
  <si>
    <t>35626-10619</t>
  </si>
  <si>
    <t>35628-34700</t>
  </si>
  <si>
    <t>35630-25607</t>
  </si>
  <si>
    <t>35638-10619</t>
  </si>
  <si>
    <t>35638-35639</t>
  </si>
  <si>
    <t>35639-10618</t>
  </si>
  <si>
    <t>35639-35638</t>
  </si>
  <si>
    <t>36038-10312</t>
  </si>
  <si>
    <t>36044-39104</t>
  </si>
  <si>
    <t>36061-36962</t>
  </si>
  <si>
    <t>36227-25842</t>
  </si>
  <si>
    <t>36227-55014</t>
  </si>
  <si>
    <t>36244-11697</t>
  </si>
  <si>
    <t>36251-25770</t>
  </si>
  <si>
    <t>36252-13811</t>
  </si>
  <si>
    <t>36254-38404</t>
  </si>
  <si>
    <t>36278-20355</t>
  </si>
  <si>
    <t>36300-25806</t>
  </si>
  <si>
    <t>36302-34664</t>
  </si>
  <si>
    <t>36302-34665</t>
  </si>
  <si>
    <t>36302-34666</t>
  </si>
  <si>
    <t>36317-20021</t>
  </si>
  <si>
    <t>36329-10935</t>
  </si>
  <si>
    <t>36401-34678</t>
  </si>
  <si>
    <t>36437-11074</t>
  </si>
  <si>
    <t>36457-34780</t>
  </si>
  <si>
    <t>36482-36483</t>
  </si>
  <si>
    <t>36483-11978</t>
  </si>
  <si>
    <t>36483-36482</t>
  </si>
  <si>
    <t>36495-34137</t>
  </si>
  <si>
    <t>36498-25720</t>
  </si>
  <si>
    <t>36508-13720</t>
  </si>
  <si>
    <t>36520-36521</t>
  </si>
  <si>
    <t>36521-36520</t>
  </si>
  <si>
    <t>36534-95333</t>
  </si>
  <si>
    <t>36558-36564</t>
  </si>
  <si>
    <t>36566-36565</t>
  </si>
  <si>
    <t>36568-36569</t>
  </si>
  <si>
    <t>36577-36579</t>
  </si>
  <si>
    <t>36580-36581</t>
  </si>
  <si>
    <t>36581-12072</t>
  </si>
  <si>
    <t>36581-36580</t>
  </si>
  <si>
    <t>36588-37863</t>
  </si>
  <si>
    <t>36602-18681</t>
  </si>
  <si>
    <t>36605-34683</t>
  </si>
  <si>
    <t>36627-36603</t>
  </si>
  <si>
    <t>36723-25010</t>
  </si>
  <si>
    <t>36737-34204</t>
  </si>
  <si>
    <t>36751-34231</t>
  </si>
  <si>
    <t>36765-14572</t>
  </si>
  <si>
    <t>36779-21388</t>
  </si>
  <si>
    <t>36869-10660</t>
  </si>
  <si>
    <t>36874-10941</t>
  </si>
  <si>
    <t>36874-36875</t>
  </si>
  <si>
    <t>36874-36883</t>
  </si>
  <si>
    <t>36875-36874</t>
  </si>
  <si>
    <t>36876-36883</t>
  </si>
  <si>
    <t>36878-36877</t>
  </si>
  <si>
    <t>36884-36885</t>
  </si>
  <si>
    <t>36887-10678</t>
  </si>
  <si>
    <t>36890-10672</t>
  </si>
  <si>
    <t>36894-12098</t>
  </si>
  <si>
    <t>36905-36906</t>
  </si>
  <si>
    <t>36906-25319</t>
  </si>
  <si>
    <t>36943-10941</t>
  </si>
  <si>
    <t>37011-35116</t>
  </si>
  <si>
    <t>37015-18935</t>
  </si>
  <si>
    <t>37017-14422</t>
  </si>
  <si>
    <t>37028-34791</t>
  </si>
  <si>
    <t>37065-34815</t>
  </si>
  <si>
    <t>37087-25505</t>
  </si>
  <si>
    <t>37098-34826</t>
  </si>
  <si>
    <t>37120-15944</t>
  </si>
  <si>
    <t>37123-14586</t>
  </si>
  <si>
    <t>37148-37100</t>
  </si>
  <si>
    <t>37150-37156</t>
  </si>
  <si>
    <t>37156-10301</t>
  </si>
  <si>
    <t>37156-37150</t>
  </si>
  <si>
    <t>37160-10300</t>
  </si>
  <si>
    <t>37160-10301</t>
  </si>
  <si>
    <t>37161-10300</t>
  </si>
  <si>
    <t>37182-10343</t>
  </si>
  <si>
    <t>37184-10655</t>
  </si>
  <si>
    <t>37184-37186</t>
  </si>
  <si>
    <t>37186-14778</t>
  </si>
  <si>
    <t>37186-37184</t>
  </si>
  <si>
    <t>37211-34718</t>
  </si>
  <si>
    <t>37232-11060</t>
  </si>
  <si>
    <t>37236-34824</t>
  </si>
  <si>
    <t>37238-34824</t>
  </si>
  <si>
    <t>37243-34816</t>
  </si>
  <si>
    <t>37253-11360</t>
  </si>
  <si>
    <t>37258-34827</t>
  </si>
  <si>
    <t>37292-37293</t>
  </si>
  <si>
    <t>37293-37292</t>
  </si>
  <si>
    <t>37294-34829</t>
  </si>
  <si>
    <t>37304-21545</t>
  </si>
  <si>
    <t>37306-17061</t>
  </si>
  <si>
    <t>37306-21545</t>
  </si>
  <si>
    <t>37314-11251</t>
  </si>
  <si>
    <t>37314-34087</t>
  </si>
  <si>
    <t>37318-11208</t>
  </si>
  <si>
    <t>37318-11212</t>
  </si>
  <si>
    <t>37320-11212</t>
  </si>
  <si>
    <t>37321-11251</t>
  </si>
  <si>
    <t>37348-55020</t>
  </si>
  <si>
    <t>37349-30009</t>
  </si>
  <si>
    <t>37349-39923</t>
  </si>
  <si>
    <t>37360-20114</t>
  </si>
  <si>
    <t>37383-21552</t>
  </si>
  <si>
    <t>37400-14902</t>
  </si>
  <si>
    <t>37401-14903</t>
  </si>
  <si>
    <t>37423-34849</t>
  </si>
  <si>
    <t>37423-34850</t>
  </si>
  <si>
    <t>37423-34851</t>
  </si>
  <si>
    <t>37426-34842</t>
  </si>
  <si>
    <t>37426-34843</t>
  </si>
  <si>
    <t>37426-34844</t>
  </si>
  <si>
    <t>37426-34845</t>
  </si>
  <si>
    <t>37427-34842</t>
  </si>
  <si>
    <t>37459-21221</t>
  </si>
  <si>
    <t>37463-11397</t>
  </si>
  <si>
    <t>37463-21221</t>
  </si>
  <si>
    <t>37472-11282</t>
  </si>
  <si>
    <t>37509-34879</t>
  </si>
  <si>
    <t>37509-34880</t>
  </si>
  <si>
    <t>37509-34881</t>
  </si>
  <si>
    <t>37512-34879</t>
  </si>
  <si>
    <t>37513-20113</t>
  </si>
  <si>
    <t>37526-20114</t>
  </si>
  <si>
    <t>37590-34819</t>
  </si>
  <si>
    <t>37593-34817</t>
  </si>
  <si>
    <t>37599-34812</t>
  </si>
  <si>
    <t>37600-34812</t>
  </si>
  <si>
    <t>37600-34813</t>
  </si>
  <si>
    <t>37612-34820</t>
  </si>
  <si>
    <t>37613-34821</t>
  </si>
  <si>
    <t>37614-34820</t>
  </si>
  <si>
    <t>37625-21370</t>
  </si>
  <si>
    <t>37631-34844</t>
  </si>
  <si>
    <t>37824-51618</t>
  </si>
  <si>
    <t>37845-11475</t>
  </si>
  <si>
    <t>37856-12083</t>
  </si>
  <si>
    <t>37862-12058</t>
  </si>
  <si>
    <t>37863-12057</t>
  </si>
  <si>
    <t>37864-10692</t>
  </si>
  <si>
    <t>37899-37898</t>
  </si>
  <si>
    <t>37904-11777</t>
  </si>
  <si>
    <t>37922-34822</t>
  </si>
  <si>
    <t>37922-34823</t>
  </si>
  <si>
    <t>37927-34880</t>
  </si>
  <si>
    <t>37939-10618</t>
  </si>
  <si>
    <t>37940-30009</t>
  </si>
  <si>
    <t>38148-11074</t>
  </si>
  <si>
    <t>38231-34718</t>
  </si>
  <si>
    <t>38235-30010</t>
  </si>
  <si>
    <t>38235-39923</t>
  </si>
  <si>
    <t>38250-34781</t>
  </si>
  <si>
    <t>38283-11397</t>
  </si>
  <si>
    <t>38296-30331</t>
  </si>
  <si>
    <t>38296-38299</t>
  </si>
  <si>
    <t>38297-30331</t>
  </si>
  <si>
    <t>38299-34849</t>
  </si>
  <si>
    <t>38299-38296</t>
  </si>
  <si>
    <t>38316-11208</t>
  </si>
  <si>
    <t>38320-55037</t>
  </si>
  <si>
    <t>38324-55037</t>
  </si>
  <si>
    <t>38329-34883</t>
  </si>
  <si>
    <t>38340-25820</t>
  </si>
  <si>
    <t>38342-34784</t>
  </si>
  <si>
    <t>38342-34786</t>
  </si>
  <si>
    <t>38342-34791</t>
  </si>
  <si>
    <t>38367-25008</t>
  </si>
  <si>
    <t>38383-38457</t>
  </si>
  <si>
    <t>38388-15903</t>
  </si>
  <si>
    <t>38389-14529</t>
  </si>
  <si>
    <t>38390-36521</t>
  </si>
  <si>
    <t>38396-38457</t>
  </si>
  <si>
    <t>38417-20354</t>
  </si>
  <si>
    <t>38457-38383</t>
  </si>
  <si>
    <t>38457-38396</t>
  </si>
  <si>
    <t>38526-15392</t>
  </si>
  <si>
    <t>38588-34642</t>
  </si>
  <si>
    <t>38619-12298</t>
  </si>
  <si>
    <t>38647-36588</t>
  </si>
  <si>
    <t>38789-51428</t>
  </si>
  <si>
    <t>38802-38816</t>
  </si>
  <si>
    <t>38816-12036</t>
  </si>
  <si>
    <t>38829-38831</t>
  </si>
  <si>
    <t>38835-25579</t>
  </si>
  <si>
    <t>38836-12034</t>
  </si>
  <si>
    <t>38856-25297</t>
  </si>
  <si>
    <t>38856-25636</t>
  </si>
  <si>
    <t>38887-34777</t>
  </si>
  <si>
    <t>38890-14264</t>
  </si>
  <si>
    <t>38913-30866</t>
  </si>
  <si>
    <t>38945-38856</t>
  </si>
  <si>
    <t>38957-13862</t>
  </si>
  <si>
    <t>39161-34762</t>
  </si>
  <si>
    <t>39230-21391</t>
  </si>
  <si>
    <t>39352-38356</t>
  </si>
  <si>
    <t>39400-34216</t>
  </si>
  <si>
    <t>39400-34685</t>
  </si>
  <si>
    <t>39401-36605</t>
  </si>
  <si>
    <t>39694-34702</t>
  </si>
  <si>
    <t>39800-39816</t>
  </si>
  <si>
    <t>39800-55019</t>
  </si>
  <si>
    <t>39801-34781</t>
  </si>
  <si>
    <t>39816-18364</t>
  </si>
  <si>
    <t>39816-39800</t>
  </si>
  <si>
    <t>39899-55020</t>
  </si>
  <si>
    <t>39923-37349</t>
  </si>
  <si>
    <t>39923-38235</t>
  </si>
  <si>
    <t>39957-34822</t>
  </si>
  <si>
    <t>39960-34823</t>
  </si>
  <si>
    <t>50000-34790</t>
  </si>
  <si>
    <t>50119-34310</t>
  </si>
  <si>
    <t>50127-25441</t>
  </si>
  <si>
    <t>50155-50163</t>
  </si>
  <si>
    <t>50163-13589</t>
  </si>
  <si>
    <t>50163-50155</t>
  </si>
  <si>
    <t>51123-35498</t>
  </si>
  <si>
    <t>51123-51136</t>
  </si>
  <si>
    <t>51133-34698</t>
  </si>
  <si>
    <t>51133-51135</t>
  </si>
  <si>
    <t>51135-51133</t>
  </si>
  <si>
    <t>51135-51136</t>
  </si>
  <si>
    <t>51136-51123</t>
  </si>
  <si>
    <t>51136-51135</t>
  </si>
  <si>
    <t>51300-10759</t>
  </si>
  <si>
    <t>51300-25012</t>
  </si>
  <si>
    <t>51300-51307</t>
  </si>
  <si>
    <t>51307-12039</t>
  </si>
  <si>
    <t>51307-38957</t>
  </si>
  <si>
    <t>51326-34136</t>
  </si>
  <si>
    <t>51339-10672</t>
  </si>
  <si>
    <t>51339-38890</t>
  </si>
  <si>
    <t>51349-34139</t>
  </si>
  <si>
    <t>51422-51347</t>
  </si>
  <si>
    <t>51428-38373</t>
  </si>
  <si>
    <t>51505-51349</t>
  </si>
  <si>
    <t>51574-34152</t>
  </si>
  <si>
    <t>51603-11949</t>
  </si>
  <si>
    <t>51611-11950</t>
  </si>
  <si>
    <t>51618-11647</t>
  </si>
  <si>
    <t>51618-37824</t>
  </si>
  <si>
    <t>52001-34137</t>
  </si>
  <si>
    <t>52002-11940</t>
  </si>
  <si>
    <t>52002-11948</t>
  </si>
  <si>
    <t>52011-51339</t>
  </si>
  <si>
    <t>55001-11972</t>
  </si>
  <si>
    <t>55001-13727</t>
  </si>
  <si>
    <t>55001-55002</t>
  </si>
  <si>
    <t>55002-11973</t>
  </si>
  <si>
    <t>55002-55001</t>
  </si>
  <si>
    <t>55003-34120</t>
  </si>
  <si>
    <t>55003-34121</t>
  </si>
  <si>
    <t>55014-25841</t>
  </si>
  <si>
    <t>55014-36227</t>
  </si>
  <si>
    <t>55019-30008</t>
  </si>
  <si>
    <t>55019-39800</t>
  </si>
  <si>
    <t>55020-37348</t>
  </si>
  <si>
    <t>55020-39899</t>
  </si>
  <si>
    <t>55037-38320</t>
  </si>
  <si>
    <t>55037-38324</t>
  </si>
  <si>
    <t>55038-25280</t>
  </si>
  <si>
    <t>55038-25281</t>
  </si>
  <si>
    <t>75256-25759</t>
  </si>
  <si>
    <t>95104-15044</t>
  </si>
  <si>
    <t>95104-95105</t>
  </si>
  <si>
    <t>95105-95104</t>
  </si>
  <si>
    <t>95105-95106</t>
  </si>
  <si>
    <t>95106-15614</t>
  </si>
  <si>
    <t>95106-95105</t>
  </si>
  <si>
    <t>95180-12826</t>
  </si>
  <si>
    <t>95210-14119</t>
  </si>
  <si>
    <t>95333-34150</t>
  </si>
  <si>
    <t>95333-36534</t>
  </si>
  <si>
    <t>25720-34133</t>
  </si>
  <si>
    <t>30848-55200</t>
  </si>
  <si>
    <t>30866-55086</t>
  </si>
  <si>
    <t>34118-55085</t>
  </si>
  <si>
    <t>37617-37619</t>
  </si>
  <si>
    <t>37619-37617</t>
  </si>
  <si>
    <t>38303-55099</t>
  </si>
  <si>
    <t>39154-55086</t>
  </si>
  <si>
    <t>55085-34118</t>
  </si>
  <si>
    <t>55086-30866</t>
  </si>
  <si>
    <t>55086-55085</t>
  </si>
  <si>
    <t>55099-38303</t>
  </si>
  <si>
    <t>55099-55200</t>
  </si>
  <si>
    <t>55200-30848</t>
  </si>
  <si>
    <t>55200-55099</t>
  </si>
  <si>
    <t>34703-35611</t>
  </si>
  <si>
    <t>34846-21508</t>
  </si>
  <si>
    <t>34846-34847</t>
  </si>
  <si>
    <t>34847-34846</t>
  </si>
  <si>
    <t>34847-34848</t>
  </si>
  <si>
    <t>34848-34847</t>
  </si>
  <si>
    <t>35611-34703</t>
  </si>
  <si>
    <t>36569-12061</t>
  </si>
  <si>
    <t>37423-34848</t>
  </si>
  <si>
    <t>34704-35643</t>
  </si>
  <si>
    <t>35643-34704</t>
  </si>
  <si>
    <t>34879-37618</t>
  </si>
  <si>
    <t>37512-37618</t>
  </si>
  <si>
    <t>37617-37618</t>
  </si>
  <si>
    <t>37618-34879</t>
  </si>
  <si>
    <t>37618-37512</t>
  </si>
  <si>
    <t>37618-37617</t>
  </si>
  <si>
    <t>10033-35220</t>
  </si>
  <si>
    <t>10033-39601</t>
  </si>
  <si>
    <t>10066-37612</t>
  </si>
  <si>
    <t>10068-37372</t>
  </si>
  <si>
    <t>10070-37368</t>
  </si>
  <si>
    <t>10071-37376</t>
  </si>
  <si>
    <t>10072-37371</t>
  </si>
  <si>
    <t>10073-37612</t>
  </si>
  <si>
    <t>10074-37614</t>
  </si>
  <si>
    <t>10075-37612</t>
  </si>
  <si>
    <t>10245-37022</t>
  </si>
  <si>
    <t>10278-37190</t>
  </si>
  <si>
    <t>10278-39609</t>
  </si>
  <si>
    <t>10286-37191</t>
  </si>
  <si>
    <t>10287-37190</t>
  </si>
  <si>
    <t>10287-37191</t>
  </si>
  <si>
    <t>10289-37177</t>
  </si>
  <si>
    <t>10289-39609</t>
  </si>
  <si>
    <t>10290-37177</t>
  </si>
  <si>
    <t>10291-37171</t>
  </si>
  <si>
    <t>10291-37173</t>
  </si>
  <si>
    <t>10292-37176</t>
  </si>
  <si>
    <t>10304-37171</t>
  </si>
  <si>
    <t>10305-37150</t>
  </si>
  <si>
    <t>10305-37163</t>
  </si>
  <si>
    <t>10307-37149</t>
  </si>
  <si>
    <t>10312-37163</t>
  </si>
  <si>
    <t>10320-37044</t>
  </si>
  <si>
    <t>10321-37044</t>
  </si>
  <si>
    <t>10324-37046</t>
  </si>
  <si>
    <t>10324-37053</t>
  </si>
  <si>
    <t>10325-36035</t>
  </si>
  <si>
    <t>10326-37045</t>
  </si>
  <si>
    <t>10327-37177</t>
  </si>
  <si>
    <t>10328-37040</t>
  </si>
  <si>
    <t>10328-37042</t>
  </si>
  <si>
    <t>10329-37034</t>
  </si>
  <si>
    <t>10330-37030</t>
  </si>
  <si>
    <t>10330-37037</t>
  </si>
  <si>
    <t>10331-37035</t>
  </si>
  <si>
    <t>10331-37036</t>
  </si>
  <si>
    <t>10334-37044</t>
  </si>
  <si>
    <t>10335-37037</t>
  </si>
  <si>
    <t>10335-37181</t>
  </si>
  <si>
    <t>10336-37181</t>
  </si>
  <si>
    <t>10338-37028</t>
  </si>
  <si>
    <t>10339-37182</t>
  </si>
  <si>
    <t>10339-37204</t>
  </si>
  <si>
    <t>10340-37195</t>
  </si>
  <si>
    <t>10340-39582</t>
  </si>
  <si>
    <t>10341-37202</t>
  </si>
  <si>
    <t>10342-37204</t>
  </si>
  <si>
    <t>10346-37204</t>
  </si>
  <si>
    <t>10347-37205</t>
  </si>
  <si>
    <t>10347-39395</t>
  </si>
  <si>
    <t>10349-37026</t>
  </si>
  <si>
    <t>10353-39583</t>
  </si>
  <si>
    <t>10354-36991</t>
  </si>
  <si>
    <t>10354-37034</t>
  </si>
  <si>
    <t>10355-37015</t>
  </si>
  <si>
    <t>10355-37016</t>
  </si>
  <si>
    <t>10357-36992</t>
  </si>
  <si>
    <t>10358-36991</t>
  </si>
  <si>
    <t>10358-36994</t>
  </si>
  <si>
    <t>10364-37026</t>
  </si>
  <si>
    <t>10366-37026</t>
  </si>
  <si>
    <t>10368-14436</t>
  </si>
  <si>
    <t>10368-37022</t>
  </si>
  <si>
    <t>10369-39393</t>
  </si>
  <si>
    <t>10370-38343</t>
  </si>
  <si>
    <t>10372-38342</t>
  </si>
  <si>
    <t>10374-37022</t>
  </si>
  <si>
    <t>10375-39369</t>
  </si>
  <si>
    <t>10376-39112</t>
  </si>
  <si>
    <t>10377-39369</t>
  </si>
  <si>
    <t>10380-37020</t>
  </si>
  <si>
    <t>10384-37012</t>
  </si>
  <si>
    <t>10388-37010</t>
  </si>
  <si>
    <t>10395-37014</t>
  </si>
  <si>
    <t>10395-39397</t>
  </si>
  <si>
    <t>10398-37008</t>
  </si>
  <si>
    <t>10401-36995</t>
  </si>
  <si>
    <t>10401-37006</t>
  </si>
  <si>
    <t>10402-36995</t>
  </si>
  <si>
    <t>10404-37006</t>
  </si>
  <si>
    <t>10413-30366</t>
  </si>
  <si>
    <t>10413-38582</t>
  </si>
  <si>
    <t>10431-38125</t>
  </si>
  <si>
    <t>10433-35176</t>
  </si>
  <si>
    <t>10434-35170</t>
  </si>
  <si>
    <t>10434-35172</t>
  </si>
  <si>
    <t>10435-35167</t>
  </si>
  <si>
    <t>10435-35171</t>
  </si>
  <si>
    <t>10437-35182</t>
  </si>
  <si>
    <t>10439-35175</t>
  </si>
  <si>
    <t>10440-35175</t>
  </si>
  <si>
    <t>10440-35177</t>
  </si>
  <si>
    <t>10444-35178</t>
  </si>
  <si>
    <t>10444-35180</t>
  </si>
  <si>
    <t>10447-35181</t>
  </si>
  <si>
    <t>10447-35182</t>
  </si>
  <si>
    <t>10448-35180</t>
  </si>
  <si>
    <t>10448-35181</t>
  </si>
  <si>
    <t>10449-35190</t>
  </si>
  <si>
    <t>10449-38157</t>
  </si>
  <si>
    <t>10450-35297</t>
  </si>
  <si>
    <t>10450-36077</t>
  </si>
  <si>
    <t>10451-35294</t>
  </si>
  <si>
    <t>10454-37019</t>
  </si>
  <si>
    <t>10456-37017</t>
  </si>
  <si>
    <t>10456-37018</t>
  </si>
  <si>
    <t>10457-35548</t>
  </si>
  <si>
    <t>10457-35610</t>
  </si>
  <si>
    <t>10461-35195</t>
  </si>
  <si>
    <t>10463-35198</t>
  </si>
  <si>
    <t>10464-37019</t>
  </si>
  <si>
    <t>10465-35188</t>
  </si>
  <si>
    <t>10465-36093</t>
  </si>
  <si>
    <t>10466-37007</t>
  </si>
  <si>
    <t>10467-35191</t>
  </si>
  <si>
    <t>10468-38578</t>
  </si>
  <si>
    <t>10471-36836</t>
  </si>
  <si>
    <t>10471-36850</t>
  </si>
  <si>
    <t>10474-35202</t>
  </si>
  <si>
    <t>10475-36479</t>
  </si>
  <si>
    <t>10478-36479</t>
  </si>
  <si>
    <t>10479-37024</t>
  </si>
  <si>
    <t>10481-37024</t>
  </si>
  <si>
    <t>10482-36448</t>
  </si>
  <si>
    <t>10483-38461</t>
  </si>
  <si>
    <t>10484-36479</t>
  </si>
  <si>
    <t>10485-36478</t>
  </si>
  <si>
    <t>10487-36478</t>
  </si>
  <si>
    <t>10489-36455</t>
  </si>
  <si>
    <t>10490-36449</t>
  </si>
  <si>
    <t>10491-35205</t>
  </si>
  <si>
    <t>10491-38461</t>
  </si>
  <si>
    <t>10492-38460</t>
  </si>
  <si>
    <t>10492-38461</t>
  </si>
  <si>
    <t>10493-36253</t>
  </si>
  <si>
    <t>10493-38143</t>
  </si>
  <si>
    <t>10494-36468</t>
  </si>
  <si>
    <t>10498-36470</t>
  </si>
  <si>
    <t>10499-36472</t>
  </si>
  <si>
    <t>10501-36472</t>
  </si>
  <si>
    <t>10505-35217</t>
  </si>
  <si>
    <t>10505-36253</t>
  </si>
  <si>
    <t>10508-36465</t>
  </si>
  <si>
    <t>10509-36463</t>
  </si>
  <si>
    <t>10510-36459</t>
  </si>
  <si>
    <t>10511-36463</t>
  </si>
  <si>
    <t>10515-38535</t>
  </si>
  <si>
    <t>10516-36467</t>
  </si>
  <si>
    <t>10518-36473</t>
  </si>
  <si>
    <t>10520-36463</t>
  </si>
  <si>
    <t>10520-36465</t>
  </si>
  <si>
    <t>10521-36452</t>
  </si>
  <si>
    <t>10523-36451</t>
  </si>
  <si>
    <t>10523-36452</t>
  </si>
  <si>
    <t>10524-36451</t>
  </si>
  <si>
    <t>10525-36450</t>
  </si>
  <si>
    <t>10525-37769</t>
  </si>
  <si>
    <t>10528-36446</t>
  </si>
  <si>
    <t>10529-39383</t>
  </si>
  <si>
    <t>10529-39617</t>
  </si>
  <si>
    <t>10530-36441</t>
  </si>
  <si>
    <t>10530-36446</t>
  </si>
  <si>
    <t>10531-36447</t>
  </si>
  <si>
    <t>10532-36443</t>
  </si>
  <si>
    <t>10532-36447</t>
  </si>
  <si>
    <t>10537-35628</t>
  </si>
  <si>
    <t>10540-36444</t>
  </si>
  <si>
    <t>10540-37868</t>
  </si>
  <si>
    <t>10542-38254</t>
  </si>
  <si>
    <t>10542-39954</t>
  </si>
  <si>
    <t>10543-39954</t>
  </si>
  <si>
    <t>10544-35212</t>
  </si>
  <si>
    <t>10544-35213</t>
  </si>
  <si>
    <t>10545-39587</t>
  </si>
  <si>
    <t>10546-35525</t>
  </si>
  <si>
    <t>10546-35551</t>
  </si>
  <si>
    <t>10547-35555</t>
  </si>
  <si>
    <t>10547-35557</t>
  </si>
  <si>
    <t>10548-35218</t>
  </si>
  <si>
    <t>10550-35213</t>
  </si>
  <si>
    <t>10551-35213</t>
  </si>
  <si>
    <t>10551-35214</t>
  </si>
  <si>
    <t>10555-35217</t>
  </si>
  <si>
    <t>10555-35223</t>
  </si>
  <si>
    <t>10556-38548</t>
  </si>
  <si>
    <t>10558-35218</t>
  </si>
  <si>
    <t>10559-35517</t>
  </si>
  <si>
    <t>10560-35520</t>
  </si>
  <si>
    <t>10564-35572</t>
  </si>
  <si>
    <t>10565-35574</t>
  </si>
  <si>
    <t>10565-35577</t>
  </si>
  <si>
    <t>10566-39953</t>
  </si>
  <si>
    <t>10567-35506</t>
  </si>
  <si>
    <t>10568-35574</t>
  </si>
  <si>
    <t>10569-35512</t>
  </si>
  <si>
    <t>10570-35498</t>
  </si>
  <si>
    <t>10573-38148</t>
  </si>
  <si>
    <t>10574-35214</t>
  </si>
  <si>
    <t>10575-35572</t>
  </si>
  <si>
    <t>10576-35219</t>
  </si>
  <si>
    <t>10577-35220</t>
  </si>
  <si>
    <t>10578-35525</t>
  </si>
  <si>
    <t>10578-35526</t>
  </si>
  <si>
    <t>10580-35226</t>
  </si>
  <si>
    <t>10582-35226</t>
  </si>
  <si>
    <t>10582-35227</t>
  </si>
  <si>
    <t>10583-35227</t>
  </si>
  <si>
    <t>10584-35528</t>
  </si>
  <si>
    <t>10584-35529</t>
  </si>
  <si>
    <t>10585-35534</t>
  </si>
  <si>
    <t>10588-35226</t>
  </si>
  <si>
    <t>10588-35233</t>
  </si>
  <si>
    <t>10590-35529</t>
  </si>
  <si>
    <t>10592-35251</t>
  </si>
  <si>
    <t>10593-35547</t>
  </si>
  <si>
    <t>10594-35236</t>
  </si>
  <si>
    <t>10594-35247</t>
  </si>
  <si>
    <t>10597-35250</t>
  </si>
  <si>
    <t>10598-35250</t>
  </si>
  <si>
    <t>10598-35252</t>
  </si>
  <si>
    <t>10600-35235</t>
  </si>
  <si>
    <t>10600-35236</t>
  </si>
  <si>
    <t>10601-35588</t>
  </si>
  <si>
    <t>10603-35534</t>
  </si>
  <si>
    <t>10605-35543</t>
  </si>
  <si>
    <t>10605-35597</t>
  </si>
  <si>
    <t>10606-35547</t>
  </si>
  <si>
    <t>10609-35596</t>
  </si>
  <si>
    <t>10609-35598</t>
  </si>
  <si>
    <t>10610-35605</t>
  </si>
  <si>
    <t>10611-35530</t>
  </si>
  <si>
    <t>10611-35534</t>
  </si>
  <si>
    <t>10612-35548</t>
  </si>
  <si>
    <t>10612-35549</t>
  </si>
  <si>
    <t>10613-35618</t>
  </si>
  <si>
    <t>10613-35624</t>
  </si>
  <si>
    <t>10614-35613</t>
  </si>
  <si>
    <t>10615-35630</t>
  </si>
  <si>
    <t>10616-35622</t>
  </si>
  <si>
    <t>10616-35634</t>
  </si>
  <si>
    <t>10617-35637</t>
  </si>
  <si>
    <t>10617-37938</t>
  </si>
  <si>
    <t>10620-35627</t>
  </si>
  <si>
    <t>10620-35640</t>
  </si>
  <si>
    <t>10621-35624</t>
  </si>
  <si>
    <t>10621-35636</t>
  </si>
  <si>
    <t>10622-35635</t>
  </si>
  <si>
    <t>10622-37937</t>
  </si>
  <si>
    <t>10626-38232</t>
  </si>
  <si>
    <t>10628-38231</t>
  </si>
  <si>
    <t>10628-38232</t>
  </si>
  <si>
    <t>10630-35527</t>
  </si>
  <si>
    <t>10630-35528</t>
  </si>
  <si>
    <t>10631-35529</t>
  </si>
  <si>
    <t>10631-35576</t>
  </si>
  <si>
    <t>10632-35518</t>
  </si>
  <si>
    <t>10632-35529</t>
  </si>
  <si>
    <t>10635-36471</t>
  </si>
  <si>
    <t>10635-36837</t>
  </si>
  <si>
    <t>10636-37008</t>
  </si>
  <si>
    <t>10636-37017</t>
  </si>
  <si>
    <t>10638-36449</t>
  </si>
  <si>
    <t>10639-36449</t>
  </si>
  <si>
    <t>10640-36470</t>
  </si>
  <si>
    <t>10640-36857</t>
  </si>
  <si>
    <t>10641-36859</t>
  </si>
  <si>
    <t>10643-36854</t>
  </si>
  <si>
    <t>10645-36841</t>
  </si>
  <si>
    <t>10645-36847</t>
  </si>
  <si>
    <t>10648-36841</t>
  </si>
  <si>
    <t>10648-37003</t>
  </si>
  <si>
    <t>10656-36876</t>
  </si>
  <si>
    <t>10657-36886</t>
  </si>
  <si>
    <t>10658-36875</t>
  </si>
  <si>
    <t>10660-36874</t>
  </si>
  <si>
    <t>10661-36868</t>
  </si>
  <si>
    <t>10665-36888</t>
  </si>
  <si>
    <t>10666-36882</t>
  </si>
  <si>
    <t>10667-36880</t>
  </si>
  <si>
    <t>10670-36878</t>
  </si>
  <si>
    <t>10671-39301</t>
  </si>
  <si>
    <t>10675-36880</t>
  </si>
  <si>
    <t>10676-36886</t>
  </si>
  <si>
    <t>10677-39106</t>
  </si>
  <si>
    <t>10677-39300</t>
  </si>
  <si>
    <t>10679-36887</t>
  </si>
  <si>
    <t>10679-36888</t>
  </si>
  <si>
    <t>10680-35252</t>
  </si>
  <si>
    <t>10680-35256</t>
  </si>
  <si>
    <t>10681-35252</t>
  </si>
  <si>
    <t>10681-35253</t>
  </si>
  <si>
    <t>10683-35253</t>
  </si>
  <si>
    <t>10683-95180</t>
  </si>
  <si>
    <t>10684-35255</t>
  </si>
  <si>
    <t>10686-35257</t>
  </si>
  <si>
    <t>10687-35269</t>
  </si>
  <si>
    <t>10688-35273</t>
  </si>
  <si>
    <t>10689-35260</t>
  </si>
  <si>
    <t>10691-35236</t>
  </si>
  <si>
    <t>10693-38375</t>
  </si>
  <si>
    <t>10694-36912</t>
  </si>
  <si>
    <t>10697-36918</t>
  </si>
  <si>
    <t>10698-38377</t>
  </si>
  <si>
    <t>10699-36905</t>
  </si>
  <si>
    <t>10700-36903</t>
  </si>
  <si>
    <t>10701-36919</t>
  </si>
  <si>
    <t>10702-25315</t>
  </si>
  <si>
    <t>10702-36905</t>
  </si>
  <si>
    <t>10703-36912</t>
  </si>
  <si>
    <t>10704-36920</t>
  </si>
  <si>
    <t>10705-36920</t>
  </si>
  <si>
    <t>10707-38576</t>
  </si>
  <si>
    <t>10708-36897</t>
  </si>
  <si>
    <t>10708-36898</t>
  </si>
  <si>
    <t>10710-36918</t>
  </si>
  <si>
    <t>10713-25833</t>
  </si>
  <si>
    <t>10713-35211</t>
  </si>
  <si>
    <t>10714-36922</t>
  </si>
  <si>
    <t>10715-36916</t>
  </si>
  <si>
    <t>10715-38577</t>
  </si>
  <si>
    <t>10718-35262</t>
  </si>
  <si>
    <t>10719-36911</t>
  </si>
  <si>
    <t>10720-35259</t>
  </si>
  <si>
    <t>10720-38619</t>
  </si>
  <si>
    <t>10721-35264</t>
  </si>
  <si>
    <t>10721-95181</t>
  </si>
  <si>
    <t>10723-36917</t>
  </si>
  <si>
    <t>10724-35295</t>
  </si>
  <si>
    <t>10724-35296</t>
  </si>
  <si>
    <t>10726-36912</t>
  </si>
  <si>
    <t>10727-38577</t>
  </si>
  <si>
    <t>10729-36914</t>
  </si>
  <si>
    <t>10730-35293</t>
  </si>
  <si>
    <t>10733-35292</t>
  </si>
  <si>
    <t>10736-36909</t>
  </si>
  <si>
    <t>10736-37864</t>
  </si>
  <si>
    <t>10737-35292</t>
  </si>
  <si>
    <t>10738-36904</t>
  </si>
  <si>
    <t>10739-36912</t>
  </si>
  <si>
    <t>10741-36899</t>
  </si>
  <si>
    <t>10742-34046</t>
  </si>
  <si>
    <t>10743-36918</t>
  </si>
  <si>
    <t>10748-38377</t>
  </si>
  <si>
    <t>10750-36902</t>
  </si>
  <si>
    <t>10751-38377</t>
  </si>
  <si>
    <t>10751-38576</t>
  </si>
  <si>
    <t>10753-36911</t>
  </si>
  <si>
    <t>10753-38374</t>
  </si>
  <si>
    <t>10757-36910</t>
  </si>
  <si>
    <t>10758-37866</t>
  </si>
  <si>
    <t>10759-38374</t>
  </si>
  <si>
    <t>10761-38375</t>
  </si>
  <si>
    <t>10762-36898</t>
  </si>
  <si>
    <t>10764-36927</t>
  </si>
  <si>
    <t>10765-36892</t>
  </si>
  <si>
    <t>10767-36892</t>
  </si>
  <si>
    <t>10767-36928</t>
  </si>
  <si>
    <t>10768-38376</t>
  </si>
  <si>
    <t>10769-36920</t>
  </si>
  <si>
    <t>10772-37895</t>
  </si>
  <si>
    <t>10772-39487</t>
  </si>
  <si>
    <t>10774-36931</t>
  </si>
  <si>
    <t>10777-36894</t>
  </si>
  <si>
    <t>10777-36962</t>
  </si>
  <si>
    <t>10779-51348</t>
  </si>
  <si>
    <t>10781-36934</t>
  </si>
  <si>
    <t>10781-51347</t>
  </si>
  <si>
    <t>10782-36932</t>
  </si>
  <si>
    <t>10783-37888</t>
  </si>
  <si>
    <t>10784-39485</t>
  </si>
  <si>
    <t>10785-25732</t>
  </si>
  <si>
    <t>10785-39399</t>
  </si>
  <si>
    <t>10786-36050</t>
  </si>
  <si>
    <t>10787-36951</t>
  </si>
  <si>
    <t>10787-36972</t>
  </si>
  <si>
    <t>10788-36951</t>
  </si>
  <si>
    <t>10789-36952</t>
  </si>
  <si>
    <t>10789-37894</t>
  </si>
  <si>
    <t>10790-37079</t>
  </si>
  <si>
    <t>10794-37065</t>
  </si>
  <si>
    <t>10796-36960</t>
  </si>
  <si>
    <t>10796-36961</t>
  </si>
  <si>
    <t>10797-37064</t>
  </si>
  <si>
    <t>10799-37087</t>
  </si>
  <si>
    <t>10800-37063</t>
  </si>
  <si>
    <t>10802-37063</t>
  </si>
  <si>
    <t>10805-36959</t>
  </si>
  <si>
    <t>10807-37065</t>
  </si>
  <si>
    <t>10807-37066</t>
  </si>
  <si>
    <t>10808-37090</t>
  </si>
  <si>
    <t>10809-37073</t>
  </si>
  <si>
    <t>10809-37126</t>
  </si>
  <si>
    <t>10810-37073</t>
  </si>
  <si>
    <t>10811-37125</t>
  </si>
  <si>
    <t>10812-36778</t>
  </si>
  <si>
    <t>10812-36779</t>
  </si>
  <si>
    <t>10813-37055</t>
  </si>
  <si>
    <t>10813-37070</t>
  </si>
  <si>
    <t>10814-37151</t>
  </si>
  <si>
    <t>10814-37152</t>
  </si>
  <si>
    <t>10815-37151</t>
  </si>
  <si>
    <t>10817-37140</t>
  </si>
  <si>
    <t>10817-37141</t>
  </si>
  <si>
    <t>10818-37133</t>
  </si>
  <si>
    <t>10818-37141</t>
  </si>
  <si>
    <t>10820-37132</t>
  </si>
  <si>
    <t>10821-37125</t>
  </si>
  <si>
    <t>10822-34048</t>
  </si>
  <si>
    <t>10822-37125</t>
  </si>
  <si>
    <t>10824-36113</t>
  </si>
  <si>
    <t>10824-36114</t>
  </si>
  <si>
    <t>10827-37073</t>
  </si>
  <si>
    <t>10829-36115</t>
  </si>
  <si>
    <t>10830-37057</t>
  </si>
  <si>
    <t>10831-37067</t>
  </si>
  <si>
    <t>10831-37068</t>
  </si>
  <si>
    <t>10832-36114</t>
  </si>
  <si>
    <t>10834-36117</t>
  </si>
  <si>
    <t>10836-37138</t>
  </si>
  <si>
    <t>10838-37028</t>
  </si>
  <si>
    <t>10840-37181</t>
  </si>
  <si>
    <t>10840-37182</t>
  </si>
  <si>
    <t>10841-15740</t>
  </si>
  <si>
    <t>10841-36941</t>
  </si>
  <si>
    <t>10844-36947</t>
  </si>
  <si>
    <t>10846-36966</t>
  </si>
  <si>
    <t>10847-36948</t>
  </si>
  <si>
    <t>10847-36966</t>
  </si>
  <si>
    <t>10848-36941</t>
  </si>
  <si>
    <t>10848-36948</t>
  </si>
  <si>
    <t>10849-36947</t>
  </si>
  <si>
    <t>10850-36978</t>
  </si>
  <si>
    <t>10851-36982</t>
  </si>
  <si>
    <t>10852-36998</t>
  </si>
  <si>
    <t>10855-36978</t>
  </si>
  <si>
    <t>10860-36977</t>
  </si>
  <si>
    <t>10861-36963</t>
  </si>
  <si>
    <t>10863-35288</t>
  </si>
  <si>
    <t>10863-35289</t>
  </si>
  <si>
    <t>10865-35288</t>
  </si>
  <si>
    <t>10867-35289</t>
  </si>
  <si>
    <t>10867-35293</t>
  </si>
  <si>
    <t>10869-35295</t>
  </si>
  <si>
    <t>10888-95183</t>
  </si>
  <si>
    <t>10890-36297</t>
  </si>
  <si>
    <t>10891-36293</t>
  </si>
  <si>
    <t>10893-36300</t>
  </si>
  <si>
    <t>10894-36293</t>
  </si>
  <si>
    <t>10894-36294</t>
  </si>
  <si>
    <t>10898-36296</t>
  </si>
  <si>
    <t>10899-36299</t>
  </si>
  <si>
    <t>10901-36288</t>
  </si>
  <si>
    <t>10903-34050</t>
  </si>
  <si>
    <t>10907-36278</t>
  </si>
  <si>
    <t>10910-36297</t>
  </si>
  <si>
    <t>10910-37846</t>
  </si>
  <si>
    <t>10911-38417</t>
  </si>
  <si>
    <t>10914-36297</t>
  </si>
  <si>
    <t>10915-36305</t>
  </si>
  <si>
    <t>10916-36297</t>
  </si>
  <si>
    <t>10921-37846</t>
  </si>
  <si>
    <t>10922-37799</t>
  </si>
  <si>
    <t>10922-37800</t>
  </si>
  <si>
    <t>10923-36330</t>
  </si>
  <si>
    <t>10924-37800</t>
  </si>
  <si>
    <t>10924-37802</t>
  </si>
  <si>
    <t>10927-36330</t>
  </si>
  <si>
    <t>10928-36307</t>
  </si>
  <si>
    <t>10930-36308</t>
  </si>
  <si>
    <t>10934-36330</t>
  </si>
  <si>
    <t>10938-36983</t>
  </si>
  <si>
    <t>10938-36998</t>
  </si>
  <si>
    <t>10939-36979</t>
  </si>
  <si>
    <t>10940-36975</t>
  </si>
  <si>
    <t>10942-36943</t>
  </si>
  <si>
    <t>10942-37888</t>
  </si>
  <si>
    <t>10943-36979</t>
  </si>
  <si>
    <t>10944-36968</t>
  </si>
  <si>
    <t>10945-36970</t>
  </si>
  <si>
    <t>10950-36999</t>
  </si>
  <si>
    <t>10950-37003</t>
  </si>
  <si>
    <t>10951-36965</t>
  </si>
  <si>
    <t>10953-36977</t>
  </si>
  <si>
    <t>10955-36963</t>
  </si>
  <si>
    <t>10962-35251</t>
  </si>
  <si>
    <t>10962-38141</t>
  </si>
  <si>
    <t>10964-36963</t>
  </si>
  <si>
    <t>10966-35251</t>
  </si>
  <si>
    <t>10967-37039</t>
  </si>
  <si>
    <t>10967-37040</t>
  </si>
  <si>
    <t>10968-36993</t>
  </si>
  <si>
    <t>10970-36970</t>
  </si>
  <si>
    <t>10971-36968</t>
  </si>
  <si>
    <t>10971-36969</t>
  </si>
  <si>
    <t>10972-35251</t>
  </si>
  <si>
    <t>10974-36313</t>
  </si>
  <si>
    <t>10976-37048</t>
  </si>
  <si>
    <t>10976-37049</t>
  </si>
  <si>
    <t>10977-37046</t>
  </si>
  <si>
    <t>10977-37048</t>
  </si>
  <si>
    <t>10980-38141</t>
  </si>
  <si>
    <t>10983-36969</t>
  </si>
  <si>
    <t>10983-36970</t>
  </si>
  <si>
    <t>10984-11746</t>
  </si>
  <si>
    <t>10984-37053</t>
  </si>
  <si>
    <t>10989-35236</t>
  </si>
  <si>
    <t>10989-36313</t>
  </si>
  <si>
    <t>10990-37062</t>
  </si>
  <si>
    <t>10991-38512</t>
  </si>
  <si>
    <t>10995-36960</t>
  </si>
  <si>
    <t>10995-37064</t>
  </si>
  <si>
    <t>10996-37058</t>
  </si>
  <si>
    <t>10997-37068</t>
  </si>
  <si>
    <t>10997-37069</t>
  </si>
  <si>
    <t>10999-37063</t>
  </si>
  <si>
    <t>11001-37056</t>
  </si>
  <si>
    <t>11001-37057</t>
  </si>
  <si>
    <t>11003-36312</t>
  </si>
  <si>
    <t>11005-36312</t>
  </si>
  <si>
    <t>11008-37119</t>
  </si>
  <si>
    <t>11011-37115</t>
  </si>
  <si>
    <t>11011-37119</t>
  </si>
  <si>
    <t>11012-37109</t>
  </si>
  <si>
    <t>11014-37110</t>
  </si>
  <si>
    <t>11016-37112</t>
  </si>
  <si>
    <t>11018-37109</t>
  </si>
  <si>
    <t>11018-37115</t>
  </si>
  <si>
    <t>11019-35264</t>
  </si>
  <si>
    <t>11019-36315</t>
  </si>
  <si>
    <t>11020-37124</t>
  </si>
  <si>
    <t>11021-36819</t>
  </si>
  <si>
    <t>11021-39565</t>
  </si>
  <si>
    <t>11022-39389</t>
  </si>
  <si>
    <t>11023-37148</t>
  </si>
  <si>
    <t>11024-11031</t>
  </si>
  <si>
    <t>11024-37258</t>
  </si>
  <si>
    <t>11024-39389</t>
  </si>
  <si>
    <t>11031-11024</t>
  </si>
  <si>
    <t>11032-38317</t>
  </si>
  <si>
    <t>11033-36312</t>
  </si>
  <si>
    <t>11034-37115</t>
  </si>
  <si>
    <t>11035-37260</t>
  </si>
  <si>
    <t>11035-37262</t>
  </si>
  <si>
    <t>11036-37260</t>
  </si>
  <si>
    <t>11039-35229</t>
  </si>
  <si>
    <t>11039-35230</t>
  </si>
  <si>
    <t>11040-37141</t>
  </si>
  <si>
    <t>11040-37142</t>
  </si>
  <si>
    <t>11041-35230</t>
  </si>
  <si>
    <t>11043-38149</t>
  </si>
  <si>
    <t>11043-38621</t>
  </si>
  <si>
    <t>11044-37148</t>
  </si>
  <si>
    <t>11045-38621</t>
  </si>
  <si>
    <t>11046-36427</t>
  </si>
  <si>
    <t>11046-38149</t>
  </si>
  <si>
    <t>11047-37093</t>
  </si>
  <si>
    <t>11048-36427</t>
  </si>
  <si>
    <t>11049-36426</t>
  </si>
  <si>
    <t>11050-37132</t>
  </si>
  <si>
    <t>11050-37144</t>
  </si>
  <si>
    <t>11052-37146</t>
  </si>
  <si>
    <t>11054-37243</t>
  </si>
  <si>
    <t>11055-37916</t>
  </si>
  <si>
    <t>11057-37233</t>
  </si>
  <si>
    <t>11058-37233</t>
  </si>
  <si>
    <t>11059-37231</t>
  </si>
  <si>
    <t>11060-11069</t>
  </si>
  <si>
    <t>11060-37231</t>
  </si>
  <si>
    <t>11061-37232</t>
  </si>
  <si>
    <t>11061-37235</t>
  </si>
  <si>
    <t>11062-11069</t>
  </si>
  <si>
    <t>11062-37167</t>
  </si>
  <si>
    <t>11063-37234</t>
  </si>
  <si>
    <t>11065-37234</t>
  </si>
  <si>
    <t>11065-37236</t>
  </si>
  <si>
    <t>11067-37236</t>
  </si>
  <si>
    <t>11067-37237</t>
  </si>
  <si>
    <t>11068-37234</t>
  </si>
  <si>
    <t>11068-37235</t>
  </si>
  <si>
    <t>11069-11062</t>
  </si>
  <si>
    <t>11069-37232</t>
  </si>
  <si>
    <t>11070-37145</t>
  </si>
  <si>
    <t>11076-36435</t>
  </si>
  <si>
    <t>11077-12861</t>
  </si>
  <si>
    <t>11077-36436</t>
  </si>
  <si>
    <t>11078-36433</t>
  </si>
  <si>
    <t>11079-36432</t>
  </si>
  <si>
    <t>11079-36434</t>
  </si>
  <si>
    <t>11080-36338</t>
  </si>
  <si>
    <t>11080-36433</t>
  </si>
  <si>
    <t>11082-34056</t>
  </si>
  <si>
    <t>11083-37327</t>
  </si>
  <si>
    <t>11084-37328</t>
  </si>
  <si>
    <t>11085-37328</t>
  </si>
  <si>
    <t>11085-37338</t>
  </si>
  <si>
    <t>11086-37395</t>
  </si>
  <si>
    <t>11088-37338</t>
  </si>
  <si>
    <t>11089-37395</t>
  </si>
  <si>
    <t>11090-35656</t>
  </si>
  <si>
    <t>11091-38332</t>
  </si>
  <si>
    <t>11092-37327</t>
  </si>
  <si>
    <t>11094-37327</t>
  </si>
  <si>
    <t>11095-37239</t>
  </si>
  <si>
    <t>11096-36423</t>
  </si>
  <si>
    <t>11098-37392</t>
  </si>
  <si>
    <t>11099-30325</t>
  </si>
  <si>
    <t>11099-39836</t>
  </si>
  <si>
    <t>11104-12920</t>
  </si>
  <si>
    <t>11105-36433</t>
  </si>
  <si>
    <t>11106-36432</t>
  </si>
  <si>
    <t>11110-36421</t>
  </si>
  <si>
    <t>11111-34054</t>
  </si>
  <si>
    <t>11111-36412</t>
  </si>
  <si>
    <t>11112-36413</t>
  </si>
  <si>
    <t>11116-36413</t>
  </si>
  <si>
    <t>11117-37388</t>
  </si>
  <si>
    <t>11117-37389</t>
  </si>
  <si>
    <t>11118-36324</t>
  </si>
  <si>
    <t>11119-37328</t>
  </si>
  <si>
    <t>11119-39822</t>
  </si>
  <si>
    <t>11121-36324</t>
  </si>
  <si>
    <t>11121-36334</t>
  </si>
  <si>
    <t>11122-37337</t>
  </si>
  <si>
    <t>11122-37339</t>
  </si>
  <si>
    <t>11123-38333</t>
  </si>
  <si>
    <t>11124-36325</t>
  </si>
  <si>
    <t>11131-37253</t>
  </si>
  <si>
    <t>11134-34039</t>
  </si>
  <si>
    <t>11134-37392</t>
  </si>
  <si>
    <t>11135-37391</t>
  </si>
  <si>
    <t>11136-36305</t>
  </si>
  <si>
    <t>11138-37373</t>
  </si>
  <si>
    <t>11139-37391</t>
  </si>
  <si>
    <t>11140-34039</t>
  </si>
  <si>
    <t>11140-37381</t>
  </si>
  <si>
    <t>11141-37377</t>
  </si>
  <si>
    <t>11143-37374</t>
  </si>
  <si>
    <t>11143-37384</t>
  </si>
  <si>
    <t>11144-36316</t>
  </si>
  <si>
    <t>11146-36315</t>
  </si>
  <si>
    <t>11147-34040</t>
  </si>
  <si>
    <t>11148-34039</t>
  </si>
  <si>
    <t>11148-34040</t>
  </si>
  <si>
    <t>11149-37373</t>
  </si>
  <si>
    <t>11150-37374</t>
  </si>
  <si>
    <t>11151-37369</t>
  </si>
  <si>
    <t>11152-37377</t>
  </si>
  <si>
    <t>11153-37371</t>
  </si>
  <si>
    <t>11155-37512</t>
  </si>
  <si>
    <t>11156-37400</t>
  </si>
  <si>
    <t>11157-37400</t>
  </si>
  <si>
    <t>11159-37399</t>
  </si>
  <si>
    <t>11160-37399</t>
  </si>
  <si>
    <t>11163-37396</t>
  </si>
  <si>
    <t>11164-37398</t>
  </si>
  <si>
    <t>11165-37384</t>
  </si>
  <si>
    <t>11165-37391</t>
  </si>
  <si>
    <t>11166-37393</t>
  </si>
  <si>
    <t>11168-37374</t>
  </si>
  <si>
    <t>11169-37369</t>
  </si>
  <si>
    <t>11169-37374</t>
  </si>
  <si>
    <t>11170-36321</t>
  </si>
  <si>
    <t>11173-36321</t>
  </si>
  <si>
    <t>11173-36324</t>
  </si>
  <si>
    <t>11174-36319</t>
  </si>
  <si>
    <t>11174-36323</t>
  </si>
  <si>
    <t>11176-37397</t>
  </si>
  <si>
    <t>11178-37397</t>
  </si>
  <si>
    <t>11179-36325</t>
  </si>
  <si>
    <t>11180-37397</t>
  </si>
  <si>
    <t>11181-36318</t>
  </si>
  <si>
    <t>11183-36319</t>
  </si>
  <si>
    <t>11186-36322</t>
  </si>
  <si>
    <t>11186-36420</t>
  </si>
  <si>
    <t>11189-37326</t>
  </si>
  <si>
    <t>11190-36321</t>
  </si>
  <si>
    <t>11190-36322</t>
  </si>
  <si>
    <t>11192-36420</t>
  </si>
  <si>
    <t>11197-34122</t>
  </si>
  <si>
    <t>11197-34170</t>
  </si>
  <si>
    <t>11198-34119</t>
  </si>
  <si>
    <t>11198-34170</t>
  </si>
  <si>
    <t>11200-37326</t>
  </si>
  <si>
    <t>11200-37397</t>
  </si>
  <si>
    <t>11203-36308</t>
  </si>
  <si>
    <t>11205-37319</t>
  </si>
  <si>
    <t>11207-37262</t>
  </si>
  <si>
    <t>11207-38316</t>
  </si>
  <si>
    <t>11209-37318</t>
  </si>
  <si>
    <t>11210-11213</t>
  </si>
  <si>
    <t>11210-37315</t>
  </si>
  <si>
    <t>11213-11210</t>
  </si>
  <si>
    <t>11213-37320</t>
  </si>
  <si>
    <t>11214-37315</t>
  </si>
  <si>
    <t>11214-37321</t>
  </si>
  <si>
    <t>11219-30362</t>
  </si>
  <si>
    <t>11219-36327</t>
  </si>
  <si>
    <t>11220-37301</t>
  </si>
  <si>
    <t>11221-36328</t>
  </si>
  <si>
    <t>11222-34166</t>
  </si>
  <si>
    <t>11222-38199</t>
  </si>
  <si>
    <t>11223-38148</t>
  </si>
  <si>
    <t>11223-38591</t>
  </si>
  <si>
    <t>11224-36435</t>
  </si>
  <si>
    <t>11224-38591</t>
  </si>
  <si>
    <t>11225-37290</t>
  </si>
  <si>
    <t>11225-38536</t>
  </si>
  <si>
    <t>11226-37290</t>
  </si>
  <si>
    <t>11226-37291</t>
  </si>
  <si>
    <t>11227-38304</t>
  </si>
  <si>
    <t>11230-37270</t>
  </si>
  <si>
    <t>11230-37271</t>
  </si>
  <si>
    <t>11231-37284</t>
  </si>
  <si>
    <t>11231-38309</t>
  </si>
  <si>
    <t>11233-37275</t>
  </si>
  <si>
    <t>11234-37279</t>
  </si>
  <si>
    <t>11235-37269</t>
  </si>
  <si>
    <t>11235-37270</t>
  </si>
  <si>
    <t>11236-37292</t>
  </si>
  <si>
    <t>11237-37285</t>
  </si>
  <si>
    <t>11238-37294</t>
  </si>
  <si>
    <t>11238-37296</t>
  </si>
  <si>
    <t>11239-37289</t>
  </si>
  <si>
    <t>11240-37292</t>
  </si>
  <si>
    <t>11241-37286</t>
  </si>
  <si>
    <t>11241-38536</t>
  </si>
  <si>
    <t>11242-37286</t>
  </si>
  <si>
    <t>11243-37285</t>
  </si>
  <si>
    <t>11244-37286</t>
  </si>
  <si>
    <t>11244-37289</t>
  </si>
  <si>
    <t>11245-37285</t>
  </si>
  <si>
    <t>11245-37297</t>
  </si>
  <si>
    <t>11246-37283</t>
  </si>
  <si>
    <t>11247-37296</t>
  </si>
  <si>
    <t>11247-37297</t>
  </si>
  <si>
    <t>11253-34166</t>
  </si>
  <si>
    <t>11253-37303</t>
  </si>
  <si>
    <t>11253-37304</t>
  </si>
  <si>
    <t>11259-37409</t>
  </si>
  <si>
    <t>11260-37481</t>
  </si>
  <si>
    <t>11262-37507</t>
  </si>
  <si>
    <t>11263-37491</t>
  </si>
  <si>
    <t>11264-37483</t>
  </si>
  <si>
    <t>11264-37492</t>
  </si>
  <si>
    <t>11266-37414</t>
  </si>
  <si>
    <t>11266-37489</t>
  </si>
  <si>
    <t>11268-37411</t>
  </si>
  <si>
    <t>11268-37414</t>
  </si>
  <si>
    <t>11270-37407</t>
  </si>
  <si>
    <t>11273-37413</t>
  </si>
  <si>
    <t>11275-37502</t>
  </si>
  <si>
    <t>11285-15206</t>
  </si>
  <si>
    <t>11285-37498</t>
  </si>
  <si>
    <t>11285-37504</t>
  </si>
  <si>
    <t>11291-37476</t>
  </si>
  <si>
    <t>11295-37504</t>
  </si>
  <si>
    <t>11296-37472</t>
  </si>
  <si>
    <t>11300-34165</t>
  </si>
  <si>
    <t>11302-34063</t>
  </si>
  <si>
    <t>11302-37469</t>
  </si>
  <si>
    <t>11303-37795</t>
  </si>
  <si>
    <t>11305-37619</t>
  </si>
  <si>
    <t>11306-34066</t>
  </si>
  <si>
    <t>11313-36286</t>
  </si>
  <si>
    <t>11314-36289</t>
  </si>
  <si>
    <t>11318-36286</t>
  </si>
  <si>
    <t>11318-38531</t>
  </si>
  <si>
    <t>11319-13089</t>
  </si>
  <si>
    <t>11323-39019</t>
  </si>
  <si>
    <t>11331-36221</t>
  </si>
  <si>
    <t>11331-39620</t>
  </si>
  <si>
    <t>11333-36221</t>
  </si>
  <si>
    <t>11336-36225</t>
  </si>
  <si>
    <t>11341-37507</t>
  </si>
  <si>
    <t>11344-37384</t>
  </si>
  <si>
    <t>11347-37376</t>
  </si>
  <si>
    <t>11348-37375</t>
  </si>
  <si>
    <t>11348-39573</t>
  </si>
  <si>
    <t>11349-37373</t>
  </si>
  <si>
    <t>11352-37604</t>
  </si>
  <si>
    <t>11353-37605</t>
  </si>
  <si>
    <t>11355-37606</t>
  </si>
  <si>
    <t>11360-37252</t>
  </si>
  <si>
    <t>11362-37611</t>
  </si>
  <si>
    <t>11363-37611</t>
  </si>
  <si>
    <t>11363-39573</t>
  </si>
  <si>
    <t>11365-37645</t>
  </si>
  <si>
    <t>11365-38582</t>
  </si>
  <si>
    <t>11366-37604</t>
  </si>
  <si>
    <t>11367-36273</t>
  </si>
  <si>
    <t>11368-39958</t>
  </si>
  <si>
    <t>11368-39962</t>
  </si>
  <si>
    <t>11372-38302</t>
  </si>
  <si>
    <t>11372-38303</t>
  </si>
  <si>
    <t>11373-37407</t>
  </si>
  <si>
    <t>11373-38303</t>
  </si>
  <si>
    <t>11374-34083</t>
  </si>
  <si>
    <t>11374-34094</t>
  </si>
  <si>
    <t>11374-38300</t>
  </si>
  <si>
    <t>11378-36274</t>
  </si>
  <si>
    <t>11379-36264</t>
  </si>
  <si>
    <t>11379-36265</t>
  </si>
  <si>
    <t>11380-36274</t>
  </si>
  <si>
    <t>11381-37410</t>
  </si>
  <si>
    <t>11381-37411</t>
  </si>
  <si>
    <t>11383-37802</t>
  </si>
  <si>
    <t>11384-38300</t>
  </si>
  <si>
    <t>11388-36277</t>
  </si>
  <si>
    <t>11391-37427</t>
  </si>
  <si>
    <t>11391-37489</t>
  </si>
  <si>
    <t>11392-37480</t>
  </si>
  <si>
    <t>11394-37459</t>
  </si>
  <si>
    <t>11394-39140</t>
  </si>
  <si>
    <t>11395-37459</t>
  </si>
  <si>
    <t>11398-34065</t>
  </si>
  <si>
    <t>11398-37628</t>
  </si>
  <si>
    <t>11399-37464</t>
  </si>
  <si>
    <t>11399-37469</t>
  </si>
  <si>
    <t>11416-36264</t>
  </si>
  <si>
    <t>11424-36298</t>
  </si>
  <si>
    <t>11426-36277</t>
  </si>
  <si>
    <t>11426-39453</t>
  </si>
  <si>
    <t>11427-37802</t>
  </si>
  <si>
    <t>11432-36320</t>
  </si>
  <si>
    <t>11432-36327</t>
  </si>
  <si>
    <t>11490-30362</t>
  </si>
  <si>
    <t>11492-36417</t>
  </si>
  <si>
    <t>11492-36418</t>
  </si>
  <si>
    <t>11494-39023</t>
  </si>
  <si>
    <t>11513-13431</t>
  </si>
  <si>
    <t>11513-36397</t>
  </si>
  <si>
    <t>11524-36397</t>
  </si>
  <si>
    <t>11524-38418</t>
  </si>
  <si>
    <t>11539-36380</t>
  </si>
  <si>
    <t>11540-36380</t>
  </si>
  <si>
    <t>11542-36380</t>
  </si>
  <si>
    <t>11542-36390</t>
  </si>
  <si>
    <t>11546-36382</t>
  </si>
  <si>
    <t>11547-36384</t>
  </si>
  <si>
    <t>11547-36386</t>
  </si>
  <si>
    <t>11551-36386</t>
  </si>
  <si>
    <t>11557-37780</t>
  </si>
  <si>
    <t>11560-36354</t>
  </si>
  <si>
    <t>11565-36354</t>
  </si>
  <si>
    <t>11566-37778</t>
  </si>
  <si>
    <t>11568-36374</t>
  </si>
  <si>
    <t>11568-36376</t>
  </si>
  <si>
    <t>11569-36373</t>
  </si>
  <si>
    <t>11569-36377</t>
  </si>
  <si>
    <t>11578-36374</t>
  </si>
  <si>
    <t>11580-36373</t>
  </si>
  <si>
    <t>11580-36374</t>
  </si>
  <si>
    <t>11584-36358</t>
  </si>
  <si>
    <t>11584-36366</t>
  </si>
  <si>
    <t>11590-38420</t>
  </si>
  <si>
    <t>11598-36406</t>
  </si>
  <si>
    <t>11600-36389</t>
  </si>
  <si>
    <t>11608-36409</t>
  </si>
  <si>
    <t>11608-36424</t>
  </si>
  <si>
    <t>11610-36350</t>
  </si>
  <si>
    <t>11611-36361</t>
  </si>
  <si>
    <t>11613-36361</t>
  </si>
  <si>
    <t>11615-36359</t>
  </si>
  <si>
    <t>11617-36350</t>
  </si>
  <si>
    <t>11620-36359</t>
  </si>
  <si>
    <t>11623-36375</t>
  </si>
  <si>
    <t>11624-36375</t>
  </si>
  <si>
    <t>11626-36369</t>
  </si>
  <si>
    <t>11626-36398</t>
  </si>
  <si>
    <t>11627-36368</t>
  </si>
  <si>
    <t>11627-36369</t>
  </si>
  <si>
    <t>11628-36404</t>
  </si>
  <si>
    <t>11628-38421</t>
  </si>
  <si>
    <t>11629-34162</t>
  </si>
  <si>
    <t>11629-36371</t>
  </si>
  <si>
    <t>11630-36372</t>
  </si>
  <si>
    <t>11632-39375</t>
  </si>
  <si>
    <t>11638-37821</t>
  </si>
  <si>
    <t>11643-37825</t>
  </si>
  <si>
    <t>11646-37839</t>
  </si>
  <si>
    <t>11647-36424</t>
  </si>
  <si>
    <t>11650-36409</t>
  </si>
  <si>
    <t>11652-37841</t>
  </si>
  <si>
    <t>11653-37840</t>
  </si>
  <si>
    <t>11655-37820</t>
  </si>
  <si>
    <t>11657-37819</t>
  </si>
  <si>
    <t>11658-37835</t>
  </si>
  <si>
    <t>11658-38408</t>
  </si>
  <si>
    <t>11666-36426</t>
  </si>
  <si>
    <t>11667-37827</t>
  </si>
  <si>
    <t>11667-39946</t>
  </si>
  <si>
    <t>11670-37806</t>
  </si>
  <si>
    <t>11670-37827</t>
  </si>
  <si>
    <t>11671-37827</t>
  </si>
  <si>
    <t>11675-36262</t>
  </si>
  <si>
    <t>11675-36267</t>
  </si>
  <si>
    <t>11677-37804</t>
  </si>
  <si>
    <t>11679-37803</t>
  </si>
  <si>
    <t>11684-36242</t>
  </si>
  <si>
    <t>11686-36242</t>
  </si>
  <si>
    <t>11686-36250</t>
  </si>
  <si>
    <t>11689-36244</t>
  </si>
  <si>
    <t>11696-36246</t>
  </si>
  <si>
    <t>11700-36246</t>
  </si>
  <si>
    <t>11700-36248</t>
  </si>
  <si>
    <t>11701-38326</t>
  </si>
  <si>
    <t>11702-36242</t>
  </si>
  <si>
    <t>11702-36246</t>
  </si>
  <si>
    <t>11703-38326</t>
  </si>
  <si>
    <t>11704-36249</t>
  </si>
  <si>
    <t>11704-36250</t>
  </si>
  <si>
    <t>11708-36247</t>
  </si>
  <si>
    <t>11709-38405</t>
  </si>
  <si>
    <t>11712-36782</t>
  </si>
  <si>
    <t>11712-36783</t>
  </si>
  <si>
    <t>11713-36786</t>
  </si>
  <si>
    <t>11715-38404</t>
  </si>
  <si>
    <t>11717-38404</t>
  </si>
  <si>
    <t>11718-36765</t>
  </si>
  <si>
    <t>11720-36782</t>
  </si>
  <si>
    <t>11721-13775</t>
  </si>
  <si>
    <t>11723-39227</t>
  </si>
  <si>
    <t>11727-36762</t>
  </si>
  <si>
    <t>11728-36801</t>
  </si>
  <si>
    <t>11729-36796</t>
  </si>
  <si>
    <t>11729-36799</t>
  </si>
  <si>
    <t>11730-36260</t>
  </si>
  <si>
    <t>11731-37808</t>
  </si>
  <si>
    <t>11733-36760</t>
  </si>
  <si>
    <t>11733-36793</t>
  </si>
  <si>
    <t>11734-36258</t>
  </si>
  <si>
    <t>11736-37808</t>
  </si>
  <si>
    <t>11739-37904</t>
  </si>
  <si>
    <t>11741-37806</t>
  </si>
  <si>
    <t>11742-37806</t>
  </si>
  <si>
    <t>11742-37811</t>
  </si>
  <si>
    <t>11743-37814</t>
  </si>
  <si>
    <t>11744-37151</t>
  </si>
  <si>
    <t>11744-37154</t>
  </si>
  <si>
    <t>11746-10984</t>
  </si>
  <si>
    <t>11746-37052</t>
  </si>
  <si>
    <t>11748-37814</t>
  </si>
  <si>
    <t>11750-37810</t>
  </si>
  <si>
    <t>11751-37815</t>
  </si>
  <si>
    <t>11751-37839</t>
  </si>
  <si>
    <t>11756-37838</t>
  </si>
  <si>
    <t>11757-37228</t>
  </si>
  <si>
    <t>11757-39161</t>
  </si>
  <si>
    <t>11759-38535</t>
  </si>
  <si>
    <t>11760-36754</t>
  </si>
  <si>
    <t>11762-37848</t>
  </si>
  <si>
    <t>11763-37848</t>
  </si>
  <si>
    <t>11763-37849</t>
  </si>
  <si>
    <t>11766-36660</t>
  </si>
  <si>
    <t>11768-37849</t>
  </si>
  <si>
    <t>11769-37847</t>
  </si>
  <si>
    <t>11769-39380</t>
  </si>
  <si>
    <t>11770-37850</t>
  </si>
  <si>
    <t>11772-36645</t>
  </si>
  <si>
    <t>11777-36660</t>
  </si>
  <si>
    <t>11777-37904</t>
  </si>
  <si>
    <t>11779-36658</t>
  </si>
  <si>
    <t>11780-34230</t>
  </si>
  <si>
    <t>11780-38356</t>
  </si>
  <si>
    <t>11781-37816</t>
  </si>
  <si>
    <t>11782-36754</t>
  </si>
  <si>
    <t>11783-39229</t>
  </si>
  <si>
    <t>11789-34210</t>
  </si>
  <si>
    <t>11790-39230</t>
  </si>
  <si>
    <t>11792-39230</t>
  </si>
  <si>
    <t>11797-95210</t>
  </si>
  <si>
    <t>11798-36739</t>
  </si>
  <si>
    <t>11798-38357</t>
  </si>
  <si>
    <t>11799-38357</t>
  </si>
  <si>
    <t>11799-39352</t>
  </si>
  <si>
    <t>11801-36678</t>
  </si>
  <si>
    <t>11804-34217</t>
  </si>
  <si>
    <t>11804-36674</t>
  </si>
  <si>
    <t>11805-38397</t>
  </si>
  <si>
    <t>11805-38398</t>
  </si>
  <si>
    <t>11807-36667</t>
  </si>
  <si>
    <t>11807-36669</t>
  </si>
  <si>
    <t>11808-36677</t>
  </si>
  <si>
    <t>11813-36656</t>
  </si>
  <si>
    <t>11814-36658</t>
  </si>
  <si>
    <t>11818-36256</t>
  </si>
  <si>
    <t>11819-34049</t>
  </si>
  <si>
    <t>11819-36647</t>
  </si>
  <si>
    <t>11820-36644</t>
  </si>
  <si>
    <t>11820-36654</t>
  </si>
  <si>
    <t>11821-36658</t>
  </si>
  <si>
    <t>11822-36636</t>
  </si>
  <si>
    <t>11822-36640</t>
  </si>
  <si>
    <t>11824-34049</t>
  </si>
  <si>
    <t>11825-36640</t>
  </si>
  <si>
    <t>11825-36648</t>
  </si>
  <si>
    <t>11825-36651</t>
  </si>
  <si>
    <t>11827-36637</t>
  </si>
  <si>
    <t>11830-36637</t>
  </si>
  <si>
    <t>11831-36653</t>
  </si>
  <si>
    <t>11831-36687</t>
  </si>
  <si>
    <t>11835-36685</t>
  </si>
  <si>
    <t>11835-36688</t>
  </si>
  <si>
    <t>11838-36689</t>
  </si>
  <si>
    <t>11838-36830</t>
  </si>
  <si>
    <t>11839-36688</t>
  </si>
  <si>
    <t>11839-36695</t>
  </si>
  <si>
    <t>11843-36689</t>
  </si>
  <si>
    <t>11843-39372</t>
  </si>
  <si>
    <t>11845-34218</t>
  </si>
  <si>
    <t>11845-39373</t>
  </si>
  <si>
    <t>11846-36692</t>
  </si>
  <si>
    <t>11847-36689</t>
  </si>
  <si>
    <t>11847-36690</t>
  </si>
  <si>
    <t>11852-36829</t>
  </si>
  <si>
    <t>11853-36637</t>
  </si>
  <si>
    <t>11853-36722</t>
  </si>
  <si>
    <t>11854-36722</t>
  </si>
  <si>
    <t>11855-36723</t>
  </si>
  <si>
    <t>11864-36681</t>
  </si>
  <si>
    <t>11864-38403</t>
  </si>
  <si>
    <t>11865-36713</t>
  </si>
  <si>
    <t>11868-36690</t>
  </si>
  <si>
    <t>11868-36691</t>
  </si>
  <si>
    <t>11869-36690</t>
  </si>
  <si>
    <t>11870-36704</t>
  </si>
  <si>
    <t>11870-36713</t>
  </si>
  <si>
    <t>11872-36708</t>
  </si>
  <si>
    <t>11873-36704</t>
  </si>
  <si>
    <t>11873-36708</t>
  </si>
  <si>
    <t>11874-36708</t>
  </si>
  <si>
    <t>11874-38581</t>
  </si>
  <si>
    <t>11875-34209</t>
  </si>
  <si>
    <t>11875-38581</t>
  </si>
  <si>
    <t>11876-36715</t>
  </si>
  <si>
    <t>11879-36703</t>
  </si>
  <si>
    <t>11879-36714</t>
  </si>
  <si>
    <t>11882-36715</t>
  </si>
  <si>
    <t>11883-36690</t>
  </si>
  <si>
    <t>11883-36718</t>
  </si>
  <si>
    <t>11884-36709</t>
  </si>
  <si>
    <t>11884-36710</t>
  </si>
  <si>
    <t>11886-36353</t>
  </si>
  <si>
    <t>11887-38581</t>
  </si>
  <si>
    <t>11888-36730</t>
  </si>
  <si>
    <t>11889-34036</t>
  </si>
  <si>
    <t>11890-34036</t>
  </si>
  <si>
    <t>11892-36729</t>
  </si>
  <si>
    <t>11895-36738</t>
  </si>
  <si>
    <t>11897-34209</t>
  </si>
  <si>
    <t>11899-36715</t>
  </si>
  <si>
    <t>11899-36733</t>
  </si>
  <si>
    <t>11906-36739</t>
  </si>
  <si>
    <t>11909-34038</t>
  </si>
  <si>
    <t>11912-36826</t>
  </si>
  <si>
    <t>11914-36826</t>
  </si>
  <si>
    <t>11914-36827</t>
  </si>
  <si>
    <t>11915-36827</t>
  </si>
  <si>
    <t>11915-37908</t>
  </si>
  <si>
    <t>11916-36725</t>
  </si>
  <si>
    <t>11916-36726</t>
  </si>
  <si>
    <t>11917-36725</t>
  </si>
  <si>
    <t>11918-36726</t>
  </si>
  <si>
    <t>11918-36823</t>
  </si>
  <si>
    <t>11919-36728</t>
  </si>
  <si>
    <t>11919-36821</t>
  </si>
  <si>
    <t>11920-36724</t>
  </si>
  <si>
    <t>11921-36729</t>
  </si>
  <si>
    <t>11922-36731</t>
  </si>
  <si>
    <t>11922-36738</t>
  </si>
  <si>
    <t>11925-36730</t>
  </si>
  <si>
    <t>11927-36817</t>
  </si>
  <si>
    <t>11927-36818</t>
  </si>
  <si>
    <t>11928-36619</t>
  </si>
  <si>
    <t>11929-36622</t>
  </si>
  <si>
    <t>11930-36636</t>
  </si>
  <si>
    <t>11930-36639</t>
  </si>
  <si>
    <t>11931-36629</t>
  </si>
  <si>
    <t>11934-36644</t>
  </si>
  <si>
    <t>11935-36631</t>
  </si>
  <si>
    <t>11935-36632</t>
  </si>
  <si>
    <t>11937-36614</t>
  </si>
  <si>
    <t>11937-38829</t>
  </si>
  <si>
    <t>11938-36613</t>
  </si>
  <si>
    <t>11938-36614</t>
  </si>
  <si>
    <t>11939-36632</t>
  </si>
  <si>
    <t>11939-37850</t>
  </si>
  <si>
    <t>11940-36493</t>
  </si>
  <si>
    <t>11946-36535</t>
  </si>
  <si>
    <t>11949-51603</t>
  </si>
  <si>
    <t>11949-51604</t>
  </si>
  <si>
    <t>11951-36498</t>
  </si>
  <si>
    <t>11953-39380</t>
  </si>
  <si>
    <t>11959-34211</t>
  </si>
  <si>
    <t>11962-36549</t>
  </si>
  <si>
    <t>11963-36546</t>
  </si>
  <si>
    <t>11965-36489</t>
  </si>
  <si>
    <t>11965-38380</t>
  </si>
  <si>
    <t>11966-36491</t>
  </si>
  <si>
    <t>11966-38384</t>
  </si>
  <si>
    <t>11967-36484</t>
  </si>
  <si>
    <t>11967-36485</t>
  </si>
  <si>
    <t>11968-36497</t>
  </si>
  <si>
    <t>11968-36500</t>
  </si>
  <si>
    <t>11969-36492</t>
  </si>
  <si>
    <t>11969-38384</t>
  </si>
  <si>
    <t>11970-36500</t>
  </si>
  <si>
    <t>11970-36502</t>
  </si>
  <si>
    <t>11971-36485</t>
  </si>
  <si>
    <t>11971-36487</t>
  </si>
  <si>
    <t>11972-36497</t>
  </si>
  <si>
    <t>11973-36501</t>
  </si>
  <si>
    <t>11974-36503</t>
  </si>
  <si>
    <t>11975-36484</t>
  </si>
  <si>
    <t>11975-36507</t>
  </si>
  <si>
    <t>11980-36506</t>
  </si>
  <si>
    <t>11980-36507</t>
  </si>
  <si>
    <t>11981-36482</t>
  </si>
  <si>
    <t>11984-36517</t>
  </si>
  <si>
    <t>11984-36522</t>
  </si>
  <si>
    <t>11985-36522</t>
  </si>
  <si>
    <t>11988-36513</t>
  </si>
  <si>
    <t>11988-36522</t>
  </si>
  <si>
    <t>11996-36514</t>
  </si>
  <si>
    <t>11997-37854</t>
  </si>
  <si>
    <t>11999-36513</t>
  </si>
  <si>
    <t>12002-36512</t>
  </si>
  <si>
    <t>12002-36513</t>
  </si>
  <si>
    <t>12003-36514</t>
  </si>
  <si>
    <t>12004-36514</t>
  </si>
  <si>
    <t>12004-36517</t>
  </si>
  <si>
    <t>12007-36513</t>
  </si>
  <si>
    <t>12009-36520</t>
  </si>
  <si>
    <t>12010-36507</t>
  </si>
  <si>
    <t>12010-36520</t>
  </si>
  <si>
    <t>12011-36520</t>
  </si>
  <si>
    <t>12013-36524</t>
  </si>
  <si>
    <t>12013-36525</t>
  </si>
  <si>
    <t>12014-13724</t>
  </si>
  <si>
    <t>12014-36529</t>
  </si>
  <si>
    <t>12015-12014</t>
  </si>
  <si>
    <t>12015-36530</t>
  </si>
  <si>
    <t>12016-36539</t>
  </si>
  <si>
    <t>12018-36529</t>
  </si>
  <si>
    <t>12019-36527</t>
  </si>
  <si>
    <t>12020-36526</t>
  </si>
  <si>
    <t>12021-12022</t>
  </si>
  <si>
    <t>12021-12070</t>
  </si>
  <si>
    <t>12022-38390</t>
  </si>
  <si>
    <t>12023-36526</t>
  </si>
  <si>
    <t>12023-36528</t>
  </si>
  <si>
    <t>12024-36545</t>
  </si>
  <si>
    <t>12024-36592</t>
  </si>
  <si>
    <t>12025-36546</t>
  </si>
  <si>
    <t>12025-36589</t>
  </si>
  <si>
    <t>12027-39174</t>
  </si>
  <si>
    <t>12029-36550</t>
  </si>
  <si>
    <t>12030-39174</t>
  </si>
  <si>
    <t>12031-36523</t>
  </si>
  <si>
    <t>12031-36545</t>
  </si>
  <si>
    <t>12032-36524</t>
  </si>
  <si>
    <t>12032-36527</t>
  </si>
  <si>
    <t>12034-38809</t>
  </si>
  <si>
    <t>12037-12155</t>
  </si>
  <si>
    <t>12037-36601</t>
  </si>
  <si>
    <t>12039-30318</t>
  </si>
  <si>
    <t>12039-51569</t>
  </si>
  <si>
    <t>12042-36568</t>
  </si>
  <si>
    <t>12042-36570</t>
  </si>
  <si>
    <t>12043-36589</t>
  </si>
  <si>
    <t>12043-36593</t>
  </si>
  <si>
    <t>12044-25593</t>
  </si>
  <si>
    <t>12044-36570</t>
  </si>
  <si>
    <t>12045-36548</t>
  </si>
  <si>
    <t>12045-36593</t>
  </si>
  <si>
    <t>12046-36566</t>
  </si>
  <si>
    <t>12047-36572</t>
  </si>
  <si>
    <t>12047-39368</t>
  </si>
  <si>
    <t>12048-36563</t>
  </si>
  <si>
    <t>12048-36567</t>
  </si>
  <si>
    <t>12049-36566</t>
  </si>
  <si>
    <t>12049-36567</t>
  </si>
  <si>
    <t>12050-36567</t>
  </si>
  <si>
    <t>12050-36589</t>
  </si>
  <si>
    <t>12051-38782</t>
  </si>
  <si>
    <t>12056-36586</t>
  </si>
  <si>
    <t>12056-37862</t>
  </si>
  <si>
    <t>12059-36586</t>
  </si>
  <si>
    <t>12059-36954</t>
  </si>
  <si>
    <t>12060-36586</t>
  </si>
  <si>
    <t>12063-36582</t>
  </si>
  <si>
    <t>12064-36557</t>
  </si>
  <si>
    <t>12064-36954</t>
  </si>
  <si>
    <t>12067-36564</t>
  </si>
  <si>
    <t>12070-36544</t>
  </si>
  <si>
    <t>12071-36578</t>
  </si>
  <si>
    <t>12073-37857</t>
  </si>
  <si>
    <t>12075-36581</t>
  </si>
  <si>
    <t>12076-37856</t>
  </si>
  <si>
    <t>12077-36577</t>
  </si>
  <si>
    <t>12078-36580</t>
  </si>
  <si>
    <t>12081-39169</t>
  </si>
  <si>
    <t>12082-37859</t>
  </si>
  <si>
    <t>12082-38395</t>
  </si>
  <si>
    <t>12085-36544</t>
  </si>
  <si>
    <t>12086-36857</t>
  </si>
  <si>
    <t>12086-36859</t>
  </si>
  <si>
    <t>12087-36857</t>
  </si>
  <si>
    <t>12088-38390</t>
  </si>
  <si>
    <t>12088-38887</t>
  </si>
  <si>
    <t>12090-39300</t>
  </si>
  <si>
    <t>12090-39301</t>
  </si>
  <si>
    <t>12091-36551</t>
  </si>
  <si>
    <t>12091-36554</t>
  </si>
  <si>
    <t>12092-36553</t>
  </si>
  <si>
    <t>12094-36556</t>
  </si>
  <si>
    <t>12094-36557</t>
  </si>
  <si>
    <t>12097-36893</t>
  </si>
  <si>
    <t>12099-36555</t>
  </si>
  <si>
    <t>12099-36556</t>
  </si>
  <si>
    <t>12100-36891</t>
  </si>
  <si>
    <t>12103-36561</t>
  </si>
  <si>
    <t>12104-36539</t>
  </si>
  <si>
    <t>12104-36555</t>
  </si>
  <si>
    <t>12105-36616</t>
  </si>
  <si>
    <t>12107-38811</t>
  </si>
  <si>
    <t>12108-38394</t>
  </si>
  <si>
    <t>12108-38395</t>
  </si>
  <si>
    <t>12109-36587</t>
  </si>
  <si>
    <t>12111-36547</t>
  </si>
  <si>
    <t>12113-36406</t>
  </si>
  <si>
    <t>12113-36407</t>
  </si>
  <si>
    <t>12115-36250</t>
  </si>
  <si>
    <t>12116-36724</t>
  </si>
  <si>
    <t>12117-36724</t>
  </si>
  <si>
    <t>12124-36414</t>
  </si>
  <si>
    <t>12126-36422</t>
  </si>
  <si>
    <t>12126-36423</t>
  </si>
  <si>
    <t>12128-39023</t>
  </si>
  <si>
    <t>12129-39611</t>
  </si>
  <si>
    <t>12130-39611</t>
  </si>
  <si>
    <t>12131-50304</t>
  </si>
  <si>
    <t>12132-36375</t>
  </si>
  <si>
    <t>12132-36381</t>
  </si>
  <si>
    <t>12155-36594</t>
  </si>
  <si>
    <t>12155-36601</t>
  </si>
  <si>
    <t>12290-37368</t>
  </si>
  <si>
    <t>12290-39967</t>
  </si>
  <si>
    <t>12370-37362</t>
  </si>
  <si>
    <t>12370-38337</t>
  </si>
  <si>
    <t>12408-51122</t>
  </si>
  <si>
    <t>12614-39460</t>
  </si>
  <si>
    <t>12614-39461</t>
  </si>
  <si>
    <t>12624-34128</t>
  </si>
  <si>
    <t>12624-35297</t>
  </si>
  <si>
    <t>12627-35171</t>
  </si>
  <si>
    <t>12633-35177</t>
  </si>
  <si>
    <t>12633-35178</t>
  </si>
  <si>
    <t>12637-35188</t>
  </si>
  <si>
    <t>12637-35191</t>
  </si>
  <si>
    <t>12640-35196</t>
  </si>
  <si>
    <t>12650-35174</t>
  </si>
  <si>
    <t>12650-35183</t>
  </si>
  <si>
    <t>12682-35295</t>
  </si>
  <si>
    <t>12686-35286</t>
  </si>
  <si>
    <t>12687-35294</t>
  </si>
  <si>
    <t>12693-35293</t>
  </si>
  <si>
    <t>12706-38340</t>
  </si>
  <si>
    <t>12716-35724</t>
  </si>
  <si>
    <t>12716-37940</t>
  </si>
  <si>
    <t>12717-37942</t>
  </si>
  <si>
    <t>12754-35197</t>
  </si>
  <si>
    <t>12754-38460</t>
  </si>
  <si>
    <t>12756-35197</t>
  </si>
  <si>
    <t>12759-35196</t>
  </si>
  <si>
    <t>12759-35197</t>
  </si>
  <si>
    <t>12822-35211</t>
  </si>
  <si>
    <t>12823-35211</t>
  </si>
  <si>
    <t>12826-35253</t>
  </si>
  <si>
    <t>12826-39601</t>
  </si>
  <si>
    <t>12827-35218</t>
  </si>
  <si>
    <t>12827-35219</t>
  </si>
  <si>
    <t>12837-35225</t>
  </si>
  <si>
    <t>12838-35232</t>
  </si>
  <si>
    <t>12838-35233</t>
  </si>
  <si>
    <t>12857-36435</t>
  </si>
  <si>
    <t>12857-36437</t>
  </si>
  <si>
    <t>12861-11077</t>
  </si>
  <si>
    <t>12862-36436</t>
  </si>
  <si>
    <t>12868-36433</t>
  </si>
  <si>
    <t>12884-36414</t>
  </si>
  <si>
    <t>12897-36322</t>
  </si>
  <si>
    <t>12898-36320</t>
  </si>
  <si>
    <t>12899-36320</t>
  </si>
  <si>
    <t>12900-36311</t>
  </si>
  <si>
    <t>12903-36318</t>
  </si>
  <si>
    <t>12912-36319</t>
  </si>
  <si>
    <t>12913-36319</t>
  </si>
  <si>
    <t>12920-11104</t>
  </si>
  <si>
    <t>12922-36324</t>
  </si>
  <si>
    <t>12924-36427</t>
  </si>
  <si>
    <t>12925-34051</t>
  </si>
  <si>
    <t>12954-36312</t>
  </si>
  <si>
    <t>12956-36313</t>
  </si>
  <si>
    <t>12985-35264</t>
  </si>
  <si>
    <t>12985-38467</t>
  </si>
  <si>
    <t>13065-38203</t>
  </si>
  <si>
    <t>13065-39225</t>
  </si>
  <si>
    <t>13078-36238</t>
  </si>
  <si>
    <t>13087-13089</t>
  </si>
  <si>
    <t>13088-39221</t>
  </si>
  <si>
    <t>13089-11319</t>
  </si>
  <si>
    <t>13089-13087</t>
  </si>
  <si>
    <t>13091-38530</t>
  </si>
  <si>
    <t>13104-39970</t>
  </si>
  <si>
    <t>13130-36278</t>
  </si>
  <si>
    <t>13130-38417</t>
  </si>
  <si>
    <t>13132-36298</t>
  </si>
  <si>
    <t>13135-36278</t>
  </si>
  <si>
    <t>13150-36264</t>
  </si>
  <si>
    <t>13150-36280</t>
  </si>
  <si>
    <t>13158-36276</t>
  </si>
  <si>
    <t>13168-37835</t>
  </si>
  <si>
    <t>13171-36302</t>
  </si>
  <si>
    <t>13175-36305</t>
  </si>
  <si>
    <t>13180-36306</t>
  </si>
  <si>
    <t>13187-36317</t>
  </si>
  <si>
    <t>13202-35502</t>
  </si>
  <si>
    <t>13203-35506</t>
  </si>
  <si>
    <t>13203-38548</t>
  </si>
  <si>
    <t>13204-35507</t>
  </si>
  <si>
    <t>13204-35508</t>
  </si>
  <si>
    <t>13206-35507</t>
  </si>
  <si>
    <t>13206-35508</t>
  </si>
  <si>
    <t>13211-35502</t>
  </si>
  <si>
    <t>13220-35503</t>
  </si>
  <si>
    <t>13224-35498</t>
  </si>
  <si>
    <t>13236-13264</t>
  </si>
  <si>
    <t>13236-15685</t>
  </si>
  <si>
    <t>13242-35571</t>
  </si>
  <si>
    <t>13242-38550</t>
  </si>
  <si>
    <t>13244-35569</t>
  </si>
  <si>
    <t>13244-35573</t>
  </si>
  <si>
    <t>13247-13264</t>
  </si>
  <si>
    <t>13247-13273</t>
  </si>
  <si>
    <t>13250-13251</t>
  </si>
  <si>
    <t>13250-35575</t>
  </si>
  <si>
    <t>13251-13250</t>
  </si>
  <si>
    <t>13251-35574</t>
  </si>
  <si>
    <t>13256-15715</t>
  </si>
  <si>
    <t>13264-13236</t>
  </si>
  <si>
    <t>13264-13247</t>
  </si>
  <si>
    <t>13269-35538</t>
  </si>
  <si>
    <t>13269-35578</t>
  </si>
  <si>
    <t>13272-13273</t>
  </si>
  <si>
    <t>13273-13247</t>
  </si>
  <si>
    <t>13273-13272</t>
  </si>
  <si>
    <t>13274-35584</t>
  </si>
  <si>
    <t>13277-35543</t>
  </si>
  <si>
    <t>13277-35584</t>
  </si>
  <si>
    <t>13292-35600</t>
  </si>
  <si>
    <t>13292-35603</t>
  </si>
  <si>
    <t>13307-35528</t>
  </si>
  <si>
    <t>13307-35533</t>
  </si>
  <si>
    <t>13309-35532</t>
  </si>
  <si>
    <t>13309-35533</t>
  </si>
  <si>
    <t>13309-39464</t>
  </si>
  <si>
    <t>13314-39467</t>
  </si>
  <si>
    <t>13315-35528</t>
  </si>
  <si>
    <t>13328-35566</t>
  </si>
  <si>
    <t>13329-35610</t>
  </si>
  <si>
    <t>13330-35549</t>
  </si>
  <si>
    <t>13336-36305</t>
  </si>
  <si>
    <t>13346-35537</t>
  </si>
  <si>
    <t>13346-35553</t>
  </si>
  <si>
    <t>13346-39464</t>
  </si>
  <si>
    <t>13348-36307</t>
  </si>
  <si>
    <t>13364-36354</t>
  </si>
  <si>
    <t>13364-50117</t>
  </si>
  <si>
    <t>13366-35565</t>
  </si>
  <si>
    <t>13369-36382</t>
  </si>
  <si>
    <t>13377-36376</t>
  </si>
  <si>
    <t>13379-36901</t>
  </si>
  <si>
    <t>13382-35628</t>
  </si>
  <si>
    <t>13382-39465</t>
  </si>
  <si>
    <t>13396-39459</t>
  </si>
  <si>
    <t>13410-36309</t>
  </si>
  <si>
    <t>13415-36329</t>
  </si>
  <si>
    <t>13416-36331</t>
  </si>
  <si>
    <t>13424-39022</t>
  </si>
  <si>
    <t>13428-36418</t>
  </si>
  <si>
    <t>13431-11513</t>
  </si>
  <si>
    <t>13436-36383</t>
  </si>
  <si>
    <t>13437-36384</t>
  </si>
  <si>
    <t>13453-36347</t>
  </si>
  <si>
    <t>13453-36536</t>
  </si>
  <si>
    <t>13464-35631</t>
  </si>
  <si>
    <t>13464-35634</t>
  </si>
  <si>
    <t>13491-38259</t>
  </si>
  <si>
    <t>13491-39611</t>
  </si>
  <si>
    <t>13624-36388</t>
  </si>
  <si>
    <t>13629-36365</t>
  </si>
  <si>
    <t>13629-36367</t>
  </si>
  <si>
    <t>13633-36389</t>
  </si>
  <si>
    <t>13639-37823</t>
  </si>
  <si>
    <t>13640-37819</t>
  </si>
  <si>
    <t>13640-37820</t>
  </si>
  <si>
    <t>13642-38408</t>
  </si>
  <si>
    <t>13642-39454</t>
  </si>
  <si>
    <t>13645-37804</t>
  </si>
  <si>
    <t>13660-37838</t>
  </si>
  <si>
    <t>13679-36452</t>
  </si>
  <si>
    <t>13695-34146</t>
  </si>
  <si>
    <t>13695-34147</t>
  </si>
  <si>
    <t>13707-25721</t>
  </si>
  <si>
    <t>13707-37815</t>
  </si>
  <si>
    <t>13709-37821</t>
  </si>
  <si>
    <t>13709-37826</t>
  </si>
  <si>
    <t>13713-36507</t>
  </si>
  <si>
    <t>13721-36509</t>
  </si>
  <si>
    <t>13722-36528</t>
  </si>
  <si>
    <t>13722-36529</t>
  </si>
  <si>
    <t>13724-36511</t>
  </si>
  <si>
    <t>13726-38393</t>
  </si>
  <si>
    <t>13729-36504</t>
  </si>
  <si>
    <t>13741-34211</t>
  </si>
  <si>
    <t>13743-36659</t>
  </si>
  <si>
    <t>13744-36645</t>
  </si>
  <si>
    <t>13749-37847</t>
  </si>
  <si>
    <t>13756-36260</t>
  </si>
  <si>
    <t>13757-36259</t>
  </si>
  <si>
    <t>13763-36261</t>
  </si>
  <si>
    <t>13775-11721</t>
  </si>
  <si>
    <t>13780-36257</t>
  </si>
  <si>
    <t>13789-36243</t>
  </si>
  <si>
    <t>13815-36669</t>
  </si>
  <si>
    <t>13815-36675</t>
  </si>
  <si>
    <t>13833-36677</t>
  </si>
  <si>
    <t>13839-38399</t>
  </si>
  <si>
    <t>13839-38402</t>
  </si>
  <si>
    <t>13841-36673</t>
  </si>
  <si>
    <t>13846-36672</t>
  </si>
  <si>
    <t>13859-36722</t>
  </si>
  <si>
    <t>13862-36723</t>
  </si>
  <si>
    <t>13867-39125</t>
  </si>
  <si>
    <t>13875-36720</t>
  </si>
  <si>
    <t>13876-36708</t>
  </si>
  <si>
    <t>13876-36709</t>
  </si>
  <si>
    <t>13882-36720</t>
  </si>
  <si>
    <t>13882-38367</t>
  </si>
  <si>
    <t>13883-36548</t>
  </si>
  <si>
    <t>13889-36570</t>
  </si>
  <si>
    <t>13889-36593</t>
  </si>
  <si>
    <t>13890-36547</t>
  </si>
  <si>
    <t>13904-36517</t>
  </si>
  <si>
    <t>13918-38258</t>
  </si>
  <si>
    <t>13927-36466</t>
  </si>
  <si>
    <t>13931-36476</t>
  </si>
  <si>
    <t>13947-36455</t>
  </si>
  <si>
    <t>13953-36456</t>
  </si>
  <si>
    <t>13966-36448</t>
  </si>
  <si>
    <t>13966-39588</t>
  </si>
  <si>
    <t>13972-37868</t>
  </si>
  <si>
    <t>14003-36775</t>
  </si>
  <si>
    <t>14026-37527</t>
  </si>
  <si>
    <t>14038-39227</t>
  </si>
  <si>
    <t>14044-95208</t>
  </si>
  <si>
    <t>14081-37362</t>
  </si>
  <si>
    <t>14119-95209</t>
  </si>
  <si>
    <t>14151-36716</t>
  </si>
  <si>
    <t>14152-36716</t>
  </si>
  <si>
    <t>14156-36714</t>
  </si>
  <si>
    <t>14157-36732</t>
  </si>
  <si>
    <t>14157-38355</t>
  </si>
  <si>
    <t>14158-36706</t>
  </si>
  <si>
    <t>14158-36732</t>
  </si>
  <si>
    <t>14223-38394</t>
  </si>
  <si>
    <t>14236-36922</t>
  </si>
  <si>
    <t>14243-36919</t>
  </si>
  <si>
    <t>14246-36924</t>
  </si>
  <si>
    <t>14252-37889</t>
  </si>
  <si>
    <t>14254-36886</t>
  </si>
  <si>
    <t>14266-36890</t>
  </si>
  <si>
    <t>14271-36866</t>
  </si>
  <si>
    <t>14272-36878</t>
  </si>
  <si>
    <t>14276-36948</t>
  </si>
  <si>
    <t>14292-36747</t>
  </si>
  <si>
    <t>14292-36819</t>
  </si>
  <si>
    <t>14294-38356</t>
  </si>
  <si>
    <t>14299-36748</t>
  </si>
  <si>
    <t>14299-38356</t>
  </si>
  <si>
    <t>14300-36743</t>
  </si>
  <si>
    <t>14305-36736</t>
  </si>
  <si>
    <t>14306-36712</t>
  </si>
  <si>
    <t>14311-36725</t>
  </si>
  <si>
    <t>14311-37908</t>
  </si>
  <si>
    <t>14312-36978</t>
  </si>
  <si>
    <t>14312-39396</t>
  </si>
  <si>
    <t>14313-36997</t>
  </si>
  <si>
    <t>14314-39396</t>
  </si>
  <si>
    <t>14327-39890</t>
  </si>
  <si>
    <t>14328-36825</t>
  </si>
  <si>
    <t>14336-36825</t>
  </si>
  <si>
    <t>14337-36823</t>
  </si>
  <si>
    <t>14355-37095</t>
  </si>
  <si>
    <t>14356-37081</t>
  </si>
  <si>
    <t>14356-37095</t>
  </si>
  <si>
    <t>14357-36974</t>
  </si>
  <si>
    <t>14361-36973</t>
  </si>
  <si>
    <t>14361-36974</t>
  </si>
  <si>
    <t>14363-37083</t>
  </si>
  <si>
    <t>14363-37087</t>
  </si>
  <si>
    <t>14364-37066</t>
  </si>
  <si>
    <t>14373-37080</t>
  </si>
  <si>
    <t>14377-37896</t>
  </si>
  <si>
    <t>14379-37897</t>
  </si>
  <si>
    <t>14383-36850</t>
  </si>
  <si>
    <t>14383-36852</t>
  </si>
  <si>
    <t>14412-37009</t>
  </si>
  <si>
    <t>14415-37021</t>
  </si>
  <si>
    <t>14416-37018</t>
  </si>
  <si>
    <t>14427-38630</t>
  </si>
  <si>
    <t>14436-10368</t>
  </si>
  <si>
    <t>14437-37020</t>
  </si>
  <si>
    <t>14445-37014</t>
  </si>
  <si>
    <t>14449-37015</t>
  </si>
  <si>
    <t>14452-37026</t>
  </si>
  <si>
    <t>14475-36994</t>
  </si>
  <si>
    <t>14475-37016</t>
  </si>
  <si>
    <t>14495-36975</t>
  </si>
  <si>
    <t>14498-36993</t>
  </si>
  <si>
    <t>14502-36965</t>
  </si>
  <si>
    <t>14510-36975</t>
  </si>
  <si>
    <t>14512-36965</t>
  </si>
  <si>
    <t>14521-37043</t>
  </si>
  <si>
    <t>14526-37050</t>
  </si>
  <si>
    <t>14527-39104</t>
  </si>
  <si>
    <t>14530-36966</t>
  </si>
  <si>
    <t>14544-37060</t>
  </si>
  <si>
    <t>14546-37063</t>
  </si>
  <si>
    <t>14550-36971</t>
  </si>
  <si>
    <t>14550-36973</t>
  </si>
  <si>
    <t>14581-36749</t>
  </si>
  <si>
    <t>14581-36751</t>
  </si>
  <si>
    <t>14587-37123</t>
  </si>
  <si>
    <t>14593-37107</t>
  </si>
  <si>
    <t>14613-37272</t>
  </si>
  <si>
    <t>14642-37302</t>
  </si>
  <si>
    <t>14642-38199</t>
  </si>
  <si>
    <t>14652-39877</t>
  </si>
  <si>
    <t>14657-39875</t>
  </si>
  <si>
    <t>14659-37258</t>
  </si>
  <si>
    <t>14684-37092</t>
  </si>
  <si>
    <t>14688-37093</t>
  </si>
  <si>
    <t>14688-38940</t>
  </si>
  <si>
    <t>14690-37131</t>
  </si>
  <si>
    <t>14715-37055</t>
  </si>
  <si>
    <t>14715-37151</t>
  </si>
  <si>
    <t>14727-36038</t>
  </si>
  <si>
    <t>14727-37161</t>
  </si>
  <si>
    <t>14746-37169</t>
  </si>
  <si>
    <t>14760-37180</t>
  </si>
  <si>
    <t>14761-37180</t>
  </si>
  <si>
    <t>14775-37198</t>
  </si>
  <si>
    <t>14775-37199</t>
  </si>
  <si>
    <t>14777-37196</t>
  </si>
  <si>
    <t>14797-37207</t>
  </si>
  <si>
    <t>14807-37205</t>
  </si>
  <si>
    <t>14811-39875</t>
  </si>
  <si>
    <t>14815-37205</t>
  </si>
  <si>
    <t>14815-39877</t>
  </si>
  <si>
    <t>14819-39909</t>
  </si>
  <si>
    <t>14819-39973</t>
  </si>
  <si>
    <t>14863-37233</t>
  </si>
  <si>
    <t>14869-38351</t>
  </si>
  <si>
    <t>14870-38349</t>
  </si>
  <si>
    <t>14870-38350</t>
  </si>
  <si>
    <t>14881-37396</t>
  </si>
  <si>
    <t>14905-37237</t>
  </si>
  <si>
    <t>14909-37328</t>
  </si>
  <si>
    <t>14928-34041</t>
  </si>
  <si>
    <t>14929-37340</t>
  </si>
  <si>
    <t>14930-37340</t>
  </si>
  <si>
    <t>14930-39834</t>
  </si>
  <si>
    <t>14931-34041</t>
  </si>
  <si>
    <t>14938-36621</t>
  </si>
  <si>
    <t>14938-36622</t>
  </si>
  <si>
    <t>14950-37227</t>
  </si>
  <si>
    <t>14950-39887</t>
  </si>
  <si>
    <t>14952-39886</t>
  </si>
  <si>
    <t>14953-37216</t>
  </si>
  <si>
    <t>14963-39851</t>
  </si>
  <si>
    <t>14963-39910</t>
  </si>
  <si>
    <t>14971-39823</t>
  </si>
  <si>
    <t>14973-39234</t>
  </si>
  <si>
    <t>14973-39836</t>
  </si>
  <si>
    <t>15044-25501</t>
  </si>
  <si>
    <t>15061-37363</t>
  </si>
  <si>
    <t>15087-37410</t>
  </si>
  <si>
    <t>15097-37303</t>
  </si>
  <si>
    <t>15099-37313</t>
  </si>
  <si>
    <t>15104-37409</t>
  </si>
  <si>
    <t>15108-37489</t>
  </si>
  <si>
    <t>15117-37482</t>
  </si>
  <si>
    <t>15119-37482</t>
  </si>
  <si>
    <t>15119-37483</t>
  </si>
  <si>
    <t>15128-37477</t>
  </si>
  <si>
    <t>15128-37479</t>
  </si>
  <si>
    <t>15128-37482</t>
  </si>
  <si>
    <t>15136-37494</t>
  </si>
  <si>
    <t>15138-37491</t>
  </si>
  <si>
    <t>15144-37631</t>
  </si>
  <si>
    <t>15144-38289</t>
  </si>
  <si>
    <t>15152-37605</t>
  </si>
  <si>
    <t>15158-34044</t>
  </si>
  <si>
    <t>15164-34044</t>
  </si>
  <si>
    <t>15165-34044</t>
  </si>
  <si>
    <t>15165-34045</t>
  </si>
  <si>
    <t>15173-34106</t>
  </si>
  <si>
    <t>15173-37464</t>
  </si>
  <si>
    <t>15191-37422</t>
  </si>
  <si>
    <t>15195-34068</t>
  </si>
  <si>
    <t>15195-37507</t>
  </si>
  <si>
    <t>15200-37508</t>
  </si>
  <si>
    <t>15203-34068</t>
  </si>
  <si>
    <t>15205-15206</t>
  </si>
  <si>
    <t>15206-11285</t>
  </si>
  <si>
    <t>15206-15205</t>
  </si>
  <si>
    <t>15213-37408</t>
  </si>
  <si>
    <t>15314-38887</t>
  </si>
  <si>
    <t>15318-36880</t>
  </si>
  <si>
    <t>15322-36377</t>
  </si>
  <si>
    <t>15322-37780</t>
  </si>
  <si>
    <t>15350-35524</t>
  </si>
  <si>
    <t>15359-35570</t>
  </si>
  <si>
    <t>15367-36979</t>
  </si>
  <si>
    <t>15382-35642</t>
  </si>
  <si>
    <t>15383-35642</t>
  </si>
  <si>
    <t>15383-38239</t>
  </si>
  <si>
    <t>15384-35619</t>
  </si>
  <si>
    <t>15384-35621</t>
  </si>
  <si>
    <t>15388-37602</t>
  </si>
  <si>
    <t>15397-36245</t>
  </si>
  <si>
    <t>15404-35265</t>
  </si>
  <si>
    <t>15404-39462</t>
  </si>
  <si>
    <t>15637-37268</t>
  </si>
  <si>
    <t>15637-37275</t>
  </si>
  <si>
    <t>15638-37283</t>
  </si>
  <si>
    <t>15672-36362</t>
  </si>
  <si>
    <t>15676-35198</t>
  </si>
  <si>
    <t>15676-38460</t>
  </si>
  <si>
    <t>15678-34057</t>
  </si>
  <si>
    <t>15684-35503</t>
  </si>
  <si>
    <t>15685-13236</t>
  </si>
  <si>
    <t>15685-35583</t>
  </si>
  <si>
    <t>15685-35586</t>
  </si>
  <si>
    <t>15689-39474</t>
  </si>
  <si>
    <t>15715-13256</t>
  </si>
  <si>
    <t>15716-34124</t>
  </si>
  <si>
    <t>15718-36280</t>
  </si>
  <si>
    <t>15718-37834</t>
  </si>
  <si>
    <t>15720-35599</t>
  </si>
  <si>
    <t>15720-35600</t>
  </si>
  <si>
    <t>15727-35506</t>
  </si>
  <si>
    <t>15728-35502</t>
  </si>
  <si>
    <t>15730-38258</t>
  </si>
  <si>
    <t>15732-35562</t>
  </si>
  <si>
    <t>15737-36870</t>
  </si>
  <si>
    <t>15740-10841</t>
  </si>
  <si>
    <t>15740-39399</t>
  </si>
  <si>
    <t>15741-36942</t>
  </si>
  <si>
    <t>15741-39485</t>
  </si>
  <si>
    <t>15751-37816</t>
  </si>
  <si>
    <t>15751-37817</t>
  </si>
  <si>
    <t>15753-35525</t>
  </si>
  <si>
    <t>15759-38337</t>
  </si>
  <si>
    <t>15759-39971</t>
  </si>
  <si>
    <t>15762-38332</t>
  </si>
  <si>
    <t>15764-37395</t>
  </si>
  <si>
    <t>15769-15770</t>
  </si>
  <si>
    <t>15769-37246</t>
  </si>
  <si>
    <t>15770-37254</t>
  </si>
  <si>
    <t>15772-37907</t>
  </si>
  <si>
    <t>15777-36958</t>
  </si>
  <si>
    <t>15777-37064</t>
  </si>
  <si>
    <t>15778-36952</t>
  </si>
  <si>
    <t>15778-36953</t>
  </si>
  <si>
    <t>15779-37896</t>
  </si>
  <si>
    <t>15807-37109</t>
  </si>
  <si>
    <t>15810-38354</t>
  </si>
  <si>
    <t>15818-36722</t>
  </si>
  <si>
    <t>15826-38627</t>
  </si>
  <si>
    <t>15828-36390</t>
  </si>
  <si>
    <t>15838-36362</t>
  </si>
  <si>
    <t>15845-35621</t>
  </si>
  <si>
    <t>15845-39465</t>
  </si>
  <si>
    <t>15860-38357</t>
  </si>
  <si>
    <t>15863-36618</t>
  </si>
  <si>
    <t>15863-38796</t>
  </si>
  <si>
    <t>15866-36621</t>
  </si>
  <si>
    <t>15866-38821</t>
  </si>
  <si>
    <t>15869-36252</t>
  </si>
  <si>
    <t>15870-36659</t>
  </si>
  <si>
    <t>15873-36279</t>
  </si>
  <si>
    <t>15878-37377</t>
  </si>
  <si>
    <t>15880-37204</t>
  </si>
  <si>
    <t>15880-39883</t>
  </si>
  <si>
    <t>15886-37243</t>
  </si>
  <si>
    <t>15886-38349</t>
  </si>
  <si>
    <t>15887-37312</t>
  </si>
  <si>
    <t>15894-35275</t>
  </si>
  <si>
    <t>15894-35276</t>
  </si>
  <si>
    <t>15895-36887</t>
  </si>
  <si>
    <t>15895-36934</t>
  </si>
  <si>
    <t>15896-36887</t>
  </si>
  <si>
    <t>15900-39327</t>
  </si>
  <si>
    <t>15903-36508</t>
  </si>
  <si>
    <t>15906-36568</t>
  </si>
  <si>
    <t>15906-36572</t>
  </si>
  <si>
    <t>15930-36600</t>
  </si>
  <si>
    <t>15930-37864</t>
  </si>
  <si>
    <t>15931-15930</t>
  </si>
  <si>
    <t>15943-37101</t>
  </si>
  <si>
    <t>15943-37909</t>
  </si>
  <si>
    <t>15944-37920</t>
  </si>
  <si>
    <t>15948-36255</t>
  </si>
  <si>
    <t>15950-30333</t>
  </si>
  <si>
    <t>15951-36398</t>
  </si>
  <si>
    <t>15951-36402</t>
  </si>
  <si>
    <t>17001-38312</t>
  </si>
  <si>
    <t>17006-37267</t>
  </si>
  <si>
    <t>17006-38312</t>
  </si>
  <si>
    <t>17028-37307</t>
  </si>
  <si>
    <t>17044-37267</t>
  </si>
  <si>
    <t>17060-34166</t>
  </si>
  <si>
    <t>17060-37307</t>
  </si>
  <si>
    <t>17061-37306</t>
  </si>
  <si>
    <t>17100-37508</t>
  </si>
  <si>
    <t>17101-37625</t>
  </si>
  <si>
    <t>17101-37643</t>
  </si>
  <si>
    <t>18175-37352</t>
  </si>
  <si>
    <t>18184-37866</t>
  </si>
  <si>
    <t>18228-37363</t>
  </si>
  <si>
    <t>18228-37372</t>
  </si>
  <si>
    <t>18229-37372</t>
  </si>
  <si>
    <t>18229-37613</t>
  </si>
  <si>
    <t>18230-37613</t>
  </si>
  <si>
    <t>18230-37615</t>
  </si>
  <si>
    <t>18244-35612</t>
  </si>
  <si>
    <t>18244-35643</t>
  </si>
  <si>
    <t>18245-35627</t>
  </si>
  <si>
    <t>18245-35642</t>
  </si>
  <si>
    <t>18300-35641</t>
  </si>
  <si>
    <t>18300-38240</t>
  </si>
  <si>
    <t>18345-37022</t>
  </si>
  <si>
    <t>18345-39397</t>
  </si>
  <si>
    <t>18364-37210</t>
  </si>
  <si>
    <t>18365-37348</t>
  </si>
  <si>
    <t>18373-19342</t>
  </si>
  <si>
    <t>18373-39905</t>
  </si>
  <si>
    <t>18628-11023</t>
  </si>
  <si>
    <t>18628-36176</t>
  </si>
  <si>
    <t>18788-39681</t>
  </si>
  <si>
    <t>18844-38203</t>
  </si>
  <si>
    <t>18901-37408</t>
  </si>
  <si>
    <t>18902-37471</t>
  </si>
  <si>
    <t>18902-37472</t>
  </si>
  <si>
    <t>18938-37168</t>
  </si>
  <si>
    <t>18938-37169</t>
  </si>
  <si>
    <t>18980-34059</t>
  </si>
  <si>
    <t>18998-35281</t>
  </si>
  <si>
    <t>18999-35282</t>
  </si>
  <si>
    <t>19012-38381</t>
  </si>
  <si>
    <t>19057-19342</t>
  </si>
  <si>
    <t>19057-38233</t>
  </si>
  <si>
    <t>19342-18373</t>
  </si>
  <si>
    <t>19342-19057</t>
  </si>
  <si>
    <t>19501-36524</t>
  </si>
  <si>
    <t>19520-36494</t>
  </si>
  <si>
    <t>19727-37839</t>
  </si>
  <si>
    <t>19731-34151</t>
  </si>
  <si>
    <t>19733-38381</t>
  </si>
  <si>
    <t>19740-19741</t>
  </si>
  <si>
    <t>19740-38844</t>
  </si>
  <si>
    <t>19741-38946</t>
  </si>
  <si>
    <t>19764-38418</t>
  </si>
  <si>
    <t>19764-38419</t>
  </si>
  <si>
    <t>19767-35230</t>
  </si>
  <si>
    <t>19767-35231</t>
  </si>
  <si>
    <t>20025-36317</t>
  </si>
  <si>
    <t>20026-36304</t>
  </si>
  <si>
    <t>20104-34043</t>
  </si>
  <si>
    <t>20108-37360</t>
  </si>
  <si>
    <t>20112-37360</t>
  </si>
  <si>
    <t>20118-37513</t>
  </si>
  <si>
    <t>20311-25025</t>
  </si>
  <si>
    <t>25006-25007</t>
  </si>
  <si>
    <t>25007-15863</t>
  </si>
  <si>
    <t>25009-12039</t>
  </si>
  <si>
    <t>25009-30318</t>
  </si>
  <si>
    <t>25012-38373</t>
  </si>
  <si>
    <t>25013-36491</t>
  </si>
  <si>
    <t>25024-36314</t>
  </si>
  <si>
    <t>25024-36316</t>
  </si>
  <si>
    <t>25025-20311</t>
  </si>
  <si>
    <t>25025-25026</t>
  </si>
  <si>
    <t>25026-25025</t>
  </si>
  <si>
    <t>25026-25027</t>
  </si>
  <si>
    <t>25027-25026</t>
  </si>
  <si>
    <t>25027-25028</t>
  </si>
  <si>
    <t>25028-25027</t>
  </si>
  <si>
    <t>25028-25029</t>
  </si>
  <si>
    <t>25029-25028</t>
  </si>
  <si>
    <t>25029-25030</t>
  </si>
  <si>
    <t>25030-25029</t>
  </si>
  <si>
    <t>25030-25031</t>
  </si>
  <si>
    <t>25031-25030</t>
  </si>
  <si>
    <t>25031-25032</t>
  </si>
  <si>
    <t>25032-25031</t>
  </si>
  <si>
    <t>25032-38264</t>
  </si>
  <si>
    <t>25053-36525</t>
  </si>
  <si>
    <t>25074-36971</t>
  </si>
  <si>
    <t>25074-38352</t>
  </si>
  <si>
    <t>25109-35561</t>
  </si>
  <si>
    <t>25111-36835</t>
  </si>
  <si>
    <t>25111-38578</t>
  </si>
  <si>
    <t>25118-35512</t>
  </si>
  <si>
    <t>25118-39953</t>
  </si>
  <si>
    <t>25119-37394</t>
  </si>
  <si>
    <t>25121-38334</t>
  </si>
  <si>
    <t>25186-36594</t>
  </si>
  <si>
    <t>25187-37866</t>
  </si>
  <si>
    <t>25213-37243</t>
  </si>
  <si>
    <t>25214-37509</t>
  </si>
  <si>
    <t>25215-37408</t>
  </si>
  <si>
    <t>25230-39415</t>
  </si>
  <si>
    <t>25263-35440</t>
  </si>
  <si>
    <t>25265-37798</t>
  </si>
  <si>
    <t>25267-35055</t>
  </si>
  <si>
    <t>25272-35246</t>
  </si>
  <si>
    <t>25278-38143</t>
  </si>
  <si>
    <t>25281-38331</t>
  </si>
  <si>
    <t>25297-25298</t>
  </si>
  <si>
    <t>25298-34129</t>
  </si>
  <si>
    <t>25299-25300</t>
  </si>
  <si>
    <t>25299-36599</t>
  </si>
  <si>
    <t>25299-38953</t>
  </si>
  <si>
    <t>25300-36599</t>
  </si>
  <si>
    <t>25315-10702</t>
  </si>
  <si>
    <t>25315-25318</t>
  </si>
  <si>
    <t>25318-25315</t>
  </si>
  <si>
    <t>25318-25320</t>
  </si>
  <si>
    <t>25319-36910</t>
  </si>
  <si>
    <t>25320-25318</t>
  </si>
  <si>
    <t>25320-36911</t>
  </si>
  <si>
    <t>25321-36538</t>
  </si>
  <si>
    <t>25321-36551</t>
  </si>
  <si>
    <t>25323-37832</t>
  </si>
  <si>
    <t>25324-36420</t>
  </si>
  <si>
    <t>25326-34054</t>
  </si>
  <si>
    <t>25326-34308</t>
  </si>
  <si>
    <t>25351-37606</t>
  </si>
  <si>
    <t>25352-37602</t>
  </si>
  <si>
    <t>25355-37597</t>
  </si>
  <si>
    <t>25355-37599</t>
  </si>
  <si>
    <t>25361-36861</t>
  </si>
  <si>
    <t>25370-37904</t>
  </si>
  <si>
    <t>25395-36549</t>
  </si>
  <si>
    <t>25413-37599</t>
  </si>
  <si>
    <t>25416-34079</t>
  </si>
  <si>
    <t>25421-37267</t>
  </si>
  <si>
    <t>25421-38369</t>
  </si>
  <si>
    <t>25439-36016</t>
  </si>
  <si>
    <t>25439-37053</t>
  </si>
  <si>
    <t>25444-37892</t>
  </si>
  <si>
    <t>25484-37168</t>
  </si>
  <si>
    <t>25484-38345</t>
  </si>
  <si>
    <t>25486-37172</t>
  </si>
  <si>
    <t>25486-37173</t>
  </si>
  <si>
    <t>25489-37062</t>
  </si>
  <si>
    <t>25501-15044</t>
  </si>
  <si>
    <t>25503-35981</t>
  </si>
  <si>
    <t>25504-37490</t>
  </si>
  <si>
    <t>25506-35306</t>
  </si>
  <si>
    <t>25506-35307</t>
  </si>
  <si>
    <t>25508-37068</t>
  </si>
  <si>
    <t>25510-37127</t>
  </si>
  <si>
    <t>25510-37131</t>
  </si>
  <si>
    <t>25516-38334</t>
  </si>
  <si>
    <t>25516-39829</t>
  </si>
  <si>
    <t>25519-36941</t>
  </si>
  <si>
    <t>25519-36942</t>
  </si>
  <si>
    <t>25521-36952</t>
  </si>
  <si>
    <t>25521-37895</t>
  </si>
  <si>
    <t>25531-37210</t>
  </si>
  <si>
    <t>25531-39801</t>
  </si>
  <si>
    <t>25532-36617</t>
  </si>
  <si>
    <t>25532-38807</t>
  </si>
  <si>
    <t>25533-38897</t>
  </si>
  <si>
    <t>25546-37124</t>
  </si>
  <si>
    <t>25547-36441</t>
  </si>
  <si>
    <t>25547-39383</t>
  </si>
  <si>
    <t>25548-38398</t>
  </si>
  <si>
    <t>25548-38403</t>
  </si>
  <si>
    <t>25549-36733</t>
  </si>
  <si>
    <t>25550-37119</t>
  </si>
  <si>
    <t>25563-39781</t>
  </si>
  <si>
    <t>25569-36757</t>
  </si>
  <si>
    <t>25569-36760</t>
  </si>
  <si>
    <t>25572-36757</t>
  </si>
  <si>
    <t>25572-38383</t>
  </si>
  <si>
    <t>25577-36251</t>
  </si>
  <si>
    <t>25578-36252</t>
  </si>
  <si>
    <t>25580-38833</t>
  </si>
  <si>
    <t>25582-37810</t>
  </si>
  <si>
    <t>25593-12044</t>
  </si>
  <si>
    <t>25593-25594</t>
  </si>
  <si>
    <t>25594-25593</t>
  </si>
  <si>
    <t>25594-36567</t>
  </si>
  <si>
    <t>25598-36764</t>
  </si>
  <si>
    <t>25598-36765</t>
  </si>
  <si>
    <t>25601-36550</t>
  </si>
  <si>
    <t>25606-36852</t>
  </si>
  <si>
    <t>25607-35630</t>
  </si>
  <si>
    <t>25608-36457</t>
  </si>
  <si>
    <t>25611-38380</t>
  </si>
  <si>
    <t>25614-36358</t>
  </si>
  <si>
    <t>25614-36359</t>
  </si>
  <si>
    <t>25615-36434</t>
  </si>
  <si>
    <t>25619-36498</t>
  </si>
  <si>
    <t>25623-36306</t>
  </si>
  <si>
    <t>25626-36315</t>
  </si>
  <si>
    <t>25628-36316</t>
  </si>
  <si>
    <t>25630-37817</t>
  </si>
  <si>
    <t>25632-36306</t>
  </si>
  <si>
    <t>25632-36309</t>
  </si>
  <si>
    <t>25636-34129</t>
  </si>
  <si>
    <t>25647-36826</t>
  </si>
  <si>
    <t>25648-36709</t>
  </si>
  <si>
    <t>25648-38581</t>
  </si>
  <si>
    <t>25652-36794</t>
  </si>
  <si>
    <t>25652-36796</t>
  </si>
  <si>
    <t>25653-36796</t>
  </si>
  <si>
    <t>25653-36803</t>
  </si>
  <si>
    <t>25654-37217</t>
  </si>
  <si>
    <t>25654-37218</t>
  </si>
  <si>
    <t>25656-39867</t>
  </si>
  <si>
    <t>25657-39876</t>
  </si>
  <si>
    <t>25659-37153</t>
  </si>
  <si>
    <t>25661-36987</t>
  </si>
  <si>
    <t>25661-37040</t>
  </si>
  <si>
    <t>25663-36169</t>
  </si>
  <si>
    <t>25668-39845</t>
  </si>
  <si>
    <t>25677-30333</t>
  </si>
  <si>
    <t>25677-34145</t>
  </si>
  <si>
    <t>25682-36927</t>
  </si>
  <si>
    <t>25694-38373</t>
  </si>
  <si>
    <t>25695-36945</t>
  </si>
  <si>
    <t>25695-36947</t>
  </si>
  <si>
    <t>25704-37938</t>
  </si>
  <si>
    <t>25704-39474</t>
  </si>
  <si>
    <t>25721-13707</t>
  </si>
  <si>
    <t>25721-36495</t>
  </si>
  <si>
    <t>25726-36460</t>
  </si>
  <si>
    <t>25731-34167</t>
  </si>
  <si>
    <t>25731-39914</t>
  </si>
  <si>
    <t>25732-10785</t>
  </si>
  <si>
    <t>25732-36938</t>
  </si>
  <si>
    <t>25759-36784</t>
  </si>
  <si>
    <t>25833-10713</t>
  </si>
  <si>
    <t>25841-36226</t>
  </si>
  <si>
    <t>25864-30367</t>
  </si>
  <si>
    <t>25864-37616</t>
  </si>
  <si>
    <t>25888-38259</t>
  </si>
  <si>
    <t>30201-34142</t>
  </si>
  <si>
    <t>30201-34156</t>
  </si>
  <si>
    <t>30318-36618</t>
  </si>
  <si>
    <t>30325-11099</t>
  </si>
  <si>
    <t>30325-37241</t>
  </si>
  <si>
    <t>30333-15950</t>
  </si>
  <si>
    <t>30333-25677</t>
  </si>
  <si>
    <t>30362-11219</t>
  </si>
  <si>
    <t>30362-11490</t>
  </si>
  <si>
    <t>30366-10413</t>
  </si>
  <si>
    <t>30366-30367</t>
  </si>
  <si>
    <t>30367-25864</t>
  </si>
  <si>
    <t>30367-30366</t>
  </si>
  <si>
    <t>34036-11889</t>
  </si>
  <si>
    <t>34036-11890</t>
  </si>
  <si>
    <t>34037-34038</t>
  </si>
  <si>
    <t>34037-36816</t>
  </si>
  <si>
    <t>34037-36817</t>
  </si>
  <si>
    <t>34038-11909</t>
  </si>
  <si>
    <t>34038-34037</t>
  </si>
  <si>
    <t>34038-36821</t>
  </si>
  <si>
    <t>34039-11134</t>
  </si>
  <si>
    <t>34039-11140</t>
  </si>
  <si>
    <t>34039-11148</t>
  </si>
  <si>
    <t>34040-11147</t>
  </si>
  <si>
    <t>34040-11148</t>
  </si>
  <si>
    <t>34040-34041</t>
  </si>
  <si>
    <t>34041-14928</t>
  </si>
  <si>
    <t>34041-14931</t>
  </si>
  <si>
    <t>34041-34040</t>
  </si>
  <si>
    <t>34042-34043</t>
  </si>
  <si>
    <t>34043-20104</t>
  </si>
  <si>
    <t>34043-34042</t>
  </si>
  <si>
    <t>34043-39959</t>
  </si>
  <si>
    <t>34044-15158</t>
  </si>
  <si>
    <t>34044-15164</t>
  </si>
  <si>
    <t>34044-15165</t>
  </si>
  <si>
    <t>34045-15165</t>
  </si>
  <si>
    <t>34045-37597</t>
  </si>
  <si>
    <t>34046-10742</t>
  </si>
  <si>
    <t>34046-38378</t>
  </si>
  <si>
    <t>34048-10822</t>
  </si>
  <si>
    <t>34048-37126</t>
  </si>
  <si>
    <t>34049-11819</t>
  </si>
  <si>
    <t>34049-11824</t>
  </si>
  <si>
    <t>34049-36646</t>
  </si>
  <si>
    <t>34050-10903</t>
  </si>
  <si>
    <t>34050-37846</t>
  </si>
  <si>
    <t>34051-12925</t>
  </si>
  <si>
    <t>34051-34052</t>
  </si>
  <si>
    <t>34051-36413</t>
  </si>
  <si>
    <t>34052-34051</t>
  </si>
  <si>
    <t>34052-34053</t>
  </si>
  <si>
    <t>34053-34052</t>
  </si>
  <si>
    <t>34053-34054</t>
  </si>
  <si>
    <t>34054-11111</t>
  </si>
  <si>
    <t>34054-25326</t>
  </si>
  <si>
    <t>34054-34053</t>
  </si>
  <si>
    <t>34055-34056</t>
  </si>
  <si>
    <t>34055-36434</t>
  </si>
  <si>
    <t>34055-36436</t>
  </si>
  <si>
    <t>34056-11082</t>
  </si>
  <si>
    <t>34056-34055</t>
  </si>
  <si>
    <t>34056-36435</t>
  </si>
  <si>
    <t>34057-15678</t>
  </si>
  <si>
    <t>34059-18980</t>
  </si>
  <si>
    <t>34059-34060</t>
  </si>
  <si>
    <t>34059-34067</t>
  </si>
  <si>
    <t>34059-37498</t>
  </si>
  <si>
    <t>34060-34059</t>
  </si>
  <si>
    <t>34060-34062</t>
  </si>
  <si>
    <t>34060-34063</t>
  </si>
  <si>
    <t>34061-34063</t>
  </si>
  <si>
    <t>34061-34064</t>
  </si>
  <si>
    <t>34061-34067</t>
  </si>
  <si>
    <t>34062-34060</t>
  </si>
  <si>
    <t>34062-38289</t>
  </si>
  <si>
    <t>34063-11302</t>
  </si>
  <si>
    <t>34063-34060</t>
  </si>
  <si>
    <t>34063-34061</t>
  </si>
  <si>
    <t>34064-34061</t>
  </si>
  <si>
    <t>34065-11398</t>
  </si>
  <si>
    <t>34066-11306</t>
  </si>
  <si>
    <t>34066-37625</t>
  </si>
  <si>
    <t>34067-34059</t>
  </si>
  <si>
    <t>34067-34061</t>
  </si>
  <si>
    <t>34068-15195</t>
  </si>
  <si>
    <t>34068-15203</t>
  </si>
  <si>
    <t>34068-37502</t>
  </si>
  <si>
    <t>34079-25416</t>
  </si>
  <si>
    <t>34081-34082</t>
  </si>
  <si>
    <t>34081-37313</t>
  </si>
  <si>
    <t>34082-34081</t>
  </si>
  <si>
    <t>34082-34086</t>
  </si>
  <si>
    <t>34083-11374</t>
  </si>
  <si>
    <t>34083-34085</t>
  </si>
  <si>
    <t>34085-34083</t>
  </si>
  <si>
    <t>34086-34082</t>
  </si>
  <si>
    <t>34086-34089</t>
  </si>
  <si>
    <t>34087-34098</t>
  </si>
  <si>
    <t>34089-34087</t>
  </si>
  <si>
    <t>34094-11374</t>
  </si>
  <si>
    <t>34094-38302</t>
  </si>
  <si>
    <t>34096-34099</t>
  </si>
  <si>
    <t>34096-38302</t>
  </si>
  <si>
    <t>34097-34098</t>
  </si>
  <si>
    <t>34097-34099</t>
  </si>
  <si>
    <t>34097-37321</t>
  </si>
  <si>
    <t>34098-34087</t>
  </si>
  <si>
    <t>34098-34097</t>
  </si>
  <si>
    <t>34098-34100</t>
  </si>
  <si>
    <t>34099-34096</t>
  </si>
  <si>
    <t>34099-34097</t>
  </si>
  <si>
    <t>34100-39153</t>
  </si>
  <si>
    <t>34101-34099</t>
  </si>
  <si>
    <t>34106-15173</t>
  </si>
  <si>
    <t>34106-37467</t>
  </si>
  <si>
    <t>34107-34108</t>
  </si>
  <si>
    <t>34108-34107</t>
  </si>
  <si>
    <t>34114-38928</t>
  </si>
  <si>
    <t>34118-34120</t>
  </si>
  <si>
    <t>34119-11198</t>
  </si>
  <si>
    <t>34120-34118</t>
  </si>
  <si>
    <t>34121-36176</t>
  </si>
  <si>
    <t>34122-11197</t>
  </si>
  <si>
    <t>34123-34124</t>
  </si>
  <si>
    <t>34123-36264</t>
  </si>
  <si>
    <t>34124-15716</t>
  </si>
  <si>
    <t>34124-34123</t>
  </si>
  <si>
    <t>34128-12624</t>
  </si>
  <si>
    <t>34129-36596</t>
  </si>
  <si>
    <t>34133-34134</t>
  </si>
  <si>
    <t>34133-34151</t>
  </si>
  <si>
    <t>34134-34136</t>
  </si>
  <si>
    <t>34135-36494</t>
  </si>
  <si>
    <t>34136-51505</t>
  </si>
  <si>
    <t>34138-36495</t>
  </si>
  <si>
    <t>34141-30201</t>
  </si>
  <si>
    <t>34141-34143</t>
  </si>
  <si>
    <t>34142-34156</t>
  </si>
  <si>
    <t>34142-36402</t>
  </si>
  <si>
    <t>34143-34141</t>
  </si>
  <si>
    <t>34143-34146</t>
  </si>
  <si>
    <t>34144-36400</t>
  </si>
  <si>
    <t>34145-25677</t>
  </si>
  <si>
    <t>34145-34161</t>
  </si>
  <si>
    <t>34145-36400</t>
  </si>
  <si>
    <t>34146-13695</t>
  </si>
  <si>
    <t>34146-34143</t>
  </si>
  <si>
    <t>34147-13695</t>
  </si>
  <si>
    <t>34147-36372</t>
  </si>
  <si>
    <t>34149-34147</t>
  </si>
  <si>
    <t>34151-36534</t>
  </si>
  <si>
    <t>34157-34149</t>
  </si>
  <si>
    <t>34161-34145</t>
  </si>
  <si>
    <t>34162-11629</t>
  </si>
  <si>
    <t>34162-36372</t>
  </si>
  <si>
    <t>34164-37251</t>
  </si>
  <si>
    <t>34164-37326</t>
  </si>
  <si>
    <t>34165-11300</t>
  </si>
  <si>
    <t>34165-11306</t>
  </si>
  <si>
    <t>34165-37625</t>
  </si>
  <si>
    <t>34166-11222</t>
  </si>
  <si>
    <t>34166-11253</t>
  </si>
  <si>
    <t>34166-17060</t>
  </si>
  <si>
    <t>34167-25731</t>
  </si>
  <si>
    <t>34167-37329</t>
  </si>
  <si>
    <t>34168-19731</t>
  </si>
  <si>
    <t>34168-36494</t>
  </si>
  <si>
    <t>34169-34170</t>
  </si>
  <si>
    <t>34170-11197</t>
  </si>
  <si>
    <t>34170-11198</t>
  </si>
  <si>
    <t>34170-34169</t>
  </si>
  <si>
    <t>34171-34122</t>
  </si>
  <si>
    <t>34203-34207</t>
  </si>
  <si>
    <t>34203-36736</t>
  </si>
  <si>
    <t>34204-34205</t>
  </si>
  <si>
    <t>34204-36735</t>
  </si>
  <si>
    <t>34205-34203</t>
  </si>
  <si>
    <t>34206-11800</t>
  </si>
  <si>
    <t>34206-36737</t>
  </si>
  <si>
    <t>34207-34206</t>
  </si>
  <si>
    <t>34208-14294</t>
  </si>
  <si>
    <t>34209-11875</t>
  </si>
  <si>
    <t>34209-11897</t>
  </si>
  <si>
    <t>34209-36706</t>
  </si>
  <si>
    <t>34210-11789</t>
  </si>
  <si>
    <t>34210-39231</t>
  </si>
  <si>
    <t>34211-11959</t>
  </si>
  <si>
    <t>34211-13741</t>
  </si>
  <si>
    <t>34217-11804</t>
  </si>
  <si>
    <t>34217-38399</t>
  </si>
  <si>
    <t>34218-11845</t>
  </si>
  <si>
    <t>34218-39372</t>
  </si>
  <si>
    <t>34219-36692</t>
  </si>
  <si>
    <t>34219-39373</t>
  </si>
  <si>
    <t>34230-11780</t>
  </si>
  <si>
    <t>34230-34231</t>
  </si>
  <si>
    <t>34230-36739</t>
  </si>
  <si>
    <t>34231-34230</t>
  </si>
  <si>
    <t>34233-34234</t>
  </si>
  <si>
    <t>34233-39125</t>
  </si>
  <si>
    <t>34239-34232</t>
  </si>
  <si>
    <t>34241-36682</t>
  </si>
  <si>
    <t>34241-38403</t>
  </si>
  <si>
    <t>34308-25326</t>
  </si>
  <si>
    <t>34308-34310</t>
  </si>
  <si>
    <t>34310-50119</t>
  </si>
  <si>
    <t>35055-36432</t>
  </si>
  <si>
    <t>35110-37384</t>
  </si>
  <si>
    <t>35110-37386</t>
  </si>
  <si>
    <t>35167-10435</t>
  </si>
  <si>
    <t>35170-10434</t>
  </si>
  <si>
    <t>35170-35174</t>
  </si>
  <si>
    <t>35170-35175</t>
  </si>
  <si>
    <t>35171-10435</t>
  </si>
  <si>
    <t>35171-12627</t>
  </si>
  <si>
    <t>35171-35172</t>
  </si>
  <si>
    <t>35172-10434</t>
  </si>
  <si>
    <t>35172-35171</t>
  </si>
  <si>
    <t>35173-35176</t>
  </si>
  <si>
    <t>35173-35177</t>
  </si>
  <si>
    <t>35173-38455</t>
  </si>
  <si>
    <t>35174-12650</t>
  </si>
  <si>
    <t>35174-35170</t>
  </si>
  <si>
    <t>35175-10439</t>
  </si>
  <si>
    <t>35175-10440</t>
  </si>
  <si>
    <t>35175-35170</t>
  </si>
  <si>
    <t>35176-10433</t>
  </si>
  <si>
    <t>35176-35173</t>
  </si>
  <si>
    <t>35177-10440</t>
  </si>
  <si>
    <t>35177-12633</t>
  </si>
  <si>
    <t>35177-35173</t>
  </si>
  <si>
    <t>35178-10444</t>
  </si>
  <si>
    <t>35178-12633</t>
  </si>
  <si>
    <t>35180-10444</t>
  </si>
  <si>
    <t>35180-10448</t>
  </si>
  <si>
    <t>35181-10447</t>
  </si>
  <si>
    <t>35181-10448</t>
  </si>
  <si>
    <t>35181-38157</t>
  </si>
  <si>
    <t>35182-10437</t>
  </si>
  <si>
    <t>35182-10447</t>
  </si>
  <si>
    <t>35182-38617</t>
  </si>
  <si>
    <t>35183-12650</t>
  </si>
  <si>
    <t>35183-38617</t>
  </si>
  <si>
    <t>35185-35186</t>
  </si>
  <si>
    <t>35185-38617</t>
  </si>
  <si>
    <t>35186-35185</t>
  </si>
  <si>
    <t>35186-35296</t>
  </si>
  <si>
    <t>35188-10465</t>
  </si>
  <si>
    <t>35188-12637</t>
  </si>
  <si>
    <t>35188-38157</t>
  </si>
  <si>
    <t>35190-10449</t>
  </si>
  <si>
    <t>35190-35191</t>
  </si>
  <si>
    <t>35190-38158</t>
  </si>
  <si>
    <t>35191-10467</t>
  </si>
  <si>
    <t>35191-12637</t>
  </si>
  <si>
    <t>35191-35190</t>
  </si>
  <si>
    <t>35191-35195</t>
  </si>
  <si>
    <t>35195-10461</t>
  </si>
  <si>
    <t>35195-35191</t>
  </si>
  <si>
    <t>35195-38158</t>
  </si>
  <si>
    <t>35196-12640</t>
  </si>
  <si>
    <t>35196-12759</t>
  </si>
  <si>
    <t>35197-12754</t>
  </si>
  <si>
    <t>35197-12756</t>
  </si>
  <si>
    <t>35197-12759</t>
  </si>
  <si>
    <t>35198-10463</t>
  </si>
  <si>
    <t>35198-15676</t>
  </si>
  <si>
    <t>35198-35205</t>
  </si>
  <si>
    <t>35202-10474</t>
  </si>
  <si>
    <t>35205-10491</t>
  </si>
  <si>
    <t>35205-35198</t>
  </si>
  <si>
    <t>35205-36169</t>
  </si>
  <si>
    <t>35211-10713</t>
  </si>
  <si>
    <t>35211-12822</t>
  </si>
  <si>
    <t>35211-12823</t>
  </si>
  <si>
    <t>35211-35220</t>
  </si>
  <si>
    <t>35212-10544</t>
  </si>
  <si>
    <t>35213-10544</t>
  </si>
  <si>
    <t>35213-10550</t>
  </si>
  <si>
    <t>35213-10551</t>
  </si>
  <si>
    <t>35214-10551</t>
  </si>
  <si>
    <t>35214-10574</t>
  </si>
  <si>
    <t>35214-35219</t>
  </si>
  <si>
    <t>35217-10505</t>
  </si>
  <si>
    <t>35217-10555</t>
  </si>
  <si>
    <t>35218-10548</t>
  </si>
  <si>
    <t>35218-10558</t>
  </si>
  <si>
    <t>35218-12827</t>
  </si>
  <si>
    <t>35218-35223</t>
  </si>
  <si>
    <t>35219-10576</t>
  </si>
  <si>
    <t>35219-12827</t>
  </si>
  <si>
    <t>35219-35214</t>
  </si>
  <si>
    <t>35219-35220</t>
  </si>
  <si>
    <t>35220-10033</t>
  </si>
  <si>
    <t>35220-10577</t>
  </si>
  <si>
    <t>35220-35211</t>
  </si>
  <si>
    <t>35220-35219</t>
  </si>
  <si>
    <t>35223-10555</t>
  </si>
  <si>
    <t>35223-35218</t>
  </si>
  <si>
    <t>35224-35225</t>
  </si>
  <si>
    <t>35224-35231</t>
  </si>
  <si>
    <t>35225-12837</t>
  </si>
  <si>
    <t>35225-35224</t>
  </si>
  <si>
    <t>35225-35233</t>
  </si>
  <si>
    <t>35226-10580</t>
  </si>
  <si>
    <t>35226-10582</t>
  </si>
  <si>
    <t>35226-10588</t>
  </si>
  <si>
    <t>35227-10582</t>
  </si>
  <si>
    <t>35227-10583</t>
  </si>
  <si>
    <t>35227-35247</t>
  </si>
  <si>
    <t>35229-11039</t>
  </si>
  <si>
    <t>35230-11039</t>
  </si>
  <si>
    <t>35230-11041</t>
  </si>
  <si>
    <t>35230-19767</t>
  </si>
  <si>
    <t>35230-35232</t>
  </si>
  <si>
    <t>35231-19767</t>
  </si>
  <si>
    <t>35231-35224</t>
  </si>
  <si>
    <t>35231-39356</t>
  </si>
  <si>
    <t>35232-12838</t>
  </si>
  <si>
    <t>35232-35230</t>
  </si>
  <si>
    <t>35233-10588</t>
  </si>
  <si>
    <t>35233-12838</t>
  </si>
  <si>
    <t>35233-35225</t>
  </si>
  <si>
    <t>35235-10600</t>
  </si>
  <si>
    <t>35235-38512</t>
  </si>
  <si>
    <t>35236-10594</t>
  </si>
  <si>
    <t>35236-10600</t>
  </si>
  <si>
    <t>35236-10691</t>
  </si>
  <si>
    <t>35236-10989</t>
  </si>
  <si>
    <t>35246-25272</t>
  </si>
  <si>
    <t>35247-10594</t>
  </si>
  <si>
    <t>35247-35227</t>
  </si>
  <si>
    <t>35247-35248</t>
  </si>
  <si>
    <t>35248-35247</t>
  </si>
  <si>
    <t>35248-35249</t>
  </si>
  <si>
    <t>35249-35248</t>
  </si>
  <si>
    <t>35249-35250</t>
  </si>
  <si>
    <t>35250-10597</t>
  </si>
  <si>
    <t>35250-10598</t>
  </si>
  <si>
    <t>35250-35249</t>
  </si>
  <si>
    <t>35251-10592</t>
  </si>
  <si>
    <t>35251-10962</t>
  </si>
  <si>
    <t>35251-10966</t>
  </si>
  <si>
    <t>35251-10972</t>
  </si>
  <si>
    <t>35252-10598</t>
  </si>
  <si>
    <t>35252-10680</t>
  </si>
  <si>
    <t>35252-10681</t>
  </si>
  <si>
    <t>35253-10681</t>
  </si>
  <si>
    <t>35253-10683</t>
  </si>
  <si>
    <t>35253-12826</t>
  </si>
  <si>
    <t>35253-35254</t>
  </si>
  <si>
    <t>35254-35253</t>
  </si>
  <si>
    <t>35254-35255</t>
  </si>
  <si>
    <t>35254-35282</t>
  </si>
  <si>
    <t>35255-10684</t>
  </si>
  <si>
    <t>35255-35254</t>
  </si>
  <si>
    <t>35256-10680</t>
  </si>
  <si>
    <t>35257-10686</t>
  </si>
  <si>
    <t>35259-10720</t>
  </si>
  <si>
    <t>35260-10689</t>
  </si>
  <si>
    <t>35262-10718</t>
  </si>
  <si>
    <t>35264-10721</t>
  </si>
  <si>
    <t>35264-11019</t>
  </si>
  <si>
    <t>35264-12985</t>
  </si>
  <si>
    <t>35265-15404</t>
  </si>
  <si>
    <t>35265-35268</t>
  </si>
  <si>
    <t>35268-35265</t>
  </si>
  <si>
    <t>35268-35269</t>
  </si>
  <si>
    <t>35268-38588</t>
  </si>
  <si>
    <t>35269-10687</t>
  </si>
  <si>
    <t>35269-35268</t>
  </si>
  <si>
    <t>35270-35271</t>
  </si>
  <si>
    <t>35271-35270</t>
  </si>
  <si>
    <t>35271-38588</t>
  </si>
  <si>
    <t>35273-10688</t>
  </si>
  <si>
    <t>35273-35275</t>
  </si>
  <si>
    <t>35273-38588</t>
  </si>
  <si>
    <t>35274-15894</t>
  </si>
  <si>
    <t>35275-15894</t>
  </si>
  <si>
    <t>35275-35273</t>
  </si>
  <si>
    <t>35275-35278</t>
  </si>
  <si>
    <t>35276-15894</t>
  </si>
  <si>
    <t>35276-35281</t>
  </si>
  <si>
    <t>35277-35278</t>
  </si>
  <si>
    <t>35277-35281</t>
  </si>
  <si>
    <t>35278-35275</t>
  </si>
  <si>
    <t>35278-35277</t>
  </si>
  <si>
    <t>35281-18998</t>
  </si>
  <si>
    <t>35281-35276</t>
  </si>
  <si>
    <t>35281-35277</t>
  </si>
  <si>
    <t>35281-35306</t>
  </si>
  <si>
    <t>35282-18999</t>
  </si>
  <si>
    <t>35282-35254</t>
  </si>
  <si>
    <t>35285-35286</t>
  </si>
  <si>
    <t>35286-12686</t>
  </si>
  <si>
    <t>35286-35285</t>
  </si>
  <si>
    <t>35288-10863</t>
  </si>
  <si>
    <t>35288-10865</t>
  </si>
  <si>
    <t>35289-10863</t>
  </si>
  <si>
    <t>35289-10867</t>
  </si>
  <si>
    <t>35291-35292</t>
  </si>
  <si>
    <t>35292-10733</t>
  </si>
  <si>
    <t>35292-10737</t>
  </si>
  <si>
    <t>35292-35291</t>
  </si>
  <si>
    <t>35293-10730</t>
  </si>
  <si>
    <t>35293-10867</t>
  </si>
  <si>
    <t>35293-12693</t>
  </si>
  <si>
    <t>35294-10451</t>
  </si>
  <si>
    <t>35294-12687</t>
  </si>
  <si>
    <t>35294-35297</t>
  </si>
  <si>
    <t>35295-10724</t>
  </si>
  <si>
    <t>35295-10869</t>
  </si>
  <si>
    <t>35295-12682</t>
  </si>
  <si>
    <t>35296-10724</t>
  </si>
  <si>
    <t>35296-35186</t>
  </si>
  <si>
    <t>35296-36077</t>
  </si>
  <si>
    <t>35297-10450</t>
  </si>
  <si>
    <t>35297-12624</t>
  </si>
  <si>
    <t>35297-35294</t>
  </si>
  <si>
    <t>35304-38125</t>
  </si>
  <si>
    <t>35306-25506</t>
  </si>
  <si>
    <t>35306-35281</t>
  </si>
  <si>
    <t>35307-25506</t>
  </si>
  <si>
    <t>35440-25263</t>
  </si>
  <si>
    <t>35440-35441</t>
  </si>
  <si>
    <t>35440-35444</t>
  </si>
  <si>
    <t>35440-39460</t>
  </si>
  <si>
    <t>35441-35440</t>
  </si>
  <si>
    <t>35441-39495</t>
  </si>
  <si>
    <t>35444-35440</t>
  </si>
  <si>
    <t>35498-10570</t>
  </si>
  <si>
    <t>35498-13224</t>
  </si>
  <si>
    <t>35502-13202</t>
  </si>
  <si>
    <t>35502-13211</t>
  </si>
  <si>
    <t>35502-15728</t>
  </si>
  <si>
    <t>35503-13220</t>
  </si>
  <si>
    <t>35503-15684</t>
  </si>
  <si>
    <t>35506-10567</t>
  </si>
  <si>
    <t>35506-13203</t>
  </si>
  <si>
    <t>35506-15727</t>
  </si>
  <si>
    <t>35506-37777</t>
  </si>
  <si>
    <t>35507-13204</t>
  </si>
  <si>
    <t>35507-13206</t>
  </si>
  <si>
    <t>35507-35511</t>
  </si>
  <si>
    <t>35507-35515</t>
  </si>
  <si>
    <t>35508-13204</t>
  </si>
  <si>
    <t>35508-13206</t>
  </si>
  <si>
    <t>35508-35516</t>
  </si>
  <si>
    <t>35510-35511</t>
  </si>
  <si>
    <t>35510-35524</t>
  </si>
  <si>
    <t>35511-35507</t>
  </si>
  <si>
    <t>35511-35510</t>
  </si>
  <si>
    <t>35512-10569</t>
  </si>
  <si>
    <t>35512-25118</t>
  </si>
  <si>
    <t>35512-35516</t>
  </si>
  <si>
    <t>35515-35507</t>
  </si>
  <si>
    <t>35515-37777</t>
  </si>
  <si>
    <t>35516-35508</t>
  </si>
  <si>
    <t>35516-35512</t>
  </si>
  <si>
    <t>35517-10559</t>
  </si>
  <si>
    <t>35517-35518</t>
  </si>
  <si>
    <t>35518-10632</t>
  </si>
  <si>
    <t>35518-35517</t>
  </si>
  <si>
    <t>35519-35520</t>
  </si>
  <si>
    <t>35519-35527</t>
  </si>
  <si>
    <t>35520-10560</t>
  </si>
  <si>
    <t>35520-35519</t>
  </si>
  <si>
    <t>35524-15350</t>
  </si>
  <si>
    <t>35524-35510</t>
  </si>
  <si>
    <t>35525-10546</t>
  </si>
  <si>
    <t>35525-10578</t>
  </si>
  <si>
    <t>35525-15753</t>
  </si>
  <si>
    <t>35526-10578</t>
  </si>
  <si>
    <t>35526-35527</t>
  </si>
  <si>
    <t>35527-10630</t>
  </si>
  <si>
    <t>35527-35519</t>
  </si>
  <si>
    <t>35527-35526</t>
  </si>
  <si>
    <t>35528-10584</t>
  </si>
  <si>
    <t>35528-10630</t>
  </si>
  <si>
    <t>35528-13307</t>
  </si>
  <si>
    <t>35528-13315</t>
  </si>
  <si>
    <t>35529-10584</t>
  </si>
  <si>
    <t>35529-10590</t>
  </si>
  <si>
    <t>35529-10631</t>
  </si>
  <si>
    <t>35529-10632</t>
  </si>
  <si>
    <t>35529-35545</t>
  </si>
  <si>
    <t>35530-10611</t>
  </si>
  <si>
    <t>35530-35535</t>
  </si>
  <si>
    <t>35530-35550</t>
  </si>
  <si>
    <t>35531-35532</t>
  </si>
  <si>
    <t>35531-35535</t>
  </si>
  <si>
    <t>35532-13309</t>
  </si>
  <si>
    <t>35532-35531</t>
  </si>
  <si>
    <t>35533-13307</t>
  </si>
  <si>
    <t>35533-13309</t>
  </si>
  <si>
    <t>35534-10585</t>
  </si>
  <si>
    <t>35534-10603</t>
  </si>
  <si>
    <t>35534-10611</t>
  </si>
  <si>
    <t>35535-35530</t>
  </si>
  <si>
    <t>35535-35531</t>
  </si>
  <si>
    <t>35535-35537</t>
  </si>
  <si>
    <t>35536-35573</t>
  </si>
  <si>
    <t>35536-35583</t>
  </si>
  <si>
    <t>35537-13346</t>
  </si>
  <si>
    <t>35537-35535</t>
  </si>
  <si>
    <t>35538-13269</t>
  </si>
  <si>
    <t>35538-35584</t>
  </si>
  <si>
    <t>35540-35578</t>
  </si>
  <si>
    <t>35540-35579</t>
  </si>
  <si>
    <t>35543-10605</t>
  </si>
  <si>
    <t>35543-13277</t>
  </si>
  <si>
    <t>35543-35544</t>
  </si>
  <si>
    <t>35543-35546</t>
  </si>
  <si>
    <t>35544-35543</t>
  </si>
  <si>
    <t>35544-35545</t>
  </si>
  <si>
    <t>35545-35529</t>
  </si>
  <si>
    <t>35545-35544</t>
  </si>
  <si>
    <t>35546-35543</t>
  </si>
  <si>
    <t>35546-35547</t>
  </si>
  <si>
    <t>35547-10593</t>
  </si>
  <si>
    <t>35547-10606</t>
  </si>
  <si>
    <t>35547-35546</t>
  </si>
  <si>
    <t>35548-10457</t>
  </si>
  <si>
    <t>35548-10612</t>
  </si>
  <si>
    <t>35548-35588</t>
  </si>
  <si>
    <t>35549-10612</t>
  </si>
  <si>
    <t>35549-13330</t>
  </si>
  <si>
    <t>35550-35530</t>
  </si>
  <si>
    <t>35550-35566</t>
  </si>
  <si>
    <t>35550-39694</t>
  </si>
  <si>
    <t>35551-10546</t>
  </si>
  <si>
    <t>35551-35557</t>
  </si>
  <si>
    <t>35553-13346</t>
  </si>
  <si>
    <t>35553-35556</t>
  </si>
  <si>
    <t>35553-38254</t>
  </si>
  <si>
    <t>35555-10547</t>
  </si>
  <si>
    <t>35555-35561</t>
  </si>
  <si>
    <t>35555-35565</t>
  </si>
  <si>
    <t>35556-35553</t>
  </si>
  <si>
    <t>35556-35557</t>
  </si>
  <si>
    <t>35557-10547</t>
  </si>
  <si>
    <t>35557-35551</t>
  </si>
  <si>
    <t>35557-35556</t>
  </si>
  <si>
    <t>35561-25109</t>
  </si>
  <si>
    <t>35561-35555</t>
  </si>
  <si>
    <t>35562-15732</t>
  </si>
  <si>
    <t>35565-13366</t>
  </si>
  <si>
    <t>35565-35555</t>
  </si>
  <si>
    <t>35566-13328</t>
  </si>
  <si>
    <t>35566-35550</t>
  </si>
  <si>
    <t>35568-35569</t>
  </si>
  <si>
    <t>35569-13244</t>
  </si>
  <si>
    <t>35569-35568</t>
  </si>
  <si>
    <t>35570-15359</t>
  </si>
  <si>
    <t>35570-35571</t>
  </si>
  <si>
    <t>35571-13242</t>
  </si>
  <si>
    <t>35571-35570</t>
  </si>
  <si>
    <t>35572-10564</t>
  </si>
  <si>
    <t>35572-10575</t>
  </si>
  <si>
    <t>35573-13244</t>
  </si>
  <si>
    <t>35573-35536</t>
  </si>
  <si>
    <t>35573-38550</t>
  </si>
  <si>
    <t>35574-10565</t>
  </si>
  <si>
    <t>35574-10568</t>
  </si>
  <si>
    <t>35574-13251</t>
  </si>
  <si>
    <t>35574-38550</t>
  </si>
  <si>
    <t>35575-13250</t>
  </si>
  <si>
    <t>35575-35576</t>
  </si>
  <si>
    <t>35576-10631</t>
  </si>
  <si>
    <t>35576-35575</t>
  </si>
  <si>
    <t>35577-10565</t>
  </si>
  <si>
    <t>35577-35578</t>
  </si>
  <si>
    <t>35578-13269</t>
  </si>
  <si>
    <t>35578-35540</t>
  </si>
  <si>
    <t>35578-35577</t>
  </si>
  <si>
    <t>35579-35540</t>
  </si>
  <si>
    <t>35579-35580</t>
  </si>
  <si>
    <t>35580-35579</t>
  </si>
  <si>
    <t>35580-38550</t>
  </si>
  <si>
    <t>35583-15685</t>
  </si>
  <si>
    <t>35583-35536</t>
  </si>
  <si>
    <t>35584-13274</t>
  </si>
  <si>
    <t>35584-13277</t>
  </si>
  <si>
    <t>35584-35538</t>
  </si>
  <si>
    <t>35586-15685</t>
  </si>
  <si>
    <t>35586-35603</t>
  </si>
  <si>
    <t>35588-10601</t>
  </si>
  <si>
    <t>35588-35548</t>
  </si>
  <si>
    <t>35594-35595</t>
  </si>
  <si>
    <t>35594-35605</t>
  </si>
  <si>
    <t>35595-35594</t>
  </si>
  <si>
    <t>35595-35596</t>
  </si>
  <si>
    <t>35596-10609</t>
  </si>
  <si>
    <t>35596-35595</t>
  </si>
  <si>
    <t>35596-35599</t>
  </si>
  <si>
    <t>35597-10605</t>
  </si>
  <si>
    <t>35597-35598</t>
  </si>
  <si>
    <t>35598-10609</t>
  </si>
  <si>
    <t>35598-35597</t>
  </si>
  <si>
    <t>35599-15720</t>
  </si>
  <si>
    <t>35599-35596</t>
  </si>
  <si>
    <t>35600-13292</t>
  </si>
  <si>
    <t>35600-15720</t>
  </si>
  <si>
    <t>35603-13292</t>
  </si>
  <si>
    <t>35603-35586</t>
  </si>
  <si>
    <t>35605-10610</t>
  </si>
  <si>
    <t>35605-35594</t>
  </si>
  <si>
    <t>35610-10457</t>
  </si>
  <si>
    <t>35610-13329</t>
  </si>
  <si>
    <t>35611-39820</t>
  </si>
  <si>
    <t>35612-18244</t>
  </si>
  <si>
    <t>35612-35627</t>
  </si>
  <si>
    <t>35613-10614</t>
  </si>
  <si>
    <t>35613-35615</t>
  </si>
  <si>
    <t>35613-39684</t>
  </si>
  <si>
    <t>35614-35615</t>
  </si>
  <si>
    <t>35614-35621</t>
  </si>
  <si>
    <t>35615-35613</t>
  </si>
  <si>
    <t>35615-35614</t>
  </si>
  <si>
    <t>35615-35617</t>
  </si>
  <si>
    <t>35617-35615</t>
  </si>
  <si>
    <t>35617-35618</t>
  </si>
  <si>
    <t>35618-10613</t>
  </si>
  <si>
    <t>35618-35617</t>
  </si>
  <si>
    <t>35618-35623</t>
  </si>
  <si>
    <t>35619-15384</t>
  </si>
  <si>
    <t>35619-35622</t>
  </si>
  <si>
    <t>35619-35623</t>
  </si>
  <si>
    <t>35621-15384</t>
  </si>
  <si>
    <t>35621-15845</t>
  </si>
  <si>
    <t>35621-35614</t>
  </si>
  <si>
    <t>35622-10616</t>
  </si>
  <si>
    <t>35622-35619</t>
  </si>
  <si>
    <t>35623-35618</t>
  </si>
  <si>
    <t>35623-35619</t>
  </si>
  <si>
    <t>35624-10613</t>
  </si>
  <si>
    <t>35624-10621</t>
  </si>
  <si>
    <t>35624-35626</t>
  </si>
  <si>
    <t>35624-39820</t>
  </si>
  <si>
    <t>35626-35624</t>
  </si>
  <si>
    <t>35626-35627</t>
  </si>
  <si>
    <t>35627-10620</t>
  </si>
  <si>
    <t>35627-18245</t>
  </si>
  <si>
    <t>35627-35612</t>
  </si>
  <si>
    <t>35627-35626</t>
  </si>
  <si>
    <t>35628-10537</t>
  </si>
  <si>
    <t>35628-13382</t>
  </si>
  <si>
    <t>35628-39459</t>
  </si>
  <si>
    <t>35630-10615</t>
  </si>
  <si>
    <t>35631-13464</t>
  </si>
  <si>
    <t>35631-36908</t>
  </si>
  <si>
    <t>35631-38630</t>
  </si>
  <si>
    <t>35634-10616</t>
  </si>
  <si>
    <t>35634-13464</t>
  </si>
  <si>
    <t>35634-35635</t>
  </si>
  <si>
    <t>35634-35636</t>
  </si>
  <si>
    <t>35635-10622</t>
  </si>
  <si>
    <t>35635-35634</t>
  </si>
  <si>
    <t>35636-10621</t>
  </si>
  <si>
    <t>35636-35634</t>
  </si>
  <si>
    <t>35636-35637</t>
  </si>
  <si>
    <t>35636-35638</t>
  </si>
  <si>
    <t>35637-10617</t>
  </si>
  <si>
    <t>35637-35636</t>
  </si>
  <si>
    <t>35638-35636</t>
  </si>
  <si>
    <t>35638-35640</t>
  </si>
  <si>
    <t>35640-10620</t>
  </si>
  <si>
    <t>35640-35638</t>
  </si>
  <si>
    <t>35640-38239</t>
  </si>
  <si>
    <t>35641-18300</t>
  </si>
  <si>
    <t>35641-38239</t>
  </si>
  <si>
    <t>35642-15382</t>
  </si>
  <si>
    <t>35642-15383</t>
  </si>
  <si>
    <t>35642-18245</t>
  </si>
  <si>
    <t>35642-35643</t>
  </si>
  <si>
    <t>35643-18244</t>
  </si>
  <si>
    <t>35643-35642</t>
  </si>
  <si>
    <t>35656-11090</t>
  </si>
  <si>
    <t>35656-36338</t>
  </si>
  <si>
    <t>35672-39905</t>
  </si>
  <si>
    <t>35724-12716</t>
  </si>
  <si>
    <t>35981-25503</t>
  </si>
  <si>
    <t>36016-25439</t>
  </si>
  <si>
    <t>36016-37154</t>
  </si>
  <si>
    <t>36035-10325</t>
  </si>
  <si>
    <t>36035-37163</t>
  </si>
  <si>
    <t>36035-37172</t>
  </si>
  <si>
    <t>36038-14727</t>
  </si>
  <si>
    <t>36038-37172</t>
  </si>
  <si>
    <t>36044-10842</t>
  </si>
  <si>
    <t>36050-36044</t>
  </si>
  <si>
    <t>36057-36888</t>
  </si>
  <si>
    <t>36063-36896</t>
  </si>
  <si>
    <t>36077-10450</t>
  </si>
  <si>
    <t>36077-35296</t>
  </si>
  <si>
    <t>36093-10465</t>
  </si>
  <si>
    <t>36113-10824</t>
  </si>
  <si>
    <t>36114-10824</t>
  </si>
  <si>
    <t>36114-10832</t>
  </si>
  <si>
    <t>36115-10829</t>
  </si>
  <si>
    <t>36117-10834</t>
  </si>
  <si>
    <t>36169-25663</t>
  </si>
  <si>
    <t>36169-35205</t>
  </si>
  <si>
    <t>36176-18628</t>
  </si>
  <si>
    <t>36176-34121</t>
  </si>
  <si>
    <t>36215-39225</t>
  </si>
  <si>
    <t>36220-39620</t>
  </si>
  <si>
    <t>36221-11331</t>
  </si>
  <si>
    <t>36221-11333</t>
  </si>
  <si>
    <t>36221-38412</t>
  </si>
  <si>
    <t>36225-11336</t>
  </si>
  <si>
    <t>36225-36226</t>
  </si>
  <si>
    <t>36226-25841</t>
  </si>
  <si>
    <t>36226-36225</t>
  </si>
  <si>
    <t>36238-13078</t>
  </si>
  <si>
    <t>36242-11684</t>
  </si>
  <si>
    <t>36242-11686</t>
  </si>
  <si>
    <t>36242-11702</t>
  </si>
  <si>
    <t>36242-36244</t>
  </si>
  <si>
    <t>36243-13789</t>
  </si>
  <si>
    <t>36243-36245</t>
  </si>
  <si>
    <t>36244-11689</t>
  </si>
  <si>
    <t>36244-36242</t>
  </si>
  <si>
    <t>36245-15397</t>
  </si>
  <si>
    <t>36245-36243</t>
  </si>
  <si>
    <t>36246-11696</t>
  </si>
  <si>
    <t>36246-11700</t>
  </si>
  <si>
    <t>36246-11702</t>
  </si>
  <si>
    <t>36247-11708</t>
  </si>
  <si>
    <t>36247-36779</t>
  </si>
  <si>
    <t>36248-11700</t>
  </si>
  <si>
    <t>36248-36249</t>
  </si>
  <si>
    <t>36249-11704</t>
  </si>
  <si>
    <t>36249-36248</t>
  </si>
  <si>
    <t>36250-11686</t>
  </si>
  <si>
    <t>36250-11704</t>
  </si>
  <si>
    <t>36250-12115</t>
  </si>
  <si>
    <t>36251-25577</t>
  </si>
  <si>
    <t>36252-15869</t>
  </si>
  <si>
    <t>36252-25578</t>
  </si>
  <si>
    <t>36253-10493</t>
  </si>
  <si>
    <t>36253-10505</t>
  </si>
  <si>
    <t>36254-38405</t>
  </si>
  <si>
    <t>36255-15948</t>
  </si>
  <si>
    <t>36256-11818</t>
  </si>
  <si>
    <t>36257-13780</t>
  </si>
  <si>
    <t>36257-36259</t>
  </si>
  <si>
    <t>36258-11734</t>
  </si>
  <si>
    <t>36259-13757</t>
  </si>
  <si>
    <t>36259-36257</t>
  </si>
  <si>
    <t>36259-36260</t>
  </si>
  <si>
    <t>36260-11730</t>
  </si>
  <si>
    <t>36260-13756</t>
  </si>
  <si>
    <t>36260-36259</t>
  </si>
  <si>
    <t>36261-13763</t>
  </si>
  <si>
    <t>36262-11675</t>
  </si>
  <si>
    <t>36264-11379</t>
  </si>
  <si>
    <t>36264-11416</t>
  </si>
  <si>
    <t>36264-13150</t>
  </si>
  <si>
    <t>36264-34123</t>
  </si>
  <si>
    <t>36265-11379</t>
  </si>
  <si>
    <t>36265-36266</t>
  </si>
  <si>
    <t>36266-36265</t>
  </si>
  <si>
    <t>36267-11675</t>
  </si>
  <si>
    <t>36267-36279</t>
  </si>
  <si>
    <t>36269-36276</t>
  </si>
  <si>
    <t>36269-38408</t>
  </si>
  <si>
    <t>36271-37835</t>
  </si>
  <si>
    <t>36271-38407</t>
  </si>
  <si>
    <t>36273-11367</t>
  </si>
  <si>
    <t>36274-11378</t>
  </si>
  <si>
    <t>36274-11380</t>
  </si>
  <si>
    <t>36276-13158</t>
  </si>
  <si>
    <t>36276-36269</t>
  </si>
  <si>
    <t>36277-11388</t>
  </si>
  <si>
    <t>36277-11426</t>
  </si>
  <si>
    <t>36278-10907</t>
  </si>
  <si>
    <t>36278-13130</t>
  </si>
  <si>
    <t>36278-13135</t>
  </si>
  <si>
    <t>36279-15873</t>
  </si>
  <si>
    <t>36279-36267</t>
  </si>
  <si>
    <t>36279-37834</t>
  </si>
  <si>
    <t>36280-13150</t>
  </si>
  <si>
    <t>36280-15718</t>
  </si>
  <si>
    <t>36281-39970</t>
  </si>
  <si>
    <t>36286-11313</t>
  </si>
  <si>
    <t>36286-11318</t>
  </si>
  <si>
    <t>36286-39221</t>
  </si>
  <si>
    <t>36288-10901</t>
  </si>
  <si>
    <t>36289-11314</t>
  </si>
  <si>
    <t>36289-37797</t>
  </si>
  <si>
    <t>36293-10891</t>
  </si>
  <si>
    <t>36293-10894</t>
  </si>
  <si>
    <t>36293-36300</t>
  </si>
  <si>
    <t>36294-10894</t>
  </si>
  <si>
    <t>36294-36300</t>
  </si>
  <si>
    <t>36294-38417</t>
  </si>
  <si>
    <t>36296-10898</t>
  </si>
  <si>
    <t>36297-10890</t>
  </si>
  <si>
    <t>36297-10910</t>
  </si>
  <si>
    <t>36297-10914</t>
  </si>
  <si>
    <t>36297-10916</t>
  </si>
  <si>
    <t>36298-11424</t>
  </si>
  <si>
    <t>36298-13132</t>
  </si>
  <si>
    <t>36298-37799</t>
  </si>
  <si>
    <t>36299-10899</t>
  </si>
  <si>
    <t>36300-10893</t>
  </si>
  <si>
    <t>36300-36293</t>
  </si>
  <si>
    <t>36300-36294</t>
  </si>
  <si>
    <t>36302-13171</t>
  </si>
  <si>
    <t>36304-20026</t>
  </si>
  <si>
    <t>36304-36310</t>
  </si>
  <si>
    <t>36304-36313</t>
  </si>
  <si>
    <t>36305-10915</t>
  </si>
  <si>
    <t>36305-11136</t>
  </si>
  <si>
    <t>36305-13175</t>
  </si>
  <si>
    <t>36305-13336</t>
  </si>
  <si>
    <t>36306-13180</t>
  </si>
  <si>
    <t>36306-25623</t>
  </si>
  <si>
    <t>36306-25632</t>
  </si>
  <si>
    <t>36306-36330</t>
  </si>
  <si>
    <t>36307-10928</t>
  </si>
  <si>
    <t>36307-13348</t>
  </si>
  <si>
    <t>36308-10930</t>
  </si>
  <si>
    <t>36308-11203</t>
  </si>
  <si>
    <t>36309-13410</t>
  </si>
  <si>
    <t>36309-25632</t>
  </si>
  <si>
    <t>36310-36304</t>
  </si>
  <si>
    <t>36311-12900</t>
  </si>
  <si>
    <t>36311-36318</t>
  </si>
  <si>
    <t>36311-36325</t>
  </si>
  <si>
    <t>36312-11003</t>
  </si>
  <si>
    <t>36312-11005</t>
  </si>
  <si>
    <t>36312-11033</t>
  </si>
  <si>
    <t>36312-12954</t>
  </si>
  <si>
    <t>36313-10974</t>
  </si>
  <si>
    <t>36313-10989</t>
  </si>
  <si>
    <t>36313-12956</t>
  </si>
  <si>
    <t>36313-36304</t>
  </si>
  <si>
    <t>36314-25024</t>
  </si>
  <si>
    <t>36314-38140</t>
  </si>
  <si>
    <t>36315-11019</t>
  </si>
  <si>
    <t>36315-11146</t>
  </si>
  <si>
    <t>36315-25626</t>
  </si>
  <si>
    <t>36316-11144</t>
  </si>
  <si>
    <t>36316-25024</t>
  </si>
  <si>
    <t>36316-25628</t>
  </si>
  <si>
    <t>36317-13187</t>
  </si>
  <si>
    <t>36317-20025</t>
  </si>
  <si>
    <t>36318-11181</t>
  </si>
  <si>
    <t>36318-12903</t>
  </si>
  <si>
    <t>36318-36311</t>
  </si>
  <si>
    <t>36319-11174</t>
  </si>
  <si>
    <t>36319-11183</t>
  </si>
  <si>
    <t>36319-12912</t>
  </si>
  <si>
    <t>36319-12913</t>
  </si>
  <si>
    <t>36320-11432</t>
  </si>
  <si>
    <t>36320-12898</t>
  </si>
  <si>
    <t>36320-12899</t>
  </si>
  <si>
    <t>36321-11170</t>
  </si>
  <si>
    <t>36321-11173</t>
  </si>
  <si>
    <t>36321-11190</t>
  </si>
  <si>
    <t>36321-36323</t>
  </si>
  <si>
    <t>36322-11186</t>
  </si>
  <si>
    <t>36322-11190</t>
  </si>
  <si>
    <t>36322-12897</t>
  </si>
  <si>
    <t>36322-36323</t>
  </si>
  <si>
    <t>36323-11174</t>
  </si>
  <si>
    <t>36323-36321</t>
  </si>
  <si>
    <t>36323-36322</t>
  </si>
  <si>
    <t>36324-11118</t>
  </si>
  <si>
    <t>36324-11121</t>
  </si>
  <si>
    <t>36324-11173</t>
  </si>
  <si>
    <t>36324-12922</t>
  </si>
  <si>
    <t>36325-11124</t>
  </si>
  <si>
    <t>36325-11179</t>
  </si>
  <si>
    <t>36325-36311</t>
  </si>
  <si>
    <t>36327-11219</t>
  </si>
  <si>
    <t>36327-11432</t>
  </si>
  <si>
    <t>36327-36332</t>
  </si>
  <si>
    <t>36328-11221</t>
  </si>
  <si>
    <t>36329-13415</t>
  </si>
  <si>
    <t>36329-37802</t>
  </si>
  <si>
    <t>36330-10923</t>
  </si>
  <si>
    <t>36330-10927</t>
  </si>
  <si>
    <t>36330-10934</t>
  </si>
  <si>
    <t>36330-36306</t>
  </si>
  <si>
    <t>36331-13416</t>
  </si>
  <si>
    <t>36332-36327</t>
  </si>
  <si>
    <t>36334-11121</t>
  </si>
  <si>
    <t>36338-11080</t>
  </si>
  <si>
    <t>36338-35656</t>
  </si>
  <si>
    <t>36338-36426</t>
  </si>
  <si>
    <t>36347-13453</t>
  </si>
  <si>
    <t>36347-36348</t>
  </si>
  <si>
    <t>36347-50164</t>
  </si>
  <si>
    <t>36347-50303</t>
  </si>
  <si>
    <t>36348-36347</t>
  </si>
  <si>
    <t>36350-11610</t>
  </si>
  <si>
    <t>36350-11617</t>
  </si>
  <si>
    <t>36353-11886</t>
  </si>
  <si>
    <t>36353-37778</t>
  </si>
  <si>
    <t>36354-11560</t>
  </si>
  <si>
    <t>36354-11565</t>
  </si>
  <si>
    <t>36354-13364</t>
  </si>
  <si>
    <t>36358-11584</t>
  </si>
  <si>
    <t>36358-25614</t>
  </si>
  <si>
    <t>36358-36373</t>
  </si>
  <si>
    <t>36359-11615</t>
  </si>
  <si>
    <t>36359-11620</t>
  </si>
  <si>
    <t>36359-25614</t>
  </si>
  <si>
    <t>36361-11611</t>
  </si>
  <si>
    <t>36361-11613</t>
  </si>
  <si>
    <t>36362-15838</t>
  </si>
  <si>
    <t>36365-13629</t>
  </si>
  <si>
    <t>36365-36368</t>
  </si>
  <si>
    <t>36366-11584</t>
  </si>
  <si>
    <t>36366-36367</t>
  </si>
  <si>
    <t>36366-36374</t>
  </si>
  <si>
    <t>36367-13629</t>
  </si>
  <si>
    <t>36367-36366</t>
  </si>
  <si>
    <t>36368-11627</t>
  </si>
  <si>
    <t>36368-36365</t>
  </si>
  <si>
    <t>36369-11626</t>
  </si>
  <si>
    <t>36369-11627</t>
  </si>
  <si>
    <t>36369-36370</t>
  </si>
  <si>
    <t>36370-36369</t>
  </si>
  <si>
    <t>36370-36371</t>
  </si>
  <si>
    <t>36371-11629</t>
  </si>
  <si>
    <t>36371-36370</t>
  </si>
  <si>
    <t>36372-34147</t>
  </si>
  <si>
    <t>36372-34162</t>
  </si>
  <si>
    <t>36373-11569</t>
  </si>
  <si>
    <t>36373-11580</t>
  </si>
  <si>
    <t>36373-36358</t>
  </si>
  <si>
    <t>36374-11568</t>
  </si>
  <si>
    <t>36374-11578</t>
  </si>
  <si>
    <t>36374-11580</t>
  </si>
  <si>
    <t>36374-36366</t>
  </si>
  <si>
    <t>36375-11623</t>
  </si>
  <si>
    <t>36375-11624</t>
  </si>
  <si>
    <t>36375-12132</t>
  </si>
  <si>
    <t>36376-11568</t>
  </si>
  <si>
    <t>36376-13377</t>
  </si>
  <si>
    <t>36377-11569</t>
  </si>
  <si>
    <t>36377-15322</t>
  </si>
  <si>
    <t>36380-11539</t>
  </si>
  <si>
    <t>36380-11540</t>
  </si>
  <si>
    <t>36380-11542</t>
  </si>
  <si>
    <t>36380-36381</t>
  </si>
  <si>
    <t>36381-12132</t>
  </si>
  <si>
    <t>36381-36380</t>
  </si>
  <si>
    <t>36382-11546</t>
  </si>
  <si>
    <t>36382-13369</t>
  </si>
  <si>
    <t>36382-36383</t>
  </si>
  <si>
    <t>36383-13436</t>
  </si>
  <si>
    <t>36383-36382</t>
  </si>
  <si>
    <t>36383-36384</t>
  </si>
  <si>
    <t>36384-11547</t>
  </si>
  <si>
    <t>36384-13437</t>
  </si>
  <si>
    <t>36384-36383</t>
  </si>
  <si>
    <t>36386-11547</t>
  </si>
  <si>
    <t>36386-11551</t>
  </si>
  <si>
    <t>36388-13624</t>
  </si>
  <si>
    <t>36388-36389</t>
  </si>
  <si>
    <t>36389-11600</t>
  </si>
  <si>
    <t>36389-13633</t>
  </si>
  <si>
    <t>36389-36388</t>
  </si>
  <si>
    <t>36390-11542</t>
  </si>
  <si>
    <t>36390-15828</t>
  </si>
  <si>
    <t>36390-36391</t>
  </si>
  <si>
    <t>36391-36390</t>
  </si>
  <si>
    <t>36391-36392</t>
  </si>
  <si>
    <t>36392-36391</t>
  </si>
  <si>
    <t>36392-36393</t>
  </si>
  <si>
    <t>36393-36392</t>
  </si>
  <si>
    <t>36394-36396</t>
  </si>
  <si>
    <t>36396-36394</t>
  </si>
  <si>
    <t>36396-36397</t>
  </si>
  <si>
    <t>36397-11513</t>
  </si>
  <si>
    <t>36397-11524</t>
  </si>
  <si>
    <t>36397-36396</t>
  </si>
  <si>
    <t>36398-11626</t>
  </si>
  <si>
    <t>36398-15950</t>
  </si>
  <si>
    <t>36398-15951</t>
  </si>
  <si>
    <t>36398-36405</t>
  </si>
  <si>
    <t>36400-34144</t>
  </si>
  <si>
    <t>36400-34145</t>
  </si>
  <si>
    <t>36400-34146</t>
  </si>
  <si>
    <t>36401-34157</t>
  </si>
  <si>
    <t>36402-15951</t>
  </si>
  <si>
    <t>36402-34142</t>
  </si>
  <si>
    <t>36402-36403</t>
  </si>
  <si>
    <t>36403-36402</t>
  </si>
  <si>
    <t>36403-36404</t>
  </si>
  <si>
    <t>36403-36405</t>
  </si>
  <si>
    <t>36403-39375</t>
  </si>
  <si>
    <t>36404-11628</t>
  </si>
  <si>
    <t>36404-36403</t>
  </si>
  <si>
    <t>36405-36398</t>
  </si>
  <si>
    <t>36405-36403</t>
  </si>
  <si>
    <t>36405-36407</t>
  </si>
  <si>
    <t>36406-11598</t>
  </si>
  <si>
    <t>36406-12113</t>
  </si>
  <si>
    <t>36406-13631</t>
  </si>
  <si>
    <t>36407-12113</t>
  </si>
  <si>
    <t>36407-36405</t>
  </si>
  <si>
    <t>36409-11608</t>
  </si>
  <si>
    <t>36409-11650</t>
  </si>
  <si>
    <t>36409-38420</t>
  </si>
  <si>
    <t>36412-11111</t>
  </si>
  <si>
    <t>36412-36432</t>
  </si>
  <si>
    <t>36413-11112</t>
  </si>
  <si>
    <t>36413-11116</t>
  </si>
  <si>
    <t>36413-34051</t>
  </si>
  <si>
    <t>36414-12124</t>
  </si>
  <si>
    <t>36414-12884</t>
  </si>
  <si>
    <t>36414-36415</t>
  </si>
  <si>
    <t>36415-36414</t>
  </si>
  <si>
    <t>36417-11492</t>
  </si>
  <si>
    <t>36418-11492</t>
  </si>
  <si>
    <t>36418-13428</t>
  </si>
  <si>
    <t>36420-11186</t>
  </si>
  <si>
    <t>36420-11192</t>
  </si>
  <si>
    <t>36420-25324</t>
  </si>
  <si>
    <t>36421-11110</t>
  </si>
  <si>
    <t>36422-12126</t>
  </si>
  <si>
    <t>36423-11096</t>
  </si>
  <si>
    <t>36423-12126</t>
  </si>
  <si>
    <t>36424-11608</t>
  </si>
  <si>
    <t>36424-11647</t>
  </si>
  <si>
    <t>36424-37841</t>
  </si>
  <si>
    <t>36426-11049</t>
  </si>
  <si>
    <t>36426-11666</t>
  </si>
  <si>
    <t>36426-36338</t>
  </si>
  <si>
    <t>36427-11046</t>
  </si>
  <si>
    <t>36427-11048</t>
  </si>
  <si>
    <t>36427-12924</t>
  </si>
  <si>
    <t>36432-11079</t>
  </si>
  <si>
    <t>36432-11106</t>
  </si>
  <si>
    <t>36432-35055</t>
  </si>
  <si>
    <t>36432-36412</t>
  </si>
  <si>
    <t>36433-11078</t>
  </si>
  <si>
    <t>36433-11080</t>
  </si>
  <si>
    <t>36433-11105</t>
  </si>
  <si>
    <t>36433-12868</t>
  </si>
  <si>
    <t>36434-11079</t>
  </si>
  <si>
    <t>36434-25615</t>
  </si>
  <si>
    <t>36434-34055</t>
  </si>
  <si>
    <t>36435-11076</t>
  </si>
  <si>
    <t>36435-11224</t>
  </si>
  <si>
    <t>36435-12857</t>
  </si>
  <si>
    <t>36435-34056</t>
  </si>
  <si>
    <t>36436-11077</t>
  </si>
  <si>
    <t>36436-12862</t>
  </si>
  <si>
    <t>36436-34055</t>
  </si>
  <si>
    <t>36437-12857</t>
  </si>
  <si>
    <t>36441-10530</t>
  </si>
  <si>
    <t>36441-25547</t>
  </si>
  <si>
    <t>36443-10532</t>
  </si>
  <si>
    <t>36443-36444</t>
  </si>
  <si>
    <t>36443-39617</t>
  </si>
  <si>
    <t>36444-10540</t>
  </si>
  <si>
    <t>36444-36443</t>
  </si>
  <si>
    <t>36446-10528</t>
  </si>
  <si>
    <t>36446-10530</t>
  </si>
  <si>
    <t>36446-36450</t>
  </si>
  <si>
    <t>36447-10531</t>
  </si>
  <si>
    <t>36447-10532</t>
  </si>
  <si>
    <t>36447-36448</t>
  </si>
  <si>
    <t>36448-10482</t>
  </si>
  <si>
    <t>36448-13966</t>
  </si>
  <si>
    <t>36448-36447</t>
  </si>
  <si>
    <t>36448-39587</t>
  </si>
  <si>
    <t>36449-10490</t>
  </si>
  <si>
    <t>36449-10638</t>
  </si>
  <si>
    <t>36449-10639</t>
  </si>
  <si>
    <t>36449-37769</t>
  </si>
  <si>
    <t>36450-10525</t>
  </si>
  <si>
    <t>36450-36446</t>
  </si>
  <si>
    <t>36450-36451</t>
  </si>
  <si>
    <t>36451-10523</t>
  </si>
  <si>
    <t>36451-10524</t>
  </si>
  <si>
    <t>36451-36450</t>
  </si>
  <si>
    <t>36452-10521</t>
  </si>
  <si>
    <t>36452-10523</t>
  </si>
  <si>
    <t>36452-13679</t>
  </si>
  <si>
    <t>36455-10489</t>
  </si>
  <si>
    <t>36455-13947</t>
  </si>
  <si>
    <t>36455-36456</t>
  </si>
  <si>
    <t>36456-13953</t>
  </si>
  <si>
    <t>36456-36455</t>
  </si>
  <si>
    <t>36457-25608</t>
  </si>
  <si>
    <t>36459-10510</t>
  </si>
  <si>
    <t>36459-36460</t>
  </si>
  <si>
    <t>36459-36463</t>
  </si>
  <si>
    <t>36460-25726</t>
  </si>
  <si>
    <t>36460-36459</t>
  </si>
  <si>
    <t>36463-10509</t>
  </si>
  <si>
    <t>36463-10511</t>
  </si>
  <si>
    <t>36463-10520</t>
  </si>
  <si>
    <t>36463-36459</t>
  </si>
  <si>
    <t>36465-10508</t>
  </si>
  <si>
    <t>36465-10520</t>
  </si>
  <si>
    <t>36466-13927</t>
  </si>
  <si>
    <t>36466-36473</t>
  </si>
  <si>
    <t>36467-10516</t>
  </si>
  <si>
    <t>36467-36468</t>
  </si>
  <si>
    <t>36468-10494</t>
  </si>
  <si>
    <t>36468-36467</t>
  </si>
  <si>
    <t>36470-10498</t>
  </si>
  <si>
    <t>36470-10501</t>
  </si>
  <si>
    <t>36470-10640</t>
  </si>
  <si>
    <t>36471-10635</t>
  </si>
  <si>
    <t>36471-36470</t>
  </si>
  <si>
    <t>36471-36472</t>
  </si>
  <si>
    <t>36472-10499</t>
  </si>
  <si>
    <t>36472-36471</t>
  </si>
  <si>
    <t>36472-36474</t>
  </si>
  <si>
    <t>36473-10518</t>
  </si>
  <si>
    <t>36473-36466</t>
  </si>
  <si>
    <t>36474-36472</t>
  </si>
  <si>
    <t>36474-36476</t>
  </si>
  <si>
    <t>36474-36835</t>
  </si>
  <si>
    <t>36476-13931</t>
  </si>
  <si>
    <t>36476-36474</t>
  </si>
  <si>
    <t>36478-10485</t>
  </si>
  <si>
    <t>36478-10487</t>
  </si>
  <si>
    <t>36479-10475</t>
  </si>
  <si>
    <t>36479-10478</t>
  </si>
  <si>
    <t>36479-10484</t>
  </si>
  <si>
    <t>36482-11981</t>
  </si>
  <si>
    <t>36483-36484</t>
  </si>
  <si>
    <t>36484-11967</t>
  </si>
  <si>
    <t>36484-11975</t>
  </si>
  <si>
    <t>36484-36483</t>
  </si>
  <si>
    <t>36485-11967</t>
  </si>
  <si>
    <t>36485-11971</t>
  </si>
  <si>
    <t>36485-11974</t>
  </si>
  <si>
    <t>36487-36485</t>
  </si>
  <si>
    <t>36487-36488</t>
  </si>
  <si>
    <t>36488-36487</t>
  </si>
  <si>
    <t>36488-36489</t>
  </si>
  <si>
    <t>36488-38384</t>
  </si>
  <si>
    <t>36489-11965</t>
  </si>
  <si>
    <t>36489-36488</t>
  </si>
  <si>
    <t>36491-11966</t>
  </si>
  <si>
    <t>36491-34142</t>
  </si>
  <si>
    <t>36492-11969</t>
  </si>
  <si>
    <t>36492-36499</t>
  </si>
  <si>
    <t>36493-11940</t>
  </si>
  <si>
    <t>36493-38381</t>
  </si>
  <si>
    <t>36493-51611</t>
  </si>
  <si>
    <t>36494-19520</t>
  </si>
  <si>
    <t>36494-19731</t>
  </si>
  <si>
    <t>36494-34135</t>
  </si>
  <si>
    <t>36495-19726</t>
  </si>
  <si>
    <t>36495-25721</t>
  </si>
  <si>
    <t>36497-11968</t>
  </si>
  <si>
    <t>36497-11972</t>
  </si>
  <si>
    <t>36497-36499</t>
  </si>
  <si>
    <t>36498-11951</t>
  </si>
  <si>
    <t>36498-25619</t>
  </si>
  <si>
    <t>36498-36523</t>
  </si>
  <si>
    <t>36499-36492</t>
  </si>
  <si>
    <t>36499-36497</t>
  </si>
  <si>
    <t>36499-51604</t>
  </si>
  <si>
    <t>36500-11968</t>
  </si>
  <si>
    <t>36500-11970</t>
  </si>
  <si>
    <t>36500-36501</t>
  </si>
  <si>
    <t>36500-38384</t>
  </si>
  <si>
    <t>36501-11973</t>
  </si>
  <si>
    <t>36501-36500</t>
  </si>
  <si>
    <t>36502-11970</t>
  </si>
  <si>
    <t>36502-11971</t>
  </si>
  <si>
    <t>36502-36503</t>
  </si>
  <si>
    <t>36503-36502</t>
  </si>
  <si>
    <t>36503-38388</t>
  </si>
  <si>
    <t>36504-36502</t>
  </si>
  <si>
    <t>36506-11980</t>
  </si>
  <si>
    <t>36506-38388</t>
  </si>
  <si>
    <t>36507-11975</t>
  </si>
  <si>
    <t>36507-11980</t>
  </si>
  <si>
    <t>36507-12010</t>
  </si>
  <si>
    <t>36507-13713</t>
  </si>
  <si>
    <t>36509-13729</t>
  </si>
  <si>
    <t>36510-12018</t>
  </si>
  <si>
    <t>36510-36511</t>
  </si>
  <si>
    <t>36511-36506</t>
  </si>
  <si>
    <t>36511-36510</t>
  </si>
  <si>
    <t>36511-36543</t>
  </si>
  <si>
    <t>36512-12002</t>
  </si>
  <si>
    <t>36512-36519</t>
  </si>
  <si>
    <t>36513-11988</t>
  </si>
  <si>
    <t>36513-11999</t>
  </si>
  <si>
    <t>36513-12002</t>
  </si>
  <si>
    <t>36513-12007</t>
  </si>
  <si>
    <t>36514-11996</t>
  </si>
  <si>
    <t>36514-12003</t>
  </si>
  <si>
    <t>36514-12004</t>
  </si>
  <si>
    <t>36514-36515</t>
  </si>
  <si>
    <t>36515-36514</t>
  </si>
  <si>
    <t>36517-11984</t>
  </si>
  <si>
    <t>36517-12004</t>
  </si>
  <si>
    <t>36517-13904</t>
  </si>
  <si>
    <t>36519-36512</t>
  </si>
  <si>
    <t>36519-37854</t>
  </si>
  <si>
    <t>36520-12009</t>
  </si>
  <si>
    <t>36520-12010</t>
  </si>
  <si>
    <t>36520-12011</t>
  </si>
  <si>
    <t>36522-11984</t>
  </si>
  <si>
    <t>36522-11985</t>
  </si>
  <si>
    <t>36522-11988</t>
  </si>
  <si>
    <t>36523-12031</t>
  </si>
  <si>
    <t>36523-36498</t>
  </si>
  <si>
    <t>36523-36524</t>
  </si>
  <si>
    <t>36524-12013</t>
  </si>
  <si>
    <t>36524-12032</t>
  </si>
  <si>
    <t>36524-19501</t>
  </si>
  <si>
    <t>36524-36523</t>
  </si>
  <si>
    <t>36524-36526</t>
  </si>
  <si>
    <t>36525-12013</t>
  </si>
  <si>
    <t>36525-13721</t>
  </si>
  <si>
    <t>36526-12020</t>
  </si>
  <si>
    <t>36526-12023</t>
  </si>
  <si>
    <t>36526-36524</t>
  </si>
  <si>
    <t>36526-36527</t>
  </si>
  <si>
    <t>36527-12019</t>
  </si>
  <si>
    <t>36527-12032</t>
  </si>
  <si>
    <t>36527-36526</t>
  </si>
  <si>
    <t>36528-12023</t>
  </si>
  <si>
    <t>36528-13722</t>
  </si>
  <si>
    <t>36528-25053</t>
  </si>
  <si>
    <t>36529-12022</t>
  </si>
  <si>
    <t>36529-13722</t>
  </si>
  <si>
    <t>36529-36542</t>
  </si>
  <si>
    <t>36530-12015</t>
  </si>
  <si>
    <t>36530-12021</t>
  </si>
  <si>
    <t>36534-36535</t>
  </si>
  <si>
    <t>36535-11946</t>
  </si>
  <si>
    <t>36535-34168</t>
  </si>
  <si>
    <t>36536-13453</t>
  </si>
  <si>
    <t>36536-36625</t>
  </si>
  <si>
    <t>36536-39455</t>
  </si>
  <si>
    <t>36538-25321</t>
  </si>
  <si>
    <t>36538-36539</t>
  </si>
  <si>
    <t>36539-12016</t>
  </si>
  <si>
    <t>36539-12104</t>
  </si>
  <si>
    <t>36539-36538</t>
  </si>
  <si>
    <t>36539-39177</t>
  </si>
  <si>
    <t>36540-38393</t>
  </si>
  <si>
    <t>36540-39174</t>
  </si>
  <si>
    <t>36541-36528</t>
  </si>
  <si>
    <t>36542-38392</t>
  </si>
  <si>
    <t>36543-36511</t>
  </si>
  <si>
    <t>36543-36530</t>
  </si>
  <si>
    <t>36543-36544</t>
  </si>
  <si>
    <t>36544-12070</t>
  </si>
  <si>
    <t>36544-12085</t>
  </si>
  <si>
    <t>36544-36543</t>
  </si>
  <si>
    <t>36545-12024</t>
  </si>
  <si>
    <t>36545-12031</t>
  </si>
  <si>
    <t>36546-11963</t>
  </si>
  <si>
    <t>36546-12025</t>
  </si>
  <si>
    <t>36546-36550</t>
  </si>
  <si>
    <t>36546-36592</t>
  </si>
  <si>
    <t>36547-12111</t>
  </si>
  <si>
    <t>36547-13890</t>
  </si>
  <si>
    <t>36547-36548</t>
  </si>
  <si>
    <t>36548-12045</t>
  </si>
  <si>
    <t>36548-13883</t>
  </si>
  <si>
    <t>36548-36547</t>
  </si>
  <si>
    <t>36549-11962</t>
  </si>
  <si>
    <t>36549-25395</t>
  </si>
  <si>
    <t>36550-12029</t>
  </si>
  <si>
    <t>36550-25601</t>
  </si>
  <si>
    <t>36550-36546</t>
  </si>
  <si>
    <t>36550-36590</t>
  </si>
  <si>
    <t>36551-12091</t>
  </si>
  <si>
    <t>36551-25321</t>
  </si>
  <si>
    <t>36552-36553</t>
  </si>
  <si>
    <t>36552-36573</t>
  </si>
  <si>
    <t>36553-36554</t>
  </si>
  <si>
    <t>36554-12091</t>
  </si>
  <si>
    <t>36554-36552</t>
  </si>
  <si>
    <t>36555-12099</t>
  </si>
  <si>
    <t>36555-12104</t>
  </si>
  <si>
    <t>36556-12094</t>
  </si>
  <si>
    <t>36556-12099</t>
  </si>
  <si>
    <t>36557-12064</t>
  </si>
  <si>
    <t>36557-12065</t>
  </si>
  <si>
    <t>36557-12094</t>
  </si>
  <si>
    <t>36561-12101</t>
  </si>
  <si>
    <t>36563-12048</t>
  </si>
  <si>
    <t>36563-38627</t>
  </si>
  <si>
    <t>36564-12071</t>
  </si>
  <si>
    <t>36564-12092</t>
  </si>
  <si>
    <t>36565-36557</t>
  </si>
  <si>
    <t>36566-12049</t>
  </si>
  <si>
    <t>36566-15826</t>
  </si>
  <si>
    <t>36567-12048</t>
  </si>
  <si>
    <t>36567-12049</t>
  </si>
  <si>
    <t>36567-12050</t>
  </si>
  <si>
    <t>36567-25594</t>
  </si>
  <si>
    <t>36568-12042</t>
  </si>
  <si>
    <t>36568-12046</t>
  </si>
  <si>
    <t>36569-36572</t>
  </si>
  <si>
    <t>36570-12042</t>
  </si>
  <si>
    <t>36570-12044</t>
  </si>
  <si>
    <t>36570-13889</t>
  </si>
  <si>
    <t>36572-12047</t>
  </si>
  <si>
    <t>36572-36569</t>
  </si>
  <si>
    <t>36573-36552</t>
  </si>
  <si>
    <t>36573-36574</t>
  </si>
  <si>
    <t>36574-36573</t>
  </si>
  <si>
    <t>36574-36575</t>
  </si>
  <si>
    <t>36575-36574</t>
  </si>
  <si>
    <t>36575-36578</t>
  </si>
  <si>
    <t>36577-36575</t>
  </si>
  <si>
    <t>36578-36575</t>
  </si>
  <si>
    <t>36578-36577</t>
  </si>
  <si>
    <t>36579-12078</t>
  </si>
  <si>
    <t>36580-12076</t>
  </si>
  <si>
    <t>36581-12077</t>
  </si>
  <si>
    <t>36582-12067</t>
  </si>
  <si>
    <t>36583-12063</t>
  </si>
  <si>
    <t>36583-12109</t>
  </si>
  <si>
    <t>36584-36585</t>
  </si>
  <si>
    <t>36585-12051</t>
  </si>
  <si>
    <t>36585-15906</t>
  </si>
  <si>
    <t>36586-12056</t>
  </si>
  <si>
    <t>36586-12059</t>
  </si>
  <si>
    <t>36586-36584</t>
  </si>
  <si>
    <t>36587-12060</t>
  </si>
  <si>
    <t>36588-12054</t>
  </si>
  <si>
    <t>36589-12025</t>
  </si>
  <si>
    <t>36589-12043</t>
  </si>
  <si>
    <t>36589-12050</t>
  </si>
  <si>
    <t>36589-36591</t>
  </si>
  <si>
    <t>36590-36550</t>
  </si>
  <si>
    <t>36590-36591</t>
  </si>
  <si>
    <t>36591-36589</t>
  </si>
  <si>
    <t>36591-36590</t>
  </si>
  <si>
    <t>36592-12024</t>
  </si>
  <si>
    <t>36592-36546</t>
  </si>
  <si>
    <t>36593-12043</t>
  </si>
  <si>
    <t>36593-12045</t>
  </si>
  <si>
    <t>36593-13889</t>
  </si>
  <si>
    <t>36594-12155</t>
  </si>
  <si>
    <t>36594-25186</t>
  </si>
  <si>
    <t>36594-36600</t>
  </si>
  <si>
    <t>36596-36594</t>
  </si>
  <si>
    <t>36597-12035</t>
  </si>
  <si>
    <t>36597-36596</t>
  </si>
  <si>
    <t>36599-25300</t>
  </si>
  <si>
    <t>36599-38856</t>
  </si>
  <si>
    <t>36599-38953</t>
  </si>
  <si>
    <t>36600-12037</t>
  </si>
  <si>
    <t>36600-15930</t>
  </si>
  <si>
    <t>36600-36627</t>
  </si>
  <si>
    <t>36601-36617</t>
  </si>
  <si>
    <t>36602-15931</t>
  </si>
  <si>
    <t>36603-25011</t>
  </si>
  <si>
    <t>36604-36605</t>
  </si>
  <si>
    <t>36605-38845</t>
  </si>
  <si>
    <t>36605-39400</t>
  </si>
  <si>
    <t>36613-11938</t>
  </si>
  <si>
    <t>36613-36628</t>
  </si>
  <si>
    <t>36614-11937</t>
  </si>
  <si>
    <t>36614-11938</t>
  </si>
  <si>
    <t>36616-36597</t>
  </si>
  <si>
    <t>36616-38803</t>
  </si>
  <si>
    <t>36617-12105</t>
  </si>
  <si>
    <t>36617-25532</t>
  </si>
  <si>
    <t>36618-38799</t>
  </si>
  <si>
    <t>36619-11928</t>
  </si>
  <si>
    <t>36619-36620</t>
  </si>
  <si>
    <t>36619-38796</t>
  </si>
  <si>
    <t>36619-38800</t>
  </si>
  <si>
    <t>36620-36619</t>
  </si>
  <si>
    <t>36620-36622</t>
  </si>
  <si>
    <t>36621-14938</t>
  </si>
  <si>
    <t>36621-15866</t>
  </si>
  <si>
    <t>36621-36639</t>
  </si>
  <si>
    <t>36622-11929</t>
  </si>
  <si>
    <t>36622-14938</t>
  </si>
  <si>
    <t>36622-36620</t>
  </si>
  <si>
    <t>36625-36536</t>
  </si>
  <si>
    <t>36628-36613</t>
  </si>
  <si>
    <t>36628-36629</t>
  </si>
  <si>
    <t>36628-36632</t>
  </si>
  <si>
    <t>36629-11931</t>
  </si>
  <si>
    <t>36629-36628</t>
  </si>
  <si>
    <t>36631-11935</t>
  </si>
  <si>
    <t>36631-36645</t>
  </si>
  <si>
    <t>36632-11935</t>
  </si>
  <si>
    <t>36632-11939</t>
  </si>
  <si>
    <t>36632-36628</t>
  </si>
  <si>
    <t>36635-36636</t>
  </si>
  <si>
    <t>36635-36641</t>
  </si>
  <si>
    <t>36636-11822</t>
  </si>
  <si>
    <t>36636-11930</t>
  </si>
  <si>
    <t>36636-36635</t>
  </si>
  <si>
    <t>36637-11827</t>
  </si>
  <si>
    <t>36637-11830</t>
  </si>
  <si>
    <t>36637-11853</t>
  </si>
  <si>
    <t>36637-36638</t>
  </si>
  <si>
    <t>36637-36649</t>
  </si>
  <si>
    <t>36638-36637</t>
  </si>
  <si>
    <t>36638-36640</t>
  </si>
  <si>
    <t>36639-11930</t>
  </si>
  <si>
    <t>36639-36621</t>
  </si>
  <si>
    <t>36640-11822</t>
  </si>
  <si>
    <t>36640-11825</t>
  </si>
  <si>
    <t>36640-36638</t>
  </si>
  <si>
    <t>36641-36635</t>
  </si>
  <si>
    <t>36641-36642</t>
  </si>
  <si>
    <t>36642-36641</t>
  </si>
  <si>
    <t>36642-36643</t>
  </si>
  <si>
    <t>36642-36646</t>
  </si>
  <si>
    <t>36643-36642</t>
  </si>
  <si>
    <t>36643-36644</t>
  </si>
  <si>
    <t>36644-11820</t>
  </si>
  <si>
    <t>36644-11934</t>
  </si>
  <si>
    <t>36644-36643</t>
  </si>
  <si>
    <t>36645-11772</t>
  </si>
  <si>
    <t>36645-13744</t>
  </si>
  <si>
    <t>36645-36631</t>
  </si>
  <si>
    <t>36646-34049</t>
  </si>
  <si>
    <t>36646-36642</t>
  </si>
  <si>
    <t>36647-11819</t>
  </si>
  <si>
    <t>36647-36665</t>
  </si>
  <si>
    <t>36648-11825</t>
  </si>
  <si>
    <t>36648-36662</t>
  </si>
  <si>
    <t>36649-36637</t>
  </si>
  <si>
    <t>36649-36650</t>
  </si>
  <si>
    <t>36650-36649</t>
  </si>
  <si>
    <t>36650-36651</t>
  </si>
  <si>
    <t>36651-11825</t>
  </si>
  <si>
    <t>36651-36650</t>
  </si>
  <si>
    <t>36651-36653</t>
  </si>
  <si>
    <t>36653-11831</t>
  </si>
  <si>
    <t>36653-36651</t>
  </si>
  <si>
    <t>36654-11820</t>
  </si>
  <si>
    <t>36654-36655</t>
  </si>
  <si>
    <t>36655-36654</t>
  </si>
  <si>
    <t>36655-36656</t>
  </si>
  <si>
    <t>36656-11813</t>
  </si>
  <si>
    <t>36656-36655</t>
  </si>
  <si>
    <t>36658-11779</t>
  </si>
  <si>
    <t>36658-11814</t>
  </si>
  <si>
    <t>36658-11821</t>
  </si>
  <si>
    <t>36659-13743</t>
  </si>
  <si>
    <t>36659-15870</t>
  </si>
  <si>
    <t>36660-11766</t>
  </si>
  <si>
    <t>36660-11777</t>
  </si>
  <si>
    <t>36662-36648</t>
  </si>
  <si>
    <t>36662-36663</t>
  </si>
  <si>
    <t>36663-36662</t>
  </si>
  <si>
    <t>36664-36665</t>
  </si>
  <si>
    <t>36665-36647</t>
  </si>
  <si>
    <t>36665-36664</t>
  </si>
  <si>
    <t>36667-11807</t>
  </si>
  <si>
    <t>36669-11807</t>
  </si>
  <si>
    <t>36669-13815</t>
  </si>
  <si>
    <t>36672-13846</t>
  </si>
  <si>
    <t>36673-13841</t>
  </si>
  <si>
    <t>36673-36674</t>
  </si>
  <si>
    <t>36674-11804</t>
  </si>
  <si>
    <t>36674-36673</t>
  </si>
  <si>
    <t>36674-36675</t>
  </si>
  <si>
    <t>36675-13815</t>
  </si>
  <si>
    <t>36675-36674</t>
  </si>
  <si>
    <t>36677-11808</t>
  </si>
  <si>
    <t>36677-13833</t>
  </si>
  <si>
    <t>36678-11801</t>
  </si>
  <si>
    <t>36678-36679</t>
  </si>
  <si>
    <t>36679-36678</t>
  </si>
  <si>
    <t>36679-36700</t>
  </si>
  <si>
    <t>36679-38402</t>
  </si>
  <si>
    <t>36681-11864</t>
  </si>
  <si>
    <t>36681-36700</t>
  </si>
  <si>
    <t>36681-38402</t>
  </si>
  <si>
    <t>36682-34241</t>
  </si>
  <si>
    <t>36685-11835</t>
  </si>
  <si>
    <t>36685-38397</t>
  </si>
  <si>
    <t>36687-11831</t>
  </si>
  <si>
    <t>36688-11835</t>
  </si>
  <si>
    <t>36688-11839</t>
  </si>
  <si>
    <t>36689-11838</t>
  </si>
  <si>
    <t>36689-11843</t>
  </si>
  <si>
    <t>36689-11847</t>
  </si>
  <si>
    <t>36690-11847</t>
  </si>
  <si>
    <t>36690-11868</t>
  </si>
  <si>
    <t>36690-11869</t>
  </si>
  <si>
    <t>36690-11883</t>
  </si>
  <si>
    <t>36691-11868</t>
  </si>
  <si>
    <t>36691-36830</t>
  </si>
  <si>
    <t>36692-11846</t>
  </si>
  <si>
    <t>36692-34219</t>
  </si>
  <si>
    <t>36693-36695</t>
  </si>
  <si>
    <t>36693-36829</t>
  </si>
  <si>
    <t>36695-11839</t>
  </si>
  <si>
    <t>36695-36693</t>
  </si>
  <si>
    <t>36700-36679</t>
  </si>
  <si>
    <t>36700-36681</t>
  </si>
  <si>
    <t>36703-11879</t>
  </si>
  <si>
    <t>36703-36704</t>
  </si>
  <si>
    <t>36704-11870</t>
  </si>
  <si>
    <t>36704-11873</t>
  </si>
  <si>
    <t>36704-36703</t>
  </si>
  <si>
    <t>36706-14158</t>
  </si>
  <si>
    <t>36706-34209</t>
  </si>
  <si>
    <t>36708-11872</t>
  </si>
  <si>
    <t>36708-11873</t>
  </si>
  <si>
    <t>36708-11874</t>
  </si>
  <si>
    <t>36708-13876</t>
  </si>
  <si>
    <t>36709-11884</t>
  </si>
  <si>
    <t>36709-13876</t>
  </si>
  <si>
    <t>36709-25648</t>
  </si>
  <si>
    <t>36710-11884</t>
  </si>
  <si>
    <t>36710-36711</t>
  </si>
  <si>
    <t>36711-36710</t>
  </si>
  <si>
    <t>36711-36712</t>
  </si>
  <si>
    <t>36712-14306</t>
  </si>
  <si>
    <t>36712-36711</t>
  </si>
  <si>
    <t>36713-11865</t>
  </si>
  <si>
    <t>36713-11870</t>
  </si>
  <si>
    <t>36714-11879</t>
  </si>
  <si>
    <t>36714-14156</t>
  </si>
  <si>
    <t>36715-11876</t>
  </si>
  <si>
    <t>36715-11882</t>
  </si>
  <si>
    <t>36715-11899</t>
  </si>
  <si>
    <t>36716-14151</t>
  </si>
  <si>
    <t>36716-14152</t>
  </si>
  <si>
    <t>36718-11883</t>
  </si>
  <si>
    <t>36718-36719</t>
  </si>
  <si>
    <t>36718-36720</t>
  </si>
  <si>
    <t>36719-36718</t>
  </si>
  <si>
    <t>36719-38367</t>
  </si>
  <si>
    <t>36720-13875</t>
  </si>
  <si>
    <t>36720-13882</t>
  </si>
  <si>
    <t>36720-36718</t>
  </si>
  <si>
    <t>36722-11853</t>
  </si>
  <si>
    <t>36722-11854</t>
  </si>
  <si>
    <t>36722-13859</t>
  </si>
  <si>
    <t>36722-15818</t>
  </si>
  <si>
    <t>36723-11855</t>
  </si>
  <si>
    <t>36723-13862</t>
  </si>
  <si>
    <t>36724-11920</t>
  </si>
  <si>
    <t>36724-12116</t>
  </si>
  <si>
    <t>36724-12117</t>
  </si>
  <si>
    <t>36725-11916</t>
  </si>
  <si>
    <t>36725-11917</t>
  </si>
  <si>
    <t>36725-14311</t>
  </si>
  <si>
    <t>36726-11916</t>
  </si>
  <si>
    <t>36726-11918</t>
  </si>
  <si>
    <t>36726-36727</t>
  </si>
  <si>
    <t>36727-36726</t>
  </si>
  <si>
    <t>36727-36728</t>
  </si>
  <si>
    <t>36728-11919</t>
  </si>
  <si>
    <t>36728-36727</t>
  </si>
  <si>
    <t>36728-38365</t>
  </si>
  <si>
    <t>36729-11892</t>
  </si>
  <si>
    <t>36729-11921</t>
  </si>
  <si>
    <t>36729-38365</t>
  </si>
  <si>
    <t>36730-11888</t>
  </si>
  <si>
    <t>36730-11925</t>
  </si>
  <si>
    <t>36731-11922</t>
  </si>
  <si>
    <t>36731-36734</t>
  </si>
  <si>
    <t>36732-14157</t>
  </si>
  <si>
    <t>36732-14158</t>
  </si>
  <si>
    <t>36732-15810</t>
  </si>
  <si>
    <t>36733-11899</t>
  </si>
  <si>
    <t>36733-38353</t>
  </si>
  <si>
    <t>36733-38355</t>
  </si>
  <si>
    <t>36734-25549</t>
  </si>
  <si>
    <t>36734-36735</t>
  </si>
  <si>
    <t>36735-34205</t>
  </si>
  <si>
    <t>36735-36734</t>
  </si>
  <si>
    <t>36736-14305</t>
  </si>
  <si>
    <t>36736-34207</t>
  </si>
  <si>
    <t>36738-11895</t>
  </si>
  <si>
    <t>36738-11922</t>
  </si>
  <si>
    <t>36739-11798</t>
  </si>
  <si>
    <t>36739-11906</t>
  </si>
  <si>
    <t>36739-34230</t>
  </si>
  <si>
    <t>36739-39231</t>
  </si>
  <si>
    <t>36743-14300</t>
  </si>
  <si>
    <t>36743-36744</t>
  </si>
  <si>
    <t>36743-36745</t>
  </si>
  <si>
    <t>36743-36746</t>
  </si>
  <si>
    <t>36744-36743</t>
  </si>
  <si>
    <t>36744-36745</t>
  </si>
  <si>
    <t>36744-36748</t>
  </si>
  <si>
    <t>36745-36743</t>
  </si>
  <si>
    <t>36745-36744</t>
  </si>
  <si>
    <t>36745-37920</t>
  </si>
  <si>
    <t>36746-36743</t>
  </si>
  <si>
    <t>36746-36747</t>
  </si>
  <si>
    <t>36747-14292</t>
  </si>
  <si>
    <t>36747-36746</t>
  </si>
  <si>
    <t>36748-14299</t>
  </si>
  <si>
    <t>36748-36744</t>
  </si>
  <si>
    <t>36748-37920</t>
  </si>
  <si>
    <t>36749-14581</t>
  </si>
  <si>
    <t>36751-14581</t>
  </si>
  <si>
    <t>36751-36752</t>
  </si>
  <si>
    <t>36751-36793</t>
  </si>
  <si>
    <t>36752-36751</t>
  </si>
  <si>
    <t>36752-37919</t>
  </si>
  <si>
    <t>36754-11760</t>
  </si>
  <si>
    <t>36754-11782</t>
  </si>
  <si>
    <t>36756-36757</t>
  </si>
  <si>
    <t>36756-38358</t>
  </si>
  <si>
    <t>36757-25569</t>
  </si>
  <si>
    <t>36757-25572</t>
  </si>
  <si>
    <t>36757-36756</t>
  </si>
  <si>
    <t>36760-11733</t>
  </si>
  <si>
    <t>36760-25569</t>
  </si>
  <si>
    <t>36760-36789</t>
  </si>
  <si>
    <t>36762-11727</t>
  </si>
  <si>
    <t>36764-25598</t>
  </si>
  <si>
    <t>36765-11718</t>
  </si>
  <si>
    <t>36765-25598</t>
  </si>
  <si>
    <t>36772-36774</t>
  </si>
  <si>
    <t>36774-36772</t>
  </si>
  <si>
    <t>36774-36775</t>
  </si>
  <si>
    <t>36775-14003</t>
  </si>
  <si>
    <t>36775-36774</t>
  </si>
  <si>
    <t>36775-36776</t>
  </si>
  <si>
    <t>36776-36775</t>
  </si>
  <si>
    <t>36776-36777</t>
  </si>
  <si>
    <t>36776-38364</t>
  </si>
  <si>
    <t>36777-36776</t>
  </si>
  <si>
    <t>36777-36778</t>
  </si>
  <si>
    <t>36778-10812</t>
  </si>
  <si>
    <t>36778-36777</t>
  </si>
  <si>
    <t>36779-10812</t>
  </si>
  <si>
    <t>36779-36247</t>
  </si>
  <si>
    <t>36781-38324</t>
  </si>
  <si>
    <t>36782-11712</t>
  </si>
  <si>
    <t>36782-11720</t>
  </si>
  <si>
    <t>36783-11712</t>
  </si>
  <si>
    <t>36783-36784</t>
  </si>
  <si>
    <t>36783-36786</t>
  </si>
  <si>
    <t>36784-25759</t>
  </si>
  <si>
    <t>36784-36783</t>
  </si>
  <si>
    <t>36786-11713</t>
  </si>
  <si>
    <t>36786-36783</t>
  </si>
  <si>
    <t>36789-36760</t>
  </si>
  <si>
    <t>36789-36790</t>
  </si>
  <si>
    <t>36790-36789</t>
  </si>
  <si>
    <t>36790-36794</t>
  </si>
  <si>
    <t>36793-11733</t>
  </si>
  <si>
    <t>36793-36751</t>
  </si>
  <si>
    <t>36794-25652</t>
  </si>
  <si>
    <t>36794-36790</t>
  </si>
  <si>
    <t>36796-11729</t>
  </si>
  <si>
    <t>36796-25652</t>
  </si>
  <si>
    <t>36796-25653</t>
  </si>
  <si>
    <t>36799-11729</t>
  </si>
  <si>
    <t>36799-36800</t>
  </si>
  <si>
    <t>36799-36801</t>
  </si>
  <si>
    <t>36800-36799</t>
  </si>
  <si>
    <t>36800-36801</t>
  </si>
  <si>
    <t>36800-38396</t>
  </si>
  <si>
    <t>36801-11728</t>
  </si>
  <si>
    <t>36801-36799</t>
  </si>
  <si>
    <t>36801-36800</t>
  </si>
  <si>
    <t>36803-25653</t>
  </si>
  <si>
    <t>36816-34037</t>
  </si>
  <si>
    <t>36816-38365</t>
  </si>
  <si>
    <t>36817-11927</t>
  </si>
  <si>
    <t>36817-34037</t>
  </si>
  <si>
    <t>36817-36820</t>
  </si>
  <si>
    <t>36818-11927</t>
  </si>
  <si>
    <t>36818-36819</t>
  </si>
  <si>
    <t>36819-11021</t>
  </si>
  <si>
    <t>36819-14292</t>
  </si>
  <si>
    <t>36819-36818</t>
  </si>
  <si>
    <t>36820-36817</t>
  </si>
  <si>
    <t>36820-39565</t>
  </si>
  <si>
    <t>36821-11919</t>
  </si>
  <si>
    <t>36821-34038</t>
  </si>
  <si>
    <t>36823-11918</t>
  </si>
  <si>
    <t>36823-14337</t>
  </si>
  <si>
    <t>36825-14328</t>
  </si>
  <si>
    <t>36825-14336</t>
  </si>
  <si>
    <t>36826-11912</t>
  </si>
  <si>
    <t>36826-11914</t>
  </si>
  <si>
    <t>36826-25647</t>
  </si>
  <si>
    <t>36827-11914</t>
  </si>
  <si>
    <t>36827-11915</t>
  </si>
  <si>
    <t>36829-11852</t>
  </si>
  <si>
    <t>36829-36693</t>
  </si>
  <si>
    <t>36830-11838</t>
  </si>
  <si>
    <t>36830-34232</t>
  </si>
  <si>
    <t>36830-36691</t>
  </si>
  <si>
    <t>36835-25111</t>
  </si>
  <si>
    <t>36835-36474</t>
  </si>
  <si>
    <t>36835-36836</t>
  </si>
  <si>
    <t>36836-10471</t>
  </si>
  <si>
    <t>36836-36835</t>
  </si>
  <si>
    <t>36836-36837</t>
  </si>
  <si>
    <t>36836-36838</t>
  </si>
  <si>
    <t>36837-10635</t>
  </si>
  <si>
    <t>36837-36836</t>
  </si>
  <si>
    <t>36838-36836</t>
  </si>
  <si>
    <t>36838-36840</t>
  </si>
  <si>
    <t>36840-36838</t>
  </si>
  <si>
    <t>36840-36841</t>
  </si>
  <si>
    <t>36841-10645</t>
  </si>
  <si>
    <t>36841-10648</t>
  </si>
  <si>
    <t>36841-36840</t>
  </si>
  <si>
    <t>36841-36856</t>
  </si>
  <si>
    <t>36845-36901</t>
  </si>
  <si>
    <t>36845-37868</t>
  </si>
  <si>
    <t>36847-10645</t>
  </si>
  <si>
    <t>36847-36848</t>
  </si>
  <si>
    <t>36848-36847</t>
  </si>
  <si>
    <t>36848-36855</t>
  </si>
  <si>
    <t>36850-10471</t>
  </si>
  <si>
    <t>36850-14383</t>
  </si>
  <si>
    <t>36852-14383</t>
  </si>
  <si>
    <t>36852-25606</t>
  </si>
  <si>
    <t>36854-10643</t>
  </si>
  <si>
    <t>36854-36855</t>
  </si>
  <si>
    <t>36855-36848</t>
  </si>
  <si>
    <t>36855-36854</t>
  </si>
  <si>
    <t>36855-37007</t>
  </si>
  <si>
    <t>36856-36841</t>
  </si>
  <si>
    <t>36856-36864</t>
  </si>
  <si>
    <t>36857-10640</t>
  </si>
  <si>
    <t>36857-12086</t>
  </si>
  <si>
    <t>36857-12087</t>
  </si>
  <si>
    <t>36859-10641</t>
  </si>
  <si>
    <t>36859-12086</t>
  </si>
  <si>
    <t>36861-25361</t>
  </si>
  <si>
    <t>36861-36862</t>
  </si>
  <si>
    <t>36862-36861</t>
  </si>
  <si>
    <t>36862-36864</t>
  </si>
  <si>
    <t>36864-36856</t>
  </si>
  <si>
    <t>36864-36862</t>
  </si>
  <si>
    <t>36864-36871</t>
  </si>
  <si>
    <t>36866-14271</t>
  </si>
  <si>
    <t>36868-36869</t>
  </si>
  <si>
    <t>36868-39176</t>
  </si>
  <si>
    <t>36870-15737</t>
  </si>
  <si>
    <t>36870-36871</t>
  </si>
  <si>
    <t>36870-39176</t>
  </si>
  <si>
    <t>36871-36864</t>
  </si>
  <si>
    <t>36871-36870</t>
  </si>
  <si>
    <t>36875-10661</t>
  </si>
  <si>
    <t>36876-10658</t>
  </si>
  <si>
    <t>36877-36876</t>
  </si>
  <si>
    <t>36880-10675</t>
  </si>
  <si>
    <t>36880-15318</t>
  </si>
  <si>
    <t>36881-10667</t>
  </si>
  <si>
    <t>36882-10656</t>
  </si>
  <si>
    <t>36882-36881</t>
  </si>
  <si>
    <t>36883-10657</t>
  </si>
  <si>
    <t>36883-36884</t>
  </si>
  <si>
    <t>36885-14253</t>
  </si>
  <si>
    <t>36885-37889</t>
  </si>
  <si>
    <t>36886-10676</t>
  </si>
  <si>
    <t>36886-36882</t>
  </si>
  <si>
    <t>36887-10679</t>
  </si>
  <si>
    <t>36887-15895</t>
  </si>
  <si>
    <t>36888-10665</t>
  </si>
  <si>
    <t>36888-10666</t>
  </si>
  <si>
    <t>36888-10679</t>
  </si>
  <si>
    <t>36889-37913</t>
  </si>
  <si>
    <t>36891-12097</t>
  </si>
  <si>
    <t>36891-12100</t>
  </si>
  <si>
    <t>36891-38379</t>
  </si>
  <si>
    <t>36892-10765</t>
  </si>
  <si>
    <t>36892-10767</t>
  </si>
  <si>
    <t>36892-36894</t>
  </si>
  <si>
    <t>36893-39106</t>
  </si>
  <si>
    <t>36894-10777</t>
  </si>
  <si>
    <t>36894-36892</t>
  </si>
  <si>
    <t>36896-36061</t>
  </si>
  <si>
    <t>36897-10708</t>
  </si>
  <si>
    <t>36897-36899</t>
  </si>
  <si>
    <t>36897-38378</t>
  </si>
  <si>
    <t>36898-10708</t>
  </si>
  <si>
    <t>36898-10762</t>
  </si>
  <si>
    <t>36899-36897</t>
  </si>
  <si>
    <t>36899-36900</t>
  </si>
  <si>
    <t>36900-10750</t>
  </si>
  <si>
    <t>36900-36899</t>
  </si>
  <si>
    <t>36900-38576</t>
  </si>
  <si>
    <t>36901-13379</t>
  </si>
  <si>
    <t>36901-36845</t>
  </si>
  <si>
    <t>36902-10752</t>
  </si>
  <si>
    <t>36902-36903</t>
  </si>
  <si>
    <t>36902-38576</t>
  </si>
  <si>
    <t>36903-10741</t>
  </si>
  <si>
    <t>36903-36902</t>
  </si>
  <si>
    <t>36904-10700</t>
  </si>
  <si>
    <t>36904-10738</t>
  </si>
  <si>
    <t>36904-36905</t>
  </si>
  <si>
    <t>36905-10702</t>
  </si>
  <si>
    <t>36905-36904</t>
  </si>
  <si>
    <t>36906-36909</t>
  </si>
  <si>
    <t>36906-36910</t>
  </si>
  <si>
    <t>36908-35631</t>
  </si>
  <si>
    <t>36909-10736</t>
  </si>
  <si>
    <t>36909-36904</t>
  </si>
  <si>
    <t>36909-36906</t>
  </si>
  <si>
    <t>36910-10757</t>
  </si>
  <si>
    <t>36910-25319</t>
  </si>
  <si>
    <t>36910-36906</t>
  </si>
  <si>
    <t>36911-10719</t>
  </si>
  <si>
    <t>36911-10753</t>
  </si>
  <si>
    <t>36911-25320</t>
  </si>
  <si>
    <t>36912-10694</t>
  </si>
  <si>
    <t>36912-10703</t>
  </si>
  <si>
    <t>36912-10726</t>
  </si>
  <si>
    <t>36912-10739</t>
  </si>
  <si>
    <t>36913-38374</t>
  </si>
  <si>
    <t>36913-38376</t>
  </si>
  <si>
    <t>36914-10729</t>
  </si>
  <si>
    <t>36914-36918</t>
  </si>
  <si>
    <t>36916-10715</t>
  </si>
  <si>
    <t>36916-36917</t>
  </si>
  <si>
    <t>36917-10723</t>
  </si>
  <si>
    <t>36917-36916</t>
  </si>
  <si>
    <t>36918-10697</t>
  </si>
  <si>
    <t>36918-10710</t>
  </si>
  <si>
    <t>36918-10743</t>
  </si>
  <si>
    <t>36918-36914</t>
  </si>
  <si>
    <t>36919-10701</t>
  </si>
  <si>
    <t>36919-14243</t>
  </si>
  <si>
    <t>36919-36920</t>
  </si>
  <si>
    <t>36920-10704</t>
  </si>
  <si>
    <t>36920-10705</t>
  </si>
  <si>
    <t>36920-10769</t>
  </si>
  <si>
    <t>36920-36919</t>
  </si>
  <si>
    <t>36922-10714</t>
  </si>
  <si>
    <t>36922-14236</t>
  </si>
  <si>
    <t>36924-14246</t>
  </si>
  <si>
    <t>36924-39487</t>
  </si>
  <si>
    <t>36927-10764</t>
  </si>
  <si>
    <t>36927-25682</t>
  </si>
  <si>
    <t>36927-36929</t>
  </si>
  <si>
    <t>36928-10767</t>
  </si>
  <si>
    <t>36928-36929</t>
  </si>
  <si>
    <t>36929-36927</t>
  </si>
  <si>
    <t>36929-36928</t>
  </si>
  <si>
    <t>36929-37892</t>
  </si>
  <si>
    <t>36931-10774</t>
  </si>
  <si>
    <t>36931-51421</t>
  </si>
  <si>
    <t>36932-10779</t>
  </si>
  <si>
    <t>36933-10782</t>
  </si>
  <si>
    <t>36933-51347</t>
  </si>
  <si>
    <t>36934-10781</t>
  </si>
  <si>
    <t>36934-15895</t>
  </si>
  <si>
    <t>36938-25732</t>
  </si>
  <si>
    <t>36938-36950</t>
  </si>
  <si>
    <t>36938-51348</t>
  </si>
  <si>
    <t>36940-39112</t>
  </si>
  <si>
    <t>36941-10841</t>
  </si>
  <si>
    <t>36941-10848</t>
  </si>
  <si>
    <t>36941-25519</t>
  </si>
  <si>
    <t>36942-15741</t>
  </si>
  <si>
    <t>36942-25519</t>
  </si>
  <si>
    <t>36943-10942</t>
  </si>
  <si>
    <t>36943-36944</t>
  </si>
  <si>
    <t>36944-36943</t>
  </si>
  <si>
    <t>36944-36945</t>
  </si>
  <si>
    <t>36945-25695</t>
  </si>
  <si>
    <t>36945-36944</t>
  </si>
  <si>
    <t>36947-10844</t>
  </si>
  <si>
    <t>36947-10849</t>
  </si>
  <si>
    <t>36947-25695</t>
  </si>
  <si>
    <t>36948-10847</t>
  </si>
  <si>
    <t>36948-10848</t>
  </si>
  <si>
    <t>36948-14276</t>
  </si>
  <si>
    <t>36950-36938</t>
  </si>
  <si>
    <t>36950-36956</t>
  </si>
  <si>
    <t>36951-10787</t>
  </si>
  <si>
    <t>36951-10788</t>
  </si>
  <si>
    <t>36951-36956</t>
  </si>
  <si>
    <t>36951-39354</t>
  </si>
  <si>
    <t>36952-10789</t>
  </si>
  <si>
    <t>36952-15778</t>
  </si>
  <si>
    <t>36952-25521</t>
  </si>
  <si>
    <t>36953-14379</t>
  </si>
  <si>
    <t>36953-15778</t>
  </si>
  <si>
    <t>36953-37896</t>
  </si>
  <si>
    <t>36954-12059</t>
  </si>
  <si>
    <t>36954-12064</t>
  </si>
  <si>
    <t>36955-37088</t>
  </si>
  <si>
    <t>36956-36950</t>
  </si>
  <si>
    <t>36956-36951</t>
  </si>
  <si>
    <t>36958-15777</t>
  </si>
  <si>
    <t>36958-36959</t>
  </si>
  <si>
    <t>36959-10805</t>
  </si>
  <si>
    <t>36959-36958</t>
  </si>
  <si>
    <t>36960-10796</t>
  </si>
  <si>
    <t>36960-10995</t>
  </si>
  <si>
    <t>36961-10796</t>
  </si>
  <si>
    <t>36961-36972</t>
  </si>
  <si>
    <t>36962-10777</t>
  </si>
  <si>
    <t>36963-10861</t>
  </si>
  <si>
    <t>36963-10955</t>
  </si>
  <si>
    <t>36963-10964</t>
  </si>
  <si>
    <t>36965-10951</t>
  </si>
  <si>
    <t>36965-14502</t>
  </si>
  <si>
    <t>36965-14512</t>
  </si>
  <si>
    <t>36966-10846</t>
  </si>
  <si>
    <t>36966-10847</t>
  </si>
  <si>
    <t>36966-36967</t>
  </si>
  <si>
    <t>36967-10944</t>
  </si>
  <si>
    <t>36967-36966</t>
  </si>
  <si>
    <t>36968-10944</t>
  </si>
  <si>
    <t>36968-10971</t>
  </si>
  <si>
    <t>36968-38389</t>
  </si>
  <si>
    <t>36969-10971</t>
  </si>
  <si>
    <t>36969-10983</t>
  </si>
  <si>
    <t>36969-37049</t>
  </si>
  <si>
    <t>36970-10945</t>
  </si>
  <si>
    <t>36970-10970</t>
  </si>
  <si>
    <t>36970-10983</t>
  </si>
  <si>
    <t>36971-14550</t>
  </si>
  <si>
    <t>36971-25074</t>
  </si>
  <si>
    <t>36972-10787</t>
  </si>
  <si>
    <t>36972-36961</t>
  </si>
  <si>
    <t>36973-14361</t>
  </si>
  <si>
    <t>36973-14550</t>
  </si>
  <si>
    <t>36974-14357</t>
  </si>
  <si>
    <t>36974-14361</t>
  </si>
  <si>
    <t>36974-37086</t>
  </si>
  <si>
    <t>36975-10940</t>
  </si>
  <si>
    <t>36975-14495</t>
  </si>
  <si>
    <t>36975-14510</t>
  </si>
  <si>
    <t>36975-36987</t>
  </si>
  <si>
    <t>36977-10860</t>
  </si>
  <si>
    <t>36977-10953</t>
  </si>
  <si>
    <t>36978-10850</t>
  </si>
  <si>
    <t>36978-10855</t>
  </si>
  <si>
    <t>36978-14312</t>
  </si>
  <si>
    <t>36978-36982</t>
  </si>
  <si>
    <t>36979-10939</t>
  </si>
  <si>
    <t>36979-10943</t>
  </si>
  <si>
    <t>36979-15367</t>
  </si>
  <si>
    <t>36982-10851</t>
  </si>
  <si>
    <t>36982-36978</t>
  </si>
  <si>
    <t>36982-36983</t>
  </si>
  <si>
    <t>36983-10938</t>
  </si>
  <si>
    <t>36983-36982</t>
  </si>
  <si>
    <t>36987-25661</t>
  </si>
  <si>
    <t>36987-36975</t>
  </si>
  <si>
    <t>36990-36991</t>
  </si>
  <si>
    <t>36990-39890</t>
  </si>
  <si>
    <t>36991-10354</t>
  </si>
  <si>
    <t>36991-10358</t>
  </si>
  <si>
    <t>36991-36990</t>
  </si>
  <si>
    <t>36991-36992</t>
  </si>
  <si>
    <t>36992-10357</t>
  </si>
  <si>
    <t>36992-36991</t>
  </si>
  <si>
    <t>36993-10968</t>
  </si>
  <si>
    <t>36993-14498</t>
  </si>
  <si>
    <t>36994-10358</t>
  </si>
  <si>
    <t>36994-14475</t>
  </si>
  <si>
    <t>36995-10401</t>
  </si>
  <si>
    <t>36995-10402</t>
  </si>
  <si>
    <t>36995-36996</t>
  </si>
  <si>
    <t>36995-37004</t>
  </si>
  <si>
    <t>36996-36995</t>
  </si>
  <si>
    <t>36996-36997</t>
  </si>
  <si>
    <t>36997-14313</t>
  </si>
  <si>
    <t>36997-36996</t>
  </si>
  <si>
    <t>36998-10852</t>
  </si>
  <si>
    <t>36998-10938</t>
  </si>
  <si>
    <t>36998-36999</t>
  </si>
  <si>
    <t>36999-10950</t>
  </si>
  <si>
    <t>36999-36998</t>
  </si>
  <si>
    <t>37003-10648</t>
  </si>
  <si>
    <t>37003-10950</t>
  </si>
  <si>
    <t>37004-36995</t>
  </si>
  <si>
    <t>37004-37005</t>
  </si>
  <si>
    <t>37005-37004</t>
  </si>
  <si>
    <t>37005-37007</t>
  </si>
  <si>
    <t>37006-10401</t>
  </si>
  <si>
    <t>37006-10404</t>
  </si>
  <si>
    <t>37007-10466</t>
  </si>
  <si>
    <t>37007-36855</t>
  </si>
  <si>
    <t>37007-37005</t>
  </si>
  <si>
    <t>37008-10398</t>
  </si>
  <si>
    <t>37008-10636</t>
  </si>
  <si>
    <t>37008-37009</t>
  </si>
  <si>
    <t>37009-14412</t>
  </si>
  <si>
    <t>37009-37008</t>
  </si>
  <si>
    <t>37010-10388</t>
  </si>
  <si>
    <t>37010-37011</t>
  </si>
  <si>
    <t>37010-39583</t>
  </si>
  <si>
    <t>37011-37010</t>
  </si>
  <si>
    <t>37011-37012</t>
  </si>
  <si>
    <t>37012-10384</t>
  </si>
  <si>
    <t>37012-37011</t>
  </si>
  <si>
    <t>37014-10395</t>
  </si>
  <si>
    <t>37014-14445</t>
  </si>
  <si>
    <t>37015-10355</t>
  </si>
  <si>
    <t>37015-14449</t>
  </si>
  <si>
    <t>37016-10355</t>
  </si>
  <si>
    <t>37016-14475</t>
  </si>
  <si>
    <t>37017-10456</t>
  </si>
  <si>
    <t>37017-10636</t>
  </si>
  <si>
    <t>37018-10456</t>
  </si>
  <si>
    <t>37018-14416</t>
  </si>
  <si>
    <t>37018-37021</t>
  </si>
  <si>
    <t>37019-10454</t>
  </si>
  <si>
    <t>37019-10464</t>
  </si>
  <si>
    <t>37019-37020</t>
  </si>
  <si>
    <t>37020-10380</t>
  </si>
  <si>
    <t>37020-14437</t>
  </si>
  <si>
    <t>37020-37019</t>
  </si>
  <si>
    <t>37021-14415</t>
  </si>
  <si>
    <t>37021-37018</t>
  </si>
  <si>
    <t>37022-10245</t>
  </si>
  <si>
    <t>37022-10368</t>
  </si>
  <si>
    <t>37022-10374</t>
  </si>
  <si>
    <t>37022-18345</t>
  </si>
  <si>
    <t>37024-10479</t>
  </si>
  <si>
    <t>37024-10481</t>
  </si>
  <si>
    <t>37024-39588</t>
  </si>
  <si>
    <t>37026-10349</t>
  </si>
  <si>
    <t>37026-10364</t>
  </si>
  <si>
    <t>37026-10366</t>
  </si>
  <si>
    <t>37026-14452</t>
  </si>
  <si>
    <t>37027-38343</t>
  </si>
  <si>
    <t>37028-10338</t>
  </si>
  <si>
    <t>37028-10838</t>
  </si>
  <si>
    <t>37028-37030</t>
  </si>
  <si>
    <t>37030-10330</t>
  </si>
  <si>
    <t>37030-37028</t>
  </si>
  <si>
    <t>37034-10329</t>
  </si>
  <si>
    <t>37034-10354</t>
  </si>
  <si>
    <t>37034-37035</t>
  </si>
  <si>
    <t>37034-37038</t>
  </si>
  <si>
    <t>37035-10331</t>
  </si>
  <si>
    <t>37035-37034</t>
  </si>
  <si>
    <t>37036-10331</t>
  </si>
  <si>
    <t>37036-37037</t>
  </si>
  <si>
    <t>37037-10330</t>
  </si>
  <si>
    <t>37037-10335</t>
  </si>
  <si>
    <t>37037-37036</t>
  </si>
  <si>
    <t>37038-37034</t>
  </si>
  <si>
    <t>37038-37039</t>
  </si>
  <si>
    <t>37039-10967</t>
  </si>
  <si>
    <t>37039-37038</t>
  </si>
  <si>
    <t>37040-10328</t>
  </si>
  <si>
    <t>37040-10967</t>
  </si>
  <si>
    <t>37040-25661</t>
  </si>
  <si>
    <t>37042-10328</t>
  </si>
  <si>
    <t>37042-37045</t>
  </si>
  <si>
    <t>37043-14521</t>
  </si>
  <si>
    <t>37043-37044</t>
  </si>
  <si>
    <t>37044-10320</t>
  </si>
  <si>
    <t>37044-10321</t>
  </si>
  <si>
    <t>37044-10334</t>
  </si>
  <si>
    <t>37044-37043</t>
  </si>
  <si>
    <t>37045-10326</t>
  </si>
  <si>
    <t>37045-37042</t>
  </si>
  <si>
    <t>37045-37046</t>
  </si>
  <si>
    <t>37046-10324</t>
  </si>
  <si>
    <t>37046-10977</t>
  </si>
  <si>
    <t>37046-37045</t>
  </si>
  <si>
    <t>37048-10976</t>
  </si>
  <si>
    <t>37048-10977</t>
  </si>
  <si>
    <t>37049-10976</t>
  </si>
  <si>
    <t>37049-36969</t>
  </si>
  <si>
    <t>37049-37050</t>
  </si>
  <si>
    <t>37050-14526</t>
  </si>
  <si>
    <t>37050-37049</t>
  </si>
  <si>
    <t>37052-11746</t>
  </si>
  <si>
    <t>37052-37054</t>
  </si>
  <si>
    <t>37053-10324</t>
  </si>
  <si>
    <t>37053-10984</t>
  </si>
  <si>
    <t>37053-25439</t>
  </si>
  <si>
    <t>37054-37052</t>
  </si>
  <si>
    <t>37054-37056</t>
  </si>
  <si>
    <t>37055-10813</t>
  </si>
  <si>
    <t>37055-14715</t>
  </si>
  <si>
    <t>37056-11001</t>
  </si>
  <si>
    <t>37056-37054</t>
  </si>
  <si>
    <t>37057-10830</t>
  </si>
  <si>
    <t>37057-11001</t>
  </si>
  <si>
    <t>37057-37058</t>
  </si>
  <si>
    <t>37058-10996</t>
  </si>
  <si>
    <t>37058-37057</t>
  </si>
  <si>
    <t>37058-37060</t>
  </si>
  <si>
    <t>37060-14544</t>
  </si>
  <si>
    <t>37060-37058</t>
  </si>
  <si>
    <t>37060-37061</t>
  </si>
  <si>
    <t>37061-37060</t>
  </si>
  <si>
    <t>37061-37062</t>
  </si>
  <si>
    <t>37062-10990</t>
  </si>
  <si>
    <t>37062-25489</t>
  </si>
  <si>
    <t>37062-37061</t>
  </si>
  <si>
    <t>37063-10800</t>
  </si>
  <si>
    <t>37063-10802</t>
  </si>
  <si>
    <t>37063-10999</t>
  </si>
  <si>
    <t>37063-14546</t>
  </si>
  <si>
    <t>37064-10797</t>
  </si>
  <si>
    <t>37064-10995</t>
  </si>
  <si>
    <t>37064-15777</t>
  </si>
  <si>
    <t>37065-10794</t>
  </si>
  <si>
    <t>37065-10807</t>
  </si>
  <si>
    <t>37065-37067</t>
  </si>
  <si>
    <t>37066-10807</t>
  </si>
  <si>
    <t>37066-14364</t>
  </si>
  <si>
    <t>37067-10831</t>
  </si>
  <si>
    <t>37067-37065</t>
  </si>
  <si>
    <t>37068-10831</t>
  </si>
  <si>
    <t>37068-10997</t>
  </si>
  <si>
    <t>37068-25508</t>
  </si>
  <si>
    <t>37069-10997</t>
  </si>
  <si>
    <t>37069-37070</t>
  </si>
  <si>
    <t>37070-10813</t>
  </si>
  <si>
    <t>37070-37069</t>
  </si>
  <si>
    <t>37073-10809</t>
  </si>
  <si>
    <t>37073-10810</t>
  </si>
  <si>
    <t>37073-10827</t>
  </si>
  <si>
    <t>37074-37083</t>
  </si>
  <si>
    <t>37074-37907</t>
  </si>
  <si>
    <t>37079-10790</t>
  </si>
  <si>
    <t>37079-37086</t>
  </si>
  <si>
    <t>37080-14373</t>
  </si>
  <si>
    <t>37080-37081</t>
  </si>
  <si>
    <t>37081-14356</t>
  </si>
  <si>
    <t>37081-37080</t>
  </si>
  <si>
    <t>37083-14363</t>
  </si>
  <si>
    <t>37083-37074</t>
  </si>
  <si>
    <t>37083-37084</t>
  </si>
  <si>
    <t>37084-37083</t>
  </si>
  <si>
    <t>37084-37085</t>
  </si>
  <si>
    <t>37085-37084</t>
  </si>
  <si>
    <t>37085-37086</t>
  </si>
  <si>
    <t>37086-36974</t>
  </si>
  <si>
    <t>37086-37079</t>
  </si>
  <si>
    <t>37086-37085</t>
  </si>
  <si>
    <t>37087-10799</t>
  </si>
  <si>
    <t>37087-14363</t>
  </si>
  <si>
    <t>37087-37089</t>
  </si>
  <si>
    <t>37088-37901</t>
  </si>
  <si>
    <t>37089-37087</t>
  </si>
  <si>
    <t>37089-37901</t>
  </si>
  <si>
    <t>37090-10808</t>
  </si>
  <si>
    <t>37090-37092</t>
  </si>
  <si>
    <t>37092-14684</t>
  </si>
  <si>
    <t>37092-37090</t>
  </si>
  <si>
    <t>37092-37093</t>
  </si>
  <si>
    <t>37093-11047</t>
  </si>
  <si>
    <t>37093-14688</t>
  </si>
  <si>
    <t>37093-37092</t>
  </si>
  <si>
    <t>37095-14355</t>
  </si>
  <si>
    <t>37095-14356</t>
  </si>
  <si>
    <t>37098-37100</t>
  </si>
  <si>
    <t>37099-37100</t>
  </si>
  <si>
    <t>37100-37098</t>
  </si>
  <si>
    <t>37100-37101</t>
  </si>
  <si>
    <t>37100-37148</t>
  </si>
  <si>
    <t>37101-38940</t>
  </si>
  <si>
    <t>37105-37106</t>
  </si>
  <si>
    <t>37106-37105</t>
  </si>
  <si>
    <t>37106-37107</t>
  </si>
  <si>
    <t>37107-14593</t>
  </si>
  <si>
    <t>37107-37106</t>
  </si>
  <si>
    <t>37109-11012</t>
  </si>
  <si>
    <t>37109-11018</t>
  </si>
  <si>
    <t>37109-15807</t>
  </si>
  <si>
    <t>37110-11014</t>
  </si>
  <si>
    <t>37110-37112</t>
  </si>
  <si>
    <t>37112-11016</t>
  </si>
  <si>
    <t>37112-37110</t>
  </si>
  <si>
    <t>37115-11011</t>
  </si>
  <si>
    <t>37115-11018</t>
  </si>
  <si>
    <t>37115-11034</t>
  </si>
  <si>
    <t>37118-37258</t>
  </si>
  <si>
    <t>37118-38318</t>
  </si>
  <si>
    <t>37119-11008</t>
  </si>
  <si>
    <t>37119-11011</t>
  </si>
  <si>
    <t>37119-25550</t>
  </si>
  <si>
    <t>37123-14587</t>
  </si>
  <si>
    <t>37124-11020</t>
  </si>
  <si>
    <t>37124-25546</t>
  </si>
  <si>
    <t>37125-10811</t>
  </si>
  <si>
    <t>37125-10821</t>
  </si>
  <si>
    <t>37125-10822</t>
  </si>
  <si>
    <t>37126-10809</t>
  </si>
  <si>
    <t>37126-34048</t>
  </si>
  <si>
    <t>37126-37127</t>
  </si>
  <si>
    <t>37127-25510</t>
  </si>
  <si>
    <t>37127-37126</t>
  </si>
  <si>
    <t>37131-14690</t>
  </si>
  <si>
    <t>37131-25510</t>
  </si>
  <si>
    <t>37132-10820</t>
  </si>
  <si>
    <t>37132-11050</t>
  </si>
  <si>
    <t>37132-37133</t>
  </si>
  <si>
    <t>37133-10818</t>
  </si>
  <si>
    <t>37133-37132</t>
  </si>
  <si>
    <t>37137-37138</t>
  </si>
  <si>
    <t>37137-37140</t>
  </si>
  <si>
    <t>37138-10836</t>
  </si>
  <si>
    <t>37138-37137</t>
  </si>
  <si>
    <t>37140-10817</t>
  </si>
  <si>
    <t>37140-37137</t>
  </si>
  <si>
    <t>37141-10817</t>
  </si>
  <si>
    <t>37141-10818</t>
  </si>
  <si>
    <t>37141-11040</t>
  </si>
  <si>
    <t>37142-11040</t>
  </si>
  <si>
    <t>37142-37916</t>
  </si>
  <si>
    <t>37144-11050</t>
  </si>
  <si>
    <t>37144-37145</t>
  </si>
  <si>
    <t>37145-11070</t>
  </si>
  <si>
    <t>37145-37144</t>
  </si>
  <si>
    <t>37146-11052</t>
  </si>
  <si>
    <t>37146-38359</t>
  </si>
  <si>
    <t>37148-11044</t>
  </si>
  <si>
    <t>37148-15769</t>
  </si>
  <si>
    <t>37148-37914</t>
  </si>
  <si>
    <t>37149-10307</t>
  </si>
  <si>
    <t>37149-37150</t>
  </si>
  <si>
    <t>37150-10305</t>
  </si>
  <si>
    <t>37150-37149</t>
  </si>
  <si>
    <t>37150-37165</t>
  </si>
  <si>
    <t>37151-10814</t>
  </si>
  <si>
    <t>37151-10815</t>
  </si>
  <si>
    <t>37151-11744</t>
  </si>
  <si>
    <t>37151-14715</t>
  </si>
  <si>
    <t>37152-10814</t>
  </si>
  <si>
    <t>37152-37153</t>
  </si>
  <si>
    <t>37153-25659</t>
  </si>
  <si>
    <t>37153-37152</t>
  </si>
  <si>
    <t>37154-11744</t>
  </si>
  <si>
    <t>37154-36016</t>
  </si>
  <si>
    <t>37154-37163</t>
  </si>
  <si>
    <t>37161-14727</t>
  </si>
  <si>
    <t>37161-37162</t>
  </si>
  <si>
    <t>37162-37161</t>
  </si>
  <si>
    <t>37162-38344</t>
  </si>
  <si>
    <t>37163-10305</t>
  </si>
  <si>
    <t>37163-10312</t>
  </si>
  <si>
    <t>37163-36035</t>
  </si>
  <si>
    <t>37163-37154</t>
  </si>
  <si>
    <t>37165-37150</t>
  </si>
  <si>
    <t>37165-37166</t>
  </si>
  <si>
    <t>37166-37165</t>
  </si>
  <si>
    <t>37166-37167</t>
  </si>
  <si>
    <t>37167-11062</t>
  </si>
  <si>
    <t>37167-37166</t>
  </si>
  <si>
    <t>37168-18938</t>
  </si>
  <si>
    <t>37168-25484</t>
  </si>
  <si>
    <t>37169-14746</t>
  </si>
  <si>
    <t>37169-18938</t>
  </si>
  <si>
    <t>37171-10291</t>
  </si>
  <si>
    <t>37171-10304</t>
  </si>
  <si>
    <t>37171-38344</t>
  </si>
  <si>
    <t>37172-25486</t>
  </si>
  <si>
    <t>37172-36038</t>
  </si>
  <si>
    <t>37173-10291</t>
  </si>
  <si>
    <t>37173-25486</t>
  </si>
  <si>
    <t>37176-10292</t>
  </si>
  <si>
    <t>37176-37177</t>
  </si>
  <si>
    <t>37177-10289</t>
  </si>
  <si>
    <t>37177-10290</t>
  </si>
  <si>
    <t>37177-10327</t>
  </si>
  <si>
    <t>37177-37176</t>
  </si>
  <si>
    <t>37180-14760</t>
  </si>
  <si>
    <t>37180-14761</t>
  </si>
  <si>
    <t>37181-10335</t>
  </si>
  <si>
    <t>37181-10336</t>
  </si>
  <si>
    <t>37181-10840</t>
  </si>
  <si>
    <t>37182-10339</t>
  </si>
  <si>
    <t>37182-10840</t>
  </si>
  <si>
    <t>37190-10278</t>
  </si>
  <si>
    <t>37190-10287</t>
  </si>
  <si>
    <t>37191-10286</t>
  </si>
  <si>
    <t>37191-10287</t>
  </si>
  <si>
    <t>37195-10340</t>
  </si>
  <si>
    <t>37195-37202</t>
  </si>
  <si>
    <t>37196-14777</t>
  </si>
  <si>
    <t>37196-39581</t>
  </si>
  <si>
    <t>37196-39884</t>
  </si>
  <si>
    <t>37198-14775</t>
  </si>
  <si>
    <t>37198-37226</t>
  </si>
  <si>
    <t>37198-39884</t>
  </si>
  <si>
    <t>37199-14775</t>
  </si>
  <si>
    <t>37199-39873</t>
  </si>
  <si>
    <t>37202-10341</t>
  </si>
  <si>
    <t>37202-37195</t>
  </si>
  <si>
    <t>37203-39866</t>
  </si>
  <si>
    <t>37203-39878</t>
  </si>
  <si>
    <t>37204-10339</t>
  </si>
  <si>
    <t>37204-10342</t>
  </si>
  <si>
    <t>37204-10346</t>
  </si>
  <si>
    <t>37204-15880</t>
  </si>
  <si>
    <t>37205-10347</t>
  </si>
  <si>
    <t>37205-14807</t>
  </si>
  <si>
    <t>37205-14815</t>
  </si>
  <si>
    <t>37207-14797</t>
  </si>
  <si>
    <t>37207-39903</t>
  </si>
  <si>
    <t>37210-18364</t>
  </si>
  <si>
    <t>37210-25531</t>
  </si>
  <si>
    <t>37212-37213</t>
  </si>
  <si>
    <t>37213-37212</t>
  </si>
  <si>
    <t>37213-39867</t>
  </si>
  <si>
    <t>37213-39870</t>
  </si>
  <si>
    <t>37213-39874</t>
  </si>
  <si>
    <t>37214-37215</t>
  </si>
  <si>
    <t>37215-37214</t>
  </si>
  <si>
    <t>37215-39869</t>
  </si>
  <si>
    <t>37215-39874</t>
  </si>
  <si>
    <t>37216-14953</t>
  </si>
  <si>
    <t>37216-37217</t>
  </si>
  <si>
    <t>37216-39858</t>
  </si>
  <si>
    <t>37216-39859</t>
  </si>
  <si>
    <t>37217-25654</t>
  </si>
  <si>
    <t>37217-37216</t>
  </si>
  <si>
    <t>37217-39866</t>
  </si>
  <si>
    <t>37217-39872</t>
  </si>
  <si>
    <t>37218-25654</t>
  </si>
  <si>
    <t>37218-39868</t>
  </si>
  <si>
    <t>37218-39870</t>
  </si>
  <si>
    <t>37220-37224</t>
  </si>
  <si>
    <t>37224-37220</t>
  </si>
  <si>
    <t>37224-37225</t>
  </si>
  <si>
    <t>37224-39855</t>
  </si>
  <si>
    <t>37224-39856</t>
  </si>
  <si>
    <t>37225-37224</t>
  </si>
  <si>
    <t>37225-39863</t>
  </si>
  <si>
    <t>37226-37198</t>
  </si>
  <si>
    <t>37226-39886</t>
  </si>
  <si>
    <t>37226-39887</t>
  </si>
  <si>
    <t>37227-14950</t>
  </si>
  <si>
    <t>37227-39854</t>
  </si>
  <si>
    <t>37228-11757</t>
  </si>
  <si>
    <t>37228-39850</t>
  </si>
  <si>
    <t>37228-39853</t>
  </si>
  <si>
    <t>37228-39854</t>
  </si>
  <si>
    <t>37231-11059</t>
  </si>
  <si>
    <t>37231-11060</t>
  </si>
  <si>
    <t>37231-37916</t>
  </si>
  <si>
    <t>37232-11061</t>
  </si>
  <si>
    <t>37232-11069</t>
  </si>
  <si>
    <t>37233-11057</t>
  </si>
  <si>
    <t>37233-11058</t>
  </si>
  <si>
    <t>37233-14863</t>
  </si>
  <si>
    <t>37234-11063</t>
  </si>
  <si>
    <t>37234-11065</t>
  </si>
  <si>
    <t>37234-11068</t>
  </si>
  <si>
    <t>37235-11061</t>
  </si>
  <si>
    <t>37235-11068</t>
  </si>
  <si>
    <t>37236-11065</t>
  </si>
  <si>
    <t>37236-11067</t>
  </si>
  <si>
    <t>37237-11067</t>
  </si>
  <si>
    <t>37237-14905</t>
  </si>
  <si>
    <t>37239-11095</t>
  </si>
  <si>
    <t>37241-30325</t>
  </si>
  <si>
    <t>37243-11054</t>
  </si>
  <si>
    <t>37243-15886</t>
  </si>
  <si>
    <t>37243-25213</t>
  </si>
  <si>
    <t>37244-37247</t>
  </si>
  <si>
    <t>37244-38349</t>
  </si>
  <si>
    <t>37246-37256</t>
  </si>
  <si>
    <t>37247-37244</t>
  </si>
  <si>
    <t>37247-37914</t>
  </si>
  <si>
    <t>37250-37253</t>
  </si>
  <si>
    <t>37251-34164</t>
  </si>
  <si>
    <t>37251-37252</t>
  </si>
  <si>
    <t>37252-11360</t>
  </si>
  <si>
    <t>37252-37251</t>
  </si>
  <si>
    <t>37252-37254</t>
  </si>
  <si>
    <t>37253-11131</t>
  </si>
  <si>
    <t>37253-37250</t>
  </si>
  <si>
    <t>37254-15770</t>
  </si>
  <si>
    <t>37254-37252</t>
  </si>
  <si>
    <t>37254-37257</t>
  </si>
  <si>
    <t>37257-37254</t>
  </si>
  <si>
    <t>37258-11024</t>
  </si>
  <si>
    <t>37258-14659</t>
  </si>
  <si>
    <t>37258-37118</t>
  </si>
  <si>
    <t>37260-11035</t>
  </si>
  <si>
    <t>37260-11036</t>
  </si>
  <si>
    <t>37262-11035</t>
  </si>
  <si>
    <t>37262-11207</t>
  </si>
  <si>
    <t>37267-17006</t>
  </si>
  <si>
    <t>37267-17044</t>
  </si>
  <si>
    <t>37267-25421</t>
  </si>
  <si>
    <t>37268-15637</t>
  </si>
  <si>
    <t>37268-37269</t>
  </si>
  <si>
    <t>37268-38313</t>
  </si>
  <si>
    <t>37269-11235</t>
  </si>
  <si>
    <t>37269-37268</t>
  </si>
  <si>
    <t>37270-11230</t>
  </si>
  <si>
    <t>37270-11235</t>
  </si>
  <si>
    <t>37271-11230</t>
  </si>
  <si>
    <t>37271-37272</t>
  </si>
  <si>
    <t>37271-38307</t>
  </si>
  <si>
    <t>37272-14613</t>
  </si>
  <si>
    <t>37272-37271</t>
  </si>
  <si>
    <t>37272-37273</t>
  </si>
  <si>
    <t>37273-37272</t>
  </si>
  <si>
    <t>37273-37274</t>
  </si>
  <si>
    <t>37274-37273</t>
  </si>
  <si>
    <t>37274-38309</t>
  </si>
  <si>
    <t>37275-11233</t>
  </si>
  <si>
    <t>37275-15637</t>
  </si>
  <si>
    <t>37275-37276</t>
  </si>
  <si>
    <t>37276-37275</t>
  </si>
  <si>
    <t>37276-37277</t>
  </si>
  <si>
    <t>37277-37276</t>
  </si>
  <si>
    <t>37277-37278</t>
  </si>
  <si>
    <t>37278-37277</t>
  </si>
  <si>
    <t>37278-37279</t>
  </si>
  <si>
    <t>37279-11234</t>
  </si>
  <si>
    <t>37279-37278</t>
  </si>
  <si>
    <t>37279-37280</t>
  </si>
  <si>
    <t>37280-37279</t>
  </si>
  <si>
    <t>37283-11246</t>
  </si>
  <si>
    <t>37283-15638</t>
  </si>
  <si>
    <t>37283-37284</t>
  </si>
  <si>
    <t>37284-11231</t>
  </si>
  <si>
    <t>37284-37283</t>
  </si>
  <si>
    <t>37284-38304</t>
  </si>
  <si>
    <t>37285-11237</t>
  </si>
  <si>
    <t>37285-11243</t>
  </si>
  <si>
    <t>37285-11245</t>
  </si>
  <si>
    <t>37286-11241</t>
  </si>
  <si>
    <t>37286-11242</t>
  </si>
  <si>
    <t>37286-11244</t>
  </si>
  <si>
    <t>37289-11239</t>
  </si>
  <si>
    <t>37289-11244</t>
  </si>
  <si>
    <t>37289-37291</t>
  </si>
  <si>
    <t>37290-11225</t>
  </si>
  <si>
    <t>37290-11226</t>
  </si>
  <si>
    <t>37291-11226</t>
  </si>
  <si>
    <t>37291-37289</t>
  </si>
  <si>
    <t>37292-11236</t>
  </si>
  <si>
    <t>37292-11240</t>
  </si>
  <si>
    <t>37294-11238</t>
  </si>
  <si>
    <t>37294-37417</t>
  </si>
  <si>
    <t>37296-11238</t>
  </si>
  <si>
    <t>37296-11247</t>
  </si>
  <si>
    <t>37297-11245</t>
  </si>
  <si>
    <t>37297-11247</t>
  </si>
  <si>
    <t>37297-37298</t>
  </si>
  <si>
    <t>37298-37297</t>
  </si>
  <si>
    <t>37301-11220</t>
  </si>
  <si>
    <t>37302-14642</t>
  </si>
  <si>
    <t>37302-37303</t>
  </si>
  <si>
    <t>37303-11253</t>
  </si>
  <si>
    <t>37303-15097</t>
  </si>
  <si>
    <t>37303-37302</t>
  </si>
  <si>
    <t>37304-11253</t>
  </si>
  <si>
    <t>37306-37307</t>
  </si>
  <si>
    <t>37307-17028</t>
  </si>
  <si>
    <t>37307-17060</t>
  </si>
  <si>
    <t>37307-37306</t>
  </si>
  <si>
    <t>37312-15887</t>
  </si>
  <si>
    <t>37312-37313</t>
  </si>
  <si>
    <t>37313-15099</t>
  </si>
  <si>
    <t>37313-34081</t>
  </si>
  <si>
    <t>37313-37312</t>
  </si>
  <si>
    <t>37315-11210</t>
  </si>
  <si>
    <t>37315-11214</t>
  </si>
  <si>
    <t>37318-11209</t>
  </si>
  <si>
    <t>37319-11205</t>
  </si>
  <si>
    <t>37319-37320</t>
  </si>
  <si>
    <t>37319-38316</t>
  </si>
  <si>
    <t>37320-11213</t>
  </si>
  <si>
    <t>37320-37319</t>
  </si>
  <si>
    <t>37321-11214</t>
  </si>
  <si>
    <t>37321-34097</t>
  </si>
  <si>
    <t>37325-37404</t>
  </si>
  <si>
    <t>37325-38913</t>
  </si>
  <si>
    <t>37326-11189</t>
  </si>
  <si>
    <t>37326-11200</t>
  </si>
  <si>
    <t>37326-34164</t>
  </si>
  <si>
    <t>37327-11083</t>
  </si>
  <si>
    <t>37327-11092</t>
  </si>
  <si>
    <t>37327-11094</t>
  </si>
  <si>
    <t>37328-11084</t>
  </si>
  <si>
    <t>37328-11085</t>
  </si>
  <si>
    <t>37328-11119</t>
  </si>
  <si>
    <t>37328-14909</t>
  </si>
  <si>
    <t>37329-34167</t>
  </si>
  <si>
    <t>37329-39899</t>
  </si>
  <si>
    <t>37330-39234</t>
  </si>
  <si>
    <t>37330-39822</t>
  </si>
  <si>
    <t>37330-39834</t>
  </si>
  <si>
    <t>37331-37921</t>
  </si>
  <si>
    <t>37334-37921</t>
  </si>
  <si>
    <t>37334-39837</t>
  </si>
  <si>
    <t>37337-11122</t>
  </si>
  <si>
    <t>37337-37338</t>
  </si>
  <si>
    <t>37338-11085</t>
  </si>
  <si>
    <t>37338-11088</t>
  </si>
  <si>
    <t>37338-37337</t>
  </si>
  <si>
    <t>37338-37388</t>
  </si>
  <si>
    <t>37339-11122</t>
  </si>
  <si>
    <t>37339-39823</t>
  </si>
  <si>
    <t>37340-14929</t>
  </si>
  <si>
    <t>37340-14930</t>
  </si>
  <si>
    <t>37340-37390</t>
  </si>
  <si>
    <t>37340-39572</t>
  </si>
  <si>
    <t>37341-39850</t>
  </si>
  <si>
    <t>37342-39910</t>
  </si>
  <si>
    <t>37344-37922</t>
  </si>
  <si>
    <t>37344-39913</t>
  </si>
  <si>
    <t>37348-18365</t>
  </si>
  <si>
    <t>37348-37349</t>
  </si>
  <si>
    <t>37349-37348</t>
  </si>
  <si>
    <t>37352-18175</t>
  </si>
  <si>
    <t>37352-37353</t>
  </si>
  <si>
    <t>37353-37352</t>
  </si>
  <si>
    <t>37360-20108</t>
  </si>
  <si>
    <t>37360-20112</t>
  </si>
  <si>
    <t>37361-37364</t>
  </si>
  <si>
    <t>37361-39959</t>
  </si>
  <si>
    <t>37361-39966</t>
  </si>
  <si>
    <t>37362-12370</t>
  </si>
  <si>
    <t>37362-14081</t>
  </si>
  <si>
    <t>37362-37363</t>
  </si>
  <si>
    <t>37363-15061</t>
  </si>
  <si>
    <t>37363-18228</t>
  </si>
  <si>
    <t>37363-37362</t>
  </si>
  <si>
    <t>37364-37361</t>
  </si>
  <si>
    <t>37364-38336</t>
  </si>
  <si>
    <t>37364-39962</t>
  </si>
  <si>
    <t>37368-10070</t>
  </si>
  <si>
    <t>37368-12290</t>
  </si>
  <si>
    <t>37368-37369</t>
  </si>
  <si>
    <t>37369-11151</t>
  </si>
  <si>
    <t>37369-11169</t>
  </si>
  <si>
    <t>37369-37368</t>
  </si>
  <si>
    <t>37371-10072</t>
  </si>
  <si>
    <t>37371-11153</t>
  </si>
  <si>
    <t>37371-37376</t>
  </si>
  <si>
    <t>37372-10068</t>
  </si>
  <si>
    <t>37372-18228</t>
  </si>
  <si>
    <t>37372-18229</t>
  </si>
  <si>
    <t>37373-11138</t>
  </si>
  <si>
    <t>37373-11149</t>
  </si>
  <si>
    <t>37373-11349</t>
  </si>
  <si>
    <t>37373-37375</t>
  </si>
  <si>
    <t>37374-11143</t>
  </si>
  <si>
    <t>37374-11150</t>
  </si>
  <si>
    <t>37374-11168</t>
  </si>
  <si>
    <t>37374-11169</t>
  </si>
  <si>
    <t>37375-11348</t>
  </si>
  <si>
    <t>37375-37373</t>
  </si>
  <si>
    <t>37376-10071</t>
  </si>
  <si>
    <t>37376-11347</t>
  </si>
  <si>
    <t>37376-37371</t>
  </si>
  <si>
    <t>37377-11141</t>
  </si>
  <si>
    <t>37377-11152</t>
  </si>
  <si>
    <t>37377-15878</t>
  </si>
  <si>
    <t>37377-37379</t>
  </si>
  <si>
    <t>37378-37604</t>
  </si>
  <si>
    <t>37379-37377</t>
  </si>
  <si>
    <t>37379-37380</t>
  </si>
  <si>
    <t>37380-37379</t>
  </si>
  <si>
    <t>37380-37381</t>
  </si>
  <si>
    <t>37380-37383</t>
  </si>
  <si>
    <t>37381-11140</t>
  </si>
  <si>
    <t>37381-37380</t>
  </si>
  <si>
    <t>37383-37380</t>
  </si>
  <si>
    <t>37383-37512</t>
  </si>
  <si>
    <t>37383-37616</t>
  </si>
  <si>
    <t>37384-11143</t>
  </si>
  <si>
    <t>37384-11165</t>
  </si>
  <si>
    <t>37384-11344</t>
  </si>
  <si>
    <t>37384-35110</t>
  </si>
  <si>
    <t>37386-35110</t>
  </si>
  <si>
    <t>37388-11117</t>
  </si>
  <si>
    <t>37388-37338</t>
  </si>
  <si>
    <t>37388-38332</t>
  </si>
  <si>
    <t>37389-11117</t>
  </si>
  <si>
    <t>37389-39826</t>
  </si>
  <si>
    <t>37390-37340</t>
  </si>
  <si>
    <t>37390-39824</t>
  </si>
  <si>
    <t>37390-39825</t>
  </si>
  <si>
    <t>37391-11135</t>
  </si>
  <si>
    <t>37391-11139</t>
  </si>
  <si>
    <t>37391-11165</t>
  </si>
  <si>
    <t>37392-11098</t>
  </si>
  <si>
    <t>37392-11134</t>
  </si>
  <si>
    <t>37392-37393</t>
  </si>
  <si>
    <t>37393-11166</t>
  </si>
  <si>
    <t>37393-37392</t>
  </si>
  <si>
    <t>37394-25119</t>
  </si>
  <si>
    <t>37394-37395</t>
  </si>
  <si>
    <t>37395-11086</t>
  </si>
  <si>
    <t>37395-11089</t>
  </si>
  <si>
    <t>37395-15764</t>
  </si>
  <si>
    <t>37395-37394</t>
  </si>
  <si>
    <t>37396-11163</t>
  </si>
  <si>
    <t>37396-14881</t>
  </si>
  <si>
    <t>37397-11176</t>
  </si>
  <si>
    <t>37397-11178</t>
  </si>
  <si>
    <t>37397-11180</t>
  </si>
  <si>
    <t>37397-11200</t>
  </si>
  <si>
    <t>37398-11164</t>
  </si>
  <si>
    <t>37398-37399</t>
  </si>
  <si>
    <t>37399-11159</t>
  </si>
  <si>
    <t>37399-11160</t>
  </si>
  <si>
    <t>37399-37398</t>
  </si>
  <si>
    <t>37400-11156</t>
  </si>
  <si>
    <t>37400-11157</t>
  </si>
  <si>
    <t>37404-37325</t>
  </si>
  <si>
    <t>37404-38303</t>
  </si>
  <si>
    <t>37405-34101</t>
  </si>
  <si>
    <t>37407-11270</t>
  </si>
  <si>
    <t>37407-11373</t>
  </si>
  <si>
    <t>37407-37410</t>
  </si>
  <si>
    <t>37408-15213</t>
  </si>
  <si>
    <t>37408-18901</t>
  </si>
  <si>
    <t>37408-25215</t>
  </si>
  <si>
    <t>37409-11259</t>
  </si>
  <si>
    <t>37409-15104</t>
  </si>
  <si>
    <t>37409-37412</t>
  </si>
  <si>
    <t>37410-11381</t>
  </si>
  <si>
    <t>37410-15087</t>
  </si>
  <si>
    <t>37410-37407</t>
  </si>
  <si>
    <t>37410-38302</t>
  </si>
  <si>
    <t>37411-11268</t>
  </si>
  <si>
    <t>37411-11381</t>
  </si>
  <si>
    <t>37412-37409</t>
  </si>
  <si>
    <t>37412-37413</t>
  </si>
  <si>
    <t>37412-37490</t>
  </si>
  <si>
    <t>37413-11273</t>
  </si>
  <si>
    <t>37413-37412</t>
  </si>
  <si>
    <t>37414-11266</t>
  </si>
  <si>
    <t>37414-11268</t>
  </si>
  <si>
    <t>37414-38298</t>
  </si>
  <si>
    <t>37414-38300</t>
  </si>
  <si>
    <t>37417-37294</t>
  </si>
  <si>
    <t>37417-37419</t>
  </si>
  <si>
    <t>37419-37417</t>
  </si>
  <si>
    <t>37419-37422</t>
  </si>
  <si>
    <t>37422-15191</t>
  </si>
  <si>
    <t>37422-37419</t>
  </si>
  <si>
    <t>37422-38028</t>
  </si>
  <si>
    <t>37427-11391</t>
  </si>
  <si>
    <t>37459-11394</t>
  </si>
  <si>
    <t>37459-11395</t>
  </si>
  <si>
    <t>37459-38283</t>
  </si>
  <si>
    <t>37463-37464</t>
  </si>
  <si>
    <t>37464-11399</t>
  </si>
  <si>
    <t>37464-15173</t>
  </si>
  <si>
    <t>37464-37463</t>
  </si>
  <si>
    <t>37465-38283</t>
  </si>
  <si>
    <t>37465-38285</t>
  </si>
  <si>
    <t>37466-37467</t>
  </si>
  <si>
    <t>37466-38285</t>
  </si>
  <si>
    <t>37467-34106</t>
  </si>
  <si>
    <t>37467-37466</t>
  </si>
  <si>
    <t>37469-11302</t>
  </si>
  <si>
    <t>37469-11399</t>
  </si>
  <si>
    <t>37469-37630</t>
  </si>
  <si>
    <t>37471-18902</t>
  </si>
  <si>
    <t>37471-37480</t>
  </si>
  <si>
    <t>37472-11296</t>
  </si>
  <si>
    <t>37472-18902</t>
  </si>
  <si>
    <t>37476-11291</t>
  </si>
  <si>
    <t>37476-37477</t>
  </si>
  <si>
    <t>37477-15128</t>
  </si>
  <si>
    <t>37477-37476</t>
  </si>
  <si>
    <t>37479-15128</t>
  </si>
  <si>
    <t>37479-37499</t>
  </si>
  <si>
    <t>37480-11392</t>
  </si>
  <si>
    <t>37480-37471</t>
  </si>
  <si>
    <t>37480-37481</t>
  </si>
  <si>
    <t>37480-37488</t>
  </si>
  <si>
    <t>37481-11260</t>
  </si>
  <si>
    <t>37481-37480</t>
  </si>
  <si>
    <t>37482-15117</t>
  </si>
  <si>
    <t>37482-15119</t>
  </si>
  <si>
    <t>37482-15128</t>
  </si>
  <si>
    <t>37483-11264</t>
  </si>
  <si>
    <t>37483-15119</t>
  </si>
  <si>
    <t>37487-37488</t>
  </si>
  <si>
    <t>37487-37489</t>
  </si>
  <si>
    <t>37488-37480</t>
  </si>
  <si>
    <t>37488-37487</t>
  </si>
  <si>
    <t>37489-11266</t>
  </si>
  <si>
    <t>37489-11391</t>
  </si>
  <si>
    <t>37489-15108</t>
  </si>
  <si>
    <t>37489-37487</t>
  </si>
  <si>
    <t>37490-25504</t>
  </si>
  <si>
    <t>37490-37412</t>
  </si>
  <si>
    <t>37491-11263</t>
  </si>
  <si>
    <t>37491-15138</t>
  </si>
  <si>
    <t>37491-37492</t>
  </si>
  <si>
    <t>37492-11264</t>
  </si>
  <si>
    <t>37492-37491</t>
  </si>
  <si>
    <t>37492-37493</t>
  </si>
  <si>
    <t>37493-37492</t>
  </si>
  <si>
    <t>37493-37494</t>
  </si>
  <si>
    <t>37494-15136</t>
  </si>
  <si>
    <t>37494-37493</t>
  </si>
  <si>
    <t>37494-37495</t>
  </si>
  <si>
    <t>37495-37494</t>
  </si>
  <si>
    <t>37495-37499</t>
  </si>
  <si>
    <t>37498-11285</t>
  </si>
  <si>
    <t>37498-34059</t>
  </si>
  <si>
    <t>37498-37499</t>
  </si>
  <si>
    <t>37499-37479</t>
  </si>
  <si>
    <t>37499-37495</t>
  </si>
  <si>
    <t>37499-37498</t>
  </si>
  <si>
    <t>37502-11275</t>
  </si>
  <si>
    <t>37502-34068</t>
  </si>
  <si>
    <t>37504-11285</t>
  </si>
  <si>
    <t>37504-11295</t>
  </si>
  <si>
    <t>37506-37507</t>
  </si>
  <si>
    <t>37506-37508</t>
  </si>
  <si>
    <t>37507-11262</t>
  </si>
  <si>
    <t>37507-11341</t>
  </si>
  <si>
    <t>37507-15195</t>
  </si>
  <si>
    <t>37507-37506</t>
  </si>
  <si>
    <t>37508-15200</t>
  </si>
  <si>
    <t>37508-17100</t>
  </si>
  <si>
    <t>37508-37506</t>
  </si>
  <si>
    <t>37509-25214</t>
  </si>
  <si>
    <t>37512-11155</t>
  </si>
  <si>
    <t>37512-37383</t>
  </si>
  <si>
    <t>37513-20118</t>
  </si>
  <si>
    <t>37523-37524</t>
  </si>
  <si>
    <t>37523-37526</t>
  </si>
  <si>
    <t>37524-37523</t>
  </si>
  <si>
    <t>37524-37527</t>
  </si>
  <si>
    <t>37524-37615</t>
  </si>
  <si>
    <t>37526-37523</t>
  </si>
  <si>
    <t>37527-14026</t>
  </si>
  <si>
    <t>37527-37524</t>
  </si>
  <si>
    <t>37589-37590</t>
  </si>
  <si>
    <t>37589-38732</t>
  </si>
  <si>
    <t>37590-37589</t>
  </si>
  <si>
    <t>37590-37593</t>
  </si>
  <si>
    <t>37593-37590</t>
  </si>
  <si>
    <t>37597-25355</t>
  </si>
  <si>
    <t>37597-34045</t>
  </si>
  <si>
    <t>37599-25355</t>
  </si>
  <si>
    <t>37599-25413</t>
  </si>
  <si>
    <t>37600-37602</t>
  </si>
  <si>
    <t>37602-15388</t>
  </si>
  <si>
    <t>37602-25352</t>
  </si>
  <si>
    <t>37602-37600</t>
  </si>
  <si>
    <t>37604-11352</t>
  </si>
  <si>
    <t>37604-11366</t>
  </si>
  <si>
    <t>37604-37378</t>
  </si>
  <si>
    <t>37605-11353</t>
  </si>
  <si>
    <t>37605-15152</t>
  </si>
  <si>
    <t>37606-11355</t>
  </si>
  <si>
    <t>37606-25351</t>
  </si>
  <si>
    <t>37611-11362</t>
  </si>
  <si>
    <t>37611-11363</t>
  </si>
  <si>
    <t>37611-38339</t>
  </si>
  <si>
    <t>37612-10066</t>
  </si>
  <si>
    <t>37612-10073</t>
  </si>
  <si>
    <t>37612-10075</t>
  </si>
  <si>
    <t>37613-18229</t>
  </si>
  <si>
    <t>37613-18230</t>
  </si>
  <si>
    <t>37614-10074</t>
  </si>
  <si>
    <t>37615-18230</t>
  </si>
  <si>
    <t>37615-37524</t>
  </si>
  <si>
    <t>37616-25864</t>
  </si>
  <si>
    <t>37616-37383</t>
  </si>
  <si>
    <t>37619-11305</t>
  </si>
  <si>
    <t>37625-17101</t>
  </si>
  <si>
    <t>37625-34066</t>
  </si>
  <si>
    <t>37625-34165</t>
  </si>
  <si>
    <t>37628-11398</t>
  </si>
  <si>
    <t>37628-37644</t>
  </si>
  <si>
    <t>37630-37469</t>
  </si>
  <si>
    <t>37630-38289</t>
  </si>
  <si>
    <t>37631-15144</t>
  </si>
  <si>
    <t>37643-17101</t>
  </si>
  <si>
    <t>37643-38705</t>
  </si>
  <si>
    <t>37644-37628</t>
  </si>
  <si>
    <t>37645-11365</t>
  </si>
  <si>
    <t>37769-10525</t>
  </si>
  <si>
    <t>37769-36449</t>
  </si>
  <si>
    <t>37777-35506</t>
  </si>
  <si>
    <t>37777-35515</t>
  </si>
  <si>
    <t>37778-11566</t>
  </si>
  <si>
    <t>37778-36353</t>
  </si>
  <si>
    <t>37780-11557</t>
  </si>
  <si>
    <t>37780-15322</t>
  </si>
  <si>
    <t>37795-11303</t>
  </si>
  <si>
    <t>37797-36289</t>
  </si>
  <si>
    <t>37797-37798</t>
  </si>
  <si>
    <t>37798-25265</t>
  </si>
  <si>
    <t>37798-37797</t>
  </si>
  <si>
    <t>37799-10922</t>
  </si>
  <si>
    <t>37799-36298</t>
  </si>
  <si>
    <t>37799-37846</t>
  </si>
  <si>
    <t>37800-10922</t>
  </si>
  <si>
    <t>37800-10924</t>
  </si>
  <si>
    <t>37802-10924</t>
  </si>
  <si>
    <t>37802-11383</t>
  </si>
  <si>
    <t>37802-11427</t>
  </si>
  <si>
    <t>37802-36329</t>
  </si>
  <si>
    <t>37803-11679</t>
  </si>
  <si>
    <t>37804-11677</t>
  </si>
  <si>
    <t>37804-13645</t>
  </si>
  <si>
    <t>37806-11670</t>
  </si>
  <si>
    <t>37806-11741</t>
  </si>
  <si>
    <t>37806-11742</t>
  </si>
  <si>
    <t>37808-11731</t>
  </si>
  <si>
    <t>37808-11736</t>
  </si>
  <si>
    <t>37810-11750</t>
  </si>
  <si>
    <t>37810-25582</t>
  </si>
  <si>
    <t>37810-37811</t>
  </si>
  <si>
    <t>37810-37813</t>
  </si>
  <si>
    <t>37811-11742</t>
  </si>
  <si>
    <t>37811-37810</t>
  </si>
  <si>
    <t>37811-37812</t>
  </si>
  <si>
    <t>37812-37811</t>
  </si>
  <si>
    <t>37812-37813</t>
  </si>
  <si>
    <t>37812-37814</t>
  </si>
  <si>
    <t>37813-37810</t>
  </si>
  <si>
    <t>37813-37812</t>
  </si>
  <si>
    <t>37814-11743</t>
  </si>
  <si>
    <t>37814-11748</t>
  </si>
  <si>
    <t>37814-37812</t>
  </si>
  <si>
    <t>37815-11751</t>
  </si>
  <si>
    <t>37815-13707</t>
  </si>
  <si>
    <t>37815-37816</t>
  </si>
  <si>
    <t>37816-11781</t>
  </si>
  <si>
    <t>37816-15751</t>
  </si>
  <si>
    <t>37816-37815</t>
  </si>
  <si>
    <t>37817-15751</t>
  </si>
  <si>
    <t>37817-25630</t>
  </si>
  <si>
    <t>37818-37819</t>
  </si>
  <si>
    <t>37818-37838</t>
  </si>
  <si>
    <t>37819-11657</t>
  </si>
  <si>
    <t>37819-13640</t>
  </si>
  <si>
    <t>37819-37818</t>
  </si>
  <si>
    <t>37820-11655</t>
  </si>
  <si>
    <t>37820-13640</t>
  </si>
  <si>
    <t>37820-37832</t>
  </si>
  <si>
    <t>37821-11638</t>
  </si>
  <si>
    <t>37821-13709</t>
  </si>
  <si>
    <t>37823-13639</t>
  </si>
  <si>
    <t>37823-37833</t>
  </si>
  <si>
    <t>37823-38533</t>
  </si>
  <si>
    <t>37824-37833</t>
  </si>
  <si>
    <t>37825-11643</t>
  </si>
  <si>
    <t>37825-37821</t>
  </si>
  <si>
    <t>37825-37826</t>
  </si>
  <si>
    <t>37825-38533</t>
  </si>
  <si>
    <t>37826-13709</t>
  </si>
  <si>
    <t>37826-37825</t>
  </si>
  <si>
    <t>37827-11667</t>
  </si>
  <si>
    <t>37827-11670</t>
  </si>
  <si>
    <t>37827-11671</t>
  </si>
  <si>
    <t>37831-37837</t>
  </si>
  <si>
    <t>37831-39946</t>
  </si>
  <si>
    <t>37832-25323</t>
  </si>
  <si>
    <t>37832-37820</t>
  </si>
  <si>
    <t>37833-37823</t>
  </si>
  <si>
    <t>37833-37824</t>
  </si>
  <si>
    <t>37834-15718</t>
  </si>
  <si>
    <t>37834-36279</t>
  </si>
  <si>
    <t>37835-11658</t>
  </si>
  <si>
    <t>37835-13168</t>
  </si>
  <si>
    <t>37835-36271</t>
  </si>
  <si>
    <t>37837-37831</t>
  </si>
  <si>
    <t>37837-38407</t>
  </si>
  <si>
    <t>37838-11756</t>
  </si>
  <si>
    <t>37838-13660</t>
  </si>
  <si>
    <t>37838-37818</t>
  </si>
  <si>
    <t>37839-11646</t>
  </si>
  <si>
    <t>37839-11751</t>
  </si>
  <si>
    <t>37839-19727</t>
  </si>
  <si>
    <t>37840-11653</t>
  </si>
  <si>
    <t>37840-39023</t>
  </si>
  <si>
    <t>37841-11652</t>
  </si>
  <si>
    <t>37841-36424</t>
  </si>
  <si>
    <t>37846-10910</t>
  </si>
  <si>
    <t>37846-10921</t>
  </si>
  <si>
    <t>37846-34050</t>
  </si>
  <si>
    <t>37846-37799</t>
  </si>
  <si>
    <t>37847-11769</t>
  </si>
  <si>
    <t>37847-13749</t>
  </si>
  <si>
    <t>37847-37848</t>
  </si>
  <si>
    <t>37848-11762</t>
  </si>
  <si>
    <t>37848-11763</t>
  </si>
  <si>
    <t>37848-37847</t>
  </si>
  <si>
    <t>37849-11763</t>
  </si>
  <si>
    <t>37849-11768</t>
  </si>
  <si>
    <t>37850-11770</t>
  </si>
  <si>
    <t>37850-11939</t>
  </si>
  <si>
    <t>37854-11997</t>
  </si>
  <si>
    <t>37854-36519</t>
  </si>
  <si>
    <t>37855-37906</t>
  </si>
  <si>
    <t>37856-37857</t>
  </si>
  <si>
    <t>37856-37858</t>
  </si>
  <si>
    <t>37857-12073</t>
  </si>
  <si>
    <t>37857-12075</t>
  </si>
  <si>
    <t>37857-37856</t>
  </si>
  <si>
    <t>37858-37859</t>
  </si>
  <si>
    <t>37859-12082</t>
  </si>
  <si>
    <t>37859-37857</t>
  </si>
  <si>
    <t>37859-37858</t>
  </si>
  <si>
    <t>37862-12056</t>
  </si>
  <si>
    <t>37864-10736</t>
  </si>
  <si>
    <t>37864-15930</t>
  </si>
  <si>
    <t>37864-95036</t>
  </si>
  <si>
    <t>37866-10758</t>
  </si>
  <si>
    <t>37866-18184</t>
  </si>
  <si>
    <t>37866-25187</t>
  </si>
  <si>
    <t>37866-95036</t>
  </si>
  <si>
    <t>37868-10540</t>
  </si>
  <si>
    <t>37868-13972</t>
  </si>
  <si>
    <t>37868-36845</t>
  </si>
  <si>
    <t>37887-37888</t>
  </si>
  <si>
    <t>37887-37889</t>
  </si>
  <si>
    <t>37888-10783</t>
  </si>
  <si>
    <t>37888-10942</t>
  </si>
  <si>
    <t>37888-37887</t>
  </si>
  <si>
    <t>37889-14252</t>
  </si>
  <si>
    <t>37889-36885</t>
  </si>
  <si>
    <t>37889-37887</t>
  </si>
  <si>
    <t>37892-25444</t>
  </si>
  <si>
    <t>37892-36929</t>
  </si>
  <si>
    <t>37892-37893</t>
  </si>
  <si>
    <t>37893-37892</t>
  </si>
  <si>
    <t>37893-37894</t>
  </si>
  <si>
    <t>37894-10789</t>
  </si>
  <si>
    <t>37894-37893</t>
  </si>
  <si>
    <t>37895-10772</t>
  </si>
  <si>
    <t>37895-25521</t>
  </si>
  <si>
    <t>37895-38352</t>
  </si>
  <si>
    <t>37896-14377</t>
  </si>
  <si>
    <t>37896-15779</t>
  </si>
  <si>
    <t>37896-36953</t>
  </si>
  <si>
    <t>37897-36955</t>
  </si>
  <si>
    <t>37897-37898</t>
  </si>
  <si>
    <t>37898-14551</t>
  </si>
  <si>
    <t>37898-37897</t>
  </si>
  <si>
    <t>37900-37899</t>
  </si>
  <si>
    <t>37901-37089</t>
  </si>
  <si>
    <t>37901-37900</t>
  </si>
  <si>
    <t>37904-11739</t>
  </si>
  <si>
    <t>37904-25370</t>
  </si>
  <si>
    <t>37906-12030</t>
  </si>
  <si>
    <t>37907-15772</t>
  </si>
  <si>
    <t>37907-37074</t>
  </si>
  <si>
    <t>37908-11915</t>
  </si>
  <si>
    <t>37908-14311</t>
  </si>
  <si>
    <t>37909-37099</t>
  </si>
  <si>
    <t>37912-37146</t>
  </si>
  <si>
    <t>37913-18628</t>
  </si>
  <si>
    <t>37913-37912</t>
  </si>
  <si>
    <t>37914-37148</t>
  </si>
  <si>
    <t>37914-37247</t>
  </si>
  <si>
    <t>37914-37912</t>
  </si>
  <si>
    <t>37916-11055</t>
  </si>
  <si>
    <t>37916-37142</t>
  </si>
  <si>
    <t>37916-37231</t>
  </si>
  <si>
    <t>37919-36752</t>
  </si>
  <si>
    <t>37919-37920</t>
  </si>
  <si>
    <t>37920-15944</t>
  </si>
  <si>
    <t>37920-36745</t>
  </si>
  <si>
    <t>37920-36748</t>
  </si>
  <si>
    <t>37920-37919</t>
  </si>
  <si>
    <t>37921-37331</t>
  </si>
  <si>
    <t>37921-37334</t>
  </si>
  <si>
    <t>37922-37344</t>
  </si>
  <si>
    <t>37922-39915</t>
  </si>
  <si>
    <t>37937-10622</t>
  </si>
  <si>
    <t>37938-10617</t>
  </si>
  <si>
    <t>37938-25704</t>
  </si>
  <si>
    <t>37940-12716</t>
  </si>
  <si>
    <t>37940-39902</t>
  </si>
  <si>
    <t>37942-12717</t>
  </si>
  <si>
    <t>37942-38234</t>
  </si>
  <si>
    <t>37942-39902</t>
  </si>
  <si>
    <t>38028-37422</t>
  </si>
  <si>
    <t>38028-38929</t>
  </si>
  <si>
    <t>38125-10431</t>
  </si>
  <si>
    <t>38125-35304</t>
  </si>
  <si>
    <t>38140-36314</t>
  </si>
  <si>
    <t>38140-38141</t>
  </si>
  <si>
    <t>38141-10962</t>
  </si>
  <si>
    <t>38141-10980</t>
  </si>
  <si>
    <t>38141-38140</t>
  </si>
  <si>
    <t>38143-10493</t>
  </si>
  <si>
    <t>38143-25277</t>
  </si>
  <si>
    <t>38148-10573</t>
  </si>
  <si>
    <t>38148-11223</t>
  </si>
  <si>
    <t>38149-11043</t>
  </si>
  <si>
    <t>38149-11046</t>
  </si>
  <si>
    <t>38157-10449</t>
  </si>
  <si>
    <t>38157-35181</t>
  </si>
  <si>
    <t>38157-35188</t>
  </si>
  <si>
    <t>38158-35190</t>
  </si>
  <si>
    <t>38158-35195</t>
  </si>
  <si>
    <t>38158-38455</t>
  </si>
  <si>
    <t>38199-11222</t>
  </si>
  <si>
    <t>38199-14642</t>
  </si>
  <si>
    <t>38203-13065</t>
  </si>
  <si>
    <t>38203-18844</t>
  </si>
  <si>
    <t>38231-10628</t>
  </si>
  <si>
    <t>38232-10626</t>
  </si>
  <si>
    <t>38232-10628</t>
  </si>
  <si>
    <t>38232-38233</t>
  </si>
  <si>
    <t>38233-19057</t>
  </si>
  <si>
    <t>38233-38232</t>
  </si>
  <si>
    <t>38234-37942</t>
  </si>
  <si>
    <t>38239-15383</t>
  </si>
  <si>
    <t>38239-35640</t>
  </si>
  <si>
    <t>38239-35641</t>
  </si>
  <si>
    <t>38240-18300</t>
  </si>
  <si>
    <t>38254-10542</t>
  </si>
  <si>
    <t>38254-35553</t>
  </si>
  <si>
    <t>38258-13918</t>
  </si>
  <si>
    <t>38258-15730</t>
  </si>
  <si>
    <t>38259-13491</t>
  </si>
  <si>
    <t>38259-25888</t>
  </si>
  <si>
    <t>38264-25032</t>
  </si>
  <si>
    <t>38283-37459</t>
  </si>
  <si>
    <t>38283-37465</t>
  </si>
  <si>
    <t>38285-37465</t>
  </si>
  <si>
    <t>38285-37466</t>
  </si>
  <si>
    <t>38289-15144</t>
  </si>
  <si>
    <t>38289-34062</t>
  </si>
  <si>
    <t>38289-37630</t>
  </si>
  <si>
    <t>38297-38298</t>
  </si>
  <si>
    <t>38297-38300</t>
  </si>
  <si>
    <t>38298-37414</t>
  </si>
  <si>
    <t>38298-38297</t>
  </si>
  <si>
    <t>38300-11374</t>
  </si>
  <si>
    <t>38300-11384</t>
  </si>
  <si>
    <t>38300-37414</t>
  </si>
  <si>
    <t>38300-38297</t>
  </si>
  <si>
    <t>38302-11372</t>
  </si>
  <si>
    <t>38302-34094</t>
  </si>
  <si>
    <t>38302-34096</t>
  </si>
  <si>
    <t>38302-37410</t>
  </si>
  <si>
    <t>38303-11372</t>
  </si>
  <si>
    <t>38303-11373</t>
  </si>
  <si>
    <t>38303-37404</t>
  </si>
  <si>
    <t>38304-11227</t>
  </si>
  <si>
    <t>38304-37284</t>
  </si>
  <si>
    <t>38304-38536</t>
  </si>
  <si>
    <t>38307-37271</t>
  </si>
  <si>
    <t>38309-11231</t>
  </si>
  <si>
    <t>38309-37274</t>
  </si>
  <si>
    <t>38312-17001</t>
  </si>
  <si>
    <t>38312-17006</t>
  </si>
  <si>
    <t>38313-37268</t>
  </si>
  <si>
    <t>38313-38369</t>
  </si>
  <si>
    <t>38316-11207</t>
  </si>
  <si>
    <t>38316-37319</t>
  </si>
  <si>
    <t>38317-11032</t>
  </si>
  <si>
    <t>38317-37118</t>
  </si>
  <si>
    <t>38317-38318</t>
  </si>
  <si>
    <t>38318-37118</t>
  </si>
  <si>
    <t>38318-38317</t>
  </si>
  <si>
    <t>38319-38320</t>
  </si>
  <si>
    <t>38320-38319</t>
  </si>
  <si>
    <t>38324-36781</t>
  </si>
  <si>
    <t>38325-38326</t>
  </si>
  <si>
    <t>38326-11701</t>
  </si>
  <si>
    <t>38326-11703</t>
  </si>
  <si>
    <t>38326-38325</t>
  </si>
  <si>
    <t>38326-38330</t>
  </si>
  <si>
    <t>38327-38328</t>
  </si>
  <si>
    <t>38328-38327</t>
  </si>
  <si>
    <t>38330-38326</t>
  </si>
  <si>
    <t>38331-25281</t>
  </si>
  <si>
    <t>38332-11091</t>
  </si>
  <si>
    <t>38332-15762</t>
  </si>
  <si>
    <t>38332-37388</t>
  </si>
  <si>
    <t>38333-11123</t>
  </si>
  <si>
    <t>38333-39827</t>
  </si>
  <si>
    <t>38334-25121</t>
  </si>
  <si>
    <t>38334-25516</t>
  </si>
  <si>
    <t>38334-39828</t>
  </si>
  <si>
    <t>38335-39831</t>
  </si>
  <si>
    <t>38335-39835</t>
  </si>
  <si>
    <t>38335-39957</t>
  </si>
  <si>
    <t>38336-37364</t>
  </si>
  <si>
    <t>38336-39965</t>
  </si>
  <si>
    <t>38336-39969</t>
  </si>
  <si>
    <t>38337-12370</t>
  </si>
  <si>
    <t>38337-15759</t>
  </si>
  <si>
    <t>38337-39964</t>
  </si>
  <si>
    <t>38339-37611</t>
  </si>
  <si>
    <t>38340-12706</t>
  </si>
  <si>
    <t>38340-39899</t>
  </si>
  <si>
    <t>38342-10372</t>
  </si>
  <si>
    <t>38343-10370</t>
  </si>
  <si>
    <t>38343-37027</t>
  </si>
  <si>
    <t>38343-39393</t>
  </si>
  <si>
    <t>38344-37162</t>
  </si>
  <si>
    <t>38344-37171</t>
  </si>
  <si>
    <t>38344-38345</t>
  </si>
  <si>
    <t>38345-25484</t>
  </si>
  <si>
    <t>38345-38344</t>
  </si>
  <si>
    <t>38349-14870</t>
  </si>
  <si>
    <t>38349-15886</t>
  </si>
  <si>
    <t>38349-37244</t>
  </si>
  <si>
    <t>38350-14870</t>
  </si>
  <si>
    <t>38350-38351</t>
  </si>
  <si>
    <t>38351-14869</t>
  </si>
  <si>
    <t>38351-38350</t>
  </si>
  <si>
    <t>38352-25074</t>
  </si>
  <si>
    <t>38352-37895</t>
  </si>
  <si>
    <t>38353-36731</t>
  </si>
  <si>
    <t>38353-36733</t>
  </si>
  <si>
    <t>38354-38353</t>
  </si>
  <si>
    <t>38355-14157</t>
  </si>
  <si>
    <t>38356-11780</t>
  </si>
  <si>
    <t>38356-14299</t>
  </si>
  <si>
    <t>38356-39352</t>
  </si>
  <si>
    <t>38357-11798</t>
  </si>
  <si>
    <t>38357-11799</t>
  </si>
  <si>
    <t>38357-15860</t>
  </si>
  <si>
    <t>38358-36756</t>
  </si>
  <si>
    <t>38359-37246</t>
  </si>
  <si>
    <t>38359-37247</t>
  </si>
  <si>
    <t>38364-36776</t>
  </si>
  <si>
    <t>38365-36728</t>
  </si>
  <si>
    <t>38365-36729</t>
  </si>
  <si>
    <t>38365-36816</t>
  </si>
  <si>
    <t>38367-13882</t>
  </si>
  <si>
    <t>38367-36719</t>
  </si>
  <si>
    <t>38369-25421</t>
  </si>
  <si>
    <t>38369-38313</t>
  </si>
  <si>
    <t>38373-25012</t>
  </si>
  <si>
    <t>38373-25694</t>
  </si>
  <si>
    <t>38373-36909</t>
  </si>
  <si>
    <t>38374-10753</t>
  </si>
  <si>
    <t>38374-10759</t>
  </si>
  <si>
    <t>38374-36913</t>
  </si>
  <si>
    <t>38375-10693</t>
  </si>
  <si>
    <t>38375-10761</t>
  </si>
  <si>
    <t>38375-38376</t>
  </si>
  <si>
    <t>38376-10768</t>
  </si>
  <si>
    <t>38376-36913</t>
  </si>
  <si>
    <t>38376-38375</t>
  </si>
  <si>
    <t>38377-10698</t>
  </si>
  <si>
    <t>38377-10748</t>
  </si>
  <si>
    <t>38377-10751</t>
  </si>
  <si>
    <t>38378-34046</t>
  </si>
  <si>
    <t>38378-36897</t>
  </si>
  <si>
    <t>38378-38379</t>
  </si>
  <si>
    <t>38379-36891</t>
  </si>
  <si>
    <t>38379-38378</t>
  </si>
  <si>
    <t>38380-11965</t>
  </si>
  <si>
    <t>38380-25611</t>
  </si>
  <si>
    <t>38381-19733</t>
  </si>
  <si>
    <t>38381-36493</t>
  </si>
  <si>
    <t>38383-25572</t>
  </si>
  <si>
    <t>38384-11966</t>
  </si>
  <si>
    <t>38384-11969</t>
  </si>
  <si>
    <t>38384-36488</t>
  </si>
  <si>
    <t>38384-36500</t>
  </si>
  <si>
    <t>38388-36504</t>
  </si>
  <si>
    <t>38388-36506</t>
  </si>
  <si>
    <t>38389-36968</t>
  </si>
  <si>
    <t>38390-12014</t>
  </si>
  <si>
    <t>38390-12015</t>
  </si>
  <si>
    <t>38390-12088</t>
  </si>
  <si>
    <t>38392-36540</t>
  </si>
  <si>
    <t>38392-39177</t>
  </si>
  <si>
    <t>38393-36541</t>
  </si>
  <si>
    <t>38394-12108</t>
  </si>
  <si>
    <t>38394-14223</t>
  </si>
  <si>
    <t>38395-12082</t>
  </si>
  <si>
    <t>38395-12108</t>
  </si>
  <si>
    <t>38395-36583</t>
  </si>
  <si>
    <t>38396-36800</t>
  </si>
  <si>
    <t>38397-11805</t>
  </si>
  <si>
    <t>38397-36685</t>
  </si>
  <si>
    <t>38398-11805</t>
  </si>
  <si>
    <t>38398-25548</t>
  </si>
  <si>
    <t>38398-38399</t>
  </si>
  <si>
    <t>38399-13839</t>
  </si>
  <si>
    <t>38399-34217</t>
  </si>
  <si>
    <t>38399-38398</t>
  </si>
  <si>
    <t>38402-13839</t>
  </si>
  <si>
    <t>38402-36679</t>
  </si>
  <si>
    <t>38402-36681</t>
  </si>
  <si>
    <t>38403-11864</t>
  </si>
  <si>
    <t>38403-25548</t>
  </si>
  <si>
    <t>38403-34241</t>
  </si>
  <si>
    <t>38404-11715</t>
  </si>
  <si>
    <t>38404-11717</t>
  </si>
  <si>
    <t>38404-38405</t>
  </si>
  <si>
    <t>38405-11709</t>
  </si>
  <si>
    <t>38405-15869</t>
  </si>
  <si>
    <t>38405-36254</t>
  </si>
  <si>
    <t>38407-36271</t>
  </si>
  <si>
    <t>38407-37837</t>
  </si>
  <si>
    <t>38408-11658</t>
  </si>
  <si>
    <t>38408-13642</t>
  </si>
  <si>
    <t>38408-36269</t>
  </si>
  <si>
    <t>38412-36221</t>
  </si>
  <si>
    <t>38417-10911</t>
  </si>
  <si>
    <t>38417-13130</t>
  </si>
  <si>
    <t>38417-36294</t>
  </si>
  <si>
    <t>38418-11524</t>
  </si>
  <si>
    <t>38418-19764</t>
  </si>
  <si>
    <t>38419-19764</t>
  </si>
  <si>
    <t>38420-11590</t>
  </si>
  <si>
    <t>38420-36409</t>
  </si>
  <si>
    <t>38420-38421</t>
  </si>
  <si>
    <t>38421-11628</t>
  </si>
  <si>
    <t>38421-38420</t>
  </si>
  <si>
    <t>38455-35173</t>
  </si>
  <si>
    <t>38455-38158</t>
  </si>
  <si>
    <t>38460-10492</t>
  </si>
  <si>
    <t>38460-12754</t>
  </si>
  <si>
    <t>38460-15676</t>
  </si>
  <si>
    <t>38461-10483</t>
  </si>
  <si>
    <t>38461-10491</t>
  </si>
  <si>
    <t>38461-10492</t>
  </si>
  <si>
    <t>38461-38462</t>
  </si>
  <si>
    <t>38462-38461</t>
  </si>
  <si>
    <t>38467-12985</t>
  </si>
  <si>
    <t>38485-39231</t>
  </si>
  <si>
    <t>38512-10991</t>
  </si>
  <si>
    <t>38512-35235</t>
  </si>
  <si>
    <t>38530-13091</t>
  </si>
  <si>
    <t>38531-11318</t>
  </si>
  <si>
    <t>38533-37823</t>
  </si>
  <si>
    <t>38533-37825</t>
  </si>
  <si>
    <t>38535-10515</t>
  </si>
  <si>
    <t>38535-11759</t>
  </si>
  <si>
    <t>38536-11225</t>
  </si>
  <si>
    <t>38536-11241</t>
  </si>
  <si>
    <t>38536-38304</t>
  </si>
  <si>
    <t>38548-10556</t>
  </si>
  <si>
    <t>38548-13203</t>
  </si>
  <si>
    <t>38550-13242</t>
  </si>
  <si>
    <t>38550-35573</t>
  </si>
  <si>
    <t>38550-35574</t>
  </si>
  <si>
    <t>38550-35580</t>
  </si>
  <si>
    <t>38576-10707</t>
  </si>
  <si>
    <t>38576-10751</t>
  </si>
  <si>
    <t>38576-36900</t>
  </si>
  <si>
    <t>38576-36902</t>
  </si>
  <si>
    <t>38577-10715</t>
  </si>
  <si>
    <t>38577-10727</t>
  </si>
  <si>
    <t>38578-10468</t>
  </si>
  <si>
    <t>38578-25111</t>
  </si>
  <si>
    <t>38581-11874</t>
  </si>
  <si>
    <t>38581-11875</t>
  </si>
  <si>
    <t>38581-11887</t>
  </si>
  <si>
    <t>38581-25648</t>
  </si>
  <si>
    <t>38582-10413</t>
  </si>
  <si>
    <t>38582-11365</t>
  </si>
  <si>
    <t>38588-35268</t>
  </si>
  <si>
    <t>38588-35271</t>
  </si>
  <si>
    <t>38588-35273</t>
  </si>
  <si>
    <t>38591-11223</t>
  </si>
  <si>
    <t>38591-11224</t>
  </si>
  <si>
    <t>38591-38621</t>
  </si>
  <si>
    <t>38617-35182</t>
  </si>
  <si>
    <t>38617-35183</t>
  </si>
  <si>
    <t>38617-35185</t>
  </si>
  <si>
    <t>38619-10720</t>
  </si>
  <si>
    <t>38621-11043</t>
  </si>
  <si>
    <t>38621-11045</t>
  </si>
  <si>
    <t>38621-38591</t>
  </si>
  <si>
    <t>38627-37855</t>
  </si>
  <si>
    <t>38630-14427</t>
  </si>
  <si>
    <t>38630-35631</t>
  </si>
  <si>
    <t>38630-39112</t>
  </si>
  <si>
    <t>38705-37643</t>
  </si>
  <si>
    <t>38728-38732</t>
  </si>
  <si>
    <t>38732-37589</t>
  </si>
  <si>
    <t>38732-38728</t>
  </si>
  <si>
    <t>38781-38783</t>
  </si>
  <si>
    <t>38781-39327</t>
  </si>
  <si>
    <t>38782-38781</t>
  </si>
  <si>
    <t>38782-38783</t>
  </si>
  <si>
    <t>38783-38781</t>
  </si>
  <si>
    <t>38783-38782</t>
  </si>
  <si>
    <t>38783-39368</t>
  </si>
  <si>
    <t>38796-36619</t>
  </si>
  <si>
    <t>38796-38807</t>
  </si>
  <si>
    <t>38799-38800</t>
  </si>
  <si>
    <t>38800-38822</t>
  </si>
  <si>
    <t>38802-38811</t>
  </si>
  <si>
    <t>38803-12107</t>
  </si>
  <si>
    <t>38803-36616</t>
  </si>
  <si>
    <t>38803-38821</t>
  </si>
  <si>
    <t>38807-25532</t>
  </si>
  <si>
    <t>38807-38796</t>
  </si>
  <si>
    <t>38809-38802</t>
  </si>
  <si>
    <t>38809-38803</t>
  </si>
  <si>
    <t>38811-38815</t>
  </si>
  <si>
    <t>38815-38807</t>
  </si>
  <si>
    <t>38821-15866</t>
  </si>
  <si>
    <t>38821-38803</t>
  </si>
  <si>
    <t>38821-38822</t>
  </si>
  <si>
    <t>38822-38828</t>
  </si>
  <si>
    <t>38828-38829</t>
  </si>
  <si>
    <t>38828-38837</t>
  </si>
  <si>
    <t>38829-11937</t>
  </si>
  <si>
    <t>38831-38835</t>
  </si>
  <si>
    <t>38832-12034</t>
  </si>
  <si>
    <t>38833-38836</t>
  </si>
  <si>
    <t>38833-38843</t>
  </si>
  <si>
    <t>38835-38836</t>
  </si>
  <si>
    <t>38837-19741</t>
  </si>
  <si>
    <t>38837-38844</t>
  </si>
  <si>
    <t>38843-19740</t>
  </si>
  <si>
    <t>38843-38829</t>
  </si>
  <si>
    <t>38844-36604</t>
  </si>
  <si>
    <t>38845-38945</t>
  </si>
  <si>
    <t>38845-38946</t>
  </si>
  <si>
    <t>38850-38851</t>
  </si>
  <si>
    <t>38850-38855</t>
  </si>
  <si>
    <t>38851-10240</t>
  </si>
  <si>
    <t>38855-38856</t>
  </si>
  <si>
    <t>38856-36604</t>
  </si>
  <si>
    <t>38887-12088</t>
  </si>
  <si>
    <t>38890-38893</t>
  </si>
  <si>
    <t>38893-38894</t>
  </si>
  <si>
    <t>38894-25533</t>
  </si>
  <si>
    <t>38894-39301</t>
  </si>
  <si>
    <t>38897-14264</t>
  </si>
  <si>
    <t>38913-37325</t>
  </si>
  <si>
    <t>38913-39154</t>
  </si>
  <si>
    <t>38928-34114</t>
  </si>
  <si>
    <t>38928-38932</t>
  </si>
  <si>
    <t>38929-38028</t>
  </si>
  <si>
    <t>38929-38934</t>
  </si>
  <si>
    <t>38934-38929</t>
  </si>
  <si>
    <t>38940-14688</t>
  </si>
  <si>
    <t>38940-37099</t>
  </si>
  <si>
    <t>38945-38851</t>
  </si>
  <si>
    <t>38946-11956</t>
  </si>
  <si>
    <t>38953-25580</t>
  </si>
  <si>
    <t>38953-36599</t>
  </si>
  <si>
    <t>39019-11323</t>
  </si>
  <si>
    <t>39022-13424</t>
  </si>
  <si>
    <t>39023-11494</t>
  </si>
  <si>
    <t>39023-12128</t>
  </si>
  <si>
    <t>39023-37840</t>
  </si>
  <si>
    <t>39103-36050</t>
  </si>
  <si>
    <t>39103-39355</t>
  </si>
  <si>
    <t>39104-39103</t>
  </si>
  <si>
    <t>39106-10677</t>
  </si>
  <si>
    <t>39106-36057</t>
  </si>
  <si>
    <t>39106-36063</t>
  </si>
  <si>
    <t>39112-10376</t>
  </si>
  <si>
    <t>39112-36940</t>
  </si>
  <si>
    <t>39112-38630</t>
  </si>
  <si>
    <t>39125-13867</t>
  </si>
  <si>
    <t>39125-34234</t>
  </si>
  <si>
    <t>39140-11394</t>
  </si>
  <si>
    <t>39153-38913</t>
  </si>
  <si>
    <t>39161-11757</t>
  </si>
  <si>
    <t>39169-12081</t>
  </si>
  <si>
    <t>39169-36583</t>
  </si>
  <si>
    <t>39174-12027</t>
  </si>
  <si>
    <t>39174-13726</t>
  </si>
  <si>
    <t>39176-36869</t>
  </si>
  <si>
    <t>39176-36870</t>
  </si>
  <si>
    <t>39177-12103</t>
  </si>
  <si>
    <t>39177-36539</t>
  </si>
  <si>
    <t>39177-36540</t>
  </si>
  <si>
    <t>39221-13088</t>
  </si>
  <si>
    <t>39221-36286</t>
  </si>
  <si>
    <t>39225-13065</t>
  </si>
  <si>
    <t>39225-36215</t>
  </si>
  <si>
    <t>39226-39227</t>
  </si>
  <si>
    <t>39227-11723</t>
  </si>
  <si>
    <t>39227-14038</t>
  </si>
  <si>
    <t>39227-39226</t>
  </si>
  <si>
    <t>39229-11783</t>
  </si>
  <si>
    <t>39230-11790</t>
  </si>
  <si>
    <t>39230-11792</t>
  </si>
  <si>
    <t>39231-34210</t>
  </si>
  <si>
    <t>39231-36739</t>
  </si>
  <si>
    <t>39231-38485</t>
  </si>
  <si>
    <t>39234-14973</t>
  </si>
  <si>
    <t>39234-37330</t>
  </si>
  <si>
    <t>39235-39835</t>
  </si>
  <si>
    <t>39235-39837</t>
  </si>
  <si>
    <t>39300-10677</t>
  </si>
  <si>
    <t>39300-12090</t>
  </si>
  <si>
    <t>39301-10671</t>
  </si>
  <si>
    <t>39301-12090</t>
  </si>
  <si>
    <t>39301-38894</t>
  </si>
  <si>
    <t>39327-15900</t>
  </si>
  <si>
    <t>39327-38781</t>
  </si>
  <si>
    <t>39352-11799</t>
  </si>
  <si>
    <t>39354-10786</t>
  </si>
  <si>
    <t>39354-36951</t>
  </si>
  <si>
    <t>39355-36961</t>
  </si>
  <si>
    <t>39356-35231</t>
  </si>
  <si>
    <t>39368-12047</t>
  </si>
  <si>
    <t>39368-36568</t>
  </si>
  <si>
    <t>39368-38783</t>
  </si>
  <si>
    <t>39369-10375</t>
  </si>
  <si>
    <t>39369-10377</t>
  </si>
  <si>
    <t>39372-11843</t>
  </si>
  <si>
    <t>39372-34218</t>
  </si>
  <si>
    <t>39373-11845</t>
  </si>
  <si>
    <t>39373-34219</t>
  </si>
  <si>
    <t>39375-11632</t>
  </si>
  <si>
    <t>39375-36403</t>
  </si>
  <si>
    <t>39380-11769</t>
  </si>
  <si>
    <t>39380-11953</t>
  </si>
  <si>
    <t>39383-10529</t>
  </si>
  <si>
    <t>39383-25547</t>
  </si>
  <si>
    <t>39389-11022</t>
  </si>
  <si>
    <t>39389-11024</t>
  </si>
  <si>
    <t>39393-10369</t>
  </si>
  <si>
    <t>39393-38343</t>
  </si>
  <si>
    <t>39395-10347</t>
  </si>
  <si>
    <t>39395-50001</t>
  </si>
  <si>
    <t>39396-14312</t>
  </si>
  <si>
    <t>39396-14314</t>
  </si>
  <si>
    <t>39397-10395</t>
  </si>
  <si>
    <t>39397-18345</t>
  </si>
  <si>
    <t>39399-10785</t>
  </si>
  <si>
    <t>39399-15740</t>
  </si>
  <si>
    <t>39415-25230</t>
  </si>
  <si>
    <t>39453-11426</t>
  </si>
  <si>
    <t>39453-39454</t>
  </si>
  <si>
    <t>39454-13642</t>
  </si>
  <si>
    <t>39454-39453</t>
  </si>
  <si>
    <t>39455-36536</t>
  </si>
  <si>
    <t>39459-13396</t>
  </si>
  <si>
    <t>39459-35628</t>
  </si>
  <si>
    <t>39460-12614</t>
  </si>
  <si>
    <t>39460-35440</t>
  </si>
  <si>
    <t>39461-12614</t>
  </si>
  <si>
    <t>39461-39462</t>
  </si>
  <si>
    <t>39462-15404</t>
  </si>
  <si>
    <t>39462-39461</t>
  </si>
  <si>
    <t>39464-13309</t>
  </si>
  <si>
    <t>39464-13346</t>
  </si>
  <si>
    <t>39464-39467</t>
  </si>
  <si>
    <t>39465-13382</t>
  </si>
  <si>
    <t>39465-15845</t>
  </si>
  <si>
    <t>39467-13314</t>
  </si>
  <si>
    <t>39467-39464</t>
  </si>
  <si>
    <t>39474-15689</t>
  </si>
  <si>
    <t>39474-25704</t>
  </si>
  <si>
    <t>39485-10784</t>
  </si>
  <si>
    <t>39485-15741</t>
  </si>
  <si>
    <t>39487-10772</t>
  </si>
  <si>
    <t>39487-36924</t>
  </si>
  <si>
    <t>39495-35441</t>
  </si>
  <si>
    <t>39565-11021</t>
  </si>
  <si>
    <t>39565-36820</t>
  </si>
  <si>
    <t>39572-37340</t>
  </si>
  <si>
    <t>39572-39831</t>
  </si>
  <si>
    <t>39573-11348</t>
  </si>
  <si>
    <t>39573-11363</t>
  </si>
  <si>
    <t>39581-37196</t>
  </si>
  <si>
    <t>39581-39582</t>
  </si>
  <si>
    <t>39582-10340</t>
  </si>
  <si>
    <t>39582-39581</t>
  </si>
  <si>
    <t>39583-10353</t>
  </si>
  <si>
    <t>39583-37010</t>
  </si>
  <si>
    <t>39587-10545</t>
  </si>
  <si>
    <t>39587-36448</t>
  </si>
  <si>
    <t>39588-13966</t>
  </si>
  <si>
    <t>39588-37024</t>
  </si>
  <si>
    <t>39601-10033</t>
  </si>
  <si>
    <t>39601-12826</t>
  </si>
  <si>
    <t>39609-10278</t>
  </si>
  <si>
    <t>39609-10289</t>
  </si>
  <si>
    <t>39611-12129</t>
  </si>
  <si>
    <t>39611-12130</t>
  </si>
  <si>
    <t>39611-13491</t>
  </si>
  <si>
    <t>39617-10529</t>
  </si>
  <si>
    <t>39617-36443</t>
  </si>
  <si>
    <t>39620-11331</t>
  </si>
  <si>
    <t>39620-36220</t>
  </si>
  <si>
    <t>39681-25006</t>
  </si>
  <si>
    <t>39684-35613</t>
  </si>
  <si>
    <t>39684-39694</t>
  </si>
  <si>
    <t>39694-35550</t>
  </si>
  <si>
    <t>39694-39684</t>
  </si>
  <si>
    <t>39781-25563</t>
  </si>
  <si>
    <t>39801-25531</t>
  </si>
  <si>
    <t>39820-35611</t>
  </si>
  <si>
    <t>39820-35624</t>
  </si>
  <si>
    <t>39822-11119</t>
  </si>
  <si>
    <t>39822-37330</t>
  </si>
  <si>
    <t>39823-14971</t>
  </si>
  <si>
    <t>39823-37339</t>
  </si>
  <si>
    <t>39824-37390</t>
  </si>
  <si>
    <t>39824-39826</t>
  </si>
  <si>
    <t>39825-37390</t>
  </si>
  <si>
    <t>39825-39829</t>
  </si>
  <si>
    <t>39826-37389</t>
  </si>
  <si>
    <t>39826-39824</t>
  </si>
  <si>
    <t>39827-38333</t>
  </si>
  <si>
    <t>39827-39828</t>
  </si>
  <si>
    <t>39828-38334</t>
  </si>
  <si>
    <t>39828-39827</t>
  </si>
  <si>
    <t>39829-25516</t>
  </si>
  <si>
    <t>39829-39825</t>
  </si>
  <si>
    <t>39831-38335</t>
  </si>
  <si>
    <t>39831-39572</t>
  </si>
  <si>
    <t>39834-14930</t>
  </si>
  <si>
    <t>39834-37330</t>
  </si>
  <si>
    <t>39835-38335</t>
  </si>
  <si>
    <t>39835-39235</t>
  </si>
  <si>
    <t>39836-11099</t>
  </si>
  <si>
    <t>39836-14973</t>
  </si>
  <si>
    <t>39837-37334</t>
  </si>
  <si>
    <t>39837-39235</t>
  </si>
  <si>
    <t>39845-25668</t>
  </si>
  <si>
    <t>39850-37228</t>
  </si>
  <si>
    <t>39850-37341</t>
  </si>
  <si>
    <t>39851-14963</t>
  </si>
  <si>
    <t>39851-39864</t>
  </si>
  <si>
    <t>39853-37228</t>
  </si>
  <si>
    <t>39853-39855</t>
  </si>
  <si>
    <t>39854-37227</t>
  </si>
  <si>
    <t>39854-37228</t>
  </si>
  <si>
    <t>39855-37224</t>
  </si>
  <si>
    <t>39855-39853</t>
  </si>
  <si>
    <t>39856-37224</t>
  </si>
  <si>
    <t>39856-39859</t>
  </si>
  <si>
    <t>39858-37216</t>
  </si>
  <si>
    <t>39858-39869</t>
  </si>
  <si>
    <t>39859-37216</t>
  </si>
  <si>
    <t>39859-39856</t>
  </si>
  <si>
    <t>39863-37225</t>
  </si>
  <si>
    <t>39863-39864</t>
  </si>
  <si>
    <t>39864-39851</t>
  </si>
  <si>
    <t>39864-39863</t>
  </si>
  <si>
    <t>39864-39972</t>
  </si>
  <si>
    <t>39865-39973</t>
  </si>
  <si>
    <t>39866-37203</t>
  </si>
  <si>
    <t>39866-37217</t>
  </si>
  <si>
    <t>39867-25656</t>
  </si>
  <si>
    <t>39867-37213</t>
  </si>
  <si>
    <t>39868-37218</t>
  </si>
  <si>
    <t>39868-39903</t>
  </si>
  <si>
    <t>39869-37215</t>
  </si>
  <si>
    <t>39869-39858</t>
  </si>
  <si>
    <t>39870-37213</t>
  </si>
  <si>
    <t>39870-37218</t>
  </si>
  <si>
    <t>39872-37217</t>
  </si>
  <si>
    <t>39872-39873</t>
  </si>
  <si>
    <t>39873-37199</t>
  </si>
  <si>
    <t>39873-39872</t>
  </si>
  <si>
    <t>39874-37213</t>
  </si>
  <si>
    <t>39874-37215</t>
  </si>
  <si>
    <t>39875-14657</t>
  </si>
  <si>
    <t>39875-14811</t>
  </si>
  <si>
    <t>39876-25657</t>
  </si>
  <si>
    <t>39876-50001</t>
  </si>
  <si>
    <t>39877-14652</t>
  </si>
  <si>
    <t>39877-14815</t>
  </si>
  <si>
    <t>39878-37203</t>
  </si>
  <si>
    <t>39878-39883</t>
  </si>
  <si>
    <t>39883-15880</t>
  </si>
  <si>
    <t>39883-39878</t>
  </si>
  <si>
    <t>39884-37196</t>
  </si>
  <si>
    <t>39884-37198</t>
  </si>
  <si>
    <t>39886-14952</t>
  </si>
  <si>
    <t>39886-37226</t>
  </si>
  <si>
    <t>39887-14950</t>
  </si>
  <si>
    <t>39887-37226</t>
  </si>
  <si>
    <t>39890-14327</t>
  </si>
  <si>
    <t>39890-36990</t>
  </si>
  <si>
    <t>39899-37329</t>
  </si>
  <si>
    <t>39899-38340</t>
  </si>
  <si>
    <t>39902-37940</t>
  </si>
  <si>
    <t>39902-37942</t>
  </si>
  <si>
    <t>39903-37207</t>
  </si>
  <si>
    <t>39903-39868</t>
  </si>
  <si>
    <t>39905-18373</t>
  </si>
  <si>
    <t>39905-35672</t>
  </si>
  <si>
    <t>39908-39909</t>
  </si>
  <si>
    <t>39908-39972</t>
  </si>
  <si>
    <t>39909-14819</t>
  </si>
  <si>
    <t>39909-39908</t>
  </si>
  <si>
    <t>39910-14963</t>
  </si>
  <si>
    <t>39910-37342</t>
  </si>
  <si>
    <t>39912-39915</t>
  </si>
  <si>
    <t>39913-37344</t>
  </si>
  <si>
    <t>39913-39914</t>
  </si>
  <si>
    <t>39914-25731</t>
  </si>
  <si>
    <t>39914-39913</t>
  </si>
  <si>
    <t>39915-37922</t>
  </si>
  <si>
    <t>39915-39912</t>
  </si>
  <si>
    <t>39946-11667</t>
  </si>
  <si>
    <t>39946-37831</t>
  </si>
  <si>
    <t>39953-10566</t>
  </si>
  <si>
    <t>39953-25118</t>
  </si>
  <si>
    <t>39954-10542</t>
  </si>
  <si>
    <t>39954-10543</t>
  </si>
  <si>
    <t>39957-38335</t>
  </si>
  <si>
    <t>39958-11368</t>
  </si>
  <si>
    <t>39958-39960</t>
  </si>
  <si>
    <t>39959-34043</t>
  </si>
  <si>
    <t>39959-37361</t>
  </si>
  <si>
    <t>39960-39958</t>
  </si>
  <si>
    <t>39962-11368</t>
  </si>
  <si>
    <t>39962-37364</t>
  </si>
  <si>
    <t>39964-38337</t>
  </si>
  <si>
    <t>39964-39966</t>
  </si>
  <si>
    <t>39965-38336</t>
  </si>
  <si>
    <t>39965-39971</t>
  </si>
  <si>
    <t>39966-37361</t>
  </si>
  <si>
    <t>39966-39964</t>
  </si>
  <si>
    <t>39967-12290</t>
  </si>
  <si>
    <t>39967-39969</t>
  </si>
  <si>
    <t>39969-38336</t>
  </si>
  <si>
    <t>39969-39967</t>
  </si>
  <si>
    <t>39970-13104</t>
  </si>
  <si>
    <t>39970-36281</t>
  </si>
  <si>
    <t>39971-15759</t>
  </si>
  <si>
    <t>39971-39965</t>
  </si>
  <si>
    <t>39972-39864</t>
  </si>
  <si>
    <t>39972-39908</t>
  </si>
  <si>
    <t>39973-14819</t>
  </si>
  <si>
    <t>39973-39865</t>
  </si>
  <si>
    <t>50000-50001</t>
  </si>
  <si>
    <t>50001-39395</t>
  </si>
  <si>
    <t>50001-39876</t>
  </si>
  <si>
    <t>50001-50000</t>
  </si>
  <si>
    <t>50117-13364</t>
  </si>
  <si>
    <t>50117-50118</t>
  </si>
  <si>
    <t>50118-50117</t>
  </si>
  <si>
    <t>50158-50159</t>
  </si>
  <si>
    <t>50158-50164</t>
  </si>
  <si>
    <t>50159-50158</t>
  </si>
  <si>
    <t>50159-50160</t>
  </si>
  <si>
    <t>50160-50159</t>
  </si>
  <si>
    <t>50160-50161</t>
  </si>
  <si>
    <t>50161-50160</t>
  </si>
  <si>
    <t>50164-36347</t>
  </si>
  <si>
    <t>50164-50158</t>
  </si>
  <si>
    <t>50303-36347</t>
  </si>
  <si>
    <t>50303-50304</t>
  </si>
  <si>
    <t>50304-12131</t>
  </si>
  <si>
    <t>50304-50303</t>
  </si>
  <si>
    <t>51122-12408</t>
  </si>
  <si>
    <t>51347-10781</t>
  </si>
  <si>
    <t>51347-36933</t>
  </si>
  <si>
    <t>51348-36938</t>
  </si>
  <si>
    <t>51348-51421</t>
  </si>
  <si>
    <t>51421-36931</t>
  </si>
  <si>
    <t>51421-51422</t>
  </si>
  <si>
    <t>51568-12039</t>
  </si>
  <si>
    <t>51568-51569</t>
  </si>
  <si>
    <t>51569-36602</t>
  </si>
  <si>
    <t>51603-19012</t>
  </si>
  <si>
    <t>51604-11949</t>
  </si>
  <si>
    <t>51604-36499</t>
  </si>
  <si>
    <t>51611-36493</t>
  </si>
  <si>
    <t>95036-37864</t>
  </si>
  <si>
    <t>95036-37866</t>
  </si>
  <si>
    <t>95180-10683</t>
  </si>
  <si>
    <t>95181-10721</t>
  </si>
  <si>
    <t>95181-95182</t>
  </si>
  <si>
    <t>95182-95181</t>
  </si>
  <si>
    <t>95182-95183</t>
  </si>
  <si>
    <t>95183-10888</t>
  </si>
  <si>
    <t>95183-95182</t>
  </si>
  <si>
    <t>95208-14044</t>
  </si>
  <si>
    <t>95208-95209</t>
  </si>
  <si>
    <t>95209-14119</t>
  </si>
  <si>
    <t>95209-95208</t>
  </si>
  <si>
    <t>95210-11797</t>
  </si>
  <si>
    <t>37617-37927</t>
  </si>
  <si>
    <t>37927-37617</t>
  </si>
  <si>
    <t>10653-36865</t>
  </si>
  <si>
    <t>10870-35285</t>
  </si>
  <si>
    <t>10870-35291</t>
  </si>
  <si>
    <t>11364-37645</t>
  </si>
  <si>
    <t>11364-38705</t>
  </si>
  <si>
    <t>12055-37863</t>
  </si>
  <si>
    <t>12061-36584</t>
  </si>
  <si>
    <t>12066-36569</t>
  </si>
  <si>
    <t>12095-36565</t>
  </si>
  <si>
    <t>12823-35210</t>
  </si>
  <si>
    <t>13450-39455</t>
  </si>
  <si>
    <t>13589-36350</t>
  </si>
  <si>
    <t>13589-36362</t>
  </si>
  <si>
    <t>14270-36866</t>
  </si>
  <si>
    <t>14273-36865</t>
  </si>
  <si>
    <t>25613-36350</t>
  </si>
  <si>
    <t>25663-36149</t>
  </si>
  <si>
    <t>34128-39618</t>
  </si>
  <si>
    <t>34130-34131</t>
  </si>
  <si>
    <t>34131-34130</t>
  </si>
  <si>
    <t>34131-34132</t>
  </si>
  <si>
    <t>34132-34131</t>
  </si>
  <si>
    <t>34132-34133</t>
  </si>
  <si>
    <t>34133-34132</t>
  </si>
  <si>
    <t>34134-34133</t>
  </si>
  <si>
    <t>34136-34134</t>
  </si>
  <si>
    <t>35210-12823</t>
  </si>
  <si>
    <t>35210-35291</t>
  </si>
  <si>
    <t>35210-36149</t>
  </si>
  <si>
    <t>35285-10870</t>
  </si>
  <si>
    <t>35291-10870</t>
  </si>
  <si>
    <t>35291-35210</t>
  </si>
  <si>
    <t>35303-38643</t>
  </si>
  <si>
    <t>35611-35612</t>
  </si>
  <si>
    <t>35612-35611</t>
  </si>
  <si>
    <t>36149-25663</t>
  </si>
  <si>
    <t>36149-35210</t>
  </si>
  <si>
    <t>36350-13589</t>
  </si>
  <si>
    <t>36350-25613</t>
  </si>
  <si>
    <t>36362-13589</t>
  </si>
  <si>
    <t>36362-15672</t>
  </si>
  <si>
    <t>36372-11630</t>
  </si>
  <si>
    <t>36562-12095</t>
  </si>
  <si>
    <t>36565-12066</t>
  </si>
  <si>
    <t>36865-10653</t>
  </si>
  <si>
    <t>36865-14273</t>
  </si>
  <si>
    <t>36866-14270</t>
  </si>
  <si>
    <t>36878-10670</t>
  </si>
  <si>
    <t>36878-14272</t>
  </si>
  <si>
    <t>37645-11364</t>
  </si>
  <si>
    <t>38277-38728</t>
  </si>
  <si>
    <t>38643-35303</t>
  </si>
  <si>
    <t>38643-39618</t>
  </si>
  <si>
    <t>38705-11364</t>
  </si>
  <si>
    <t>38728-38277</t>
  </si>
  <si>
    <t>39455-13450</t>
  </si>
  <si>
    <t>39618-34128</t>
  </si>
  <si>
    <t>39618-38643</t>
  </si>
  <si>
    <t>15350-35108</t>
  </si>
  <si>
    <t>35108-15350</t>
  </si>
  <si>
    <t>35108-38258</t>
  </si>
  <si>
    <t>38258-35108</t>
  </si>
  <si>
    <t>ACR-RB-002</t>
  </si>
  <si>
    <t>ACR-RC-002</t>
  </si>
  <si>
    <t>ALB-RB-001</t>
  </si>
  <si>
    <t>ALB-RC-013</t>
  </si>
  <si>
    <t>ANN-RC-002</t>
  </si>
  <si>
    <t>ANN-RC-003</t>
  </si>
  <si>
    <t>ANN-RC-004</t>
  </si>
  <si>
    <t>ANN-RC-005</t>
  </si>
  <si>
    <t>ANN-RC-006</t>
  </si>
  <si>
    <t>ANN-RC-007</t>
  </si>
  <si>
    <t>ANN-RI-003</t>
  </si>
  <si>
    <t>ANN-RI-004</t>
  </si>
  <si>
    <t>ASH-RI-004</t>
  </si>
  <si>
    <t>ASH-RI-005</t>
  </si>
  <si>
    <t>ASP-RI-001</t>
  </si>
  <si>
    <t>BEL-RC-003</t>
  </si>
  <si>
    <t>BOH-RC-003</t>
  </si>
  <si>
    <t>BRD-RC-002</t>
  </si>
  <si>
    <t>BRD-RC-003</t>
  </si>
  <si>
    <t>BUR-RI-001</t>
  </si>
  <si>
    <t>CDE-RC-007</t>
  </si>
  <si>
    <t>CDE-RI-004</t>
  </si>
  <si>
    <t>CDL-RC-004</t>
  </si>
  <si>
    <t>CHE-RC-012</t>
  </si>
  <si>
    <t>CHE-RC-013</t>
  </si>
  <si>
    <t>CHE-RI-008</t>
  </si>
  <si>
    <t>CHL-RC-001</t>
  </si>
  <si>
    <t>CLF-RI-002</t>
  </si>
  <si>
    <t>CLF-RI-003</t>
  </si>
  <si>
    <t>COP-RC-001</t>
  </si>
  <si>
    <t>DUR-RC-005</t>
  </si>
  <si>
    <t>EAB-RC-012</t>
  </si>
  <si>
    <t>ELG-RC-002</t>
  </si>
  <si>
    <t>ELG-RI-001</t>
  </si>
  <si>
    <t>EMP-RC-002</t>
  </si>
  <si>
    <t>EMP-RC-003</t>
  </si>
  <si>
    <t>EMP-RC-005</t>
  </si>
  <si>
    <t>EMP-RC-006</t>
  </si>
  <si>
    <t>EMP-RC-007</t>
  </si>
  <si>
    <t>EMP-RC-008</t>
  </si>
  <si>
    <t>EMP-RI-001</t>
  </si>
  <si>
    <t>EMP-RI-002</t>
  </si>
  <si>
    <t>EVP-RB-001</t>
  </si>
  <si>
    <t>EVP-RC-001</t>
  </si>
  <si>
    <t>EVP-RI-001</t>
  </si>
  <si>
    <t>FFD-RI-001</t>
  </si>
  <si>
    <t>FLK-RI-002</t>
  </si>
  <si>
    <t>FTP-RI-005</t>
  </si>
  <si>
    <t>GAP-RC-001</t>
  </si>
  <si>
    <t>GUM-RC-004</t>
  </si>
  <si>
    <t>GUM-RC-005</t>
  </si>
  <si>
    <t>GUM-RI-003</t>
  </si>
  <si>
    <t>HAW-RI-002</t>
  </si>
  <si>
    <t>HAW-RI-003</t>
  </si>
  <si>
    <t>HEA-RC-009</t>
  </si>
  <si>
    <t>HEA-RC-010</t>
  </si>
  <si>
    <t>HEA-RI-003</t>
  </si>
  <si>
    <t>HEM-RC-007</t>
  </si>
  <si>
    <t>HEM-RI-007</t>
  </si>
  <si>
    <t>HER-RI-002</t>
  </si>
  <si>
    <t>HPW-RI-001</t>
  </si>
  <si>
    <t>HPW-RI-002</t>
  </si>
  <si>
    <t>IND-RI-006</t>
  </si>
  <si>
    <t>IND-RI-007</t>
  </si>
  <si>
    <t>JAH-RI-001</t>
  </si>
  <si>
    <t>JIN-RC-001</t>
  </si>
  <si>
    <t>KAN-RI-001</t>
  </si>
  <si>
    <t>KGR-RI-001</t>
  </si>
  <si>
    <t>KGR-RI-002</t>
  </si>
  <si>
    <t>KGR-RI-003</t>
  </si>
  <si>
    <t>LUT-RC-001</t>
  </si>
  <si>
    <t>MDW-RC-003</t>
  </si>
  <si>
    <t>MDW-RC-004</t>
  </si>
  <si>
    <t>MDW-RC-005</t>
  </si>
  <si>
    <t>MDW-RC-006</t>
  </si>
  <si>
    <t>MGE-RC-002</t>
  </si>
  <si>
    <t>MIT-RC-003</t>
  </si>
  <si>
    <t>MNW-RC-002</t>
  </si>
  <si>
    <t>MNW-RC-003</t>
  </si>
  <si>
    <t>MNW-RC-004</t>
  </si>
  <si>
    <t>MOR-RB-001</t>
  </si>
  <si>
    <t>MOR-RC-002</t>
  </si>
  <si>
    <t>MOR-RC-003</t>
  </si>
  <si>
    <t>MOR-RI-003</t>
  </si>
  <si>
    <t>MOR-RI-004</t>
  </si>
  <si>
    <t>MOR-RI-005</t>
  </si>
  <si>
    <t>MOR-RI-006</t>
  </si>
  <si>
    <t>NOG-RC-002</t>
  </si>
  <si>
    <t>NOG-RI-001</t>
  </si>
  <si>
    <t>NOG-RI-002</t>
  </si>
  <si>
    <t>NOG-RI-003</t>
  </si>
  <si>
    <t>NRP-RI-005</t>
  </si>
  <si>
    <t>NUD-RC-003</t>
  </si>
  <si>
    <t>NUD-RC-004</t>
  </si>
  <si>
    <t>NUN-RI-002</t>
  </si>
  <si>
    <t>NWM-RI-002</t>
  </si>
  <si>
    <t>NWM-RI-003</t>
  </si>
  <si>
    <t>OXY-RB-001</t>
  </si>
  <si>
    <t>OXY-RI-006</t>
  </si>
  <si>
    <t>OXY-RI-007</t>
  </si>
  <si>
    <t>PAL-RC-006</t>
  </si>
  <si>
    <t>PAL-RC-007</t>
  </si>
  <si>
    <t>PAL-RC-008</t>
  </si>
  <si>
    <t>PIN-RI-005</t>
  </si>
  <si>
    <t>RIC-RC-008</t>
  </si>
  <si>
    <t>ROC-RC-043</t>
  </si>
  <si>
    <t>ROC-RC-044</t>
  </si>
  <si>
    <t>ROC-RC-045</t>
  </si>
  <si>
    <t>ROC-RC-046</t>
  </si>
  <si>
    <t>ROC-RC-047</t>
  </si>
  <si>
    <t>ROC-RC-048</t>
  </si>
  <si>
    <t>ROC-RC-049</t>
  </si>
  <si>
    <t>ROC-RC-050</t>
  </si>
  <si>
    <t>ROK-RB-001</t>
  </si>
  <si>
    <t>ROK-RB-002</t>
  </si>
  <si>
    <t>ROK-RC-001</t>
  </si>
  <si>
    <t>RUN-LC-001</t>
  </si>
  <si>
    <t>SAL-RI-001</t>
  </si>
  <si>
    <t>SBR-RI-004</t>
  </si>
  <si>
    <t>SGT-RI-002</t>
  </si>
  <si>
    <t>SIP-RI-001</t>
  </si>
  <si>
    <t>SLU-RI-001</t>
  </si>
  <si>
    <t>STF-RI-001</t>
  </si>
  <si>
    <t>STH-RI-001</t>
  </si>
  <si>
    <t>STN-RC-001</t>
  </si>
  <si>
    <t>SWD-RC-001</t>
  </si>
  <si>
    <t>TAI-RC-003</t>
  </si>
  <si>
    <t>TAI-RC-004</t>
  </si>
  <si>
    <t>TIN-RI-006</t>
  </si>
  <si>
    <t>TOO-RI-007</t>
  </si>
  <si>
    <t>TOO-RI-008</t>
  </si>
  <si>
    <t>UKE-RC-002</t>
  </si>
  <si>
    <t>UKE-RC-003</t>
  </si>
  <si>
    <t>UKE-RI-001</t>
  </si>
  <si>
    <t>VIR-RI-001</t>
  </si>
  <si>
    <t>WAK-RI-006</t>
  </si>
  <si>
    <t>WCL-LC-006</t>
  </si>
  <si>
    <t>WCL-RC-020</t>
  </si>
  <si>
    <t>WCL-RI-007</t>
  </si>
  <si>
    <t>WIL-RC-021</t>
  </si>
  <si>
    <t>WIL-RC-022</t>
  </si>
  <si>
    <t>WOO-RC-001</t>
  </si>
  <si>
    <t>WOO-RI-004</t>
  </si>
  <si>
    <t>WSR-RC-005</t>
  </si>
  <si>
    <t>WSR-RI-003</t>
  </si>
  <si>
    <t>WST-RI-001</t>
  </si>
  <si>
    <t>WVH-RI-003</t>
  </si>
  <si>
    <t>WVH-RI-004</t>
  </si>
  <si>
    <t>WYW-LC-006</t>
  </si>
  <si>
    <t>WYW-RC-009</t>
  </si>
  <si>
    <t>WYW-RC-010</t>
  </si>
  <si>
    <t>YER-RB-001</t>
  </si>
  <si>
    <t>ZIL-RI-002</t>
  </si>
  <si>
    <t>MKA-RC-001</t>
  </si>
  <si>
    <t>MKA-RC-002</t>
  </si>
  <si>
    <t>MKA-RI-001</t>
  </si>
  <si>
    <t>Length (m)</t>
  </si>
  <si>
    <t>Hierarchy/Name</t>
  </si>
  <si>
    <t>Direct Construction Cost</t>
  </si>
  <si>
    <t>Construction Contingency Rate %</t>
  </si>
  <si>
    <t>Project Owners Cost (23% Direct Construction Cost)($)</t>
  </si>
  <si>
    <t>Total Construction Cost ($)</t>
  </si>
  <si>
    <t>Year of Provision</t>
  </si>
  <si>
    <t>Establishment Cost</t>
  </si>
  <si>
    <t>Establishment Cost (Escalated)</t>
  </si>
  <si>
    <t>Net Present Value of Establishment Cost</t>
  </si>
  <si>
    <t>Size of Land (m2)</t>
  </si>
  <si>
    <t>Land Unit Rate ($/m2)</t>
  </si>
  <si>
    <t>Construction Unit Rate ($/m)</t>
  </si>
  <si>
    <t>Construction Cost</t>
  </si>
  <si>
    <t xml:space="preserve">Cost of Trunk Infrastructure </t>
  </si>
  <si>
    <t>1. Project costs are on costs to undertake detailed design, survey, geotechnical investigations, project management, and supervision of construction works and obtain certification from a Registered Professional Engineer of Queensland. Project costs equate to 23% of the direct and indirect embellishment costs.
2. Contingency costs are based on the project delivery date, and applied to the direct construction cost, indirect construction cost and project cost. Contingencies equate to 7.5% for projects with a delivery date up to 2024, 15% for projects with a delivery date up to 2029 and 20% for projects with a delivery date up to 2034.
3. Total embellishment cost is the sum of direct embellishment cost, indirect embellishment cost, project cost and construction contingency cost. 
4. Terminal Value Adjustment is only applicable to items that have an estimated completion date between 2026 and 2036, items value exceeds 20% of the total network value in the same catchment and same year of provision, and items catchment has spare capacity greater than 30%.
5. Total embellishment cost is the sum of direct embellishment cost, indirect embellishment cost, project cost and construction contingency cost. 
6. Grants and subsidies only apply to Open Level Crossing projects.
7. All items and costs are allocated to a service catchment based on outputs from the BSTM Transport Model.</t>
  </si>
  <si>
    <t>Rochedale Road/Miles Platting Road Intersection</t>
  </si>
  <si>
    <t>EMP-RC-004</t>
  </si>
  <si>
    <t>7, 9</t>
  </si>
  <si>
    <t>8, 16</t>
  </si>
  <si>
    <t>14, 15</t>
  </si>
  <si>
    <t>6, 7</t>
  </si>
  <si>
    <t>13, 14</t>
  </si>
  <si>
    <t>7, 8</t>
  </si>
  <si>
    <t>9, 10</t>
  </si>
  <si>
    <t>2, 3</t>
  </si>
  <si>
    <t>14, 16</t>
  </si>
  <si>
    <t>Hamilton Road/Newman Road Intersection</t>
  </si>
  <si>
    <t>R233, R213</t>
  </si>
  <si>
    <t>R232, R233</t>
  </si>
  <si>
    <t>R72, R71</t>
  </si>
  <si>
    <t>R92, R91</t>
  </si>
  <si>
    <t>R112, R113</t>
  </si>
  <si>
    <t>R274, R275</t>
  </si>
  <si>
    <t>R294, R274</t>
  </si>
  <si>
    <t>R294, R295</t>
  </si>
  <si>
    <t>R111, R112</t>
  </si>
  <si>
    <t>R232, R252</t>
  </si>
  <si>
    <t>R196, R197</t>
  </si>
  <si>
    <t>R197, R177</t>
  </si>
  <si>
    <t>R95, R94</t>
  </si>
  <si>
    <t>R312, R311</t>
  </si>
  <si>
    <t>R331, R311</t>
  </si>
  <si>
    <t>R255, R275</t>
  </si>
  <si>
    <t>R275, R276</t>
  </si>
  <si>
    <t>R231, R251</t>
  </si>
  <si>
    <t>R312, R292</t>
  </si>
  <si>
    <t>Green Camp Road/Manly Road Intersection</t>
  </si>
  <si>
    <t>1, 5</t>
  </si>
  <si>
    <t>8, 4</t>
  </si>
  <si>
    <t>13, 12</t>
  </si>
  <si>
    <t>1, 4, 5</t>
  </si>
  <si>
    <t>ASP-RI-002</t>
  </si>
  <si>
    <t>Boundary Road (Kimberley Street to Acanthus Street)</t>
  </si>
  <si>
    <t>Cavendish Road/Holdsworth Street Intersection</t>
  </si>
  <si>
    <t>Fig Tree Pocket Road/Kenmore Road Intersection</t>
  </si>
  <si>
    <t>New Cleveland Road (Green Camp Road to Grassdale Road)</t>
  </si>
  <si>
    <t>Hemmant Tingalpa Road/Wynnum Road Intersection</t>
  </si>
  <si>
    <t>High Street (Jephson Street to Sherwood Road)</t>
  </si>
  <si>
    <t>Meadowlands Road (Wright Street to Belmont Road)</t>
  </si>
  <si>
    <t>Melton Road/Buckland Road Intersection</t>
  </si>
  <si>
    <t>Nottingham Road (Menser Street to Benhiam Street)</t>
  </si>
  <si>
    <t>Orange Grove Road/Lillian Avenue Intersection</t>
  </si>
  <si>
    <t>Upper Kedron Road (Nelson Place to bridge over Cedar Creek)</t>
  </si>
  <si>
    <t>Unit Rates</t>
  </si>
  <si>
    <t>Demand Forecast</t>
  </si>
  <si>
    <t>Capital Indexation Rates - Historical (Mar Qtr.)</t>
  </si>
  <si>
    <t>Data References</t>
  </si>
  <si>
    <t>three (3) yr. rolling average Roads and Bridges Index (ABS 6427, Table 17, Index 3101, Series ID: A2333727L - Mar Qtrs.)</t>
  </si>
  <si>
    <t>three (3) yr. rolling average Consumer Price Index (ABS 6427, Table 17, Index 3101, Series ID: A2333727L - Mar Qtrs.)</t>
  </si>
  <si>
    <t>CLR-RI-001</t>
  </si>
  <si>
    <t>Coonan Street/Wharf Street Intersection</t>
  </si>
  <si>
    <t>DAR-RC-007</t>
  </si>
  <si>
    <t>Harcourt Road (Railway Parade to Winslow Street)</t>
  </si>
  <si>
    <t>DAR-RC-008</t>
  </si>
  <si>
    <t>Harcourt Road (Winslow Street to Ipswich Road)</t>
  </si>
  <si>
    <t>DAR-RI-004</t>
  </si>
  <si>
    <t>Harcourt Road/Winslow Street Intersection</t>
  </si>
  <si>
    <t>KRR-RC-004</t>
  </si>
  <si>
    <t>Settlement Road (407 Settlement Road to Kilbowie Street)</t>
  </si>
  <si>
    <t>KRR-RC-003</t>
  </si>
  <si>
    <t>WCL-RC-008</t>
  </si>
  <si>
    <t>Vulture Street East (575 Vulture Street East to Stanley Street East)</t>
  </si>
  <si>
    <t>Settlement Road (Mungarie Street to 407 Settlement Road)</t>
  </si>
  <si>
    <t>Wacol Station Road (Wolston Road to Wacol Station Road)</t>
  </si>
  <si>
    <t>Boundary Rd (Centenary Motorway to Macgregor Place)</t>
  </si>
  <si>
    <t>R289, R269</t>
  </si>
  <si>
    <t>Nottingham Road (Benhiam Street to Appleby Street)</t>
  </si>
  <si>
    <t>Detailed Forecast Demand Growth Profile</t>
  </si>
  <si>
    <t>LGIP amendment 1B - Roads Network - Schedule of Works model. Effective 27th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</si>
</sst>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8" formatCode="&quot;$&quot;#,##0.00;[Red]\-&quot;$&quot;#,##0.00"/>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 #,##0.000_-;\-* #,##0.000_-;_-* &quot;-&quot;??_-;_-@_-"/>
    <numFmt numFmtId="167" formatCode="&quot;$&quot;#,##0"/>
    <numFmt numFmtId="168" formatCode="0.0%"/>
    <numFmt numFmtId="169" formatCode="_-#,##0_-;\(#,##0\);_-&quot;-&quot;_-;_-@_-"/>
    <numFmt numFmtId="170" formatCode="[$-C09]dd\-mmm\-yy;@"/>
    <numFmt numFmtId="171" formatCode="_(* #,##0.0000_)_;;_(* \(#,##0.0000\)_;;_(* #,##0.0000_)_;"/>
    <numFmt numFmtId="172" formatCode="\ 0.00%;\-0.00%"/>
    <numFmt numFmtId="173" formatCode="\ #,##0_-;\(#,##0\);\ &quot;-&quot;_-;_-@_-"/>
    <numFmt numFmtId="174" formatCode="\ #,##0.0000_-;\(#,##0.0000\);\ &quot;-&quot;_-;_-@_-"/>
    <numFmt numFmtId="175" formatCode="#,##0.000_);\(#,##0.000\)"/>
    <numFmt numFmtId="176" formatCode="mmmm\ d\,\ yyyy"/>
    <numFmt numFmtId="177" formatCode="_(* #,##0.0_);_(* \(#,##0.0\);_(* &quot;-&quot;?_);_(@_)"/>
    <numFmt numFmtId="178" formatCode="_-* #,##0\ &quot;F&quot;_-;\-* #,##0\ &quot;F&quot;_-;_-* &quot;-&quot;\ &quot;F&quot;_-;_-@_-"/>
    <numFmt numFmtId="179" formatCode="00"/>
    <numFmt numFmtId="180" formatCode="_-* #,##0\ _F_-;\-* #,##0\ _F_-;_-* &quot;-&quot;\ _F_-;_-@_-"/>
    <numFmt numFmtId="181" formatCode="mmm"/>
    <numFmt numFmtId="182" formatCode="_-* #,##0.00\ &quot;F&quot;_-;\-* #,##0.00\ &quot;F&quot;_-;_-* &quot;-&quot;??\ &quot;F&quot;_-;_-@_-"/>
    <numFmt numFmtId="183" formatCode="mmm\.\ \'yy"/>
    <numFmt numFmtId="184" formatCode="_-* #,##0.00\ _F_-;\-* #,##0.00\ _F_-;_-* &quot;-&quot;??\ _F_-;_-@_-"/>
    <numFmt numFmtId="185" formatCode="#,##0.00\ &quot;F&quot;;[Red]\-#,##0.00\ &quot;F&quot;"/>
    <numFmt numFmtId="186" formatCode="#,##0&quot; F&quot;_);\(#,##0&quot; F&quot;\)"/>
    <numFmt numFmtId="187" formatCode="#,##0.000;\(#,##0.000\)"/>
    <numFmt numFmtId="188" formatCode="&quot;CHF&quot;\ #,##0.00;&quot;CHF&quot;\ \-#,##0.00"/>
    <numFmt numFmtId="189" formatCode="_-* #,##0\ _D_M_-;\-* #,##0\ _D_M_-;_-* &quot;-&quot;\ _D_M_-;_-@_-"/>
    <numFmt numFmtId="190" formatCode="_-* #,##0.00\ _D_M_-;\-* #,##0.00\ _D_M_-;_-* &quot;-&quot;??\ _D_M_-;_-@_-"/>
    <numFmt numFmtId="191" formatCode="#,##0.0_);[Red]\(#,##0.0\)"/>
    <numFmt numFmtId="192" formatCode="0_);\(0\)"/>
    <numFmt numFmtId="193" formatCode="#,##0.0;\(#,##0.0\);\-\ "/>
    <numFmt numFmtId="194" formatCode="#,##0.0;\(#,##0.0\);\-"/>
    <numFmt numFmtId="195" formatCode="0%;\(0%\)"/>
    <numFmt numFmtId="196" formatCode="&quot;$&quot;#.##"/>
    <numFmt numFmtId="197" formatCode="#,##0&quot; F&quot;_);[Red]\(#,##0&quot; F&quot;\)"/>
    <numFmt numFmtId="198" formatCode="#,##0.00&quot; F&quot;_);\(#,##0.00&quot; F&quot;\)"/>
    <numFmt numFmtId="199" formatCode="_-* #,##0\ &quot;DM&quot;_-;\-* #,##0\ &quot;DM&quot;_-;_-* &quot;-&quot;\ &quot;DM&quot;_-;_-@_-"/>
    <numFmt numFmtId="200" formatCode="_-* #,##0.00\ &quot;DM&quot;_-;\-* #,##0.00\ &quot;DM&quot;_-;_-* &quot;-&quot;??\ &quot;DM&quot;_-;_-@_-"/>
  </numFmts>
  <fonts count="92">
    <font>
      <sz val="11"/>
      <color theme="1"/>
      <name val="Century Gothic"/>
      <family val="2"/>
      <scheme val="minor"/>
    </font>
    <font>
      <sz val="12"/>
      <color theme="1"/>
      <name val="Century Gothic"/>
      <family val="2"/>
      <scheme val="minor"/>
    </font>
    <font>
      <sz val="11"/>
      <color theme="1"/>
      <name val="Century Gothic"/>
      <family val="2"/>
      <scheme val="minor"/>
    </font>
    <font>
      <b/>
      <sz val="11"/>
      <color theme="0"/>
      <name val="Century Gothic"/>
      <family val="2"/>
      <scheme val="minor"/>
    </font>
    <font>
      <b/>
      <sz val="11"/>
      <color theme="1"/>
      <name val="Century Gothic"/>
      <family val="2"/>
      <scheme val="minor"/>
    </font>
    <font>
      <b/>
      <sz val="18"/>
      <color theme="1"/>
      <name val="Century Gothic"/>
      <family val="2"/>
      <scheme val="minor"/>
    </font>
    <font>
      <b/>
      <sz val="20"/>
      <color theme="1"/>
      <name val="Arial"/>
      <family val="2"/>
    </font>
    <font>
      <b/>
      <sz val="12"/>
      <color theme="1"/>
      <name val="Arial"/>
      <family val="2"/>
    </font>
    <font>
      <sz val="12"/>
      <color theme="1"/>
      <name val="Arial"/>
      <family val="2"/>
    </font>
    <font>
      <u/>
      <sz val="11"/>
      <color theme="10"/>
      <name val="Century Gothic"/>
      <family val="2"/>
      <scheme val="minor"/>
    </font>
    <font>
      <b/>
      <u/>
      <sz val="18"/>
      <name val="Century Gothic"/>
      <family val="2"/>
      <scheme val="minor"/>
    </font>
    <font>
      <b/>
      <sz val="11"/>
      <name val="Century Gothic"/>
      <family val="2"/>
      <scheme val="minor"/>
    </font>
    <font>
      <sz val="12"/>
      <color theme="1"/>
      <name val="Century Gothic"/>
      <family val="2"/>
      <scheme val="minor"/>
    </font>
    <font>
      <sz val="14"/>
      <color theme="1"/>
      <name val="Century Gothic"/>
      <family val="2"/>
      <scheme val="minor"/>
    </font>
    <font>
      <sz val="12"/>
      <color theme="1"/>
      <name val="Wingdings"/>
      <charset val="2"/>
    </font>
    <font>
      <sz val="12"/>
      <color theme="1"/>
      <name val="Calibri"/>
      <family val="2"/>
    </font>
    <font>
      <sz val="9"/>
      <color theme="1"/>
      <name val="Century Gothic"/>
      <family val="2"/>
      <scheme val="minor"/>
    </font>
    <font>
      <b/>
      <sz val="9"/>
      <color theme="1"/>
      <name val="Century Gothic"/>
      <family val="2"/>
      <scheme val="minor"/>
    </font>
    <font>
      <sz val="8"/>
      <color theme="1"/>
      <name val="Century Gothic"/>
      <family val="2"/>
      <scheme val="minor"/>
    </font>
    <font>
      <u/>
      <sz val="12"/>
      <color theme="1"/>
      <name val="Calibri"/>
      <family val="2"/>
    </font>
    <font>
      <u/>
      <sz val="12"/>
      <color theme="1"/>
      <name val="Century Gothic"/>
      <family val="2"/>
      <scheme val="minor"/>
    </font>
    <font>
      <b/>
      <sz val="14"/>
      <color theme="1"/>
      <name val="Century Gothic"/>
      <family val="2"/>
      <scheme val="minor"/>
    </font>
    <font>
      <sz val="11"/>
      <color theme="1"/>
      <name val="Calibri"/>
      <family val="2"/>
    </font>
    <font>
      <b/>
      <sz val="14"/>
      <color theme="1"/>
      <name val="Arial"/>
      <family val="2"/>
    </font>
    <font>
      <b/>
      <sz val="20"/>
      <color theme="1"/>
      <name val="Century Gothic"/>
      <family val="2"/>
      <scheme val="minor"/>
    </font>
    <font>
      <b/>
      <u/>
      <sz val="20"/>
      <color theme="1"/>
      <name val="Century Gothic"/>
      <family val="2"/>
      <scheme val="minor"/>
    </font>
    <font>
      <sz val="9"/>
      <color theme="1"/>
      <name val="Arial"/>
      <family val="2"/>
    </font>
    <font>
      <sz val="11"/>
      <color theme="8" tint="0.79998168889431442"/>
      <name val="Century Gothic"/>
      <family val="2"/>
      <scheme val="minor"/>
    </font>
    <font>
      <sz val="8"/>
      <color indexed="12"/>
      <name val="Arial"/>
      <family val="2"/>
    </font>
    <font>
      <u/>
      <sz val="11"/>
      <color theme="1"/>
      <name val="Century Gothic"/>
      <family val="2"/>
      <scheme val="minor"/>
    </font>
    <font>
      <i/>
      <sz val="10"/>
      <color theme="1"/>
      <name val="Century Gothic"/>
      <family val="2"/>
      <scheme val="minor"/>
    </font>
    <font>
      <sz val="12"/>
      <color theme="1"/>
      <name val="Century Gothic"/>
      <family val="2"/>
      <scheme val="major"/>
    </font>
    <font>
      <sz val="10"/>
      <name val="Arial"/>
      <family val="2"/>
    </font>
    <font>
      <sz val="8"/>
      <name val="Century Gothic"/>
      <family val="2"/>
      <scheme val="minor"/>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8"/>
      <color indexed="9"/>
      <name val="Arial"/>
      <family val="2"/>
    </font>
    <font>
      <b/>
      <sz val="15"/>
      <color indexed="56"/>
      <name val="Calibri"/>
      <family val="2"/>
    </font>
    <font>
      <b/>
      <sz val="13"/>
      <color indexed="56"/>
      <name val="Calibri"/>
      <family val="2"/>
    </font>
    <font>
      <b/>
      <sz val="11"/>
      <color indexed="56"/>
      <name val="Calibri"/>
      <family val="2"/>
    </font>
    <font>
      <b/>
      <u/>
      <sz val="8"/>
      <color indexed="61"/>
      <name val="Arial"/>
      <family val="2"/>
    </font>
    <font>
      <sz val="11"/>
      <color indexed="62"/>
      <name val="Calibri"/>
      <family val="2"/>
    </font>
    <font>
      <sz val="11"/>
      <color indexed="52"/>
      <name val="Calibri"/>
      <family val="2"/>
    </font>
    <font>
      <b/>
      <sz val="12"/>
      <name val="Arial"/>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7"/>
      <color indexed="55"/>
      <name val="Arial"/>
      <family val="2"/>
    </font>
    <font>
      <sz val="11"/>
      <color indexed="10"/>
      <name val="Calibri"/>
      <family val="2"/>
    </font>
    <font>
      <b/>
      <sz val="10"/>
      <color indexed="10"/>
      <name val="Arial"/>
      <family val="2"/>
    </font>
    <font>
      <u/>
      <sz val="10"/>
      <color theme="10"/>
      <name val="Arial"/>
      <family val="2"/>
    </font>
    <font>
      <sz val="10"/>
      <name val="Helv"/>
    </font>
    <font>
      <i/>
      <sz val="10"/>
      <color indexed="16"/>
      <name val="Arial"/>
      <family val="2"/>
    </font>
    <font>
      <sz val="10"/>
      <color indexed="8"/>
      <name val="Arial"/>
      <family val="2"/>
    </font>
    <font>
      <sz val="10"/>
      <name val="Futura Md BT"/>
      <family val="2"/>
    </font>
    <font>
      <sz val="10"/>
      <name val="Geneva"/>
    </font>
    <font>
      <sz val="10"/>
      <name val="Times New Roman"/>
      <family val="1"/>
    </font>
    <font>
      <sz val="12"/>
      <name val="Helv"/>
    </font>
    <font>
      <sz val="12"/>
      <name val="Tms Rmn"/>
    </font>
    <font>
      <b/>
      <sz val="8"/>
      <name val="Arial"/>
      <family val="2"/>
      <charset val="238"/>
    </font>
    <font>
      <sz val="10"/>
      <color indexed="12"/>
      <name val="Arial"/>
      <family val="2"/>
    </font>
    <font>
      <sz val="10"/>
      <color indexed="10"/>
      <name val="Arial"/>
      <family val="2"/>
    </font>
    <font>
      <b/>
      <sz val="10"/>
      <color indexed="9"/>
      <name val="Futura Md BT"/>
      <family val="2"/>
    </font>
    <font>
      <b/>
      <sz val="11"/>
      <name val="Futura Md BT"/>
      <family val="2"/>
    </font>
    <font>
      <b/>
      <sz val="9"/>
      <color indexed="16"/>
      <name val="SwitzerlandCondensed"/>
    </font>
    <font>
      <sz val="10"/>
      <color indexed="12"/>
      <name val="Futura Md BT"/>
      <family val="2"/>
    </font>
    <font>
      <sz val="8"/>
      <name val="Futura Md BT"/>
      <family val="2"/>
    </font>
    <font>
      <sz val="10"/>
      <color indexed="14"/>
      <name val="Arial"/>
      <family val="2"/>
    </font>
    <font>
      <sz val="10"/>
      <color indexed="14"/>
      <name val="Times New Roman"/>
      <family val="1"/>
    </font>
    <font>
      <b/>
      <sz val="10"/>
      <name val="Arial"/>
      <family val="2"/>
      <charset val="238"/>
    </font>
    <font>
      <b/>
      <u/>
      <sz val="10"/>
      <name val="Futura Md BT"/>
      <family val="2"/>
    </font>
    <font>
      <b/>
      <sz val="10"/>
      <name val="Futura Md BT"/>
      <family val="2"/>
    </font>
    <font>
      <b/>
      <sz val="10"/>
      <color indexed="8"/>
      <name val="Futura Md BT"/>
      <family val="2"/>
    </font>
    <font>
      <sz val="9"/>
      <name val="Futura Md BT"/>
      <family val="2"/>
    </font>
    <font>
      <b/>
      <sz val="9"/>
      <name val="Arial"/>
      <family val="2"/>
      <charset val="238"/>
    </font>
    <font>
      <b/>
      <sz val="9"/>
      <color indexed="10"/>
      <name val="SwitzerlandCondensed"/>
    </font>
    <font>
      <sz val="10"/>
      <name val="Arial CE"/>
      <family val="2"/>
      <charset val="238"/>
    </font>
    <font>
      <sz val="8"/>
      <name val="Arial"/>
      <family val="2"/>
      <charset val="238"/>
    </font>
    <font>
      <b/>
      <sz val="10"/>
      <name val="Futura Md BT"/>
    </font>
    <font>
      <b/>
      <i/>
      <sz val="8"/>
      <name val="Arial"/>
      <family val="2"/>
    </font>
    <font>
      <b/>
      <sz val="9"/>
      <name val="Arial"/>
      <family val="2"/>
    </font>
    <font>
      <b/>
      <sz val="16"/>
      <name val="Arial"/>
      <family val="2"/>
    </font>
    <font>
      <b/>
      <sz val="16"/>
      <name val="AT*Carleton"/>
      <charset val="2"/>
    </font>
    <font>
      <sz val="12"/>
      <color theme="1"/>
      <name val="Calibri"/>
      <family val="2"/>
      <charset val="2"/>
    </font>
    <font>
      <b/>
      <sz val="12"/>
      <color theme="1"/>
      <name val="Century Gothic"/>
      <family val="2"/>
      <scheme val="minor"/>
    </font>
  </fonts>
  <fills count="45">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8F8F8"/>
        <bgColor indexed="64"/>
      </patternFill>
    </fill>
    <fill>
      <patternFill patternType="solid">
        <fgColor rgb="FFFFFFFF"/>
        <bgColor indexed="64"/>
      </patternFill>
    </fill>
    <fill>
      <patternFill patternType="solid">
        <fgColor theme="6" tint="0.79998168889431442"/>
        <bgColor indexed="64"/>
      </patternFill>
    </fill>
    <fill>
      <patternFill patternType="solid">
        <fgColor indexed="4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54"/>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48"/>
        <bgColor indexed="64"/>
      </patternFill>
    </fill>
    <fill>
      <patternFill patternType="solid">
        <fgColor indexed="65"/>
        <bgColor indexed="64"/>
      </patternFill>
    </fill>
    <fill>
      <patternFill patternType="solid">
        <fgColor indexed="26"/>
        <bgColor indexed="64"/>
      </patternFill>
    </fill>
    <fill>
      <patternFill patternType="gray125">
        <bgColor indexed="42"/>
      </patternFill>
    </fill>
    <fill>
      <patternFill patternType="solid">
        <fgColor theme="0" tint="-0.249977111117893"/>
        <bgColor indexed="64"/>
      </patternFill>
    </fill>
    <fill>
      <patternFill patternType="solid">
        <fgColor theme="0"/>
        <bgColor indexed="64"/>
      </patternFill>
    </fill>
    <fill>
      <patternFill patternType="solid">
        <fgColor indexed="24"/>
      </patternFill>
    </fill>
    <fill>
      <patternFill patternType="solid">
        <fgColor theme="3" tint="0.79998168889431442"/>
        <bgColor indexed="64"/>
      </patternFill>
    </fill>
    <fill>
      <patternFill patternType="solid">
        <fgColor theme="4"/>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diagonal/>
    </border>
    <border>
      <left style="medium">
        <color indexed="64"/>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medium">
        <color indexed="64"/>
      </left>
      <right style="medium">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thin">
        <color indexed="64"/>
      </left>
      <right/>
      <top/>
      <bottom style="dotted">
        <color indexed="64"/>
      </bottom>
      <diagonal/>
    </border>
    <border>
      <left style="thin">
        <color indexed="64"/>
      </left>
      <right style="thin">
        <color indexed="64"/>
      </right>
      <top/>
      <bottom style="medium">
        <color indexed="64"/>
      </bottom>
      <diagonal/>
    </border>
    <border>
      <left style="dotted">
        <color indexed="64"/>
      </left>
      <right/>
      <top/>
      <bottom style="dotted">
        <color indexed="64"/>
      </bottom>
      <diagonal/>
    </border>
    <border>
      <left style="thin">
        <color indexed="22"/>
      </left>
      <right style="thin">
        <color indexed="22"/>
      </right>
      <top style="thin">
        <color indexed="22"/>
      </top>
      <bottom style="thin">
        <color indexed="22"/>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style="dotted">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style="thin">
        <color indexed="64"/>
      </left>
      <right/>
      <top style="medium">
        <color indexed="64"/>
      </top>
      <bottom style="dotted">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style="dotted">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dotted">
        <color indexed="64"/>
      </bottom>
      <diagonal/>
    </border>
    <border>
      <left/>
      <right style="medium">
        <color indexed="64"/>
      </right>
      <top/>
      <bottom/>
      <diagonal/>
    </border>
  </borders>
  <cellStyleXfs count="8068">
    <xf numFmtId="0" fontId="0" fillId="0" borderId="0"/>
    <xf numFmtId="43"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xf numFmtId="44" fontId="2" fillId="0" borderId="0" applyFont="0" applyFill="0" applyBorder="0" applyAlignment="0" applyProtection="0"/>
    <xf numFmtId="169" fontId="28" fillId="10" borderId="61">
      <alignment horizontal="right"/>
      <protection locked="0"/>
    </xf>
    <xf numFmtId="9" fontId="32" fillId="0" borderId="0" applyFont="0" applyFill="0" applyBorder="0" applyAlignment="0" applyProtection="0"/>
    <xf numFmtId="0" fontId="35" fillId="11" borderId="0" applyNumberFormat="0" applyBorder="0" applyAlignment="0" applyProtection="0"/>
    <xf numFmtId="43" fontId="2" fillId="0" borderId="0" applyFont="0" applyFill="0" applyBorder="0" applyAlignment="0" applyProtection="0"/>
    <xf numFmtId="0" fontId="32" fillId="0" borderId="0"/>
    <xf numFmtId="0" fontId="35"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4"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6" fillId="21"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8" borderId="0" applyNumberFormat="0" applyBorder="0" applyAlignment="0" applyProtection="0"/>
    <xf numFmtId="0" fontId="37" fillId="12" borderId="0" applyNumberFormat="0" applyBorder="0" applyAlignment="0" applyProtection="0"/>
    <xf numFmtId="0" fontId="38" fillId="29" borderId="65" applyNumberFormat="0" applyAlignment="0" applyProtection="0"/>
    <xf numFmtId="0" fontId="39" fillId="30" borderId="66" applyNumberFormat="0" applyAlignment="0" applyProtection="0"/>
    <xf numFmtId="0" fontId="40" fillId="0" borderId="0" applyNumberFormat="0" applyFill="0" applyBorder="0" applyAlignment="0" applyProtection="0"/>
    <xf numFmtId="0" fontId="41" fillId="13" borderId="0" applyNumberFormat="0" applyBorder="0" applyAlignment="0" applyProtection="0"/>
    <xf numFmtId="15" fontId="42" fillId="31" borderId="0">
      <alignment vertical="center"/>
    </xf>
    <xf numFmtId="0" fontId="43" fillId="0" borderId="67" applyNumberFormat="0" applyFill="0" applyAlignment="0" applyProtection="0"/>
    <xf numFmtId="0" fontId="44" fillId="0" borderId="68" applyNumberFormat="0" applyFill="0" applyAlignment="0" applyProtection="0"/>
    <xf numFmtId="0" fontId="45" fillId="0" borderId="69" applyNumberFormat="0" applyFill="0" applyAlignment="0" applyProtection="0"/>
    <xf numFmtId="0" fontId="45" fillId="0" borderId="0" applyNumberFormat="0" applyFill="0" applyBorder="0" applyAlignment="0" applyProtection="0"/>
    <xf numFmtId="170" fontId="46" fillId="0" borderId="0" applyFill="0" applyBorder="0">
      <alignment vertical="center"/>
    </xf>
    <xf numFmtId="171" fontId="28" fillId="10" borderId="61">
      <protection locked="0"/>
    </xf>
    <xf numFmtId="172" fontId="28" fillId="10" borderId="61">
      <alignment horizontal="right"/>
      <protection locked="0"/>
    </xf>
    <xf numFmtId="170" fontId="28" fillId="10" borderId="61">
      <alignment horizontal="left" vertical="top" wrapText="1"/>
      <protection locked="0"/>
    </xf>
    <xf numFmtId="15" fontId="28" fillId="10" borderId="61">
      <alignment horizontal="right" vertical="center"/>
      <protection locked="0"/>
    </xf>
    <xf numFmtId="170" fontId="28" fillId="10" borderId="61">
      <alignment horizontal="center" vertical="center" wrapText="1"/>
      <protection locked="0"/>
    </xf>
    <xf numFmtId="0" fontId="47" fillId="16" borderId="65" applyNumberFormat="0" applyAlignment="0" applyProtection="0"/>
    <xf numFmtId="0" fontId="48" fillId="0" borderId="70" applyNumberFormat="0" applyFill="0" applyAlignment="0" applyProtection="0"/>
    <xf numFmtId="170" fontId="49" fillId="0" borderId="0" applyFill="0" applyBorder="0" applyAlignment="0">
      <alignment vertical="center"/>
    </xf>
    <xf numFmtId="0" fontId="50" fillId="32" borderId="0" applyNumberFormat="0" applyBorder="0" applyAlignment="0" applyProtection="0"/>
    <xf numFmtId="0" fontId="32" fillId="33" borderId="61" applyNumberFormat="0" applyFont="0" applyAlignment="0" applyProtection="0"/>
    <xf numFmtId="173" fontId="34" fillId="0" borderId="0">
      <alignment horizontal="right"/>
    </xf>
    <xf numFmtId="173" fontId="34" fillId="0" borderId="0">
      <alignment horizontal="right"/>
    </xf>
    <xf numFmtId="173" fontId="34" fillId="0" borderId="0">
      <alignment horizontal="right"/>
    </xf>
    <xf numFmtId="174" fontId="34" fillId="34" borderId="0">
      <alignment horizontal="right"/>
    </xf>
    <xf numFmtId="174" fontId="34" fillId="34" borderId="0">
      <alignment horizontal="right"/>
    </xf>
    <xf numFmtId="174" fontId="34" fillId="34" borderId="0">
      <alignment horizontal="right"/>
    </xf>
    <xf numFmtId="172" fontId="34" fillId="0" borderId="0">
      <alignment horizontal="right"/>
    </xf>
    <xf numFmtId="172" fontId="34" fillId="0" borderId="0">
      <alignment horizontal="right"/>
    </xf>
    <xf numFmtId="172" fontId="34" fillId="0" borderId="0">
      <alignment horizontal="right"/>
    </xf>
    <xf numFmtId="15" fontId="34" fillId="0" borderId="0">
      <alignment horizontal="right" vertical="center"/>
    </xf>
    <xf numFmtId="15" fontId="34" fillId="0" borderId="0">
      <alignment horizontal="right" vertical="center"/>
    </xf>
    <xf numFmtId="15" fontId="34" fillId="0" borderId="0">
      <alignment horizontal="right" vertical="center"/>
    </xf>
    <xf numFmtId="170" fontId="34" fillId="0" borderId="0">
      <alignment horizontal="left" vertical="center" indent="1"/>
    </xf>
    <xf numFmtId="170" fontId="34" fillId="0" borderId="0">
      <alignment horizontal="left" vertical="center" indent="1"/>
    </xf>
    <xf numFmtId="170" fontId="34" fillId="0" borderId="0">
      <alignment horizontal="left" vertical="center" indent="1"/>
    </xf>
    <xf numFmtId="0" fontId="51" fillId="29" borderId="71" applyNumberFormat="0" applyAlignment="0" applyProtection="0"/>
    <xf numFmtId="0" fontId="52" fillId="0" borderId="0" applyNumberFormat="0" applyFill="0" applyBorder="0" applyAlignment="0" applyProtection="0"/>
    <xf numFmtId="0" fontId="53" fillId="0" borderId="72" applyNumberFormat="0" applyFill="0" applyAlignment="0" applyProtection="0"/>
    <xf numFmtId="170" fontId="54" fillId="0" borderId="0">
      <alignment horizontal="left"/>
    </xf>
    <xf numFmtId="0" fontId="55" fillId="0" borderId="0" applyNumberFormat="0" applyFill="0" applyBorder="0" applyAlignment="0" applyProtection="0"/>
    <xf numFmtId="0" fontId="57" fillId="0" borderId="0" applyNumberFormat="0" applyFill="0" applyBorder="0" applyAlignment="0" applyProtection="0">
      <alignment vertical="top"/>
      <protection locked="0"/>
    </xf>
    <xf numFmtId="169" fontId="28" fillId="10" borderId="61">
      <alignment horizontal="right"/>
      <protection locked="0"/>
    </xf>
    <xf numFmtId="0" fontId="32" fillId="33" borderId="61" applyNumberFormat="0" applyFont="0" applyAlignment="0" applyProtection="0"/>
    <xf numFmtId="0" fontId="32" fillId="0" borderId="0"/>
    <xf numFmtId="0" fontId="32" fillId="33" borderId="61" applyNumberFormat="0" applyFont="0" applyAlignment="0" applyProtection="0"/>
    <xf numFmtId="0" fontId="32" fillId="0" borderId="0"/>
    <xf numFmtId="0" fontId="32" fillId="33" borderId="61" applyNumberFormat="0" applyFont="0" applyAlignment="0" applyProtection="0"/>
    <xf numFmtId="175" fontId="59" fillId="0" borderId="0" applyNumberFormat="0" applyFill="0" applyBorder="0" applyAlignment="0" applyProtection="0">
      <protection locked="0"/>
    </xf>
    <xf numFmtId="176"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8"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80" fontId="32" fillId="0" borderId="0" applyFill="0" applyBorder="0" applyAlignment="0"/>
    <xf numFmtId="181" fontId="32" fillId="0" borderId="0" applyFill="0" applyBorder="0" applyAlignment="0"/>
    <xf numFmtId="181" fontId="32" fillId="0" borderId="0" applyFill="0" applyBorder="0" applyAlignment="0"/>
    <xf numFmtId="181" fontId="32" fillId="0" borderId="0" applyFill="0" applyBorder="0" applyAlignment="0"/>
    <xf numFmtId="181" fontId="32" fillId="0" borderId="0" applyFill="0" applyBorder="0" applyAlignment="0"/>
    <xf numFmtId="181" fontId="32" fillId="0" borderId="0" applyFill="0" applyBorder="0" applyAlignment="0"/>
    <xf numFmtId="181" fontId="32" fillId="0" borderId="0" applyFill="0" applyBorder="0" applyAlignment="0"/>
    <xf numFmtId="181" fontId="32" fillId="0" borderId="0" applyFill="0" applyBorder="0" applyAlignment="0"/>
    <xf numFmtId="181" fontId="32" fillId="0" borderId="0" applyFill="0" applyBorder="0" applyAlignment="0"/>
    <xf numFmtId="182" fontId="32" fillId="0" borderId="0" applyFill="0" applyBorder="0" applyAlignment="0"/>
    <xf numFmtId="183" fontId="32" fillId="0" borderId="0" applyFill="0" applyBorder="0" applyAlignment="0"/>
    <xf numFmtId="183" fontId="32" fillId="0" borderId="0" applyFill="0" applyBorder="0" applyAlignment="0"/>
    <xf numFmtId="183" fontId="32" fillId="0" borderId="0" applyFill="0" applyBorder="0" applyAlignment="0"/>
    <xf numFmtId="183" fontId="32" fillId="0" borderId="0" applyFill="0" applyBorder="0" applyAlignment="0"/>
    <xf numFmtId="183" fontId="32" fillId="0" borderId="0" applyFill="0" applyBorder="0" applyAlignment="0"/>
    <xf numFmtId="183" fontId="32" fillId="0" borderId="0" applyFill="0" applyBorder="0" applyAlignment="0"/>
    <xf numFmtId="183" fontId="32" fillId="0" borderId="0" applyFill="0" applyBorder="0" applyAlignment="0"/>
    <xf numFmtId="183" fontId="32" fillId="0" borderId="0" applyFill="0" applyBorder="0" applyAlignment="0"/>
    <xf numFmtId="184" fontId="32"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185"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86" fontId="32"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178"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2" fontId="61" fillId="0" borderId="0">
      <alignment horizontal="right"/>
      <protection locked="0"/>
    </xf>
    <xf numFmtId="187" fontId="61" fillId="0" borderId="0" applyFill="0" applyBorder="0" applyAlignment="0" applyProtection="0">
      <protection locked="0"/>
    </xf>
    <xf numFmtId="3" fontId="61" fillId="0" borderId="0" applyFill="0" applyBorder="0" applyAlignment="0" applyProtection="0"/>
    <xf numFmtId="38" fontId="62" fillId="0" borderId="0" applyFont="0" applyFill="0" applyBorder="0" applyAlignment="0" applyProtection="0"/>
    <xf numFmtId="40" fontId="62" fillId="0" borderId="0" applyFont="0" applyFill="0" applyBorder="0" applyAlignment="0" applyProtection="0"/>
    <xf numFmtId="188" fontId="63" fillId="0" borderId="0"/>
    <xf numFmtId="0" fontId="64" fillId="0" borderId="0"/>
    <xf numFmtId="185" fontId="32" fillId="0" borderId="0" applyFont="0" applyFill="0" applyBorder="0" applyAlignment="0" applyProtection="0"/>
    <xf numFmtId="177" fontId="32" fillId="0" borderId="0" applyFont="0" applyFill="0" applyBorder="0" applyAlignment="0" applyProtection="0"/>
    <xf numFmtId="177" fontId="32" fillId="0" borderId="0" applyFont="0" applyFill="0" applyBorder="0" applyAlignment="0" applyProtection="0"/>
    <xf numFmtId="177" fontId="32" fillId="0" borderId="0" applyFont="0" applyFill="0" applyBorder="0" applyAlignment="0" applyProtection="0"/>
    <xf numFmtId="177" fontId="32" fillId="0" borderId="0" applyFont="0" applyFill="0" applyBorder="0" applyAlignment="0" applyProtection="0"/>
    <xf numFmtId="177" fontId="32" fillId="0" borderId="0" applyFont="0" applyFill="0" applyBorder="0" applyAlignment="0" applyProtection="0"/>
    <xf numFmtId="177" fontId="32" fillId="0" borderId="0" applyFont="0" applyFill="0" applyBorder="0" applyAlignment="0" applyProtection="0"/>
    <xf numFmtId="177" fontId="32" fillId="0" borderId="0" applyFont="0" applyFill="0" applyBorder="0" applyAlignment="0" applyProtection="0"/>
    <xf numFmtId="177"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75" fontId="56" fillId="0" borderId="11" applyNumberFormat="0" applyFill="0" applyBorder="0" applyAlignment="0" applyProtection="0">
      <protection locked="0"/>
    </xf>
    <xf numFmtId="0" fontId="64" fillId="0" borderId="0"/>
    <xf numFmtId="0" fontId="64" fillId="0" borderId="0"/>
    <xf numFmtId="8" fontId="65" fillId="0" borderId="1"/>
    <xf numFmtId="178"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179"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14" fontId="60" fillId="0" borderId="0" applyFill="0" applyBorder="0" applyAlignment="0"/>
    <xf numFmtId="189" fontId="32" fillId="0" borderId="0" applyFont="0" applyFill="0" applyBorder="0" applyAlignment="0" applyProtection="0"/>
    <xf numFmtId="190" fontId="32" fillId="0" borderId="0" applyFont="0" applyFill="0" applyBorder="0" applyAlignment="0" applyProtection="0"/>
    <xf numFmtId="9" fontId="32" fillId="0" borderId="0"/>
    <xf numFmtId="9" fontId="32" fillId="0" borderId="0"/>
    <xf numFmtId="38" fontId="62" fillId="0" borderId="0" applyFont="0" applyFill="0" applyBorder="0" applyAlignment="0" applyProtection="0"/>
    <xf numFmtId="40" fontId="62" fillId="0" borderId="0" applyFont="0" applyFill="0" applyBorder="0" applyAlignment="0" applyProtection="0"/>
    <xf numFmtId="0" fontId="66" fillId="0" borderId="0" applyNumberFormat="0"/>
    <xf numFmtId="185"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8"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85"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86" fontId="32" fillId="0" borderId="0" applyFill="0" applyBorder="0" applyAlignment="0"/>
    <xf numFmtId="0" fontId="67" fillId="0" borderId="0" applyFill="0" applyBorder="0" applyAlignment="0"/>
    <xf numFmtId="0" fontId="67" fillId="0" borderId="0" applyFill="0" applyBorder="0" applyAlignment="0"/>
    <xf numFmtId="0" fontId="67" fillId="0" borderId="0" applyFill="0" applyBorder="0" applyAlignment="0"/>
    <xf numFmtId="0" fontId="67" fillId="0" borderId="0" applyFill="0" applyBorder="0" applyAlignment="0"/>
    <xf numFmtId="178"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0" fontId="68" fillId="0" borderId="8" applyNumberFormat="0" applyFill="0" applyBorder="0" applyAlignment="0" applyProtection="0">
      <protection locked="0"/>
    </xf>
    <xf numFmtId="0" fontId="69" fillId="36" borderId="5" applyFill="0" applyBorder="0" applyAlignment="0" applyProtection="0">
      <alignment horizontal="left"/>
    </xf>
    <xf numFmtId="3" fontId="61" fillId="0" borderId="0" applyProtection="0"/>
    <xf numFmtId="38" fontId="34" fillId="35" borderId="0" applyNumberFormat="0" applyBorder="0" applyAlignment="0" applyProtection="0"/>
    <xf numFmtId="0" fontId="49" fillId="0" borderId="21" applyNumberFormat="0" applyAlignment="0" applyProtection="0">
      <alignment horizontal="left" vertical="center"/>
    </xf>
    <xf numFmtId="0" fontId="49" fillId="0" borderId="3">
      <alignment horizontal="left" vertical="center"/>
    </xf>
    <xf numFmtId="0" fontId="70" fillId="37" borderId="17" applyNumberFormat="0" applyFill="0" applyBorder="0" applyAlignment="0" applyProtection="0"/>
    <xf numFmtId="0" fontId="71" fillId="0" borderId="56" applyBorder="0"/>
    <xf numFmtId="169" fontId="28" fillId="10" borderId="61">
      <alignment horizontal="right"/>
      <protection locked="0"/>
    </xf>
    <xf numFmtId="171" fontId="28" fillId="10" borderId="61">
      <protection locked="0"/>
    </xf>
    <xf numFmtId="172" fontId="28" fillId="10" borderId="61">
      <alignment horizontal="right"/>
      <protection locked="0"/>
    </xf>
    <xf numFmtId="0" fontId="28" fillId="10" borderId="61">
      <alignment horizontal="left" vertical="top" wrapText="1"/>
      <protection locked="0"/>
    </xf>
    <xf numFmtId="15" fontId="28" fillId="10" borderId="61">
      <alignment horizontal="right" vertical="center"/>
      <protection locked="0"/>
    </xf>
    <xf numFmtId="0" fontId="28" fillId="10" borderId="61">
      <alignment horizontal="center" vertical="center" wrapText="1"/>
      <protection locked="0"/>
    </xf>
    <xf numFmtId="10" fontId="34" fillId="38" borderId="1" applyNumberFormat="0" applyBorder="0" applyAlignment="0" applyProtection="0"/>
    <xf numFmtId="191" fontId="67" fillId="0" borderId="0" applyFill="0" applyBorder="0" applyAlignment="0" applyProtection="0"/>
    <xf numFmtId="9" fontId="72" fillId="0" borderId="0" applyFill="0" applyBorder="0" applyAlignment="0" applyProtection="0"/>
    <xf numFmtId="0" fontId="73" fillId="0" borderId="0" applyBorder="0">
      <alignment vertical="center"/>
    </xf>
    <xf numFmtId="185"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8"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85"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86" fontId="32" fillId="0" borderId="0" applyFill="0" applyBorder="0" applyAlignment="0"/>
    <xf numFmtId="0" fontId="74" fillId="0" borderId="0" applyFill="0" applyBorder="0" applyAlignment="0"/>
    <xf numFmtId="0" fontId="74" fillId="0" borderId="0" applyFill="0" applyBorder="0" applyAlignment="0"/>
    <xf numFmtId="0" fontId="74" fillId="0" borderId="0" applyFill="0" applyBorder="0" applyAlignment="0"/>
    <xf numFmtId="0" fontId="74" fillId="0" borderId="0" applyFill="0" applyBorder="0" applyAlignment="0"/>
    <xf numFmtId="178"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0" fontId="75" fillId="0" borderId="0" applyNumberFormat="0" applyFill="0" applyBorder="0" applyAlignment="0" applyProtection="0">
      <alignment horizontal="right"/>
    </xf>
    <xf numFmtId="183" fontId="32" fillId="0" borderId="0"/>
    <xf numFmtId="183" fontId="32" fillId="0" borderId="0"/>
    <xf numFmtId="0" fontId="76" fillId="0" borderId="0" applyNumberFormat="0"/>
    <xf numFmtId="8" fontId="62" fillId="0" borderId="0" applyFont="0" applyFill="0" applyBorder="0" applyAlignment="0" applyProtection="0"/>
    <xf numFmtId="8" fontId="62" fillId="0" borderId="0" applyFont="0" applyFill="0" applyBorder="0" applyAlignment="0" applyProtection="0"/>
    <xf numFmtId="0" fontId="77" fillId="37" borderId="18" applyNumberFormat="0" applyFill="0" applyBorder="0" applyAlignment="0" applyProtection="0"/>
    <xf numFmtId="0" fontId="78" fillId="0" borderId="18" applyNumberFormat="0" applyFill="0" applyBorder="0" applyAlignment="0" applyProtection="0"/>
    <xf numFmtId="192" fontId="32" fillId="0" borderId="0"/>
    <xf numFmtId="0" fontId="63" fillId="0" borderId="0"/>
    <xf numFmtId="0" fontId="63" fillId="0" borderId="0"/>
    <xf numFmtId="0" fontId="63" fillId="0" borderId="0"/>
    <xf numFmtId="0" fontId="63" fillId="0" borderId="0"/>
    <xf numFmtId="0" fontId="64" fillId="0" borderId="0"/>
    <xf numFmtId="191" fontId="32" fillId="0" borderId="0" applyFill="0" applyBorder="0" applyAlignment="0" applyProtection="0"/>
    <xf numFmtId="191" fontId="32" fillId="0" borderId="0" applyFill="0" applyBorder="0" applyAlignment="0" applyProtection="0"/>
    <xf numFmtId="0" fontId="32" fillId="0" borderId="0"/>
    <xf numFmtId="0" fontId="32" fillId="0" borderId="0"/>
    <xf numFmtId="38" fontId="32" fillId="0" borderId="0" applyBorder="0" applyAlignment="0" applyProtection="0"/>
    <xf numFmtId="193" fontId="61" fillId="0" borderId="73" applyFill="0" applyBorder="0">
      <alignment horizontal="center"/>
    </xf>
    <xf numFmtId="193" fontId="79" fillId="0" borderId="18" applyFill="0" applyBorder="0" applyProtection="0">
      <alignment horizontal="center"/>
    </xf>
    <xf numFmtId="0" fontId="62" fillId="0" borderId="0"/>
    <xf numFmtId="194" fontId="80" fillId="0" borderId="73" applyBorder="0">
      <alignment horizontal="center"/>
    </xf>
    <xf numFmtId="0" fontId="34" fillId="0" borderId="0">
      <alignment horizontal="left" vertical="center" indent="1"/>
    </xf>
    <xf numFmtId="0" fontId="81" fillId="0" borderId="0"/>
    <xf numFmtId="184"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195" fontId="32" fillId="0" borderId="0" applyFont="0" applyFill="0" applyBorder="0" applyAlignment="0" applyProtection="0"/>
    <xf numFmtId="196" fontId="63" fillId="0" borderId="0" applyFont="0" applyFill="0" applyBorder="0" applyAlignment="0" applyProtection="0"/>
    <xf numFmtId="196" fontId="63" fillId="0" borderId="0" applyFont="0" applyFill="0" applyBorder="0" applyAlignment="0" applyProtection="0"/>
    <xf numFmtId="196" fontId="63" fillId="0" borderId="0" applyFont="0" applyFill="0" applyBorder="0" applyAlignment="0" applyProtection="0"/>
    <xf numFmtId="196" fontId="63" fillId="0" borderId="0" applyFont="0" applyFill="0" applyBorder="0" applyAlignment="0" applyProtection="0"/>
    <xf numFmtId="195" fontId="32" fillId="0" borderId="0" applyFont="0" applyFill="0" applyBorder="0" applyAlignment="0" applyProtection="0"/>
    <xf numFmtId="10" fontId="32" fillId="0" borderId="0" applyFont="0" applyFill="0" applyBorder="0" applyAlignment="0" applyProtection="0"/>
    <xf numFmtId="10" fontId="32" fillId="0" borderId="0" applyFont="0" applyFill="0" applyBorder="0" applyAlignment="0" applyProtection="0"/>
    <xf numFmtId="0" fontId="82" fillId="0" borderId="56" applyBorder="0"/>
    <xf numFmtId="0" fontId="83" fillId="0" borderId="0"/>
    <xf numFmtId="0" fontId="84" fillId="0" borderId="0" applyNumberFormat="0"/>
    <xf numFmtId="185"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8"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85"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77" fontId="32" fillId="0" borderId="0" applyFill="0" applyBorder="0" applyAlignment="0"/>
    <xf numFmtId="186" fontId="32" fillId="0" borderId="0" applyFill="0" applyBorder="0" applyAlignment="0"/>
    <xf numFmtId="0" fontId="68" fillId="0" borderId="0" applyFill="0" applyBorder="0" applyAlignment="0"/>
    <xf numFmtId="0" fontId="68" fillId="0" borderId="0" applyFill="0" applyBorder="0" applyAlignment="0"/>
    <xf numFmtId="0" fontId="68" fillId="0" borderId="0" applyFill="0" applyBorder="0" applyAlignment="0"/>
    <xf numFmtId="0" fontId="68" fillId="0" borderId="0" applyFill="0" applyBorder="0" applyAlignment="0"/>
    <xf numFmtId="178"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179" fontId="32" fillId="0" borderId="0" applyFill="0" applyBorder="0" applyAlignment="0"/>
    <xf numFmtId="38" fontId="85" fillId="0" borderId="18" applyFont="0" applyBorder="0" applyProtection="0">
      <alignment horizontal="right" vertical="center"/>
    </xf>
    <xf numFmtId="0" fontId="86" fillId="0" borderId="74"/>
    <xf numFmtId="0" fontId="86" fillId="0" borderId="74"/>
    <xf numFmtId="0" fontId="86" fillId="0" borderId="74"/>
    <xf numFmtId="0" fontId="86" fillId="0" borderId="74"/>
    <xf numFmtId="0" fontId="86" fillId="0" borderId="74"/>
    <xf numFmtId="0" fontId="32" fillId="0" borderId="0"/>
    <xf numFmtId="0" fontId="58" fillId="0" borderId="0"/>
    <xf numFmtId="0" fontId="87" fillId="0" borderId="75"/>
    <xf numFmtId="0" fontId="87" fillId="0" borderId="75"/>
    <xf numFmtId="0" fontId="87" fillId="0" borderId="75"/>
    <xf numFmtId="0" fontId="87" fillId="0" borderId="75"/>
    <xf numFmtId="0" fontId="87" fillId="0" borderId="75"/>
    <xf numFmtId="49" fontId="60" fillId="0" borderId="0" applyFill="0" applyBorder="0" applyAlignment="0"/>
    <xf numFmtId="197" fontId="32"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198" fontId="32"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0" fontId="88" fillId="39" borderId="0"/>
    <xf numFmtId="0" fontId="73" fillId="0" borderId="17" applyNumberFormat="0" applyFill="0" applyBorder="0" applyProtection="0">
      <alignment horizontal="center"/>
    </xf>
    <xf numFmtId="0" fontId="89" fillId="0" borderId="0"/>
    <xf numFmtId="199" fontId="32" fillId="0" borderId="0" applyFont="0" applyFill="0" applyBorder="0" applyAlignment="0" applyProtection="0"/>
    <xf numFmtId="200" fontId="32" fillId="0" borderId="0" applyFont="0" applyFill="0" applyBorder="0" applyAlignment="0" applyProtection="0"/>
    <xf numFmtId="0" fontId="81"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2" fillId="0" borderId="0"/>
    <xf numFmtId="0" fontId="9" fillId="0" borderId="0" applyNumberForma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176" fontId="32" fillId="0" borderId="0" applyFill="0" applyBorder="0" applyAlignment="0"/>
    <xf numFmtId="176" fontId="32" fillId="0" borderId="0" applyFill="0" applyBorder="0" applyAlignment="0"/>
    <xf numFmtId="176" fontId="32" fillId="0" borderId="0" applyFill="0" applyBorder="0" applyAlignment="0"/>
    <xf numFmtId="176" fontId="32" fillId="0" borderId="0" applyFill="0" applyBorder="0" applyAlignment="0"/>
    <xf numFmtId="176" fontId="32" fillId="0" borderId="0" applyFill="0" applyBorder="0" applyAlignment="0"/>
    <xf numFmtId="176"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80" fontId="32" fillId="0" borderId="0" applyFill="0" applyBorder="0" applyAlignment="0"/>
    <xf numFmtId="180" fontId="32" fillId="0" borderId="0" applyFill="0" applyBorder="0" applyAlignment="0"/>
    <xf numFmtId="180" fontId="32" fillId="0" borderId="0" applyFill="0" applyBorder="0" applyAlignment="0"/>
    <xf numFmtId="180" fontId="32" fillId="0" borderId="0" applyFill="0" applyBorder="0" applyAlignment="0"/>
    <xf numFmtId="180" fontId="32" fillId="0" borderId="0" applyFill="0" applyBorder="0" applyAlignment="0"/>
    <xf numFmtId="180" fontId="32" fillId="0" borderId="0" applyFill="0" applyBorder="0" applyAlignment="0"/>
    <xf numFmtId="182" fontId="32" fillId="0" borderId="0" applyFill="0" applyBorder="0" applyAlignment="0"/>
    <xf numFmtId="182" fontId="32" fillId="0" borderId="0" applyFill="0" applyBorder="0" applyAlignment="0"/>
    <xf numFmtId="182" fontId="32" fillId="0" borderId="0" applyFill="0" applyBorder="0" applyAlignment="0"/>
    <xf numFmtId="182" fontId="32" fillId="0" borderId="0" applyFill="0" applyBorder="0" applyAlignment="0"/>
    <xf numFmtId="182" fontId="32" fillId="0" borderId="0" applyFill="0" applyBorder="0" applyAlignment="0"/>
    <xf numFmtId="182" fontId="32" fillId="0" borderId="0" applyFill="0" applyBorder="0" applyAlignment="0"/>
    <xf numFmtId="184" fontId="32" fillId="0" borderId="0" applyFill="0" applyBorder="0" applyAlignment="0"/>
    <xf numFmtId="184" fontId="32" fillId="0" borderId="0" applyFill="0" applyBorder="0" applyAlignment="0"/>
    <xf numFmtId="184" fontId="32" fillId="0" borderId="0" applyFill="0" applyBorder="0" applyAlignment="0"/>
    <xf numFmtId="184" fontId="32" fillId="0" borderId="0" applyFill="0" applyBorder="0" applyAlignment="0"/>
    <xf numFmtId="184" fontId="32" fillId="0" borderId="0" applyFill="0" applyBorder="0" applyAlignment="0"/>
    <xf numFmtId="184"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6" fontId="32" fillId="0" borderId="0" applyFill="0" applyBorder="0" applyAlignment="0"/>
    <xf numFmtId="186" fontId="32" fillId="0" borderId="0" applyFill="0" applyBorder="0" applyAlignment="0"/>
    <xf numFmtId="186" fontId="32" fillId="0" borderId="0" applyFill="0" applyBorder="0" applyAlignment="0"/>
    <xf numFmtId="186" fontId="32" fillId="0" borderId="0" applyFill="0" applyBorder="0" applyAlignment="0"/>
    <xf numFmtId="186" fontId="32" fillId="0" borderId="0" applyFill="0" applyBorder="0" applyAlignment="0"/>
    <xf numFmtId="186"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8" fillId="29" borderId="65"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0" fontId="39" fillId="30" borderId="66" applyNumberFormat="0" applyAlignment="0" applyProtection="0"/>
    <xf numFmtId="185" fontId="32" fillId="0" borderId="0" applyFont="0" applyFill="0" applyBorder="0" applyAlignment="0" applyProtection="0"/>
    <xf numFmtId="185" fontId="32" fillId="0" borderId="0" applyFont="0" applyFill="0" applyBorder="0" applyAlignment="0" applyProtection="0"/>
    <xf numFmtId="185" fontId="32" fillId="0" borderId="0" applyFont="0" applyFill="0" applyBorder="0" applyAlignment="0" applyProtection="0"/>
    <xf numFmtId="185" fontId="32" fillId="0" borderId="0" applyFont="0" applyFill="0" applyBorder="0" applyAlignment="0" applyProtection="0"/>
    <xf numFmtId="185" fontId="32" fillId="0" borderId="0" applyFont="0" applyFill="0" applyBorder="0" applyAlignment="0" applyProtection="0"/>
    <xf numFmtId="185" fontId="3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5" fontId="56" fillId="0" borderId="11" applyNumberFormat="0" applyFill="0" applyBorder="0" applyAlignment="0" applyProtection="0">
      <protection locked="0"/>
    </xf>
    <xf numFmtId="8" fontId="65" fillId="0" borderId="1"/>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5" fontId="32" fillId="0" borderId="0" applyFill="0" applyBorder="0" applyAlignment="0"/>
    <xf numFmtId="186" fontId="32" fillId="0" borderId="0" applyFill="0" applyBorder="0" applyAlignment="0"/>
    <xf numFmtId="186" fontId="32" fillId="0" borderId="0" applyFill="0" applyBorder="0" applyAlignment="0"/>
    <xf numFmtId="186" fontId="32" fillId="0" borderId="0" applyFill="0" applyBorder="0" applyAlignment="0"/>
    <xf numFmtId="186" fontId="32" fillId="0" borderId="0" applyFill="0" applyBorder="0" applyAlignment="0"/>
    <xf numFmtId="186" fontId="32" fillId="0" borderId="0" applyFill="0" applyBorder="0" applyAlignment="0"/>
    <xf numFmtId="186"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178" fontId="32" fillId="0" borderId="0" applyFill="0" applyBorder="0" applyAlignment="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cellStyleXfs>
  <cellXfs count="416">
    <xf numFmtId="0" fontId="0" fillId="0" borderId="0" xfId="0"/>
    <xf numFmtId="0" fontId="4" fillId="4" borderId="21" xfId="0" applyFont="1" applyFill="1" applyBorder="1"/>
    <xf numFmtId="0" fontId="0" fillId="8" borderId="0" xfId="0" applyFill="1"/>
    <xf numFmtId="0" fontId="23" fillId="8" borderId="0" xfId="0" applyFont="1" applyFill="1"/>
    <xf numFmtId="0" fontId="7" fillId="8" borderId="0" xfId="0" applyFont="1" applyFill="1"/>
    <xf numFmtId="0" fontId="7" fillId="8" borderId="1" xfId="0" applyFont="1" applyFill="1" applyBorder="1"/>
    <xf numFmtId="0" fontId="0" fillId="8" borderId="1" xfId="0" applyFill="1" applyBorder="1"/>
    <xf numFmtId="0" fontId="8" fillId="8" borderId="0" xfId="0" applyFont="1" applyFill="1"/>
    <xf numFmtId="0" fontId="15" fillId="8" borderId="6" xfId="0" applyFont="1" applyFill="1" applyBorder="1" applyAlignment="1">
      <alignment horizontal="center" vertical="center" wrapText="1"/>
    </xf>
    <xf numFmtId="0" fontId="13" fillId="8" borderId="0" xfId="0" applyFont="1" applyFill="1" applyAlignment="1">
      <alignment vertical="center" wrapText="1"/>
    </xf>
    <xf numFmtId="0" fontId="9" fillId="8" borderId="0" xfId="3" quotePrefix="1" applyFill="1"/>
    <xf numFmtId="0" fontId="4" fillId="8" borderId="0" xfId="0" applyFont="1" applyFill="1"/>
    <xf numFmtId="0" fontId="0" fillId="6" borderId="0" xfId="0" applyFill="1"/>
    <xf numFmtId="0" fontId="0" fillId="6" borderId="0" xfId="0" applyFill="1" applyAlignment="1">
      <alignment horizontal="left"/>
    </xf>
    <xf numFmtId="0" fontId="29" fillId="8" borderId="0" xfId="3" applyFont="1" applyFill="1" applyProtection="1">
      <protection locked="0"/>
    </xf>
    <xf numFmtId="0" fontId="0" fillId="8" borderId="0" xfId="0" applyFill="1" applyProtection="1">
      <protection locked="0"/>
    </xf>
    <xf numFmtId="164" fontId="4" fillId="4" borderId="21" xfId="1" applyNumberFormat="1" applyFont="1" applyFill="1" applyBorder="1"/>
    <xf numFmtId="164" fontId="0" fillId="6" borderId="0" xfId="1" applyNumberFormat="1" applyFont="1" applyFill="1" applyProtection="1"/>
    <xf numFmtId="165" fontId="0" fillId="6" borderId="0" xfId="4" applyNumberFormat="1" applyFont="1" applyFill="1"/>
    <xf numFmtId="165" fontId="0" fillId="3" borderId="28" xfId="4" applyNumberFormat="1" applyFont="1" applyFill="1" applyBorder="1" applyProtection="1">
      <protection locked="0"/>
    </xf>
    <xf numFmtId="168" fontId="0" fillId="3" borderId="28" xfId="4" applyNumberFormat="1" applyFont="1" applyFill="1" applyBorder="1" applyProtection="1">
      <protection locked="0"/>
    </xf>
    <xf numFmtId="165" fontId="0" fillId="3" borderId="29" xfId="4" applyNumberFormat="1" applyFont="1" applyFill="1" applyBorder="1" applyProtection="1">
      <protection locked="0"/>
    </xf>
    <xf numFmtId="165" fontId="0" fillId="6" borderId="0" xfId="4" applyNumberFormat="1" applyFont="1" applyFill="1" applyBorder="1"/>
    <xf numFmtId="165" fontId="0" fillId="3" borderId="54" xfId="4" applyNumberFormat="1" applyFont="1" applyFill="1" applyBorder="1" applyProtection="1">
      <protection locked="0"/>
    </xf>
    <xf numFmtId="165" fontId="0" fillId="0" borderId="23" xfId="4" applyNumberFormat="1" applyFont="1" applyFill="1" applyBorder="1" applyProtection="1">
      <protection locked="0"/>
    </xf>
    <xf numFmtId="165" fontId="0" fillId="0" borderId="27" xfId="4" applyNumberFormat="1" applyFont="1" applyFill="1" applyBorder="1" applyProtection="1">
      <protection locked="0"/>
    </xf>
    <xf numFmtId="165" fontId="0" fillId="0" borderId="29" xfId="4" applyNumberFormat="1" applyFont="1" applyFill="1" applyBorder="1" applyProtection="1">
      <protection locked="0"/>
    </xf>
    <xf numFmtId="164" fontId="2" fillId="0" borderId="23" xfId="1" applyNumberFormat="1" applyFont="1" applyFill="1" applyBorder="1" applyAlignment="1" applyProtection="1">
      <alignment horizontal="center"/>
      <protection locked="0"/>
    </xf>
    <xf numFmtId="164" fontId="2" fillId="0" borderId="36" xfId="1" applyNumberFormat="1" applyFont="1" applyFill="1" applyBorder="1" applyProtection="1">
      <protection locked="0"/>
    </xf>
    <xf numFmtId="164" fontId="2" fillId="0" borderId="37" xfId="1" applyNumberFormat="1" applyFont="1" applyFill="1" applyBorder="1" applyProtection="1">
      <protection locked="0"/>
    </xf>
    <xf numFmtId="164" fontId="2" fillId="0" borderId="43" xfId="1" applyNumberFormat="1" applyFont="1" applyFill="1" applyBorder="1" applyProtection="1">
      <protection locked="0"/>
    </xf>
    <xf numFmtId="164" fontId="2" fillId="0" borderId="38" xfId="1" applyNumberFormat="1" applyFont="1" applyFill="1" applyBorder="1" applyProtection="1">
      <protection locked="0"/>
    </xf>
    <xf numFmtId="164" fontId="2" fillId="0" borderId="24" xfId="1" applyNumberFormat="1" applyFont="1" applyFill="1" applyBorder="1" applyAlignment="1" applyProtection="1">
      <alignment horizontal="center"/>
      <protection locked="0"/>
    </xf>
    <xf numFmtId="164" fontId="2" fillId="0" borderId="40" xfId="1" applyNumberFormat="1" applyFont="1" applyFill="1" applyBorder="1" applyProtection="1">
      <protection locked="0"/>
    </xf>
    <xf numFmtId="164" fontId="2" fillId="0" borderId="41" xfId="1" applyNumberFormat="1" applyFont="1" applyFill="1" applyBorder="1" applyProtection="1">
      <protection locked="0"/>
    </xf>
    <xf numFmtId="164" fontId="2" fillId="0" borderId="44" xfId="1" applyNumberFormat="1" applyFont="1" applyFill="1" applyBorder="1" applyProtection="1">
      <protection locked="0"/>
    </xf>
    <xf numFmtId="164" fontId="2" fillId="0" borderId="42" xfId="1" applyNumberFormat="1" applyFont="1" applyFill="1" applyBorder="1" applyProtection="1">
      <protection locked="0"/>
    </xf>
    <xf numFmtId="164" fontId="0" fillId="3" borderId="34" xfId="1" applyNumberFormat="1" applyFont="1" applyFill="1" applyBorder="1" applyAlignment="1">
      <alignment vertical="center"/>
    </xf>
    <xf numFmtId="164" fontId="0" fillId="3" borderId="31" xfId="1" applyNumberFormat="1" applyFont="1" applyFill="1" applyBorder="1" applyAlignment="1">
      <alignment vertical="center"/>
    </xf>
    <xf numFmtId="164" fontId="0" fillId="0" borderId="34" xfId="1" applyNumberFormat="1" applyFont="1" applyFill="1" applyBorder="1" applyProtection="1">
      <protection locked="0"/>
    </xf>
    <xf numFmtId="164" fontId="0" fillId="0" borderId="31" xfId="1" applyNumberFormat="1" applyFont="1" applyFill="1" applyBorder="1" applyProtection="1">
      <protection locked="0"/>
    </xf>
    <xf numFmtId="164" fontId="0" fillId="6" borderId="0" xfId="1" applyNumberFormat="1" applyFont="1" applyFill="1" applyBorder="1"/>
    <xf numFmtId="0" fontId="4" fillId="4" borderId="13" xfId="0" applyFont="1" applyFill="1" applyBorder="1"/>
    <xf numFmtId="0" fontId="0" fillId="0" borderId="28" xfId="0" applyBorder="1" applyProtection="1">
      <protection locked="0"/>
    </xf>
    <xf numFmtId="165" fontId="0" fillId="0" borderId="22" xfId="4" applyNumberFormat="1" applyFont="1" applyFill="1" applyBorder="1" applyProtection="1">
      <protection locked="0"/>
    </xf>
    <xf numFmtId="167" fontId="0" fillId="6" borderId="0" xfId="0" applyNumberFormat="1" applyFill="1"/>
    <xf numFmtId="164" fontId="0" fillId="0" borderId="28" xfId="1" applyNumberFormat="1" applyFont="1" applyBorder="1" applyProtection="1">
      <protection locked="0"/>
    </xf>
    <xf numFmtId="167" fontId="4" fillId="4" borderId="21" xfId="0" applyNumberFormat="1" applyFont="1" applyFill="1" applyBorder="1"/>
    <xf numFmtId="9" fontId="0" fillId="3" borderId="28" xfId="2" applyFont="1" applyFill="1" applyBorder="1" applyProtection="1">
      <protection locked="0"/>
    </xf>
    <xf numFmtId="165" fontId="4" fillId="4" borderId="21" xfId="4" applyNumberFormat="1" applyFont="1" applyFill="1" applyBorder="1"/>
    <xf numFmtId="1" fontId="4" fillId="4" borderId="21" xfId="0" applyNumberFormat="1" applyFont="1" applyFill="1" applyBorder="1"/>
    <xf numFmtId="1" fontId="0" fillId="6" borderId="0" xfId="0" applyNumberFormat="1" applyFill="1"/>
    <xf numFmtId="0" fontId="0" fillId="7" borderId="13" xfId="0" applyFill="1" applyBorder="1"/>
    <xf numFmtId="0" fontId="9" fillId="6" borderId="0" xfId="3" applyFill="1" applyAlignment="1" applyProtection="1">
      <alignment horizontal="left"/>
      <protection locked="0"/>
    </xf>
    <xf numFmtId="167" fontId="0" fillId="6" borderId="0" xfId="0" applyNumberFormat="1" applyFill="1" applyAlignment="1">
      <alignment horizontal="left"/>
    </xf>
    <xf numFmtId="1" fontId="0" fillId="6" borderId="0" xfId="0" applyNumberFormat="1" applyFill="1" applyAlignment="1">
      <alignment horizontal="left"/>
    </xf>
    <xf numFmtId="0" fontId="13" fillId="6" borderId="0" xfId="0" applyFont="1" applyFill="1" applyAlignment="1">
      <alignment horizontal="left"/>
    </xf>
    <xf numFmtId="164" fontId="0" fillId="6" borderId="0" xfId="1" applyNumberFormat="1" applyFont="1" applyFill="1" applyBorder="1" applyAlignment="1">
      <alignment horizontal="left"/>
    </xf>
    <xf numFmtId="165" fontId="0" fillId="6" borderId="0" xfId="4" applyNumberFormat="1" applyFont="1" applyFill="1" applyBorder="1" applyAlignment="1">
      <alignment horizontal="left"/>
    </xf>
    <xf numFmtId="164" fontId="2" fillId="0" borderId="53" xfId="1" applyNumberFormat="1" applyFont="1" applyFill="1" applyBorder="1" applyAlignment="1" applyProtection="1">
      <alignment horizontal="center"/>
      <protection locked="0"/>
    </xf>
    <xf numFmtId="164" fontId="2" fillId="0" borderId="45" xfId="1" applyNumberFormat="1" applyFont="1" applyFill="1" applyBorder="1" applyProtection="1">
      <protection locked="0"/>
    </xf>
    <xf numFmtId="164" fontId="2" fillId="0" borderId="46" xfId="1" applyNumberFormat="1" applyFont="1" applyFill="1" applyBorder="1" applyProtection="1">
      <protection locked="0"/>
    </xf>
    <xf numFmtId="164" fontId="2" fillId="0" borderId="60" xfId="1" applyNumberFormat="1" applyFont="1" applyFill="1" applyBorder="1" applyProtection="1">
      <protection locked="0"/>
    </xf>
    <xf numFmtId="164" fontId="2" fillId="0" borderId="48" xfId="1" applyNumberFormat="1" applyFont="1" applyFill="1" applyBorder="1" applyProtection="1">
      <protection locked="0"/>
    </xf>
    <xf numFmtId="164" fontId="0" fillId="0" borderId="47" xfId="1" applyNumberFormat="1" applyFont="1" applyFill="1" applyBorder="1" applyProtection="1">
      <protection locked="0"/>
    </xf>
    <xf numFmtId="164" fontId="0" fillId="3" borderId="47" xfId="1" applyNumberFormat="1" applyFont="1" applyFill="1" applyBorder="1" applyAlignment="1">
      <alignment vertical="center"/>
    </xf>
    <xf numFmtId="0" fontId="3" fillId="2" borderId="13" xfId="0" applyFont="1" applyFill="1" applyBorder="1" applyAlignment="1">
      <alignment horizontal="center" vertical="center" wrapText="1"/>
    </xf>
    <xf numFmtId="0" fontId="11" fillId="7" borderId="13" xfId="0" applyFont="1" applyFill="1" applyBorder="1" applyAlignment="1">
      <alignment horizontal="center"/>
    </xf>
    <xf numFmtId="165" fontId="0" fillId="6" borderId="0" xfId="4" applyNumberFormat="1" applyFont="1" applyFill="1" applyAlignment="1">
      <alignment horizontal="left"/>
    </xf>
    <xf numFmtId="165" fontId="4" fillId="4" borderId="15" xfId="4" applyNumberFormat="1" applyFont="1" applyFill="1" applyBorder="1"/>
    <xf numFmtId="17" fontId="0" fillId="8" borderId="1" xfId="0" applyNumberFormat="1" applyFill="1" applyBorder="1"/>
    <xf numFmtId="0" fontId="4" fillId="6" borderId="0" xfId="0" applyFont="1" applyFill="1" applyAlignment="1">
      <alignment horizontal="center"/>
    </xf>
    <xf numFmtId="0" fontId="0" fillId="0" borderId="52" xfId="0" applyBorder="1" applyProtection="1">
      <protection locked="0"/>
    </xf>
    <xf numFmtId="165" fontId="0" fillId="3" borderId="52" xfId="4" applyNumberFormat="1" applyFont="1" applyFill="1" applyBorder="1" applyProtection="1">
      <protection locked="0"/>
    </xf>
    <xf numFmtId="9" fontId="0" fillId="3" borderId="52" xfId="2" applyFont="1" applyFill="1" applyBorder="1" applyProtection="1">
      <protection locked="0"/>
    </xf>
    <xf numFmtId="168" fontId="0" fillId="3" borderId="52" xfId="4" applyNumberFormat="1" applyFont="1" applyFill="1" applyBorder="1" applyProtection="1">
      <protection locked="0"/>
    </xf>
    <xf numFmtId="165" fontId="0" fillId="3" borderId="27" xfId="4" applyNumberFormat="1" applyFont="1" applyFill="1" applyBorder="1" applyProtection="1">
      <protection locked="0"/>
    </xf>
    <xf numFmtId="0" fontId="17" fillId="6" borderId="0" xfId="0" applyFont="1" applyFill="1" applyAlignment="1">
      <alignment horizontal="center"/>
    </xf>
    <xf numFmtId="0" fontId="0" fillId="6" borderId="1" xfId="0" applyFill="1" applyBorder="1"/>
    <xf numFmtId="0" fontId="4" fillId="6" borderId="13" xfId="0" applyFont="1" applyFill="1" applyBorder="1" applyAlignment="1">
      <alignment horizontal="center"/>
    </xf>
    <xf numFmtId="0" fontId="0" fillId="6" borderId="13" xfId="0" applyFill="1" applyBorder="1" applyProtection="1">
      <protection locked="0"/>
    </xf>
    <xf numFmtId="0" fontId="18" fillId="6" borderId="1" xfId="0" applyFont="1" applyFill="1" applyBorder="1" applyProtection="1">
      <protection locked="0"/>
    </xf>
    <xf numFmtId="0" fontId="27" fillId="6" borderId="0" xfId="0" applyFont="1" applyFill="1"/>
    <xf numFmtId="0" fontId="18" fillId="6" borderId="0" xfId="0" applyFont="1" applyFill="1"/>
    <xf numFmtId="0" fontId="4" fillId="6" borderId="0" xfId="0" applyFont="1" applyFill="1"/>
    <xf numFmtId="10" fontId="0" fillId="6" borderId="13" xfId="2" applyNumberFormat="1" applyFont="1" applyFill="1" applyBorder="1" applyProtection="1">
      <protection locked="0"/>
    </xf>
    <xf numFmtId="0" fontId="0" fillId="6" borderId="6" xfId="0" applyFill="1" applyBorder="1"/>
    <xf numFmtId="0" fontId="0" fillId="6" borderId="8" xfId="0" applyFill="1" applyBorder="1"/>
    <xf numFmtId="10" fontId="0" fillId="6" borderId="9" xfId="2" applyNumberFormat="1" applyFont="1" applyFill="1" applyBorder="1"/>
    <xf numFmtId="0" fontId="0" fillId="6" borderId="10" xfId="0" applyFill="1" applyBorder="1"/>
    <xf numFmtId="0" fontId="0" fillId="6" borderId="11" xfId="0" applyFill="1" applyBorder="1"/>
    <xf numFmtId="10" fontId="0" fillId="6" borderId="13" xfId="2" applyNumberFormat="1" applyFont="1" applyFill="1" applyBorder="1"/>
    <xf numFmtId="0" fontId="0" fillId="6" borderId="4" xfId="0" applyFill="1" applyBorder="1"/>
    <xf numFmtId="10" fontId="0" fillId="6" borderId="16" xfId="2" applyNumberFormat="1" applyFont="1" applyFill="1" applyBorder="1" applyProtection="1">
      <protection locked="0"/>
    </xf>
    <xf numFmtId="0" fontId="0" fillId="6" borderId="0" xfId="0" applyFill="1" applyAlignment="1">
      <alignment vertical="center" textRotation="90"/>
    </xf>
    <xf numFmtId="0" fontId="91" fillId="6" borderId="1" xfId="0" applyFont="1" applyFill="1" applyBorder="1"/>
    <xf numFmtId="10" fontId="0" fillId="6" borderId="13" xfId="2" applyNumberFormat="1" applyFont="1" applyFill="1" applyBorder="1" applyProtection="1"/>
    <xf numFmtId="0" fontId="18" fillId="6" borderId="1" xfId="0" applyFont="1" applyFill="1" applyBorder="1"/>
    <xf numFmtId="0" fontId="0" fillId="6" borderId="1" xfId="0" applyFill="1" applyBorder="1" applyAlignment="1">
      <alignment horizontal="center"/>
    </xf>
    <xf numFmtId="43" fontId="0" fillId="6" borderId="13" xfId="1" applyFont="1" applyFill="1" applyBorder="1" applyProtection="1">
      <protection locked="0"/>
    </xf>
    <xf numFmtId="0" fontId="0" fillId="6" borderId="0" xfId="0" applyFill="1" applyAlignment="1">
      <alignment horizontal="center"/>
    </xf>
    <xf numFmtId="43" fontId="0" fillId="6" borderId="0" xfId="1" applyFont="1" applyFill="1" applyBorder="1" applyProtection="1">
      <protection locked="0"/>
    </xf>
    <xf numFmtId="10" fontId="0" fillId="6" borderId="0" xfId="2" applyNumberFormat="1" applyFont="1" applyFill="1" applyBorder="1" applyProtection="1">
      <protection locked="0"/>
    </xf>
    <xf numFmtId="0" fontId="18" fillId="6" borderId="0" xfId="0" applyFont="1" applyFill="1" applyProtection="1">
      <protection locked="0"/>
    </xf>
    <xf numFmtId="0" fontId="17" fillId="40" borderId="0" xfId="0" applyFont="1" applyFill="1" applyAlignment="1">
      <alignment horizontal="center"/>
    </xf>
    <xf numFmtId="10" fontId="0" fillId="6" borderId="16" xfId="2" applyNumberFormat="1" applyFont="1" applyFill="1" applyBorder="1" applyAlignment="1" applyProtection="1">
      <alignment horizontal="center"/>
      <protection locked="0"/>
    </xf>
    <xf numFmtId="0" fontId="0" fillId="6" borderId="19" xfId="0" applyFill="1" applyBorder="1"/>
    <xf numFmtId="0" fontId="0" fillId="40" borderId="13" xfId="0" applyFill="1" applyBorder="1"/>
    <xf numFmtId="0" fontId="4" fillId="40" borderId="14" xfId="0" applyFont="1" applyFill="1" applyBorder="1"/>
    <xf numFmtId="164" fontId="0" fillId="0" borderId="52" xfId="1" applyNumberFormat="1" applyFont="1" applyBorder="1" applyProtection="1">
      <protection locked="0"/>
    </xf>
    <xf numFmtId="9" fontId="0" fillId="3" borderId="23" xfId="2" applyFont="1" applyFill="1" applyBorder="1" applyProtection="1">
      <protection locked="0"/>
    </xf>
    <xf numFmtId="9" fontId="0" fillId="3" borderId="22" xfId="2" applyFont="1" applyFill="1" applyBorder="1" applyProtection="1">
      <protection locked="0"/>
    </xf>
    <xf numFmtId="165" fontId="0" fillId="3" borderId="35" xfId="4" applyNumberFormat="1" applyFont="1" applyFill="1" applyBorder="1" applyProtection="1">
      <protection locked="0"/>
    </xf>
    <xf numFmtId="165" fontId="0" fillId="3" borderId="34" xfId="4" applyNumberFormat="1" applyFont="1" applyFill="1" applyBorder="1" applyProtection="1">
      <protection locked="0"/>
    </xf>
    <xf numFmtId="167" fontId="0" fillId="3" borderId="62" xfId="0" applyNumberFormat="1" applyFill="1" applyBorder="1" applyProtection="1">
      <protection locked="0"/>
    </xf>
    <xf numFmtId="167" fontId="0" fillId="3" borderId="64" xfId="0" applyNumberFormat="1" applyFill="1" applyBorder="1" applyProtection="1">
      <protection locked="0"/>
    </xf>
    <xf numFmtId="1" fontId="0" fillId="41" borderId="52" xfId="0" applyNumberFormat="1" applyFill="1" applyBorder="1" applyProtection="1">
      <protection locked="0"/>
    </xf>
    <xf numFmtId="1" fontId="0" fillId="41" borderId="28" xfId="0" applyNumberFormat="1" applyFill="1" applyBorder="1" applyProtection="1">
      <protection locked="0"/>
    </xf>
    <xf numFmtId="164" fontId="0" fillId="41" borderId="52" xfId="1" applyNumberFormat="1" applyFont="1" applyFill="1" applyBorder="1" applyProtection="1">
      <protection locked="0"/>
    </xf>
    <xf numFmtId="164" fontId="0" fillId="41" borderId="28" xfId="1" applyNumberFormat="1" applyFont="1" applyFill="1" applyBorder="1" applyProtection="1">
      <protection locked="0"/>
    </xf>
    <xf numFmtId="0" fontId="11" fillId="4" borderId="14" xfId="0" applyFont="1" applyFill="1" applyBorder="1"/>
    <xf numFmtId="0" fontId="11" fillId="4" borderId="21" xfId="0" applyFont="1" applyFill="1" applyBorder="1"/>
    <xf numFmtId="9" fontId="11" fillId="4" borderId="21" xfId="2" applyFont="1" applyFill="1" applyBorder="1"/>
    <xf numFmtId="165" fontId="11" fillId="4" borderId="21" xfId="4" applyNumberFormat="1" applyFont="1" applyFill="1" applyBorder="1"/>
    <xf numFmtId="167" fontId="11" fillId="4" borderId="21" xfId="0" applyNumberFormat="1" applyFont="1" applyFill="1" applyBorder="1"/>
    <xf numFmtId="0" fontId="11" fillId="4" borderId="15" xfId="0" applyFont="1" applyFill="1" applyBorder="1"/>
    <xf numFmtId="165" fontId="11" fillId="2" borderId="49" xfId="4" applyNumberFormat="1" applyFont="1" applyFill="1" applyBorder="1" applyAlignment="1">
      <alignment horizontal="center" textRotation="90" wrapText="1"/>
    </xf>
    <xf numFmtId="165" fontId="11" fillId="2" borderId="63" xfId="4" applyNumberFormat="1" applyFont="1" applyFill="1" applyBorder="1" applyAlignment="1" applyProtection="1">
      <alignment horizontal="center" textRotation="90" wrapText="1"/>
    </xf>
    <xf numFmtId="0" fontId="11" fillId="2" borderId="59" xfId="0" applyFont="1" applyFill="1" applyBorder="1" applyAlignment="1">
      <alignment horizontal="center" textRotation="90" wrapText="1"/>
    </xf>
    <xf numFmtId="0" fontId="11" fillId="2" borderId="49" xfId="0" applyFont="1" applyFill="1" applyBorder="1" applyAlignment="1">
      <alignment horizontal="center" textRotation="90" wrapText="1"/>
    </xf>
    <xf numFmtId="164" fontId="11" fillId="2" borderId="49" xfId="1" applyNumberFormat="1" applyFont="1" applyFill="1" applyBorder="1" applyAlignment="1">
      <alignment horizontal="center" textRotation="90" wrapText="1"/>
    </xf>
    <xf numFmtId="164" fontId="11" fillId="2" borderId="63" xfId="1" applyNumberFormat="1" applyFont="1" applyFill="1" applyBorder="1" applyAlignment="1" applyProtection="1">
      <alignment horizontal="center" textRotation="90" wrapText="1"/>
    </xf>
    <xf numFmtId="167" fontId="11" fillId="2" borderId="49" xfId="0" applyNumberFormat="1" applyFont="1" applyFill="1" applyBorder="1" applyAlignment="1">
      <alignment horizontal="center" textRotation="90" wrapText="1"/>
    </xf>
    <xf numFmtId="1" fontId="11" fillId="2" borderId="49" xfId="0" applyNumberFormat="1" applyFont="1" applyFill="1" applyBorder="1" applyAlignment="1">
      <alignment horizontal="center" textRotation="90" wrapText="1"/>
    </xf>
    <xf numFmtId="0" fontId="0" fillId="6" borderId="13" xfId="0" applyFill="1" applyBorder="1" applyAlignment="1" applyProtection="1">
      <alignment horizontal="right"/>
      <protection locked="0"/>
    </xf>
    <xf numFmtId="0" fontId="11" fillId="2" borderId="51" xfId="0" applyFont="1" applyFill="1" applyBorder="1" applyAlignment="1">
      <alignment horizontal="center" textRotation="90" wrapText="1"/>
    </xf>
    <xf numFmtId="0" fontId="0" fillId="0" borderId="79" xfId="0" applyBorder="1" applyProtection="1">
      <protection locked="0"/>
    </xf>
    <xf numFmtId="0" fontId="0" fillId="0" borderId="80" xfId="0" applyBorder="1" applyProtection="1">
      <protection locked="0"/>
    </xf>
    <xf numFmtId="165" fontId="11" fillId="2" borderId="14" xfId="4" applyNumberFormat="1" applyFont="1" applyFill="1" applyBorder="1" applyAlignment="1">
      <alignment horizontal="center" textRotation="90" wrapText="1"/>
    </xf>
    <xf numFmtId="165" fontId="0" fillId="3" borderId="33" xfId="4" applyNumberFormat="1" applyFont="1" applyFill="1" applyBorder="1" applyProtection="1">
      <protection locked="0"/>
    </xf>
    <xf numFmtId="43" fontId="11" fillId="2" borderId="57" xfId="1" applyFont="1" applyFill="1" applyBorder="1" applyAlignment="1"/>
    <xf numFmtId="0" fontId="0" fillId="0" borderId="81" xfId="0" applyBorder="1" applyProtection="1">
      <protection locked="0"/>
    </xf>
    <xf numFmtId="0" fontId="0" fillId="0" borderId="82" xfId="0" applyBorder="1" applyProtection="1">
      <protection locked="0"/>
    </xf>
    <xf numFmtId="164" fontId="0" fillId="0" borderId="82" xfId="1" applyNumberFormat="1" applyFont="1" applyBorder="1" applyProtection="1">
      <protection locked="0"/>
    </xf>
    <xf numFmtId="165" fontId="0" fillId="0" borderId="83" xfId="4" applyNumberFormat="1" applyFont="1" applyFill="1" applyBorder="1" applyProtection="1">
      <protection locked="0"/>
    </xf>
    <xf numFmtId="165" fontId="0" fillId="3" borderId="82" xfId="4" applyNumberFormat="1" applyFont="1" applyFill="1" applyBorder="1" applyProtection="1">
      <protection locked="0"/>
    </xf>
    <xf numFmtId="164" fontId="0" fillId="41" borderId="82" xfId="1" applyNumberFormat="1" applyFont="1" applyFill="1" applyBorder="1" applyProtection="1">
      <protection locked="0"/>
    </xf>
    <xf numFmtId="165" fontId="0" fillId="0" borderId="84" xfId="4" applyNumberFormat="1" applyFont="1" applyFill="1" applyBorder="1" applyProtection="1">
      <protection locked="0"/>
    </xf>
    <xf numFmtId="1" fontId="0" fillId="41" borderId="82" xfId="0" applyNumberFormat="1" applyFill="1" applyBorder="1" applyProtection="1">
      <protection locked="0"/>
    </xf>
    <xf numFmtId="165" fontId="0" fillId="3" borderId="85" xfId="4" applyNumberFormat="1" applyFont="1" applyFill="1" applyBorder="1" applyProtection="1">
      <protection locked="0"/>
    </xf>
    <xf numFmtId="0" fontId="16" fillId="6" borderId="0" xfId="0" applyFont="1" applyFill="1" applyAlignment="1">
      <alignment vertical="center"/>
    </xf>
    <xf numFmtId="0" fontId="16" fillId="2" borderId="15" xfId="0" applyFont="1" applyFill="1" applyBorder="1" applyAlignment="1">
      <alignment horizontal="center" vertical="center" wrapText="1"/>
    </xf>
    <xf numFmtId="0" fontId="16" fillId="2" borderId="26" xfId="0" applyFont="1" applyFill="1" applyBorder="1" applyAlignment="1">
      <alignment horizontal="center" vertical="center" wrapText="1"/>
    </xf>
    <xf numFmtId="164" fontId="16" fillId="2" borderId="26" xfId="1" applyNumberFormat="1" applyFont="1" applyFill="1" applyBorder="1" applyAlignment="1">
      <alignment horizontal="center" vertical="center" wrapText="1"/>
    </xf>
    <xf numFmtId="165" fontId="16" fillId="2" borderId="32" xfId="4" applyNumberFormat="1" applyFont="1" applyFill="1" applyBorder="1" applyAlignment="1">
      <alignment horizontal="center" vertical="center" wrapText="1"/>
    </xf>
    <xf numFmtId="164" fontId="16" fillId="2" borderId="32" xfId="1" applyNumberFormat="1" applyFont="1" applyFill="1" applyBorder="1" applyAlignment="1" applyProtection="1">
      <alignment horizontal="center" vertical="center" wrapText="1"/>
    </xf>
    <xf numFmtId="165" fontId="16" fillId="2" borderId="32" xfId="4" applyNumberFormat="1" applyFont="1" applyFill="1" applyBorder="1" applyAlignment="1" applyProtection="1">
      <alignment horizontal="center" vertical="center" wrapText="1"/>
    </xf>
    <xf numFmtId="167" fontId="16" fillId="2" borderId="16" xfId="0" applyNumberFormat="1" applyFont="1" applyFill="1" applyBorder="1" applyAlignment="1">
      <alignment horizontal="center" vertical="center" wrapText="1"/>
    </xf>
    <xf numFmtId="1" fontId="16" fillId="2" borderId="26" xfId="0" applyNumberFormat="1" applyFont="1" applyFill="1" applyBorder="1" applyAlignment="1">
      <alignment horizontal="center" vertical="center" wrapText="1"/>
    </xf>
    <xf numFmtId="165" fontId="16" fillId="2" borderId="14" xfId="4" applyNumberFormat="1" applyFont="1" applyFill="1" applyBorder="1" applyAlignment="1">
      <alignment horizontal="center" vertical="center" wrapText="1"/>
    </xf>
    <xf numFmtId="165" fontId="0" fillId="3" borderId="76" xfId="4" applyNumberFormat="1" applyFont="1" applyFill="1" applyBorder="1" applyProtection="1">
      <protection locked="0"/>
    </xf>
    <xf numFmtId="10" fontId="0" fillId="8" borderId="0" xfId="2" applyNumberFormat="1" applyFont="1" applyFill="1"/>
    <xf numFmtId="0" fontId="11" fillId="2" borderId="86" xfId="0" applyFont="1" applyFill="1" applyBorder="1" applyAlignment="1">
      <alignment horizontal="center" textRotation="90" wrapText="1"/>
    </xf>
    <xf numFmtId="10" fontId="0" fillId="0" borderId="0" xfId="2" applyNumberFormat="1" applyFont="1" applyFill="1"/>
    <xf numFmtId="10" fontId="0" fillId="0" borderId="0" xfId="2" quotePrefix="1" applyNumberFormat="1" applyFont="1" applyFill="1"/>
    <xf numFmtId="167" fontId="0" fillId="0" borderId="0" xfId="2" applyNumberFormat="1" applyFont="1" applyFill="1"/>
    <xf numFmtId="165" fontId="0" fillId="0" borderId="0" xfId="4" applyNumberFormat="1" applyFont="1" applyFill="1"/>
    <xf numFmtId="10" fontId="0" fillId="0" borderId="0" xfId="2" applyNumberFormat="1" applyFont="1" applyFill="1" applyBorder="1"/>
    <xf numFmtId="167" fontId="0" fillId="0" borderId="0" xfId="2" applyNumberFormat="1" applyFont="1" applyFill="1" applyBorder="1"/>
    <xf numFmtId="165" fontId="0" fillId="0" borderId="0" xfId="4" applyNumberFormat="1" applyFont="1" applyFill="1" applyBorder="1"/>
    <xf numFmtId="9" fontId="0" fillId="0" borderId="0" xfId="2" applyFont="1" applyFill="1"/>
    <xf numFmtId="2" fontId="0" fillId="0" borderId="0" xfId="0" applyNumberFormat="1"/>
    <xf numFmtId="164" fontId="0" fillId="0" borderId="0" xfId="1" applyNumberFormat="1" applyFont="1" applyFill="1" applyBorder="1"/>
    <xf numFmtId="9" fontId="0" fillId="0" borderId="0" xfId="0" applyNumberFormat="1"/>
    <xf numFmtId="9" fontId="0" fillId="0" borderId="0" xfId="2" applyFont="1" applyFill="1" applyBorder="1"/>
    <xf numFmtId="164" fontId="0" fillId="0" borderId="0" xfId="1" applyNumberFormat="1" applyFont="1" applyFill="1"/>
    <xf numFmtId="167" fontId="0" fillId="0" borderId="0" xfId="0" applyNumberFormat="1"/>
    <xf numFmtId="44" fontId="0" fillId="0" borderId="0" xfId="4" applyFont="1" applyFill="1"/>
    <xf numFmtId="165" fontId="4" fillId="43" borderId="20" xfId="4" applyNumberFormat="1" applyFont="1" applyFill="1" applyBorder="1"/>
    <xf numFmtId="165" fontId="0" fillId="3" borderId="22" xfId="4" applyNumberFormat="1" applyFont="1" applyFill="1" applyBorder="1" applyProtection="1">
      <protection locked="0"/>
    </xf>
    <xf numFmtId="165" fontId="0" fillId="3" borderId="23" xfId="4" applyNumberFormat="1" applyFont="1" applyFill="1" applyBorder="1" applyProtection="1">
      <protection locked="0"/>
    </xf>
    <xf numFmtId="165" fontId="0" fillId="3" borderId="24" xfId="4" applyNumberFormat="1" applyFont="1" applyFill="1" applyBorder="1" applyProtection="1">
      <protection locked="0"/>
    </xf>
    <xf numFmtId="165" fontId="0" fillId="3" borderId="89" xfId="4" applyNumberFormat="1" applyFont="1" applyFill="1" applyBorder="1" applyProtection="1">
      <protection locked="0"/>
    </xf>
    <xf numFmtId="0" fontId="11" fillId="2" borderId="16" xfId="0" applyFont="1" applyFill="1" applyBorder="1" applyAlignment="1">
      <alignment horizontal="center" textRotation="90" wrapText="1"/>
    </xf>
    <xf numFmtId="167" fontId="11" fillId="2" borderId="13" xfId="0" applyNumberFormat="1" applyFont="1" applyFill="1" applyBorder="1" applyAlignment="1">
      <alignment horizontal="center" textRotation="90" wrapText="1"/>
    </xf>
    <xf numFmtId="165" fontId="0" fillId="3" borderId="31" xfId="4" applyNumberFormat="1" applyFont="1" applyFill="1" applyBorder="1" applyProtection="1">
      <protection locked="0"/>
    </xf>
    <xf numFmtId="10" fontId="0" fillId="3" borderId="22" xfId="2" applyNumberFormat="1" applyFont="1" applyFill="1" applyBorder="1" applyProtection="1">
      <protection locked="0"/>
    </xf>
    <xf numFmtId="10" fontId="0" fillId="3" borderId="27" xfId="2" applyNumberFormat="1" applyFont="1" applyFill="1" applyBorder="1" applyAlignment="1" applyProtection="1">
      <alignment wrapText="1"/>
      <protection locked="0"/>
    </xf>
    <xf numFmtId="10" fontId="0" fillId="3" borderId="23" xfId="2" applyNumberFormat="1" applyFont="1" applyFill="1" applyBorder="1" applyProtection="1">
      <protection locked="0"/>
    </xf>
    <xf numFmtId="10" fontId="0" fillId="3" borderId="29" xfId="2" applyNumberFormat="1" applyFont="1" applyFill="1" applyBorder="1" applyAlignment="1" applyProtection="1">
      <alignment wrapText="1"/>
      <protection locked="0"/>
    </xf>
    <xf numFmtId="10" fontId="0" fillId="3" borderId="24" xfId="2" applyNumberFormat="1" applyFont="1" applyFill="1" applyBorder="1" applyProtection="1">
      <protection locked="0"/>
    </xf>
    <xf numFmtId="10" fontId="0" fillId="3" borderId="89" xfId="2" applyNumberFormat="1" applyFont="1" applyFill="1" applyBorder="1" applyAlignment="1" applyProtection="1">
      <alignment wrapText="1"/>
      <protection locked="0"/>
    </xf>
    <xf numFmtId="1" fontId="0" fillId="41" borderId="35" xfId="0" applyNumberFormat="1" applyFill="1" applyBorder="1" applyProtection="1">
      <protection locked="0"/>
    </xf>
    <xf numFmtId="1" fontId="0" fillId="41" borderId="34" xfId="0" applyNumberFormat="1" applyFill="1" applyBorder="1" applyProtection="1">
      <protection locked="0"/>
    </xf>
    <xf numFmtId="1" fontId="0" fillId="41" borderId="31" xfId="0" applyNumberFormat="1" applyFill="1" applyBorder="1" applyProtection="1">
      <protection locked="0"/>
    </xf>
    <xf numFmtId="0" fontId="0" fillId="41" borderId="52" xfId="0" applyFill="1" applyBorder="1" applyProtection="1">
      <protection locked="0"/>
    </xf>
    <xf numFmtId="0" fontId="0" fillId="41" borderId="28" xfId="0" applyFill="1" applyBorder="1" applyProtection="1">
      <protection locked="0"/>
    </xf>
    <xf numFmtId="165" fontId="0" fillId="41" borderId="76" xfId="4" applyNumberFormat="1" applyFont="1" applyFill="1" applyBorder="1" applyProtection="1">
      <protection locked="0"/>
    </xf>
    <xf numFmtId="165" fontId="0" fillId="41" borderId="58" xfId="4" applyNumberFormat="1" applyFont="1" applyFill="1" applyBorder="1" applyProtection="1">
      <protection locked="0"/>
    </xf>
    <xf numFmtId="0" fontId="0" fillId="41" borderId="22" xfId="0" applyFill="1" applyBorder="1" applyProtection="1">
      <protection locked="0"/>
    </xf>
    <xf numFmtId="2" fontId="0" fillId="41" borderId="52" xfId="0" applyNumberFormat="1" applyFill="1" applyBorder="1" applyProtection="1">
      <protection locked="0"/>
    </xf>
    <xf numFmtId="0" fontId="0" fillId="41" borderId="23" xfId="0" applyFill="1" applyBorder="1" applyProtection="1">
      <protection locked="0"/>
    </xf>
    <xf numFmtId="2" fontId="0" fillId="41" borderId="28" xfId="0" applyNumberFormat="1" applyFill="1" applyBorder="1" applyProtection="1">
      <protection locked="0"/>
    </xf>
    <xf numFmtId="0" fontId="0" fillId="41" borderId="27" xfId="0" applyFill="1" applyBorder="1" applyProtection="1">
      <protection locked="0"/>
    </xf>
    <xf numFmtId="0" fontId="0" fillId="41" borderId="29" xfId="0" applyFill="1" applyBorder="1" applyProtection="1">
      <protection locked="0"/>
    </xf>
    <xf numFmtId="0" fontId="0" fillId="41" borderId="29" xfId="0" quotePrefix="1" applyFill="1" applyBorder="1" applyProtection="1">
      <protection locked="0"/>
    </xf>
    <xf numFmtId="0" fontId="0" fillId="41" borderId="24" xfId="0" applyFill="1" applyBorder="1" applyProtection="1">
      <protection locked="0"/>
    </xf>
    <xf numFmtId="0" fontId="0" fillId="41" borderId="87" xfId="0" applyFill="1" applyBorder="1" applyProtection="1">
      <protection locked="0"/>
    </xf>
    <xf numFmtId="0" fontId="0" fillId="41" borderId="89" xfId="0" applyFill="1" applyBorder="1" applyProtection="1">
      <protection locked="0"/>
    </xf>
    <xf numFmtId="0" fontId="0" fillId="41" borderId="52" xfId="0" applyFill="1" applyBorder="1" applyAlignment="1" applyProtection="1">
      <alignment horizontal="center"/>
      <protection locked="0"/>
    </xf>
    <xf numFmtId="0" fontId="0" fillId="41" borderId="28" xfId="0" applyFill="1" applyBorder="1" applyAlignment="1" applyProtection="1">
      <alignment horizontal="center"/>
      <protection locked="0"/>
    </xf>
    <xf numFmtId="164" fontId="0" fillId="41" borderId="87" xfId="1" applyNumberFormat="1" applyFont="1" applyFill="1" applyBorder="1" applyProtection="1">
      <protection locked="0"/>
    </xf>
    <xf numFmtId="2" fontId="0" fillId="41" borderId="87" xfId="0" applyNumberFormat="1" applyFill="1" applyBorder="1" applyProtection="1">
      <protection locked="0"/>
    </xf>
    <xf numFmtId="165" fontId="0" fillId="3" borderId="87" xfId="4" applyNumberFormat="1" applyFont="1" applyFill="1" applyBorder="1" applyProtection="1">
      <protection locked="0"/>
    </xf>
    <xf numFmtId="165" fontId="0" fillId="41" borderId="27" xfId="4" applyNumberFormat="1" applyFont="1" applyFill="1" applyBorder="1" applyProtection="1">
      <protection locked="0"/>
    </xf>
    <xf numFmtId="165" fontId="0" fillId="41" borderId="29" xfId="4" applyNumberFormat="1" applyFont="1" applyFill="1" applyBorder="1" applyProtection="1">
      <protection locked="0"/>
    </xf>
    <xf numFmtId="165" fontId="0" fillId="41" borderId="89" xfId="4" applyNumberFormat="1" applyFont="1" applyFill="1" applyBorder="1" applyProtection="1">
      <protection locked="0"/>
    </xf>
    <xf numFmtId="0" fontId="11" fillId="2" borderId="26" xfId="0" applyFont="1" applyFill="1" applyBorder="1" applyAlignment="1">
      <alignment horizontal="center" textRotation="90" wrapText="1"/>
    </xf>
    <xf numFmtId="0" fontId="16" fillId="2" borderId="16" xfId="0" applyFont="1" applyFill="1" applyBorder="1" applyAlignment="1">
      <alignment horizontal="center" vertical="center" wrapText="1"/>
    </xf>
    <xf numFmtId="0" fontId="16" fillId="2" borderId="86" xfId="0" applyFont="1" applyFill="1" applyBorder="1" applyAlignment="1">
      <alignment horizontal="center" vertical="center" wrapText="1"/>
    </xf>
    <xf numFmtId="0" fontId="11" fillId="2" borderId="88" xfId="0" applyFont="1" applyFill="1" applyBorder="1" applyAlignment="1">
      <alignment horizontal="center" textRotation="90" wrapText="1"/>
    </xf>
    <xf numFmtId="165" fontId="11" fillId="2" borderId="26" xfId="4" applyNumberFormat="1" applyFont="1" applyFill="1" applyBorder="1" applyAlignment="1">
      <alignment horizontal="center" textRotation="90" wrapText="1"/>
    </xf>
    <xf numFmtId="165" fontId="11" fillId="2" borderId="21" xfId="4" applyNumberFormat="1" applyFont="1" applyFill="1" applyBorder="1" applyAlignment="1">
      <alignment horizontal="center" textRotation="90" wrapText="1"/>
    </xf>
    <xf numFmtId="0" fontId="11" fillId="2" borderId="15" xfId="0" applyFont="1" applyFill="1" applyBorder="1" applyAlignment="1">
      <alignment horizontal="center" textRotation="90" wrapText="1"/>
    </xf>
    <xf numFmtId="0" fontId="11" fillId="2" borderId="32" xfId="0" applyFont="1" applyFill="1" applyBorder="1" applyAlignment="1">
      <alignment horizontal="center" textRotation="90" wrapText="1"/>
    </xf>
    <xf numFmtId="0" fontId="11" fillId="2" borderId="13" xfId="0" applyFont="1" applyFill="1" applyBorder="1" applyAlignment="1">
      <alignment horizontal="center" textRotation="90" wrapText="1"/>
    </xf>
    <xf numFmtId="0" fontId="0" fillId="41" borderId="35" xfId="0" applyFill="1" applyBorder="1" applyProtection="1">
      <protection locked="0"/>
    </xf>
    <xf numFmtId="0" fontId="0" fillId="41" borderId="34" xfId="0" applyFill="1" applyBorder="1" applyProtection="1">
      <protection locked="0"/>
    </xf>
    <xf numFmtId="0" fontId="0" fillId="41" borderId="31" xfId="0" applyFill="1" applyBorder="1" applyProtection="1">
      <protection locked="0"/>
    </xf>
    <xf numFmtId="0" fontId="16" fillId="2" borderId="3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88" xfId="0" applyFont="1" applyFill="1" applyBorder="1" applyAlignment="1">
      <alignment horizontal="center" vertical="center" wrapText="1"/>
    </xf>
    <xf numFmtId="9" fontId="16" fillId="2" borderId="32" xfId="2" applyFont="1" applyFill="1" applyBorder="1" applyAlignment="1">
      <alignment horizontal="center" vertical="center" wrapText="1"/>
    </xf>
    <xf numFmtId="9" fontId="16" fillId="2" borderId="86" xfId="2" applyFont="1" applyFill="1" applyBorder="1" applyAlignment="1">
      <alignment horizontal="center" vertical="center" wrapText="1"/>
    </xf>
    <xf numFmtId="167" fontId="16" fillId="2" borderId="13" xfId="0" applyNumberFormat="1" applyFont="1" applyFill="1" applyBorder="1" applyAlignment="1">
      <alignment horizontal="center" vertical="center" wrapText="1"/>
    </xf>
    <xf numFmtId="0" fontId="16" fillId="2" borderId="14" xfId="0" applyFont="1" applyFill="1" applyBorder="1" applyAlignment="1">
      <alignment horizontal="center" vertical="center" wrapText="1"/>
    </xf>
    <xf numFmtId="9" fontId="0" fillId="3" borderId="24" xfId="2" applyFont="1" applyFill="1" applyBorder="1" applyProtection="1">
      <protection locked="0"/>
    </xf>
    <xf numFmtId="9" fontId="0" fillId="3" borderId="87" xfId="2" applyFont="1" applyFill="1" applyBorder="1" applyProtection="1">
      <protection locked="0"/>
    </xf>
    <xf numFmtId="168" fontId="0" fillId="3" borderId="87" xfId="4" applyNumberFormat="1" applyFont="1" applyFill="1" applyBorder="1" applyProtection="1">
      <protection locked="0"/>
    </xf>
    <xf numFmtId="165" fontId="0" fillId="3" borderId="59" xfId="4" applyNumberFormat="1" applyFont="1" applyFill="1" applyBorder="1" applyProtection="1">
      <protection locked="0"/>
    </xf>
    <xf numFmtId="165" fontId="0" fillId="41" borderId="63" xfId="4" applyNumberFormat="1" applyFont="1" applyFill="1" applyBorder="1" applyProtection="1">
      <protection locked="0"/>
    </xf>
    <xf numFmtId="0" fontId="0" fillId="41" borderId="87" xfId="0" applyFill="1" applyBorder="1" applyAlignment="1" applyProtection="1">
      <alignment horizontal="center"/>
      <protection locked="0"/>
    </xf>
    <xf numFmtId="0" fontId="0" fillId="0" borderId="0" xfId="0" applyFill="1"/>
    <xf numFmtId="0" fontId="9" fillId="0" borderId="0" xfId="3" applyFill="1" applyProtection="1">
      <protection locked="0"/>
    </xf>
    <xf numFmtId="0" fontId="5" fillId="0" borderId="0" xfId="0" applyFont="1" applyFill="1" applyAlignment="1">
      <alignment horizontal="center"/>
    </xf>
    <xf numFmtId="0" fontId="4" fillId="0" borderId="0" xfId="0" applyFont="1" applyFill="1" applyAlignment="1">
      <alignment vertical="center"/>
    </xf>
    <xf numFmtId="164" fontId="0" fillId="0" borderId="0" xfId="1" applyNumberFormat="1" applyFont="1" applyFill="1" applyProtection="1"/>
    <xf numFmtId="0" fontId="0" fillId="0" borderId="0" xfId="0" applyFill="1" applyAlignment="1">
      <alignment vertical="center"/>
    </xf>
    <xf numFmtId="164" fontId="0" fillId="0" borderId="0" xfId="0" applyNumberFormat="1" applyFill="1"/>
    <xf numFmtId="166" fontId="0" fillId="0" borderId="0" xfId="0" applyNumberFormat="1" applyFill="1"/>
    <xf numFmtId="164" fontId="0" fillId="3" borderId="39" xfId="1" applyNumberFormat="1" applyFont="1" applyFill="1" applyBorder="1" applyAlignment="1">
      <alignment vertical="center"/>
    </xf>
    <xf numFmtId="0" fontId="0" fillId="3" borderId="34" xfId="0" applyNumberFormat="1" applyFont="1" applyFill="1" applyBorder="1" applyAlignment="1">
      <alignment horizontal="center" wrapText="1"/>
    </xf>
    <xf numFmtId="0" fontId="0" fillId="3" borderId="39" xfId="0" applyNumberFormat="1" applyFont="1" applyFill="1" applyBorder="1" applyAlignment="1">
      <alignment horizontal="center" wrapText="1"/>
    </xf>
    <xf numFmtId="0" fontId="2" fillId="0" borderId="34" xfId="1" applyNumberFormat="1" applyFont="1" applyFill="1" applyBorder="1" applyAlignment="1" applyProtection="1">
      <alignment horizontal="center"/>
      <protection locked="0"/>
    </xf>
    <xf numFmtId="0" fontId="2" fillId="0" borderId="39" xfId="1" applyNumberFormat="1" applyFont="1" applyFill="1" applyBorder="1" applyAlignment="1" applyProtection="1">
      <alignment horizontal="center"/>
      <protection locked="0"/>
    </xf>
    <xf numFmtId="164" fontId="2" fillId="0" borderId="23" xfId="1" applyNumberFormat="1" applyFont="1" applyFill="1" applyBorder="1" applyProtection="1">
      <protection locked="0"/>
    </xf>
    <xf numFmtId="164" fontId="2" fillId="0" borderId="28" xfId="1" applyNumberFormat="1" applyFont="1" applyFill="1" applyBorder="1" applyProtection="1">
      <protection locked="0"/>
    </xf>
    <xf numFmtId="164" fontId="2" fillId="0" borderId="29" xfId="1" applyNumberFormat="1" applyFont="1" applyFill="1" applyBorder="1" applyProtection="1">
      <protection locked="0"/>
    </xf>
    <xf numFmtId="164" fontId="2" fillId="0" borderId="83" xfId="1" applyNumberFormat="1" applyFont="1" applyFill="1" applyBorder="1" applyProtection="1">
      <protection locked="0"/>
    </xf>
    <xf numFmtId="164" fontId="2" fillId="0" borderId="82" xfId="1" applyNumberFormat="1" applyFont="1" applyFill="1" applyBorder="1" applyProtection="1">
      <protection locked="0"/>
    </xf>
    <xf numFmtId="164" fontId="2" fillId="0" borderId="84" xfId="1" applyNumberFormat="1" applyFont="1" applyFill="1" applyBorder="1" applyProtection="1">
      <protection locked="0"/>
    </xf>
    <xf numFmtId="0" fontId="2" fillId="0" borderId="47" xfId="1" applyNumberFormat="1" applyFont="1" applyFill="1" applyBorder="1" applyAlignment="1" applyProtection="1">
      <alignment horizontal="center"/>
      <protection locked="0"/>
    </xf>
    <xf numFmtId="164" fontId="2" fillId="0" borderId="53" xfId="1" applyNumberFormat="1" applyFont="1" applyFill="1" applyBorder="1" applyProtection="1">
      <protection locked="0"/>
    </xf>
    <xf numFmtId="164" fontId="2" fillId="0" borderId="54" xfId="1" applyNumberFormat="1" applyFont="1" applyFill="1" applyBorder="1" applyProtection="1">
      <protection locked="0"/>
    </xf>
    <xf numFmtId="164" fontId="2" fillId="0" borderId="91" xfId="1" applyNumberFormat="1" applyFont="1" applyFill="1" applyBorder="1" applyProtection="1">
      <protection locked="0"/>
    </xf>
    <xf numFmtId="0" fontId="3" fillId="2" borderId="1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86" xfId="0" applyFont="1" applyFill="1" applyBorder="1" applyAlignment="1">
      <alignment horizontal="center" vertical="center"/>
    </xf>
    <xf numFmtId="0" fontId="3" fillId="2" borderId="14" xfId="0" applyFont="1" applyFill="1" applyBorder="1" applyAlignment="1">
      <alignment horizontal="center" vertical="center" wrapText="1"/>
    </xf>
    <xf numFmtId="164" fontId="2" fillId="0" borderId="28" xfId="2" applyNumberFormat="1" applyFont="1" applyFill="1" applyBorder="1" applyProtection="1">
      <protection locked="0"/>
    </xf>
    <xf numFmtId="164" fontId="2" fillId="0" borderId="29" xfId="2" applyNumberFormat="1" applyFont="1" applyFill="1" applyBorder="1" applyProtection="1"/>
    <xf numFmtId="164" fontId="2" fillId="0" borderId="82" xfId="2" applyNumberFormat="1" applyFont="1" applyFill="1" applyBorder="1" applyProtection="1">
      <protection locked="0"/>
    </xf>
    <xf numFmtId="164" fontId="2" fillId="0" borderId="84" xfId="2" applyNumberFormat="1" applyFont="1" applyFill="1" applyBorder="1" applyProtection="1"/>
    <xf numFmtId="164" fontId="2" fillId="0" borderId="54" xfId="2" applyNumberFormat="1" applyFont="1" applyFill="1" applyBorder="1" applyProtection="1">
      <protection locked="0"/>
    </xf>
    <xf numFmtId="164" fontId="2" fillId="0" borderId="91" xfId="2" applyNumberFormat="1" applyFont="1" applyFill="1" applyBorder="1" applyProtection="1"/>
    <xf numFmtId="0" fontId="3" fillId="2" borderId="88" xfId="0" applyFont="1" applyFill="1" applyBorder="1" applyAlignment="1">
      <alignment horizontal="center" vertical="center"/>
    </xf>
    <xf numFmtId="164" fontId="2" fillId="0" borderId="92" xfId="2" applyNumberFormat="1" applyFont="1" applyFill="1" applyBorder="1" applyProtection="1">
      <protection locked="0"/>
    </xf>
    <xf numFmtId="164" fontId="2" fillId="0" borderId="93" xfId="2" applyNumberFormat="1" applyFont="1" applyFill="1" applyBorder="1" applyProtection="1">
      <protection locked="0"/>
    </xf>
    <xf numFmtId="164" fontId="2" fillId="0" borderId="64" xfId="2" applyNumberFormat="1" applyFont="1" applyFill="1" applyBorder="1" applyProtection="1">
      <protection locked="0"/>
    </xf>
    <xf numFmtId="0" fontId="0" fillId="3" borderId="47" xfId="0" applyNumberFormat="1" applyFont="1" applyFill="1" applyBorder="1" applyAlignment="1">
      <alignment horizontal="center" wrapText="1"/>
    </xf>
    <xf numFmtId="164" fontId="4" fillId="43" borderId="16" xfId="1" applyNumberFormat="1" applyFont="1" applyFill="1" applyBorder="1" applyAlignment="1" applyProtection="1">
      <alignment horizontal="center"/>
      <protection locked="0"/>
    </xf>
    <xf numFmtId="164" fontId="4" fillId="43" borderId="16" xfId="1" applyNumberFormat="1" applyFont="1" applyFill="1" applyBorder="1" applyAlignment="1" applyProtection="1">
      <alignment horizontal="center"/>
    </xf>
    <xf numFmtId="164" fontId="4" fillId="43" borderId="26" xfId="1" applyNumberFormat="1" applyFont="1" applyFill="1" applyBorder="1" applyAlignment="1" applyProtection="1">
      <alignment horizontal="center"/>
    </xf>
    <xf numFmtId="164" fontId="4" fillId="43" borderId="86" xfId="1" applyNumberFormat="1" applyFont="1" applyFill="1" applyBorder="1" applyAlignment="1" applyProtection="1">
      <alignment horizontal="center"/>
    </xf>
    <xf numFmtId="164" fontId="4" fillId="43" borderId="13" xfId="1" applyNumberFormat="1" applyFont="1" applyFill="1" applyBorder="1" applyAlignment="1">
      <alignment vertical="center"/>
    </xf>
    <xf numFmtId="164" fontId="4" fillId="43" borderId="13" xfId="0" applyNumberFormat="1" applyFont="1" applyFill="1" applyBorder="1" applyAlignment="1">
      <alignment horizontal="center" wrapText="1"/>
    </xf>
    <xf numFmtId="164" fontId="4" fillId="43" borderId="88" xfId="2" applyNumberFormat="1" applyFont="1" applyFill="1" applyBorder="1" applyProtection="1">
      <protection locked="0"/>
    </xf>
    <xf numFmtId="164" fontId="4" fillId="43" borderId="26" xfId="2" applyNumberFormat="1" applyFont="1" applyFill="1" applyBorder="1" applyProtection="1">
      <protection locked="0"/>
    </xf>
    <xf numFmtId="164" fontId="4" fillId="43" borderId="86" xfId="2" applyNumberFormat="1" applyFont="1" applyFill="1" applyBorder="1" applyProtection="1"/>
    <xf numFmtId="164" fontId="0" fillId="8" borderId="28" xfId="1" applyNumberFormat="1" applyFont="1" applyFill="1" applyBorder="1"/>
    <xf numFmtId="165" fontId="0" fillId="8" borderId="28" xfId="4" applyNumberFormat="1" applyFont="1" applyFill="1" applyBorder="1"/>
    <xf numFmtId="165" fontId="0" fillId="8" borderId="29" xfId="4" applyNumberFormat="1" applyFont="1" applyFill="1" applyBorder="1"/>
    <xf numFmtId="164" fontId="0" fillId="8" borderId="54" xfId="1" applyNumberFormat="1" applyFont="1" applyFill="1" applyBorder="1"/>
    <xf numFmtId="164" fontId="0" fillId="8" borderId="92" xfId="1" applyNumberFormat="1" applyFont="1" applyFill="1" applyBorder="1"/>
    <xf numFmtId="164" fontId="0" fillId="8" borderId="93" xfId="1" applyNumberFormat="1" applyFont="1" applyFill="1" applyBorder="1"/>
    <xf numFmtId="164" fontId="0" fillId="8" borderId="93" xfId="1" applyNumberFormat="1" applyFont="1" applyFill="1" applyBorder="1" applyAlignment="1"/>
    <xf numFmtId="164" fontId="0" fillId="8" borderId="58" xfId="1" applyNumberFormat="1" applyFont="1" applyFill="1" applyBorder="1"/>
    <xf numFmtId="164" fontId="0" fillId="8" borderId="33" xfId="1" applyNumberFormat="1" applyFont="1" applyFill="1" applyBorder="1"/>
    <xf numFmtId="165" fontId="0" fillId="8" borderId="97" xfId="4" applyNumberFormat="1" applyFont="1" applyFill="1" applyBorder="1"/>
    <xf numFmtId="165" fontId="0" fillId="8" borderId="80" xfId="4" applyNumberFormat="1" applyFont="1" applyFill="1" applyBorder="1"/>
    <xf numFmtId="165" fontId="0" fillId="8" borderId="22" xfId="4" applyNumberFormat="1" applyFont="1" applyFill="1" applyBorder="1"/>
    <xf numFmtId="165" fontId="0" fillId="8" borderId="52" xfId="4" applyNumberFormat="1" applyFont="1" applyFill="1" applyBorder="1"/>
    <xf numFmtId="165" fontId="0" fillId="8" borderId="27" xfId="4" applyNumberFormat="1" applyFont="1" applyFill="1" applyBorder="1"/>
    <xf numFmtId="165" fontId="0" fillId="8" borderId="23" xfId="4" applyNumberFormat="1" applyFont="1" applyFill="1" applyBorder="1"/>
    <xf numFmtId="164" fontId="0" fillId="8" borderId="64" xfId="1" applyNumberFormat="1" applyFont="1" applyFill="1" applyBorder="1"/>
    <xf numFmtId="164" fontId="0" fillId="8" borderId="82" xfId="1" applyNumberFormat="1" applyFont="1" applyFill="1" applyBorder="1"/>
    <xf numFmtId="164" fontId="0" fillId="8" borderId="85" xfId="1" applyNumberFormat="1" applyFont="1" applyFill="1" applyBorder="1"/>
    <xf numFmtId="165" fontId="0" fillId="8" borderId="83" xfId="4" applyNumberFormat="1" applyFont="1" applyFill="1" applyBorder="1"/>
    <xf numFmtId="165" fontId="0" fillId="8" borderId="82" xfId="4" applyNumberFormat="1" applyFont="1" applyFill="1" applyBorder="1"/>
    <xf numFmtId="165" fontId="0" fillId="8" borderId="84" xfId="4" applyNumberFormat="1" applyFont="1" applyFill="1" applyBorder="1"/>
    <xf numFmtId="165" fontId="0" fillId="8" borderId="81" xfId="4" applyNumberFormat="1" applyFont="1" applyFill="1" applyBorder="1"/>
    <xf numFmtId="0" fontId="0" fillId="8" borderId="35" xfId="0" applyFill="1" applyBorder="1" applyAlignment="1">
      <alignment horizontal="center"/>
    </xf>
    <xf numFmtId="0" fontId="0" fillId="8" borderId="34" xfId="0" applyFill="1" applyBorder="1" applyAlignment="1">
      <alignment horizontal="center"/>
    </xf>
    <xf numFmtId="0" fontId="0" fillId="8" borderId="39" xfId="0" applyFill="1" applyBorder="1" applyAlignment="1">
      <alignment horizontal="center"/>
    </xf>
    <xf numFmtId="0" fontId="4" fillId="43" borderId="13" xfId="0" applyFont="1" applyFill="1" applyBorder="1" applyAlignment="1">
      <alignment horizontal="center"/>
    </xf>
    <xf numFmtId="164" fontId="4" fillId="43" borderId="88" xfId="1" applyNumberFormat="1" applyFont="1" applyFill="1" applyBorder="1"/>
    <xf numFmtId="164" fontId="4" fillId="43" borderId="26" xfId="1" applyNumberFormat="1" applyFont="1" applyFill="1" applyBorder="1"/>
    <xf numFmtId="164" fontId="4" fillId="43" borderId="32" xfId="1" applyNumberFormat="1" applyFont="1" applyFill="1" applyBorder="1"/>
    <xf numFmtId="165" fontId="4" fillId="43" borderId="16" xfId="4" applyNumberFormat="1" applyFont="1" applyFill="1" applyBorder="1"/>
    <xf numFmtId="165" fontId="4" fillId="43" borderId="26" xfId="4" applyNumberFormat="1" applyFont="1" applyFill="1" applyBorder="1"/>
    <xf numFmtId="165" fontId="4" fillId="43" borderId="86" xfId="4" applyNumberFormat="1" applyFont="1" applyFill="1" applyBorder="1"/>
    <xf numFmtId="165" fontId="4" fillId="43" borderId="15" xfId="4" applyNumberFormat="1" applyFont="1" applyFill="1" applyBorder="1"/>
    <xf numFmtId="0" fontId="4" fillId="44" borderId="95" xfId="0" applyFont="1" applyFill="1" applyBorder="1" applyAlignment="1">
      <alignment horizontal="center" vertical="center" wrapText="1"/>
    </xf>
    <xf numFmtId="0" fontId="4" fillId="44" borderId="59" xfId="0" applyFont="1" applyFill="1" applyBorder="1" applyAlignment="1">
      <alignment horizontal="center" vertical="center" wrapText="1"/>
    </xf>
    <xf numFmtId="0" fontId="4" fillId="44" borderId="63" xfId="0" applyFont="1" applyFill="1" applyBorder="1" applyAlignment="1">
      <alignment horizontal="center" vertical="center" wrapText="1"/>
    </xf>
    <xf numFmtId="0" fontId="4" fillId="44" borderId="94" xfId="0" applyFont="1" applyFill="1" applyBorder="1" applyAlignment="1">
      <alignment horizontal="center" vertical="center" wrapText="1"/>
    </xf>
    <xf numFmtId="0" fontId="4" fillId="44" borderId="96" xfId="0" applyFont="1" applyFill="1" applyBorder="1" applyAlignment="1">
      <alignment horizontal="center" vertical="center" wrapText="1"/>
    </xf>
    <xf numFmtId="165" fontId="4" fillId="43" borderId="13" xfId="4" applyNumberFormat="1" applyFont="1" applyFill="1" applyBorder="1"/>
    <xf numFmtId="0" fontId="10" fillId="6" borderId="2" xfId="3" applyFont="1" applyFill="1" applyBorder="1" applyAlignment="1">
      <alignment horizontal="center" vertical="center"/>
    </xf>
    <xf numFmtId="0" fontId="10" fillId="6" borderId="3" xfId="3" applyFont="1" applyFill="1" applyBorder="1" applyAlignment="1">
      <alignment horizontal="center" vertical="center"/>
    </xf>
    <xf numFmtId="0" fontId="10" fillId="6" borderId="4" xfId="3" applyFont="1" applyFill="1" applyBorder="1" applyAlignment="1">
      <alignment horizontal="center" vertical="center"/>
    </xf>
    <xf numFmtId="0" fontId="10" fillId="5" borderId="2" xfId="3" applyFont="1" applyFill="1" applyBorder="1" applyAlignment="1">
      <alignment horizontal="center" vertical="center"/>
    </xf>
    <xf numFmtId="0" fontId="10" fillId="5" borderId="3" xfId="3" applyFont="1" applyFill="1" applyBorder="1" applyAlignment="1">
      <alignment horizontal="center" vertical="center"/>
    </xf>
    <xf numFmtId="0" fontId="10" fillId="5" borderId="4" xfId="3" applyFont="1" applyFill="1" applyBorder="1" applyAlignment="1">
      <alignment horizontal="center" vertical="center"/>
    </xf>
    <xf numFmtId="0" fontId="19"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0" fillId="8" borderId="12" xfId="0" applyFont="1" applyFill="1" applyBorder="1" applyAlignment="1">
      <alignment horizontal="center" vertical="center" wrapText="1"/>
    </xf>
    <xf numFmtId="0" fontId="19" fillId="8" borderId="2"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0" fillId="6" borderId="2" xfId="3" applyFont="1" applyFill="1" applyBorder="1" applyAlignment="1">
      <alignment horizontal="center"/>
    </xf>
    <xf numFmtId="0" fontId="10" fillId="6" borderId="3" xfId="3" applyFont="1" applyFill="1" applyBorder="1" applyAlignment="1">
      <alignment horizontal="center"/>
    </xf>
    <xf numFmtId="0" fontId="10" fillId="6" borderId="4" xfId="3" applyFont="1" applyFill="1" applyBorder="1" applyAlignment="1">
      <alignment horizontal="center"/>
    </xf>
    <xf numFmtId="0" fontId="6" fillId="8" borderId="0" xfId="0" applyFont="1" applyFill="1"/>
    <xf numFmtId="0" fontId="11" fillId="8" borderId="0" xfId="0" applyFont="1" applyFill="1" applyAlignment="1">
      <alignment horizontal="left"/>
    </xf>
    <xf numFmtId="0" fontId="25" fillId="8" borderId="0" xfId="0" applyFont="1" applyFill="1" applyAlignment="1">
      <alignment horizontal="center"/>
    </xf>
    <xf numFmtId="0" fontId="10" fillId="9" borderId="2" xfId="3" applyFont="1" applyFill="1" applyBorder="1" applyAlignment="1" applyProtection="1">
      <alignment horizontal="center"/>
    </xf>
    <xf numFmtId="0" fontId="10" fillId="9" borderId="3" xfId="3" applyFont="1" applyFill="1" applyBorder="1" applyAlignment="1" applyProtection="1">
      <alignment horizontal="center"/>
    </xf>
    <xf numFmtId="0" fontId="10" fillId="9" borderId="4" xfId="3" applyFont="1" applyFill="1" applyBorder="1" applyAlignment="1" applyProtection="1">
      <alignment horizontal="center"/>
    </xf>
    <xf numFmtId="0" fontId="31" fillId="8" borderId="5"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9"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24" fillId="8" borderId="0" xfId="0" applyFont="1" applyFill="1" applyAlignment="1">
      <alignment horizontal="center"/>
    </xf>
    <xf numFmtId="0" fontId="12" fillId="8" borderId="2" xfId="0" applyFont="1" applyFill="1" applyBorder="1" applyAlignment="1">
      <alignment horizontal="center" vertical="center" wrapText="1"/>
    </xf>
    <xf numFmtId="0" fontId="26" fillId="8" borderId="5" xfId="0" applyFont="1" applyFill="1" applyBorder="1" applyAlignment="1">
      <alignment horizontal="left" vertical="top"/>
    </xf>
    <xf numFmtId="0" fontId="26" fillId="8" borderId="6" xfId="0" applyFont="1" applyFill="1" applyBorder="1" applyAlignment="1">
      <alignment horizontal="left" vertical="top"/>
    </xf>
    <xf numFmtId="0" fontId="26" fillId="8" borderId="7" xfId="0" applyFont="1" applyFill="1" applyBorder="1" applyAlignment="1">
      <alignment horizontal="left" vertical="top"/>
    </xf>
    <xf numFmtId="0" fontId="26" fillId="8" borderId="10" xfId="0" applyFont="1" applyFill="1" applyBorder="1" applyAlignment="1">
      <alignment horizontal="left" vertical="top"/>
    </xf>
    <xf numFmtId="0" fontId="26" fillId="8" borderId="11" xfId="0" applyFont="1" applyFill="1" applyBorder="1" applyAlignment="1">
      <alignment horizontal="left" vertical="top"/>
    </xf>
    <xf numFmtId="0" fontId="26" fillId="8" borderId="12" xfId="0" applyFont="1" applyFill="1" applyBorder="1" applyAlignment="1">
      <alignment horizontal="left" vertical="top"/>
    </xf>
    <xf numFmtId="0" fontId="90"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6" fillId="6" borderId="0" xfId="0" applyFont="1" applyFill="1" applyAlignment="1">
      <alignment horizontal="center"/>
    </xf>
    <xf numFmtId="0" fontId="5" fillId="6" borderId="0" xfId="0" applyFont="1" applyFill="1" applyAlignment="1">
      <alignment horizontal="center"/>
    </xf>
    <xf numFmtId="0" fontId="4" fillId="6" borderId="17" xfId="0" applyFont="1" applyFill="1" applyBorder="1" applyAlignment="1">
      <alignment horizontal="center" vertical="center" textRotation="90"/>
    </xf>
    <xf numFmtId="0" fontId="4" fillId="6" borderId="18" xfId="0" applyFont="1" applyFill="1" applyBorder="1" applyAlignment="1">
      <alignment horizontal="center" vertical="center" textRotation="90"/>
    </xf>
    <xf numFmtId="0" fontId="4" fillId="6" borderId="19" xfId="0" applyFont="1" applyFill="1" applyBorder="1" applyAlignment="1">
      <alignment horizontal="center" vertical="center" textRotation="90"/>
    </xf>
    <xf numFmtId="0" fontId="4" fillId="40" borderId="14" xfId="0" applyFont="1" applyFill="1" applyBorder="1" applyAlignment="1">
      <alignment horizontal="center"/>
    </xf>
    <xf numFmtId="0" fontId="4" fillId="40" borderId="15" xfId="0" applyFont="1" applyFill="1" applyBorder="1" applyAlignment="1">
      <alignment horizontal="center"/>
    </xf>
    <xf numFmtId="0" fontId="9" fillId="6" borderId="0" xfId="3" applyFill="1" applyProtection="1">
      <protection locked="0"/>
    </xf>
    <xf numFmtId="0" fontId="11" fillId="2" borderId="55" xfId="0" applyFont="1" applyFill="1" applyBorder="1" applyAlignment="1">
      <alignment horizontal="center"/>
    </xf>
    <xf numFmtId="0" fontId="11" fillId="2" borderId="57" xfId="0" applyFont="1" applyFill="1" applyBorder="1" applyAlignment="1">
      <alignment horizontal="center"/>
    </xf>
    <xf numFmtId="0" fontId="11" fillId="2" borderId="50" xfId="0" applyFont="1" applyFill="1" applyBorder="1" applyAlignment="1">
      <alignment horizontal="center"/>
    </xf>
    <xf numFmtId="0" fontId="6" fillId="6" borderId="0" xfId="0" applyFont="1" applyFill="1" applyAlignment="1">
      <alignment horizontal="left"/>
    </xf>
    <xf numFmtId="43" fontId="6" fillId="6" borderId="0" xfId="1" applyFont="1" applyFill="1" applyAlignment="1">
      <alignment horizontal="left"/>
    </xf>
    <xf numFmtId="0" fontId="5" fillId="6" borderId="0" xfId="0" applyFont="1" applyFill="1" applyAlignment="1">
      <alignment horizontal="left"/>
    </xf>
    <xf numFmtId="43" fontId="5" fillId="6" borderId="0" xfId="1" applyFont="1" applyFill="1" applyBorder="1" applyAlignment="1">
      <alignment horizontal="left"/>
    </xf>
    <xf numFmtId="0" fontId="6" fillId="0" borderId="0" xfId="0" applyFont="1" applyAlignment="1">
      <alignment horizontal="left"/>
    </xf>
    <xf numFmtId="0" fontId="5" fillId="0" borderId="0" xfId="0" applyFont="1" applyAlignment="1">
      <alignment horizontal="left"/>
    </xf>
    <xf numFmtId="0" fontId="11" fillId="2" borderId="90" xfId="0" applyFont="1" applyFill="1" applyBorder="1" applyAlignment="1">
      <alignment horizontal="center"/>
    </xf>
    <xf numFmtId="0" fontId="11" fillId="2" borderId="30" xfId="0" applyFont="1" applyFill="1" applyBorder="1" applyAlignment="1">
      <alignment horizontal="center"/>
    </xf>
    <xf numFmtId="0" fontId="11" fillId="2" borderId="77" xfId="0" applyFont="1" applyFill="1" applyBorder="1" applyAlignment="1">
      <alignment horizontal="center"/>
    </xf>
    <xf numFmtId="0" fontId="11" fillId="2" borderId="78" xfId="0" applyFont="1" applyFill="1" applyBorder="1" applyAlignment="1">
      <alignment horizontal="center"/>
    </xf>
    <xf numFmtId="0" fontId="4" fillId="6" borderId="14" xfId="0" applyFont="1" applyFill="1" applyBorder="1" applyAlignment="1">
      <alignment horizontal="left" vertical="center"/>
    </xf>
    <xf numFmtId="0" fontId="4" fillId="6" borderId="21" xfId="0" applyFont="1" applyFill="1" applyBorder="1" applyAlignment="1">
      <alignment horizontal="left" vertical="center"/>
    </xf>
    <xf numFmtId="0" fontId="30" fillId="6" borderId="21" xfId="0" applyFont="1" applyFill="1" applyBorder="1" applyAlignment="1">
      <alignment horizontal="left" vertical="top" wrapText="1"/>
    </xf>
    <xf numFmtId="0" fontId="30" fillId="6" borderId="15" xfId="0" applyFont="1" applyFill="1" applyBorder="1" applyAlignment="1">
      <alignment horizontal="left" vertical="top" wrapText="1"/>
    </xf>
    <xf numFmtId="0" fontId="6" fillId="0" borderId="0" xfId="0" applyFont="1" applyFill="1" applyAlignment="1">
      <alignment horizontal="left"/>
    </xf>
    <xf numFmtId="0" fontId="5" fillId="0" borderId="0" xfId="0" applyFont="1" applyFill="1" applyAlignment="1">
      <alignment horizontal="left"/>
    </xf>
    <xf numFmtId="0" fontId="5" fillId="0" borderId="0" xfId="0" applyFont="1" applyFill="1" applyBorder="1"/>
    <xf numFmtId="0" fontId="0" fillId="8" borderId="0" xfId="0" applyFill="1" applyAlignment="1">
      <alignment horizontal="left" vertical="top" wrapText="1"/>
    </xf>
    <xf numFmtId="0" fontId="6" fillId="8" borderId="0" xfId="0" applyFont="1" applyFill="1" applyAlignment="1">
      <alignment horizontal="center"/>
    </xf>
    <xf numFmtId="0" fontId="5" fillId="8" borderId="0" xfId="0" applyFont="1" applyFill="1" applyAlignment="1">
      <alignment horizontal="center"/>
    </xf>
    <xf numFmtId="0" fontId="4" fillId="44" borderId="88" xfId="0" applyFont="1" applyFill="1" applyBorder="1" applyAlignment="1">
      <alignment horizontal="center" vertical="center" wrapText="1"/>
    </xf>
    <xf numFmtId="0" fontId="4" fillId="44" borderId="26" xfId="0" applyFont="1" applyFill="1" applyBorder="1" applyAlignment="1">
      <alignment horizontal="center" vertical="center" wrapText="1"/>
    </xf>
    <xf numFmtId="0" fontId="4" fillId="44" borderId="32" xfId="0" applyFont="1" applyFill="1" applyBorder="1" applyAlignment="1">
      <alignment horizontal="center" vertical="center" wrapText="1"/>
    </xf>
    <xf numFmtId="0" fontId="4" fillId="44" borderId="16" xfId="0" applyFont="1" applyFill="1" applyBorder="1" applyAlignment="1">
      <alignment horizontal="center" vertical="center" wrapText="1"/>
    </xf>
    <xf numFmtId="0" fontId="4" fillId="44" borderId="86" xfId="0" applyFont="1" applyFill="1" applyBorder="1" applyAlignment="1">
      <alignment horizontal="center" vertical="center" wrapText="1"/>
    </xf>
    <xf numFmtId="0" fontId="21" fillId="44" borderId="14" xfId="0" applyFont="1" applyFill="1" applyBorder="1" applyAlignment="1">
      <alignment horizontal="center" vertical="center"/>
    </xf>
    <xf numFmtId="0" fontId="21" fillId="44" borderId="21" xfId="0" applyFont="1" applyFill="1" applyBorder="1" applyAlignment="1">
      <alignment horizontal="center" vertical="center"/>
    </xf>
    <xf numFmtId="0" fontId="21" fillId="44" borderId="15" xfId="0" applyFont="1" applyFill="1" applyBorder="1" applyAlignment="1">
      <alignment horizontal="center" vertical="center"/>
    </xf>
    <xf numFmtId="0" fontId="4" fillId="44" borderId="50" xfId="0" applyFont="1" applyFill="1" applyBorder="1" applyAlignment="1">
      <alignment horizontal="center" vertical="center" wrapText="1"/>
    </xf>
    <xf numFmtId="0" fontId="4" fillId="44" borderId="98" xfId="0" applyFont="1" applyFill="1" applyBorder="1" applyAlignment="1">
      <alignment horizontal="center" vertical="center" wrapText="1"/>
    </xf>
    <xf numFmtId="0" fontId="4" fillId="44" borderId="51" xfId="0" applyFont="1" applyFill="1" applyBorder="1" applyAlignment="1">
      <alignment horizontal="center" vertical="center" wrapText="1"/>
    </xf>
    <xf numFmtId="0" fontId="4" fillId="44" borderId="25" xfId="0" applyNumberFormat="1" applyFont="1" applyFill="1" applyBorder="1" applyAlignment="1">
      <alignment horizontal="center" vertical="center" wrapText="1"/>
    </xf>
    <xf numFmtId="0" fontId="4" fillId="44" borderId="20" xfId="0" applyNumberFormat="1" applyFont="1" applyFill="1" applyBorder="1" applyAlignment="1">
      <alignment horizontal="center" vertical="center" wrapText="1"/>
    </xf>
  </cellXfs>
  <cellStyles count="8068">
    <cellStyle name="20% - Accent1 10" xfId="432" xr:uid="{F9EBA4E4-5682-4BBF-85B5-6DBBC72F6686}"/>
    <cellStyle name="20% - Accent1 10 2" xfId="433" xr:uid="{3B02F1E0-5265-4DCC-95FF-76FC817BBC7F}"/>
    <cellStyle name="20% - Accent1 10 3" xfId="434" xr:uid="{DD21F8A3-CB8B-49D1-B540-EF424E6DBF7F}"/>
    <cellStyle name="20% - Accent1 10 4" xfId="435" xr:uid="{707B24BD-F5F0-419D-8ECE-0A43D8707944}"/>
    <cellStyle name="20% - Accent1 11" xfId="436" xr:uid="{CF240DCF-C7AD-4353-ABF8-23EEBD4AF314}"/>
    <cellStyle name="20% - Accent1 11 2" xfId="437" xr:uid="{C56CE112-65A5-4800-82AE-DD7D2D4213D0}"/>
    <cellStyle name="20% - Accent1 11 3" xfId="438" xr:uid="{E817AB9A-D781-43FF-B72B-944391B04CFF}"/>
    <cellStyle name="20% - Accent1 11 4" xfId="439" xr:uid="{FEEB1942-6E28-4A93-8E3C-BD78E44D6298}"/>
    <cellStyle name="20% - Accent1 12" xfId="440" xr:uid="{10080B5D-7DC4-43B0-8594-B191E583582F}"/>
    <cellStyle name="20% - Accent1 12 2" xfId="441" xr:uid="{6E787E9E-03BE-480E-BC04-741BE5E7F9B6}"/>
    <cellStyle name="20% - Accent1 12 3" xfId="442" xr:uid="{B48F5B45-00E3-4079-82CA-9E0C487C5417}"/>
    <cellStyle name="20% - Accent1 12 4" xfId="443" xr:uid="{9CF3C98A-EC66-486C-AC81-5AEC17C4A912}"/>
    <cellStyle name="20% - Accent1 13" xfId="444" xr:uid="{CEFA8A64-4138-4F56-ABC3-68BB50821E46}"/>
    <cellStyle name="20% - Accent1 13 2" xfId="445" xr:uid="{131ECC2E-2755-49A4-B0BA-95B4DFBEA940}"/>
    <cellStyle name="20% - Accent1 13 3" xfId="446" xr:uid="{55EA9DFE-3991-4748-AA9A-72E25625A3A9}"/>
    <cellStyle name="20% - Accent1 13 4" xfId="447" xr:uid="{95F5D517-1E98-4604-9064-9C2A631B673A}"/>
    <cellStyle name="20% - Accent1 14" xfId="448" xr:uid="{D9D7A50F-F1B0-47DD-9FF7-A7179BEFA841}"/>
    <cellStyle name="20% - Accent1 14 2" xfId="449" xr:uid="{5C31BA54-8C6A-4FE2-92DB-1B4E137C529A}"/>
    <cellStyle name="20% - Accent1 14 3" xfId="450" xr:uid="{75939C32-CA53-4850-9705-9658BD1EA430}"/>
    <cellStyle name="20% - Accent1 14 4" xfId="451" xr:uid="{2C734DC0-352D-4A68-A2B5-DCB0B946DC79}"/>
    <cellStyle name="20% - Accent1 15" xfId="452" xr:uid="{23D3B709-75AE-4924-9382-637AC054D455}"/>
    <cellStyle name="20% - Accent1 15 2" xfId="453" xr:uid="{3F2F03BF-9CD8-47A0-93BB-5CF95820AE68}"/>
    <cellStyle name="20% - Accent1 15 3" xfId="454" xr:uid="{822681EB-222B-4926-9EF0-65B287A638A2}"/>
    <cellStyle name="20% - Accent1 15 4" xfId="455" xr:uid="{0C270AC4-A8F3-4FBA-8E3F-4509E71B8A07}"/>
    <cellStyle name="20% - Accent1 16" xfId="456" xr:uid="{6C8ADE50-4F19-48B4-A457-00139268C5D8}"/>
    <cellStyle name="20% - Accent1 16 2" xfId="457" xr:uid="{F0F3630F-B17D-4532-85C1-474621350519}"/>
    <cellStyle name="20% - Accent1 16 3" xfId="458" xr:uid="{80C97149-A5CC-4806-A869-43C8ADFF9F23}"/>
    <cellStyle name="20% - Accent1 16 4" xfId="459" xr:uid="{0CA2E01E-74DC-4550-9F83-FB4544292095}"/>
    <cellStyle name="20% - Accent1 17" xfId="460" xr:uid="{FB2E6EF5-2C3F-4751-924F-10A8B78E23A3}"/>
    <cellStyle name="20% - Accent1 17 2" xfId="461" xr:uid="{5F5091AF-779F-4E44-8779-511713182ADD}"/>
    <cellStyle name="20% - Accent1 17 3" xfId="462" xr:uid="{874872BF-69B7-440E-9CD2-BBD04BC2A183}"/>
    <cellStyle name="20% - Accent1 17 4" xfId="463" xr:uid="{CFCFC7EA-5BB4-4F24-A07F-6B4A7AD4A999}"/>
    <cellStyle name="20% - Accent1 18" xfId="464" xr:uid="{1C54B283-5577-4C10-A158-F15A0F00CA57}"/>
    <cellStyle name="20% - Accent1 18 2" xfId="465" xr:uid="{1E43A5DA-18F7-439B-A8CA-D9317E995B87}"/>
    <cellStyle name="20% - Accent1 18 3" xfId="466" xr:uid="{4DCF4976-6829-4E1F-B427-FAEE884477DE}"/>
    <cellStyle name="20% - Accent1 18 4" xfId="467" xr:uid="{7D9C7740-F25D-463D-902D-89F09CFB189C}"/>
    <cellStyle name="20% - Accent1 19" xfId="468" xr:uid="{67FFA1B0-D844-4AF2-88E0-7F36E0B42522}"/>
    <cellStyle name="20% - Accent1 19 2" xfId="469" xr:uid="{349FE025-4CFC-43E1-A60C-5756C652CD15}"/>
    <cellStyle name="20% - Accent1 19 3" xfId="470" xr:uid="{8DC6AD1A-1865-47F5-AF0F-5C68A38CD186}"/>
    <cellStyle name="20% - Accent1 19 4" xfId="471" xr:uid="{16A5C47C-E203-4CF1-8C6D-D43AFEE69C9A}"/>
    <cellStyle name="20% - Accent1 2" xfId="7" xr:uid="{00000000-0005-0000-0000-000000000000}"/>
    <cellStyle name="20% - Accent1 2 2" xfId="472" xr:uid="{8CD85EB9-AEAE-4FF3-9A7B-0A3120E5FC0F}"/>
    <cellStyle name="20% - Accent1 2 2 2" xfId="473" xr:uid="{EF2395D6-FB14-4B10-90BC-92199A728C6B}"/>
    <cellStyle name="20% - Accent1 2 2 2 2" xfId="474" xr:uid="{2F3A431A-59D4-4886-92AB-B3296FDDC1FF}"/>
    <cellStyle name="20% - Accent1 2 2 2 3" xfId="475" xr:uid="{6AE36A45-F4DD-42F6-B5C5-CAAC78F18522}"/>
    <cellStyle name="20% - Accent1 2 2 2 4" xfId="476" xr:uid="{CE5028F3-6E8F-4BB3-BA4B-8DA09C6D29FE}"/>
    <cellStyle name="20% - Accent1 2 2 3" xfId="477" xr:uid="{E954761F-AE68-43C8-B1A5-3E468B70A3F8}"/>
    <cellStyle name="20% - Accent1 2 2 3 2" xfId="478" xr:uid="{7D676E60-B171-459F-9AF5-87EC0F3DFF2E}"/>
    <cellStyle name="20% - Accent1 2 2 3 2 2" xfId="479" xr:uid="{C4FFCE91-5029-49AF-98A1-4FAB971EC51E}"/>
    <cellStyle name="20% - Accent1 2 2 3 3" xfId="480" xr:uid="{9AD9A47D-BFE4-4438-AA45-86DD6EB6C474}"/>
    <cellStyle name="20% - Accent1 2 2 3 3 2" xfId="481" xr:uid="{48AC97EB-A0AB-4239-9CBC-F334E9307FBB}"/>
    <cellStyle name="20% - Accent1 2 2 3 4" xfId="482" xr:uid="{823B7B7B-2415-47B2-B0AF-ECC9EE146CDF}"/>
    <cellStyle name="20% - Accent1 2 2 4" xfId="483" xr:uid="{4B481A8D-49CB-4107-9FA3-15A779F35A53}"/>
    <cellStyle name="20% - Accent1 2 2 5" xfId="484" xr:uid="{559038E8-7958-42EF-8CF9-22EE8E6B2549}"/>
    <cellStyle name="20% - Accent1 2 2 6" xfId="485" xr:uid="{777B35FC-3C14-41A6-BF9A-E62C5D488865}"/>
    <cellStyle name="20% - Accent1 2 3" xfId="486" xr:uid="{5D747E0D-36FA-4F2B-9F05-246FA322CCA7}"/>
    <cellStyle name="20% - Accent1 2 3 2" xfId="487" xr:uid="{25AEF4CA-E668-4B3D-8543-04AEEF7DF8D2}"/>
    <cellStyle name="20% - Accent1 2 3 2 2" xfId="488" xr:uid="{1EB8802B-C493-44A3-9679-AC2C53387863}"/>
    <cellStyle name="20% - Accent1 2 3 3" xfId="489" xr:uid="{5ED6166F-DF88-4600-87E0-B3358EC1EFA8}"/>
    <cellStyle name="20% - Accent1 2 3 3 2" xfId="490" xr:uid="{9CDB61F7-221A-4724-83FD-7D13117D1E58}"/>
    <cellStyle name="20% - Accent1 2 3 4" xfId="491" xr:uid="{1B1B5C26-70FD-460E-89C3-EF30485649EA}"/>
    <cellStyle name="20% - Accent1 2 4" xfId="492" xr:uid="{A3EF89E0-4D36-44FF-8B2A-871C4F719DC1}"/>
    <cellStyle name="20% - Accent1 2 4 2" xfId="493" xr:uid="{C2D06AA2-288B-4998-A7C5-FFEE388236A8}"/>
    <cellStyle name="20% - Accent1 2 5" xfId="494" xr:uid="{2E0C1B1F-74DE-43F5-B5A6-C35108495631}"/>
    <cellStyle name="20% - Accent1 2 5 2" xfId="495" xr:uid="{91136F24-2C41-44E6-8CF3-17AD7BF37ED6}"/>
    <cellStyle name="20% - Accent1 2 6" xfId="496" xr:uid="{D5136047-D45B-4905-A352-CDB395288085}"/>
    <cellStyle name="20% - Accent1 2 7" xfId="497" xr:uid="{0B43D08E-46C4-441B-B6E7-69E2A77B569D}"/>
    <cellStyle name="20% - Accent1 20" xfId="498" xr:uid="{B040EE5E-B4C5-4F55-96D4-9BE3228F310C}"/>
    <cellStyle name="20% - Accent1 20 2" xfId="499" xr:uid="{C6F1B541-A052-4CD9-B784-7AA550444708}"/>
    <cellStyle name="20% - Accent1 20 3" xfId="500" xr:uid="{440B58EB-A657-4713-826D-6EFBD1B22F13}"/>
    <cellStyle name="20% - Accent1 20 4" xfId="501" xr:uid="{D0B592F7-A8A1-4ECB-AE40-7243F3A2D9B2}"/>
    <cellStyle name="20% - Accent1 21" xfId="502" xr:uid="{512089BC-8D47-40CB-9563-74C9B378A3B0}"/>
    <cellStyle name="20% - Accent1 21 2" xfId="503" xr:uid="{22BE447B-8E37-4F47-A4FC-15034CDA9D53}"/>
    <cellStyle name="20% - Accent1 21 3" xfId="504" xr:uid="{1E5466A5-D7E1-4251-B252-C083E46BA0AC}"/>
    <cellStyle name="20% - Accent1 21 4" xfId="505" xr:uid="{D2F17E37-A246-4365-89E2-15DEEEF8B672}"/>
    <cellStyle name="20% - Accent1 22" xfId="506" xr:uid="{78607CF3-5D12-4D67-B2C8-841F2F2763CE}"/>
    <cellStyle name="20% - Accent1 22 2" xfId="507" xr:uid="{6D535BBB-5F24-4E4E-B1EC-1A5C22037870}"/>
    <cellStyle name="20% - Accent1 22 3" xfId="508" xr:uid="{6E39156A-E2C7-4253-90C6-7DC575424612}"/>
    <cellStyle name="20% - Accent1 22 4" xfId="509" xr:uid="{F7F86344-F7B4-4CEE-A6AD-7369E5E380C1}"/>
    <cellStyle name="20% - Accent1 23" xfId="510" xr:uid="{1F7082E0-3F7B-4623-9E9C-C95CF327C5EE}"/>
    <cellStyle name="20% - Accent1 23 2" xfId="511" xr:uid="{F5E1BF1A-958C-4BCA-96FE-05DDD5ACA9C1}"/>
    <cellStyle name="20% - Accent1 23 3" xfId="512" xr:uid="{F6DD816F-7563-4624-91A5-07FA784A14ED}"/>
    <cellStyle name="20% - Accent1 23 4" xfId="513" xr:uid="{05FD90DD-9DAB-4AD6-9E00-D5E3C2F6F392}"/>
    <cellStyle name="20% - Accent1 24" xfId="514" xr:uid="{C90CFA12-8804-44E1-8FAC-102189E19389}"/>
    <cellStyle name="20% - Accent1 24 2" xfId="515" xr:uid="{CF5A8218-9D71-4A37-8C0F-E89507F738DA}"/>
    <cellStyle name="20% - Accent1 24 3" xfId="516" xr:uid="{F8919D29-B26C-4A74-9499-B8E27A60F799}"/>
    <cellStyle name="20% - Accent1 24 4" xfId="517" xr:uid="{D7B5A6EB-EC3D-4632-976C-537F3A8A2128}"/>
    <cellStyle name="20% - Accent1 25" xfId="518" xr:uid="{CF44AD9C-757E-43D3-858E-4A7783F54EF6}"/>
    <cellStyle name="20% - Accent1 25 2" xfId="519" xr:uid="{CB511B51-E2B6-41CD-AADD-72E94EFAA87E}"/>
    <cellStyle name="20% - Accent1 25 3" xfId="520" xr:uid="{6ECFAE87-5746-460B-9A82-05AAEA32B25B}"/>
    <cellStyle name="20% - Accent1 25 4" xfId="521" xr:uid="{6CBD9993-C50E-4AD9-ABF0-C6D68AC649DF}"/>
    <cellStyle name="20% - Accent1 26" xfId="522" xr:uid="{F669662F-B4CC-4D8C-BD08-EECD74161AB8}"/>
    <cellStyle name="20% - Accent1 26 2" xfId="523" xr:uid="{D236A252-312D-475B-9583-C281DAD77F08}"/>
    <cellStyle name="20% - Accent1 26 3" xfId="524" xr:uid="{B399FE9A-EA63-419A-BD4E-9660D073811C}"/>
    <cellStyle name="20% - Accent1 26 4" xfId="525" xr:uid="{3AF64BBB-D12F-4062-B4CF-A10CAF5C383F}"/>
    <cellStyle name="20% - Accent1 27" xfId="526" xr:uid="{9A3646FE-8672-4C7B-B268-8B6D66D2FF58}"/>
    <cellStyle name="20% - Accent1 27 2" xfId="527" xr:uid="{5181B0F0-CF2D-439E-8B56-628C4C4DC55E}"/>
    <cellStyle name="20% - Accent1 27 3" xfId="528" xr:uid="{CEBDF69C-48E1-49AF-84AA-799ACBF790D7}"/>
    <cellStyle name="20% - Accent1 27 4" xfId="529" xr:uid="{CDEF00B9-CBA1-4FDE-9541-41D47B56766E}"/>
    <cellStyle name="20% - Accent1 28" xfId="530" xr:uid="{49D2739C-C41D-446B-B7D5-7B19180F77AE}"/>
    <cellStyle name="20% - Accent1 28 2" xfId="531" xr:uid="{3A5332C2-56F0-499F-8BFF-AF47CB2D00CA}"/>
    <cellStyle name="20% - Accent1 28 3" xfId="532" xr:uid="{1E4F6A4A-0262-408F-B78A-8A914B9D0841}"/>
    <cellStyle name="20% - Accent1 28 4" xfId="533" xr:uid="{C635FC68-89F7-4131-B289-BB6FCBCACC11}"/>
    <cellStyle name="20% - Accent1 29" xfId="534" xr:uid="{9EE73AD3-3532-4DED-AE81-CD7D9E818B04}"/>
    <cellStyle name="20% - Accent1 29 2" xfId="535" xr:uid="{79916DE0-3963-4147-A294-7ACAA81E0339}"/>
    <cellStyle name="20% - Accent1 29 3" xfId="536" xr:uid="{87C9E0E5-CE5D-49B5-B937-E35F50C37107}"/>
    <cellStyle name="20% - Accent1 29 4" xfId="537" xr:uid="{3800B2BC-D3A3-4FF1-A7EF-6FA9070AF7C5}"/>
    <cellStyle name="20% - Accent1 3" xfId="538" xr:uid="{832955E9-13C3-4451-8C40-F0AA1778F1DE}"/>
    <cellStyle name="20% - Accent1 3 2" xfId="539" xr:uid="{3593A0B7-9B58-401F-9281-B548A22B1C6F}"/>
    <cellStyle name="20% - Accent1 3 2 2" xfId="540" xr:uid="{9B85C05E-4EF6-4795-B426-9D33DFBA7087}"/>
    <cellStyle name="20% - Accent1 3 2 2 2" xfId="541" xr:uid="{D36C1F52-3262-4923-AA21-917FA6BFF390}"/>
    <cellStyle name="20% - Accent1 3 2 3" xfId="542" xr:uid="{C289D71C-8141-49F4-97BD-A861C9FE3E80}"/>
    <cellStyle name="20% - Accent1 3 2 3 2" xfId="543" xr:uid="{E11EDEFB-9FDE-4908-9B94-3D0F7A6A21B2}"/>
    <cellStyle name="20% - Accent1 3 2 4" xfId="544" xr:uid="{B129BF6E-82C8-4CCF-AED0-935409F75F60}"/>
    <cellStyle name="20% - Accent1 3 3" xfId="545" xr:uid="{1E048D3A-F4B9-452C-BCD8-D7A99439AB56}"/>
    <cellStyle name="20% - Accent1 3 3 2" xfId="546" xr:uid="{D436B63B-2AF3-4F2E-BF87-588475942CD1}"/>
    <cellStyle name="20% - Accent1 3 3 3" xfId="547" xr:uid="{42F15355-1CED-43A1-96E3-D2D91C54E426}"/>
    <cellStyle name="20% - Accent1 3 3 4" xfId="548" xr:uid="{DD9BF32E-0148-404B-8565-53F0B3D63144}"/>
    <cellStyle name="20% - Accent1 3 4" xfId="549" xr:uid="{36666AB6-FD3F-4343-97F5-C036D4799FFF}"/>
    <cellStyle name="20% - Accent1 3 4 2" xfId="550" xr:uid="{AD116AAB-6C1F-43CA-B3ED-7271EC6B36DB}"/>
    <cellStyle name="20% - Accent1 3 5" xfId="551" xr:uid="{FACA5C4F-AFDB-4C35-973A-E4E8C19619D4}"/>
    <cellStyle name="20% - Accent1 3 5 2" xfId="552" xr:uid="{2B11EE1A-6D09-45A1-8B34-841A853DC1D9}"/>
    <cellStyle name="20% - Accent1 3 6" xfId="553" xr:uid="{FBA7A4F5-5771-4429-A111-497B4F41D61C}"/>
    <cellStyle name="20% - Accent1 30" xfId="554" xr:uid="{B47EAD99-D4D0-4392-A1FB-D24C809261C3}"/>
    <cellStyle name="20% - Accent1 30 2" xfId="555" xr:uid="{FA882B5A-A793-4742-B2B4-8C2C47FC4E34}"/>
    <cellStyle name="20% - Accent1 30 3" xfId="556" xr:uid="{8E567C83-4129-41AB-B773-AB3F92D99015}"/>
    <cellStyle name="20% - Accent1 30 4" xfId="557" xr:uid="{E57D2721-163D-404F-8C93-CA6159C265FC}"/>
    <cellStyle name="20% - Accent1 31" xfId="558" xr:uid="{DC579080-30A0-4DC8-B7D9-A99C16C7E644}"/>
    <cellStyle name="20% - Accent1 31 2" xfId="559" xr:uid="{37FB685E-4F6E-45A2-984C-528B364FBED2}"/>
    <cellStyle name="20% - Accent1 31 3" xfId="560" xr:uid="{F209798E-22A2-40CE-A64C-7A6D6EFE68F0}"/>
    <cellStyle name="20% - Accent1 31 4" xfId="561" xr:uid="{AA331DBC-FC1B-41C5-ACD8-5A70252B57F8}"/>
    <cellStyle name="20% - Accent1 32" xfId="562" xr:uid="{C61C3105-403B-4143-B35E-AAA71BE092CD}"/>
    <cellStyle name="20% - Accent1 32 2" xfId="563" xr:uid="{C92C3939-1455-4F2E-AD14-87C30656419D}"/>
    <cellStyle name="20% - Accent1 32 3" xfId="564" xr:uid="{0CAC7051-EC1E-48AC-9F92-A37B77184B00}"/>
    <cellStyle name="20% - Accent1 32 4" xfId="565" xr:uid="{C1D36352-AF19-4976-97B8-32287475FEF3}"/>
    <cellStyle name="20% - Accent1 33" xfId="566" xr:uid="{5C83BFA3-1688-477C-9FA9-A1A2CB57216C}"/>
    <cellStyle name="20% - Accent1 33 2" xfId="567" xr:uid="{459A8E85-FC28-42E7-85BA-7110BEDFBEAF}"/>
    <cellStyle name="20% - Accent1 33 3" xfId="568" xr:uid="{DE9C09BC-1F9F-45F3-99F4-67E9155E8E5C}"/>
    <cellStyle name="20% - Accent1 33 4" xfId="569" xr:uid="{D9DA013B-56F6-4826-8A4F-0F57BCD98A5B}"/>
    <cellStyle name="20% - Accent1 34" xfId="570" xr:uid="{10289531-E0BE-45D7-BA93-A64569EE238B}"/>
    <cellStyle name="20% - Accent1 34 2" xfId="571" xr:uid="{224DC2F1-C55E-4340-A703-02B725336083}"/>
    <cellStyle name="20% - Accent1 34 3" xfId="572" xr:uid="{75DD81A6-1907-42F6-8671-C1DCFF02FE81}"/>
    <cellStyle name="20% - Accent1 34 4" xfId="573" xr:uid="{49A6D533-C937-4A46-9F10-EEFC79157F72}"/>
    <cellStyle name="20% - Accent1 35" xfId="574" xr:uid="{5ABF0E7E-0EEB-48D8-94E7-80B810480461}"/>
    <cellStyle name="20% - Accent1 35 2" xfId="575" xr:uid="{6AC77293-7AA6-4977-BB21-35869316D2F8}"/>
    <cellStyle name="20% - Accent1 35 3" xfId="576" xr:uid="{62E3C7AE-A2F8-4A47-8243-07E6EE57315B}"/>
    <cellStyle name="20% - Accent1 35 4" xfId="577" xr:uid="{BB4D3CB1-DDCC-4F9A-A668-98AFF88501B8}"/>
    <cellStyle name="20% - Accent1 36" xfId="578" xr:uid="{AEC021A6-6121-4DDC-A736-2B9C3749F281}"/>
    <cellStyle name="20% - Accent1 36 2" xfId="579" xr:uid="{C7DC0507-5741-4632-9EA5-F4A32395B24D}"/>
    <cellStyle name="20% - Accent1 36 3" xfId="580" xr:uid="{3D68A0C7-B287-4FED-921F-ACEEEC7CE99B}"/>
    <cellStyle name="20% - Accent1 36 4" xfId="581" xr:uid="{2978390A-D90C-45B7-BC80-EEFC97179FC2}"/>
    <cellStyle name="20% - Accent1 37" xfId="582" xr:uid="{39091391-D246-4412-A7F1-694418A70D07}"/>
    <cellStyle name="20% - Accent1 37 2" xfId="583" xr:uid="{5EADF82A-55E8-468B-9A8A-29C03C8F1841}"/>
    <cellStyle name="20% - Accent1 37 3" xfId="584" xr:uid="{F5ECB19B-818F-4F57-B18B-71CF4518B188}"/>
    <cellStyle name="20% - Accent1 37 4" xfId="585" xr:uid="{411EEB81-0BF5-4A12-AC47-005EA1AAAFC9}"/>
    <cellStyle name="20% - Accent1 38" xfId="586" xr:uid="{9A0C57B4-047F-49B6-B7A5-FE796F004BAE}"/>
    <cellStyle name="20% - Accent1 38 2" xfId="587" xr:uid="{E30F6A88-6D66-4134-BD01-DBD2EE9737A0}"/>
    <cellStyle name="20% - Accent1 38 3" xfId="588" xr:uid="{927570DF-D9E7-48AE-8EDE-4DCCC9FD4157}"/>
    <cellStyle name="20% - Accent1 38 4" xfId="589" xr:uid="{C943AC64-C871-4C96-8F5E-B77FDC226D4D}"/>
    <cellStyle name="20% - Accent1 39" xfId="590" xr:uid="{D72C7C63-B674-4075-AEB7-89D276B4C0C5}"/>
    <cellStyle name="20% - Accent1 39 2" xfId="591" xr:uid="{342C6BD7-B4EC-4DA2-A6BE-42CE99FA8E24}"/>
    <cellStyle name="20% - Accent1 39 3" xfId="592" xr:uid="{F0821254-07F6-44F1-A8CD-350A1BE50865}"/>
    <cellStyle name="20% - Accent1 39 4" xfId="593" xr:uid="{42BAC290-C0B7-43F6-A94F-BE4A348DCDBD}"/>
    <cellStyle name="20% - Accent1 4" xfId="594" xr:uid="{440A4C97-75FE-45BC-BB6E-874F0F2E1936}"/>
    <cellStyle name="20% - Accent1 4 2" xfId="595" xr:uid="{EA223DC4-8C1A-4D71-9FD3-AA6C8875B439}"/>
    <cellStyle name="20% - Accent1 4 2 2" xfId="596" xr:uid="{75870DF0-D1FB-47AA-BF7B-79D3E3F0200D}"/>
    <cellStyle name="20% - Accent1 4 2 2 2" xfId="597" xr:uid="{B6423A81-503C-4A93-ADA3-60CDE8D8F29C}"/>
    <cellStyle name="20% - Accent1 4 2 3" xfId="598" xr:uid="{FC69B322-E615-4AD3-9516-B83552F29A8D}"/>
    <cellStyle name="20% - Accent1 4 2 3 2" xfId="599" xr:uid="{466FE7D4-1613-43AF-8D28-E2019453D6B9}"/>
    <cellStyle name="20% - Accent1 4 2 4" xfId="600" xr:uid="{5679A250-A084-46E8-9CF7-0263160ED303}"/>
    <cellStyle name="20% - Accent1 4 3" xfId="601" xr:uid="{9811209E-FBFA-4D29-967E-79D87C0C3558}"/>
    <cellStyle name="20% - Accent1 4 3 2" xfId="602" xr:uid="{12A0425E-56BD-4E8A-990A-9AAB151FAE62}"/>
    <cellStyle name="20% - Accent1 4 3 3" xfId="603" xr:uid="{DC6785F4-15AA-4D77-A8FF-15F25BCDB09C}"/>
    <cellStyle name="20% - Accent1 4 3 4" xfId="604" xr:uid="{F50BA557-0B14-49DD-BBBE-5B117F75323D}"/>
    <cellStyle name="20% - Accent1 4 4" xfId="605" xr:uid="{20DE9581-6AF0-470F-8AA3-8FE9FA809D98}"/>
    <cellStyle name="20% - Accent1 4 4 2" xfId="606" xr:uid="{78C1DCA1-7133-44E5-9113-756415AE5DA6}"/>
    <cellStyle name="20% - Accent1 4 5" xfId="607" xr:uid="{44771253-907F-4790-861B-FDB8081A125B}"/>
    <cellStyle name="20% - Accent1 4 5 2" xfId="608" xr:uid="{2CC304C1-30F6-489B-BE26-432E4F0AED6C}"/>
    <cellStyle name="20% - Accent1 4 6" xfId="609" xr:uid="{F3765E66-AE32-4B64-8FB0-052441B75AB9}"/>
    <cellStyle name="20% - Accent1 40" xfId="610" xr:uid="{842296F2-84F1-40A2-9DB4-30326DC308F8}"/>
    <cellStyle name="20% - Accent1 40 2" xfId="611" xr:uid="{9894BCFD-87BE-4D84-8736-A5B8521CDD4F}"/>
    <cellStyle name="20% - Accent1 40 3" xfId="612" xr:uid="{1CFD6AD3-301A-42C4-A59D-C978A4659606}"/>
    <cellStyle name="20% - Accent1 40 4" xfId="613" xr:uid="{48FAA094-7893-40FF-95B7-7A2A04AA1DB1}"/>
    <cellStyle name="20% - Accent1 5" xfId="614" xr:uid="{3B391468-6BD3-4ECA-93CB-AA50DBF5DEED}"/>
    <cellStyle name="20% - Accent1 5 2" xfId="615" xr:uid="{5C940833-0B49-4D1F-BAE4-5A4FD26A6F41}"/>
    <cellStyle name="20% - Accent1 5 2 2" xfId="616" xr:uid="{A19840D3-84A5-4386-B68A-FB03B5252E4A}"/>
    <cellStyle name="20% - Accent1 5 2 2 2" xfId="617" xr:uid="{036C5BBC-6A62-4709-B930-073EE1F1AFBA}"/>
    <cellStyle name="20% - Accent1 5 2 2 2 2" xfId="618" xr:uid="{F6C86BFD-B98A-415D-9EBC-A8A42F7491A4}"/>
    <cellStyle name="20% - Accent1 5 2 2 3" xfId="619" xr:uid="{8353FDE4-C76A-4FB3-B4D2-7CDF1B973AEA}"/>
    <cellStyle name="20% - Accent1 5 2 2 3 2" xfId="620" xr:uid="{F631AC65-E698-4EA9-B5FB-DB757F085CEB}"/>
    <cellStyle name="20% - Accent1 5 2 2 4" xfId="621" xr:uid="{03A5EA18-FEA4-49B3-B43F-EF95D12746B9}"/>
    <cellStyle name="20% - Accent1 5 2 3" xfId="622" xr:uid="{03B593D8-C186-4CDE-9E12-A45A1DC81B42}"/>
    <cellStyle name="20% - Accent1 5 2 4" xfId="623" xr:uid="{621E1025-7BCE-4AD7-B781-E2666EDB4449}"/>
    <cellStyle name="20% - Accent1 5 2 5" xfId="624" xr:uid="{6168F15E-41B6-40D6-A667-E41B6BB2E930}"/>
    <cellStyle name="20% - Accent1 5 3" xfId="625" xr:uid="{D25DAF9D-9EF2-44A3-9C78-CC0565E7DFC5}"/>
    <cellStyle name="20% - Accent1 5 3 2" xfId="626" xr:uid="{C8E57875-BCBF-44AF-AE31-5EA1DE257ED4}"/>
    <cellStyle name="20% - Accent1 5 4" xfId="627" xr:uid="{A00D0133-0A30-4D1F-8C01-2169C33499E7}"/>
    <cellStyle name="20% - Accent1 5 4 2" xfId="628" xr:uid="{9E9CBD9D-7B48-466F-8787-D11FDB56C53F}"/>
    <cellStyle name="20% - Accent1 5 5" xfId="629" xr:uid="{2B984CC8-A9D6-4307-81DC-1561731EA394}"/>
    <cellStyle name="20% - Accent1 6" xfId="630" xr:uid="{6705BF0A-E764-43E3-9065-F0A2FA29BD57}"/>
    <cellStyle name="20% - Accent1 6 2" xfId="631" xr:uid="{BA26B7C0-BB7F-4B9F-A8B3-E8F5EDFDAC3B}"/>
    <cellStyle name="20% - Accent1 6 3" xfId="632" xr:uid="{43E55EAB-E09C-4A3F-8C54-4F5CB83C58CE}"/>
    <cellStyle name="20% - Accent1 6 4" xfId="633" xr:uid="{F02B01A3-0A7E-41F3-91BE-0D7EAB9D998A}"/>
    <cellStyle name="20% - Accent1 7" xfId="634" xr:uid="{BCFA757E-8378-4677-AB55-4002CF93201A}"/>
    <cellStyle name="20% - Accent1 7 2" xfId="635" xr:uid="{F09431A2-67EB-4FE2-AD87-60E404B3A7F4}"/>
    <cellStyle name="20% - Accent1 7 3" xfId="636" xr:uid="{300EC77E-358C-4EA7-87C6-D83822BF8D15}"/>
    <cellStyle name="20% - Accent1 7 4" xfId="637" xr:uid="{4059623C-D3F4-4E28-AD35-043367AF887A}"/>
    <cellStyle name="20% - Accent1 8" xfId="638" xr:uid="{0A7CE44E-5617-4B07-9B2F-F3CB554F8C2C}"/>
    <cellStyle name="20% - Accent1 8 2" xfId="639" xr:uid="{4DA9F6C1-9FC9-433E-B580-DB5E5D4E411D}"/>
    <cellStyle name="20% - Accent1 8 3" xfId="640" xr:uid="{18849A61-F152-4693-A7BD-C68545001AE3}"/>
    <cellStyle name="20% - Accent1 8 4" xfId="641" xr:uid="{437E6826-E0B7-4F02-BFB0-AEE40C4ACBA4}"/>
    <cellStyle name="20% - Accent1 9" xfId="642" xr:uid="{EE981F60-6681-4DE2-9622-BE18B957E15A}"/>
    <cellStyle name="20% - Accent1 9 2" xfId="643" xr:uid="{3E394203-93B5-4881-9A34-833C394C8C2E}"/>
    <cellStyle name="20% - Accent1 9 3" xfId="644" xr:uid="{B235E3FC-D047-40F7-9ABF-E61A15E09E74}"/>
    <cellStyle name="20% - Accent1 9 4" xfId="645" xr:uid="{196DA274-4004-41B3-80C3-581608BDC607}"/>
    <cellStyle name="20% - Accent2 10" xfId="646" xr:uid="{003714A0-244D-49A1-B2D0-B7728F0F3F15}"/>
    <cellStyle name="20% - Accent2 10 2" xfId="647" xr:uid="{6AC24117-C155-464A-8E62-DAAA9F27578E}"/>
    <cellStyle name="20% - Accent2 10 3" xfId="648" xr:uid="{7E9E97D7-85B1-46E0-9511-C656A4600CC1}"/>
    <cellStyle name="20% - Accent2 10 4" xfId="649" xr:uid="{83D9EE39-8BD1-4B5E-BBFF-EFBED68F8FB5}"/>
    <cellStyle name="20% - Accent2 11" xfId="650" xr:uid="{F51AE0AE-0DC5-4B96-92C8-E72662BD932E}"/>
    <cellStyle name="20% - Accent2 11 2" xfId="651" xr:uid="{B97C4C66-7DC9-4262-A303-30E573BE017D}"/>
    <cellStyle name="20% - Accent2 11 3" xfId="652" xr:uid="{6D34552A-F04E-402A-8BE5-9E1F67901B44}"/>
    <cellStyle name="20% - Accent2 11 4" xfId="653" xr:uid="{A7C9846C-F4F5-4BA0-9A97-1A3B7248744D}"/>
    <cellStyle name="20% - Accent2 12" xfId="654" xr:uid="{1F89698A-7A79-4697-A279-5FA4E98A5153}"/>
    <cellStyle name="20% - Accent2 12 2" xfId="655" xr:uid="{D4B4E2A6-2FF8-428F-8F5A-587BA98F263C}"/>
    <cellStyle name="20% - Accent2 12 3" xfId="656" xr:uid="{7EE9FFE5-DF68-4A75-956E-D7CBDA6A282D}"/>
    <cellStyle name="20% - Accent2 12 4" xfId="657" xr:uid="{F7956813-CAC3-4B8F-BA44-EBFA702F444E}"/>
    <cellStyle name="20% - Accent2 13" xfId="658" xr:uid="{2B9595C7-35E9-4E11-A81A-B8D123CA35AD}"/>
    <cellStyle name="20% - Accent2 13 2" xfId="659" xr:uid="{613FF177-7050-43F0-8847-19663B449A23}"/>
    <cellStyle name="20% - Accent2 13 3" xfId="660" xr:uid="{8BD09A2A-EA65-49BB-96CB-F545346849B1}"/>
    <cellStyle name="20% - Accent2 13 4" xfId="661" xr:uid="{AF3951E2-9139-4EB2-BEB6-F1D9A2192614}"/>
    <cellStyle name="20% - Accent2 14" xfId="662" xr:uid="{FBEB437D-C0BF-4102-AA56-1EB86D1D6BF4}"/>
    <cellStyle name="20% - Accent2 14 2" xfId="663" xr:uid="{29A4CB05-F5ED-49FB-B32A-EF698C1295AE}"/>
    <cellStyle name="20% - Accent2 14 3" xfId="664" xr:uid="{8A21071E-796D-4263-AAC1-A1E69505383A}"/>
    <cellStyle name="20% - Accent2 14 4" xfId="665" xr:uid="{3B04098E-0072-4A3C-AFCD-D5E4EC1C86B1}"/>
    <cellStyle name="20% - Accent2 15" xfId="666" xr:uid="{BA30EA06-4B7D-43B4-8802-AC3A20B920EE}"/>
    <cellStyle name="20% - Accent2 15 2" xfId="667" xr:uid="{237710E2-6C51-4B86-8AC2-995728C79216}"/>
    <cellStyle name="20% - Accent2 15 3" xfId="668" xr:uid="{DF03798F-6716-4B91-A68B-41836543F199}"/>
    <cellStyle name="20% - Accent2 15 4" xfId="669" xr:uid="{7D9CE47E-9D40-4D1E-ADB6-0CC659D91550}"/>
    <cellStyle name="20% - Accent2 16" xfId="670" xr:uid="{C010D148-7050-4A2A-9C36-3479D63EB74D}"/>
    <cellStyle name="20% - Accent2 16 2" xfId="671" xr:uid="{E90F3083-6E6F-46ED-9CD0-EC20BF33D4FE}"/>
    <cellStyle name="20% - Accent2 16 3" xfId="672" xr:uid="{D01E9A7C-6803-4A1C-87CA-86E27E7C591A}"/>
    <cellStyle name="20% - Accent2 16 4" xfId="673" xr:uid="{FC1AEC91-3F9F-46CD-BEA6-CCAEC021385E}"/>
    <cellStyle name="20% - Accent2 17" xfId="674" xr:uid="{88C92714-7A0B-4731-A90A-7C46C62C93E2}"/>
    <cellStyle name="20% - Accent2 17 2" xfId="675" xr:uid="{70A7B31A-AE3E-4EF4-8200-8B3EE36CB6E1}"/>
    <cellStyle name="20% - Accent2 17 3" xfId="676" xr:uid="{D67636B4-313E-460A-A4F2-04873DA5D693}"/>
    <cellStyle name="20% - Accent2 17 4" xfId="677" xr:uid="{E39103EF-B050-45C6-B798-6CE806A46E3C}"/>
    <cellStyle name="20% - Accent2 18" xfId="678" xr:uid="{1A5F98D8-4D07-4882-AEFA-AEBE0ADAB4F8}"/>
    <cellStyle name="20% - Accent2 18 2" xfId="679" xr:uid="{98493131-0312-4D49-A356-2683887710CE}"/>
    <cellStyle name="20% - Accent2 18 3" xfId="680" xr:uid="{2D8CA78B-E856-480A-A6B9-12AE3C2DB55F}"/>
    <cellStyle name="20% - Accent2 18 4" xfId="681" xr:uid="{B104EA87-FA8B-4108-9E34-560F39D1630C}"/>
    <cellStyle name="20% - Accent2 19" xfId="682" xr:uid="{EAFCE0CC-183D-47CB-84DE-911E3E05D343}"/>
    <cellStyle name="20% - Accent2 19 2" xfId="683" xr:uid="{A54B40C4-2404-4BC6-8001-31A20CFCAD46}"/>
    <cellStyle name="20% - Accent2 19 3" xfId="684" xr:uid="{B72FA7D3-22F5-41FB-BCD8-34A9FE4F69E5}"/>
    <cellStyle name="20% - Accent2 19 4" xfId="685" xr:uid="{88AAF2B0-2A96-4AA9-8B0B-B953DE298AAA}"/>
    <cellStyle name="20% - Accent2 2" xfId="10" xr:uid="{00000000-0005-0000-0000-000001000000}"/>
    <cellStyle name="20% - Accent2 2 2" xfId="686" xr:uid="{68EA7372-8E18-4274-937F-D89BD2B7558F}"/>
    <cellStyle name="20% - Accent2 2 2 2" xfId="687" xr:uid="{4D566754-4BCE-496E-84B5-7C73D1464EB0}"/>
    <cellStyle name="20% - Accent2 2 2 2 2" xfId="688" xr:uid="{538E2775-BF94-48F0-997F-D7935DFD9AC4}"/>
    <cellStyle name="20% - Accent2 2 2 2 3" xfId="689" xr:uid="{623683DE-DAED-4C51-A334-1431EC9B8FA9}"/>
    <cellStyle name="20% - Accent2 2 2 2 4" xfId="690" xr:uid="{B71DEFB6-CB02-40FF-9425-66DB5E3A908C}"/>
    <cellStyle name="20% - Accent2 2 2 3" xfId="691" xr:uid="{8B91BE20-4031-4EB3-A669-F9C7716C2866}"/>
    <cellStyle name="20% - Accent2 2 2 3 2" xfId="692" xr:uid="{1A95D7D2-7B16-4791-B4F5-82008141B4C9}"/>
    <cellStyle name="20% - Accent2 2 2 3 2 2" xfId="693" xr:uid="{BAFF818F-618D-4D69-A8D0-FB3DBFE38752}"/>
    <cellStyle name="20% - Accent2 2 2 3 3" xfId="694" xr:uid="{43F3D52C-29B8-43FE-8419-5FA5B9D08B97}"/>
    <cellStyle name="20% - Accent2 2 2 3 3 2" xfId="695" xr:uid="{7A513D0A-A5F9-4D7A-B2D5-EA36ED7D659E}"/>
    <cellStyle name="20% - Accent2 2 2 3 4" xfId="696" xr:uid="{19FA422F-78A3-4113-A985-5ACE252F5FDB}"/>
    <cellStyle name="20% - Accent2 2 2 4" xfId="697" xr:uid="{3015B47A-7C6E-42A8-98B7-85BD7587CCC2}"/>
    <cellStyle name="20% - Accent2 2 2 5" xfId="698" xr:uid="{0BDEE174-B459-4AF2-9FCB-D52529F33183}"/>
    <cellStyle name="20% - Accent2 2 2 6" xfId="699" xr:uid="{0050691E-65A8-4F57-B95A-7C3BE3C5785D}"/>
    <cellStyle name="20% - Accent2 2 3" xfId="700" xr:uid="{6FED0857-C06B-4707-947A-0658E96AE105}"/>
    <cellStyle name="20% - Accent2 2 3 2" xfId="701" xr:uid="{F99F5EDE-9F3B-474C-AAD4-5B578E501F56}"/>
    <cellStyle name="20% - Accent2 2 3 2 2" xfId="702" xr:uid="{6B5E5638-ECDA-4B62-8A94-5B9697E86458}"/>
    <cellStyle name="20% - Accent2 2 3 3" xfId="703" xr:uid="{91500F69-030C-4B52-A2E3-DE47C0346000}"/>
    <cellStyle name="20% - Accent2 2 3 3 2" xfId="704" xr:uid="{F86EE910-8216-4C9B-9910-FA8604E7E960}"/>
    <cellStyle name="20% - Accent2 2 3 4" xfId="705" xr:uid="{6DF8E7D1-DA44-496F-90F6-2C81C945D0AF}"/>
    <cellStyle name="20% - Accent2 2 4" xfId="706" xr:uid="{ECD35DF5-F8E8-4447-BFCD-F1415000BF0F}"/>
    <cellStyle name="20% - Accent2 2 4 2" xfId="707" xr:uid="{91DF4612-CBE1-453F-89CA-E64BAE6B9C4A}"/>
    <cellStyle name="20% - Accent2 2 5" xfId="708" xr:uid="{47427ACC-D0E6-49FF-9874-15973AB76BEA}"/>
    <cellStyle name="20% - Accent2 2 5 2" xfId="709" xr:uid="{ABD38141-4C7F-4E57-A304-83A84A7B5B41}"/>
    <cellStyle name="20% - Accent2 2 6" xfId="710" xr:uid="{281DC404-78D8-48C0-BEC8-F37642001269}"/>
    <cellStyle name="20% - Accent2 2 7" xfId="711" xr:uid="{74598B56-DE2E-497B-997E-952DE29DB2F6}"/>
    <cellStyle name="20% - Accent2 20" xfId="712" xr:uid="{B8DD69FC-A94A-45E0-958C-E992B70743B6}"/>
    <cellStyle name="20% - Accent2 20 2" xfId="713" xr:uid="{532124DC-54F0-4C80-BEDF-6DA65828FE89}"/>
    <cellStyle name="20% - Accent2 20 3" xfId="714" xr:uid="{F515658A-693D-448D-AD49-FE26F952D4F0}"/>
    <cellStyle name="20% - Accent2 20 4" xfId="715" xr:uid="{F27DB724-194B-4C57-BF74-5380E341D4A2}"/>
    <cellStyle name="20% - Accent2 21" xfId="716" xr:uid="{AAD732A0-076B-4447-809A-C546E728755F}"/>
    <cellStyle name="20% - Accent2 21 2" xfId="717" xr:uid="{FA24477E-132B-4963-9E1B-721F8404FFAA}"/>
    <cellStyle name="20% - Accent2 21 3" xfId="718" xr:uid="{738B654F-5D80-4FC5-8E2A-D816A746662A}"/>
    <cellStyle name="20% - Accent2 21 4" xfId="719" xr:uid="{A842336D-715B-4FFE-9166-ABEBBD22D649}"/>
    <cellStyle name="20% - Accent2 22" xfId="720" xr:uid="{8FF51DD0-E437-41B3-A4D9-FFB1D5F9BECC}"/>
    <cellStyle name="20% - Accent2 22 2" xfId="721" xr:uid="{1EAFE153-8A34-4B78-B42C-1CD8310D9B1E}"/>
    <cellStyle name="20% - Accent2 22 3" xfId="722" xr:uid="{24A0CD85-CB88-4B24-9F20-7DD5EC284FA6}"/>
    <cellStyle name="20% - Accent2 22 4" xfId="723" xr:uid="{72D6C757-AC6A-4572-BCB4-28474A1A25A2}"/>
    <cellStyle name="20% - Accent2 23" xfId="724" xr:uid="{B1D6B87E-25CA-44C1-AF14-25DCE08B3CFB}"/>
    <cellStyle name="20% - Accent2 23 2" xfId="725" xr:uid="{F27DEB29-0AB3-4E5F-8077-2EA567E9D42E}"/>
    <cellStyle name="20% - Accent2 23 3" xfId="726" xr:uid="{D226578C-3857-49D7-A072-6E0C4BE1DCB3}"/>
    <cellStyle name="20% - Accent2 23 4" xfId="727" xr:uid="{C9685163-9051-4FFE-9847-A1E8AB0DCEB0}"/>
    <cellStyle name="20% - Accent2 24" xfId="728" xr:uid="{8A6A5FDA-1DD5-4FFA-B477-2EDE8819FBCA}"/>
    <cellStyle name="20% - Accent2 24 2" xfId="729" xr:uid="{B432B5F6-C1F4-4592-9E0D-FB97A8A20D39}"/>
    <cellStyle name="20% - Accent2 24 3" xfId="730" xr:uid="{DB2AEAED-6AA0-4298-8C45-62D81921A7E7}"/>
    <cellStyle name="20% - Accent2 24 4" xfId="731" xr:uid="{C3B5EC1B-0861-4499-A0CD-BBCC0AB3CC9F}"/>
    <cellStyle name="20% - Accent2 25" xfId="732" xr:uid="{59910BA4-B688-4179-B5F9-2661E913B15F}"/>
    <cellStyle name="20% - Accent2 25 2" xfId="733" xr:uid="{F2AF31C2-E46A-4065-B112-B90B128B3D63}"/>
    <cellStyle name="20% - Accent2 25 3" xfId="734" xr:uid="{02C1E6AF-D5B9-4932-B2CD-93264EF00119}"/>
    <cellStyle name="20% - Accent2 25 4" xfId="735" xr:uid="{75F7399C-7437-4291-A925-23098A5A9B18}"/>
    <cellStyle name="20% - Accent2 26" xfId="736" xr:uid="{CDF03382-7C7C-4672-9767-9C9F5606FB27}"/>
    <cellStyle name="20% - Accent2 26 2" xfId="737" xr:uid="{2E72C82A-A0E8-442B-8C94-CD03588F1A2E}"/>
    <cellStyle name="20% - Accent2 26 3" xfId="738" xr:uid="{B5FB2162-1CC5-4821-BC55-7BE99BF9AF8F}"/>
    <cellStyle name="20% - Accent2 26 4" xfId="739" xr:uid="{B524A4B8-1FC4-4390-A4F0-6D6101FF4E58}"/>
    <cellStyle name="20% - Accent2 27" xfId="740" xr:uid="{275CEE0C-B62B-43CF-95E6-5516C45C1EB5}"/>
    <cellStyle name="20% - Accent2 27 2" xfId="741" xr:uid="{62C0C365-88BD-467F-8871-80C5993F5CD9}"/>
    <cellStyle name="20% - Accent2 27 3" xfId="742" xr:uid="{FE134B24-1E96-4D26-B2BC-B16B9C0D282C}"/>
    <cellStyle name="20% - Accent2 27 4" xfId="743" xr:uid="{2D1B1ACB-C4FF-4DE8-9BE8-6C1BBA2AFA13}"/>
    <cellStyle name="20% - Accent2 28" xfId="744" xr:uid="{1F272807-DC2D-418C-82BB-67165DAAF6EA}"/>
    <cellStyle name="20% - Accent2 28 2" xfId="745" xr:uid="{A490BF22-8226-42DC-9011-FA988AA97BFF}"/>
    <cellStyle name="20% - Accent2 28 3" xfId="746" xr:uid="{A6B96BFF-7876-47EE-A397-8068F581C587}"/>
    <cellStyle name="20% - Accent2 28 4" xfId="747" xr:uid="{BCEEFE6C-66BD-4701-AF41-DD149AC8812C}"/>
    <cellStyle name="20% - Accent2 29" xfId="748" xr:uid="{7141440E-1F7C-4124-94C8-E26512CF1262}"/>
    <cellStyle name="20% - Accent2 29 2" xfId="749" xr:uid="{8DE272C7-80E0-4718-A416-A2D8A45D1DA3}"/>
    <cellStyle name="20% - Accent2 29 3" xfId="750" xr:uid="{DEC3BDCF-CD1D-49A7-A0E9-F3504E106917}"/>
    <cellStyle name="20% - Accent2 29 4" xfId="751" xr:uid="{0288B9B4-4420-4612-91AA-6C73E41C4D75}"/>
    <cellStyle name="20% - Accent2 3" xfId="752" xr:uid="{9307AD70-B9A3-4D4B-BBE1-A91014FB5B40}"/>
    <cellStyle name="20% - Accent2 3 2" xfId="753" xr:uid="{7ED9AA23-8B5F-42E7-9C0D-0D2BEB931CC7}"/>
    <cellStyle name="20% - Accent2 3 2 2" xfId="754" xr:uid="{93BC3F7D-FE74-4F4F-9FC0-913CA7A413BE}"/>
    <cellStyle name="20% - Accent2 3 2 2 2" xfId="755" xr:uid="{EE2DCAF6-C2CF-41C4-AEBD-AD9688799FA7}"/>
    <cellStyle name="20% - Accent2 3 2 3" xfId="756" xr:uid="{984796D8-7812-4990-91B9-502F17D878EA}"/>
    <cellStyle name="20% - Accent2 3 2 3 2" xfId="757" xr:uid="{712ED1BF-2A61-439C-B94F-22DA4F271574}"/>
    <cellStyle name="20% - Accent2 3 2 4" xfId="758" xr:uid="{BE1DFEB7-75FA-4AAE-B00D-AC14DCB952DE}"/>
    <cellStyle name="20% - Accent2 3 3" xfId="759" xr:uid="{D837CD00-B5EB-4E1F-9729-6EC876E49F48}"/>
    <cellStyle name="20% - Accent2 3 3 2" xfId="760" xr:uid="{E8139D10-EBA9-4931-8CFB-A631F2A0A104}"/>
    <cellStyle name="20% - Accent2 3 3 3" xfId="761" xr:uid="{F65E3B79-15C3-477B-8881-3E0A828507AB}"/>
    <cellStyle name="20% - Accent2 3 3 4" xfId="762" xr:uid="{F0424533-4FFD-402D-9765-50EA73833F00}"/>
    <cellStyle name="20% - Accent2 3 4" xfId="763" xr:uid="{CF7F9549-FCA0-4A0E-A087-CA36C79BE8A8}"/>
    <cellStyle name="20% - Accent2 3 4 2" xfId="764" xr:uid="{B4CCF1FC-4C86-4AC3-8504-C93BE5A7FD09}"/>
    <cellStyle name="20% - Accent2 3 5" xfId="765" xr:uid="{6E373778-4788-472F-9913-8080F8B0F0B3}"/>
    <cellStyle name="20% - Accent2 3 5 2" xfId="766" xr:uid="{4994E37A-372B-4495-9A81-821960824F75}"/>
    <cellStyle name="20% - Accent2 3 6" xfId="767" xr:uid="{A8058EB7-5B73-4DA5-A968-8430A09B28C7}"/>
    <cellStyle name="20% - Accent2 30" xfId="768" xr:uid="{ED55D140-440D-4F7B-8A79-0B5B2473D6B0}"/>
    <cellStyle name="20% - Accent2 30 2" xfId="769" xr:uid="{72E714AF-ED42-41AD-8BE4-536872883911}"/>
    <cellStyle name="20% - Accent2 30 3" xfId="770" xr:uid="{B9E02316-8E38-4B6C-AE54-F09B6DA871D6}"/>
    <cellStyle name="20% - Accent2 30 4" xfId="771" xr:uid="{3F5425AE-EEC4-468D-BDA9-9C73EA7218A1}"/>
    <cellStyle name="20% - Accent2 31" xfId="772" xr:uid="{AAAF5A75-2CA7-4975-8CDE-85925ED10A05}"/>
    <cellStyle name="20% - Accent2 31 2" xfId="773" xr:uid="{F45B817C-1861-4746-B2AF-2ED6A92BAE18}"/>
    <cellStyle name="20% - Accent2 31 3" xfId="774" xr:uid="{E2F1532A-8484-4597-8A9D-F218ACE78993}"/>
    <cellStyle name="20% - Accent2 31 4" xfId="775" xr:uid="{384C04B8-A946-4246-B17B-7805DEAC58A1}"/>
    <cellStyle name="20% - Accent2 32" xfId="776" xr:uid="{4B31C3CE-B27B-4B4C-8EEF-5564AB1B12C7}"/>
    <cellStyle name="20% - Accent2 32 2" xfId="777" xr:uid="{1630B372-889D-487E-81C4-4F9B1D7762D5}"/>
    <cellStyle name="20% - Accent2 32 3" xfId="778" xr:uid="{B34CAEC8-E5D5-41BC-9823-737EF975B2B0}"/>
    <cellStyle name="20% - Accent2 32 4" xfId="779" xr:uid="{BAD753D6-F18E-420C-9E54-2D127340832D}"/>
    <cellStyle name="20% - Accent2 33" xfId="780" xr:uid="{80CAD3CA-93D7-4787-B747-41A9ED58323D}"/>
    <cellStyle name="20% - Accent2 33 2" xfId="781" xr:uid="{70C325BF-AB90-42ED-8502-B63EEE5CF6C0}"/>
    <cellStyle name="20% - Accent2 33 3" xfId="782" xr:uid="{5ADF48AB-FC0C-438F-85D9-62A462624C5B}"/>
    <cellStyle name="20% - Accent2 33 4" xfId="783" xr:uid="{BFDA14EC-B9D9-4B9A-BF90-AF2553D09515}"/>
    <cellStyle name="20% - Accent2 34" xfId="784" xr:uid="{7D30BD7A-82BA-4EC0-9FB8-B11A42C53999}"/>
    <cellStyle name="20% - Accent2 34 2" xfId="785" xr:uid="{A6CB5BC3-443C-453E-964A-32B33EAEFA62}"/>
    <cellStyle name="20% - Accent2 34 3" xfId="786" xr:uid="{B344C6AC-4B7C-400F-B87B-D11BCCFD2F94}"/>
    <cellStyle name="20% - Accent2 34 4" xfId="787" xr:uid="{63F13C8C-F2A1-4597-A0FE-E47BE0E89781}"/>
    <cellStyle name="20% - Accent2 35" xfId="788" xr:uid="{00D769F1-C9C4-43B5-8CE6-6674ED91C641}"/>
    <cellStyle name="20% - Accent2 35 2" xfId="789" xr:uid="{70C32350-8EFB-4B37-BF64-A7B200371A94}"/>
    <cellStyle name="20% - Accent2 35 3" xfId="790" xr:uid="{84D85F0B-F942-4636-BBE3-A8688DFD7F45}"/>
    <cellStyle name="20% - Accent2 35 4" xfId="791" xr:uid="{8D88B86F-E91E-4D1C-BF90-DF2CE61EA62B}"/>
    <cellStyle name="20% - Accent2 36" xfId="792" xr:uid="{75E458ED-5B88-46CB-BF61-02A6BC6A58A9}"/>
    <cellStyle name="20% - Accent2 36 2" xfId="793" xr:uid="{8197C043-C00F-477C-90F9-237BA70A887F}"/>
    <cellStyle name="20% - Accent2 36 3" xfId="794" xr:uid="{29A9C0F4-96E3-44A6-87F6-0FD18BA6D1EE}"/>
    <cellStyle name="20% - Accent2 36 4" xfId="795" xr:uid="{0D52BD4C-7AA9-44D9-A7B5-B1C523E5E121}"/>
    <cellStyle name="20% - Accent2 37" xfId="796" xr:uid="{42524730-4585-4689-988A-F36C7B0F8DFA}"/>
    <cellStyle name="20% - Accent2 37 2" xfId="797" xr:uid="{F6FE66CD-0194-45C9-8FFD-0DB7E258AE57}"/>
    <cellStyle name="20% - Accent2 37 3" xfId="798" xr:uid="{BCCAFA1F-7CD9-4CBE-BD94-01B473E6061E}"/>
    <cellStyle name="20% - Accent2 37 4" xfId="799" xr:uid="{503F41FA-806F-41AE-BCE9-02C9DA8FFEFD}"/>
    <cellStyle name="20% - Accent2 38" xfId="800" xr:uid="{1DF7D010-92C7-4F1D-9559-EF3F244BDA48}"/>
    <cellStyle name="20% - Accent2 38 2" xfId="801" xr:uid="{D5BCB9B0-C0CB-44DA-BF25-D621E4F7FE80}"/>
    <cellStyle name="20% - Accent2 38 3" xfId="802" xr:uid="{BB0E1F31-9700-404E-9D8B-E1A89099F245}"/>
    <cellStyle name="20% - Accent2 38 4" xfId="803" xr:uid="{9E8A6008-BF7E-4389-92AE-A1C659BFC241}"/>
    <cellStyle name="20% - Accent2 39" xfId="804" xr:uid="{0AAF2C3E-BB1D-4959-A002-154F58CB3475}"/>
    <cellStyle name="20% - Accent2 39 2" xfId="805" xr:uid="{F0B2DB3F-DE24-479D-BE53-4E095A710CCA}"/>
    <cellStyle name="20% - Accent2 39 3" xfId="806" xr:uid="{6C545029-22E3-414F-9646-FB725707995A}"/>
    <cellStyle name="20% - Accent2 39 4" xfId="807" xr:uid="{E9A4F7CB-7FAD-4F22-8B7D-D7A78D07F204}"/>
    <cellStyle name="20% - Accent2 4" xfId="808" xr:uid="{CCE5269B-5143-4849-9EE6-AAAD9753F6B7}"/>
    <cellStyle name="20% - Accent2 4 2" xfId="809" xr:uid="{4F31A0C8-B2C4-4742-B529-5EAA9F73E433}"/>
    <cellStyle name="20% - Accent2 4 2 2" xfId="810" xr:uid="{6E8AAA25-F972-49CB-95A8-DF083CADF987}"/>
    <cellStyle name="20% - Accent2 4 2 2 2" xfId="811" xr:uid="{E23827DF-5518-470E-B4C0-44A1E7D6B103}"/>
    <cellStyle name="20% - Accent2 4 2 3" xfId="812" xr:uid="{5C3960A2-CDBD-4314-8884-B7EBB68FDA69}"/>
    <cellStyle name="20% - Accent2 4 2 3 2" xfId="813" xr:uid="{1C8FB662-8967-4EDA-A79F-7285D4D47AAD}"/>
    <cellStyle name="20% - Accent2 4 2 4" xfId="814" xr:uid="{0D93C100-9857-485D-A58F-8CBF29993DC6}"/>
    <cellStyle name="20% - Accent2 4 3" xfId="815" xr:uid="{D3BFF4F4-795E-40AE-A52C-A610CD1E5EFE}"/>
    <cellStyle name="20% - Accent2 4 3 2" xfId="816" xr:uid="{26E1316A-0B98-42DF-9497-DEA1D1B91B39}"/>
    <cellStyle name="20% - Accent2 4 3 3" xfId="817" xr:uid="{7EC46061-3415-4842-9298-898A33FC0DA8}"/>
    <cellStyle name="20% - Accent2 4 3 4" xfId="818" xr:uid="{76F7E063-A2F0-48BA-8575-89EFE5B13B6B}"/>
    <cellStyle name="20% - Accent2 4 4" xfId="819" xr:uid="{DB97B53B-1CE5-45B8-A17C-23893085184E}"/>
    <cellStyle name="20% - Accent2 4 4 2" xfId="820" xr:uid="{AEF159C0-E997-4592-A237-BE81943C904E}"/>
    <cellStyle name="20% - Accent2 4 5" xfId="821" xr:uid="{A98C5BF6-BF88-4A11-B5A7-FB36CD4C1825}"/>
    <cellStyle name="20% - Accent2 4 5 2" xfId="822" xr:uid="{885C0C4A-852E-4F1C-B268-20F8DBD8F7DF}"/>
    <cellStyle name="20% - Accent2 4 6" xfId="823" xr:uid="{9AA44983-C677-41E8-90F6-C44E024028ED}"/>
    <cellStyle name="20% - Accent2 40" xfId="824" xr:uid="{30A2B5DA-2FAF-472A-BADC-94AE84003D86}"/>
    <cellStyle name="20% - Accent2 40 2" xfId="825" xr:uid="{75D98979-095D-4CD1-BFAC-85676BCFA004}"/>
    <cellStyle name="20% - Accent2 40 3" xfId="826" xr:uid="{A244B024-233A-4C73-A479-79A4D9948F8C}"/>
    <cellStyle name="20% - Accent2 40 4" xfId="827" xr:uid="{F776CADA-A633-4DEC-9028-1B048727E3EA}"/>
    <cellStyle name="20% - Accent2 5" xfId="828" xr:uid="{8A5A3B1A-FB11-48D4-B4D1-5AC36CA2F529}"/>
    <cellStyle name="20% - Accent2 5 2" xfId="829" xr:uid="{35E217FE-6F2F-4343-B309-7FCB368B7F9B}"/>
    <cellStyle name="20% - Accent2 5 2 2" xfId="830" xr:uid="{0AABF590-D233-472E-8209-F43F0D49E91D}"/>
    <cellStyle name="20% - Accent2 5 2 2 2" xfId="831" xr:uid="{CE46C5E1-3024-4FA8-BA87-C928029E7D16}"/>
    <cellStyle name="20% - Accent2 5 2 2 2 2" xfId="832" xr:uid="{B155B8C8-7AB8-47DE-81F1-CAEC987384BD}"/>
    <cellStyle name="20% - Accent2 5 2 2 3" xfId="833" xr:uid="{BDB693B3-4336-49A5-99A8-F740DA644723}"/>
    <cellStyle name="20% - Accent2 5 2 2 3 2" xfId="834" xr:uid="{81F5E0CF-FFFE-4B06-8E66-1C491EF561F8}"/>
    <cellStyle name="20% - Accent2 5 2 2 4" xfId="835" xr:uid="{1972248D-4B25-42AC-A813-05CD5AD4ED55}"/>
    <cellStyle name="20% - Accent2 5 2 3" xfId="836" xr:uid="{8054F7D4-A3EB-47FF-A202-787D63BC4CF9}"/>
    <cellStyle name="20% - Accent2 5 2 4" xfId="837" xr:uid="{D738044D-C5DF-4997-9108-230F5CC8077A}"/>
    <cellStyle name="20% - Accent2 5 2 5" xfId="838" xr:uid="{B19CF9EC-B110-4445-B4B7-EF48F627ED22}"/>
    <cellStyle name="20% - Accent2 5 3" xfId="839" xr:uid="{C6DBCB3F-3BD6-4026-A65D-81AC11EEFAC5}"/>
    <cellStyle name="20% - Accent2 5 3 2" xfId="840" xr:uid="{1708CF9D-E59E-49B0-88AD-43C75CF63B4F}"/>
    <cellStyle name="20% - Accent2 5 4" xfId="841" xr:uid="{2C3AD81F-88F8-4D6F-969C-1925C14DEC11}"/>
    <cellStyle name="20% - Accent2 5 4 2" xfId="842" xr:uid="{3F72FDEE-3F35-4EB7-8F64-1A1ED0A3A6C5}"/>
    <cellStyle name="20% - Accent2 5 5" xfId="843" xr:uid="{5EDA4661-9E65-45A4-99E8-0199B4316F20}"/>
    <cellStyle name="20% - Accent2 6" xfId="844" xr:uid="{A7424728-D1D8-4137-AE68-D74900729812}"/>
    <cellStyle name="20% - Accent2 6 2" xfId="845" xr:uid="{76D3FDA8-962B-4741-871A-F75E49670771}"/>
    <cellStyle name="20% - Accent2 6 3" xfId="846" xr:uid="{7EC06D60-0EC1-4176-82AE-E0D76A3CE46C}"/>
    <cellStyle name="20% - Accent2 6 4" xfId="847" xr:uid="{768042FC-1392-4EA3-B8FC-308011E29031}"/>
    <cellStyle name="20% - Accent2 7" xfId="848" xr:uid="{1051C14B-C7E3-4F01-8628-177A32102FA3}"/>
    <cellStyle name="20% - Accent2 7 2" xfId="849" xr:uid="{595C5038-AC6F-4B77-AC20-80DC619010DA}"/>
    <cellStyle name="20% - Accent2 7 3" xfId="850" xr:uid="{E39A8AA8-E1B0-4DC3-979B-82759954400A}"/>
    <cellStyle name="20% - Accent2 7 4" xfId="851" xr:uid="{581A7A10-DA2C-4F8F-B57D-A3541658709C}"/>
    <cellStyle name="20% - Accent2 8" xfId="852" xr:uid="{28BC9151-78AF-4995-8D6D-F01884A104E4}"/>
    <cellStyle name="20% - Accent2 8 2" xfId="853" xr:uid="{7C38F8EF-5100-4F30-A4F0-8426C3E61E52}"/>
    <cellStyle name="20% - Accent2 8 3" xfId="854" xr:uid="{8671EDFE-CE31-4C58-85D8-3DC00E150ED3}"/>
    <cellStyle name="20% - Accent2 8 4" xfId="855" xr:uid="{E18C3543-2E5D-485F-B3B0-CD6EE490592B}"/>
    <cellStyle name="20% - Accent2 9" xfId="856" xr:uid="{7EDAF998-7FC9-493F-AE25-6D019F520B64}"/>
    <cellStyle name="20% - Accent2 9 2" xfId="857" xr:uid="{6DDF1EB1-2379-4566-800A-8D9848C89CC9}"/>
    <cellStyle name="20% - Accent2 9 3" xfId="858" xr:uid="{51A49179-FCEE-45EA-BA1B-90194E08B633}"/>
    <cellStyle name="20% - Accent2 9 4" xfId="859" xr:uid="{B9B54181-D98C-4C24-BDF1-C1F7C10A7DC3}"/>
    <cellStyle name="20% - Accent3 10" xfId="860" xr:uid="{8972931E-7417-416A-A1C7-5E51D977520D}"/>
    <cellStyle name="20% - Accent3 10 2" xfId="861" xr:uid="{FA0E1179-F763-49A6-8874-3E3506107D60}"/>
    <cellStyle name="20% - Accent3 10 3" xfId="862" xr:uid="{9AAE657A-0472-4DEC-B11B-D4C8C8515A74}"/>
    <cellStyle name="20% - Accent3 10 4" xfId="863" xr:uid="{4E5E5637-DBEE-49EE-958C-7979AED342AE}"/>
    <cellStyle name="20% - Accent3 11" xfId="864" xr:uid="{C0AE81A5-5485-42B0-B8BB-C242E69DA47E}"/>
    <cellStyle name="20% - Accent3 11 2" xfId="865" xr:uid="{CB4FC311-CA8E-408B-9D9A-E931ECB70D2A}"/>
    <cellStyle name="20% - Accent3 11 3" xfId="866" xr:uid="{0CF32345-D57D-464F-989A-AD43E2280811}"/>
    <cellStyle name="20% - Accent3 11 4" xfId="867" xr:uid="{F86C3F10-F052-43CD-9F4A-AC5AADF04E25}"/>
    <cellStyle name="20% - Accent3 12" xfId="868" xr:uid="{00A6E83C-BC33-409D-9926-9574D9EE7073}"/>
    <cellStyle name="20% - Accent3 12 2" xfId="869" xr:uid="{7F3297AB-D259-4793-9C65-0C61537C7A3F}"/>
    <cellStyle name="20% - Accent3 12 3" xfId="870" xr:uid="{31C7E7F8-9998-4E1D-8FF4-74DE66542492}"/>
    <cellStyle name="20% - Accent3 12 4" xfId="871" xr:uid="{2339FDE1-D3F2-4137-80E1-43EC3F0ADBC4}"/>
    <cellStyle name="20% - Accent3 13" xfId="872" xr:uid="{18FA9A3A-C0AF-4977-9CF0-BD0DE026169C}"/>
    <cellStyle name="20% - Accent3 13 2" xfId="873" xr:uid="{6088D13E-D272-4A16-BD1E-6C13951E7E06}"/>
    <cellStyle name="20% - Accent3 13 3" xfId="874" xr:uid="{3CEBF789-019A-460B-A797-0FEC5321833C}"/>
    <cellStyle name="20% - Accent3 13 4" xfId="875" xr:uid="{7D562F0E-BF41-4CD5-86D6-E61A9915E539}"/>
    <cellStyle name="20% - Accent3 14" xfId="876" xr:uid="{8A66022F-A08F-447F-9D98-262D12F5653F}"/>
    <cellStyle name="20% - Accent3 14 2" xfId="877" xr:uid="{23AF246F-98A1-427A-A238-EC9649BA7C00}"/>
    <cellStyle name="20% - Accent3 14 3" xfId="878" xr:uid="{B2BDA105-EB08-4527-A67B-91BA7BF7959E}"/>
    <cellStyle name="20% - Accent3 14 4" xfId="879" xr:uid="{19AA5CFB-DA67-4C55-A3CB-8159A9A884F4}"/>
    <cellStyle name="20% - Accent3 15" xfId="880" xr:uid="{5BFC45AC-9588-4BC9-ABEC-02E56CB8D15F}"/>
    <cellStyle name="20% - Accent3 15 2" xfId="881" xr:uid="{58321B62-80B0-454F-8B53-863030B4CC78}"/>
    <cellStyle name="20% - Accent3 15 3" xfId="882" xr:uid="{7B31F8B4-BF1D-49B2-9D49-FD7DEC7E0138}"/>
    <cellStyle name="20% - Accent3 15 4" xfId="883" xr:uid="{D528D4A2-A638-4EC7-B27A-7663D0C0510A}"/>
    <cellStyle name="20% - Accent3 16" xfId="884" xr:uid="{7F3892E1-5356-45C8-BFB9-68BC2DCA5EAA}"/>
    <cellStyle name="20% - Accent3 16 2" xfId="885" xr:uid="{BD4C1D00-1257-4FBC-9CF9-49FECDAC4AF2}"/>
    <cellStyle name="20% - Accent3 16 3" xfId="886" xr:uid="{C5AF535B-5961-41A8-92BE-356EA6FAE3FE}"/>
    <cellStyle name="20% - Accent3 16 4" xfId="887" xr:uid="{4BCD5D69-96CD-4CCE-8D15-5D419CA68EB3}"/>
    <cellStyle name="20% - Accent3 17" xfId="888" xr:uid="{1CA4274C-048F-4929-8F0B-9C6AB7EBBC01}"/>
    <cellStyle name="20% - Accent3 17 2" xfId="889" xr:uid="{35848457-D6B3-4A7B-97AD-34F86F3C4CA7}"/>
    <cellStyle name="20% - Accent3 17 3" xfId="890" xr:uid="{3A2AADAB-BE65-404F-A36E-0493BDE404B9}"/>
    <cellStyle name="20% - Accent3 17 4" xfId="891" xr:uid="{5F4CD951-8E14-4EB6-A0A3-641A9A75ABEE}"/>
    <cellStyle name="20% - Accent3 18" xfId="892" xr:uid="{7F2A4107-B8BE-4592-B37D-0A5E85063429}"/>
    <cellStyle name="20% - Accent3 18 2" xfId="893" xr:uid="{5B63C62B-2054-4694-B4C0-203BED36BA9C}"/>
    <cellStyle name="20% - Accent3 18 3" xfId="894" xr:uid="{02389C89-D946-4EC4-973C-768ADFE776A5}"/>
    <cellStyle name="20% - Accent3 18 4" xfId="895" xr:uid="{B0F7ED20-E4A7-4FD0-BECC-F48A9F209810}"/>
    <cellStyle name="20% - Accent3 19" xfId="896" xr:uid="{C77A5DE5-58D3-41B6-B8E0-36DDE5C9BCF4}"/>
    <cellStyle name="20% - Accent3 19 2" xfId="897" xr:uid="{51CB1F52-FF6A-459F-A11E-BD0D048508AE}"/>
    <cellStyle name="20% - Accent3 19 3" xfId="898" xr:uid="{4D3B34AD-421C-4A8C-8F60-585D74F7F632}"/>
    <cellStyle name="20% - Accent3 19 4" xfId="899" xr:uid="{B13D1EA9-9FFA-4524-ADE7-D96E83C72333}"/>
    <cellStyle name="20% - Accent3 2" xfId="11" xr:uid="{00000000-0005-0000-0000-000002000000}"/>
    <cellStyle name="20% - Accent3 2 2" xfId="900" xr:uid="{AB483980-02E5-462E-9FBD-ECD6EDCB1EFF}"/>
    <cellStyle name="20% - Accent3 2 2 2" xfId="901" xr:uid="{0403A76F-AED5-40F8-8A6A-6BE7FD87CCB1}"/>
    <cellStyle name="20% - Accent3 2 2 2 2" xfId="902" xr:uid="{CC63E079-048C-46CA-90B2-AF79A13F8EAF}"/>
    <cellStyle name="20% - Accent3 2 2 2 3" xfId="903" xr:uid="{637F83B0-C679-4FF5-9A94-F8E5CEB6678E}"/>
    <cellStyle name="20% - Accent3 2 2 2 4" xfId="904" xr:uid="{842E209B-7A7E-4D15-AD59-E8A3C019DB6A}"/>
    <cellStyle name="20% - Accent3 2 2 3" xfId="905" xr:uid="{9F7A4CA5-4A99-48CF-9E1B-BED90714383D}"/>
    <cellStyle name="20% - Accent3 2 2 3 2" xfId="906" xr:uid="{8780392B-96A9-4511-9DDF-4CCC10CE8F7F}"/>
    <cellStyle name="20% - Accent3 2 2 3 2 2" xfId="907" xr:uid="{0114402E-D280-4910-839C-3A275506E910}"/>
    <cellStyle name="20% - Accent3 2 2 3 3" xfId="908" xr:uid="{926B192D-E0CB-4205-96FA-D69F503D72B5}"/>
    <cellStyle name="20% - Accent3 2 2 3 3 2" xfId="909" xr:uid="{FFA4D88D-D499-43F3-8D24-5FE277C7510E}"/>
    <cellStyle name="20% - Accent3 2 2 3 4" xfId="910" xr:uid="{FC9A59BF-0E46-484B-BD6E-68BD86962C55}"/>
    <cellStyle name="20% - Accent3 2 2 4" xfId="911" xr:uid="{3550C4E7-9960-4D4C-8D90-10248DD88F7E}"/>
    <cellStyle name="20% - Accent3 2 2 5" xfId="912" xr:uid="{90A697CB-2816-430F-85E2-E22CB01093BC}"/>
    <cellStyle name="20% - Accent3 2 2 6" xfId="913" xr:uid="{56015AA1-24C6-4F04-8242-D097038C088B}"/>
    <cellStyle name="20% - Accent3 2 3" xfId="914" xr:uid="{33B3969E-E092-4701-A0A9-FAC35268BAA0}"/>
    <cellStyle name="20% - Accent3 2 3 2" xfId="915" xr:uid="{89CD3D2B-97F9-47D8-8333-742E466CEFAE}"/>
    <cellStyle name="20% - Accent3 2 3 2 2" xfId="916" xr:uid="{009670C4-C6DC-42BE-A7E7-21CC1ED58551}"/>
    <cellStyle name="20% - Accent3 2 3 3" xfId="917" xr:uid="{2D8719D4-3B18-445B-BC58-E35B43EA8E99}"/>
    <cellStyle name="20% - Accent3 2 3 3 2" xfId="918" xr:uid="{FF148557-5FDC-4EBD-B58C-ACC72DE73508}"/>
    <cellStyle name="20% - Accent3 2 3 4" xfId="919" xr:uid="{A5763FD3-81A2-4E87-8C8F-D7A2964443DA}"/>
    <cellStyle name="20% - Accent3 2 4" xfId="920" xr:uid="{20806F46-DBE1-4215-9137-C5C2210550DB}"/>
    <cellStyle name="20% - Accent3 2 4 2" xfId="921" xr:uid="{C3B519AC-636D-4AB0-865C-CFEA8B159155}"/>
    <cellStyle name="20% - Accent3 2 5" xfId="922" xr:uid="{EEA037C4-6A2C-44D3-9E2F-6542610D3579}"/>
    <cellStyle name="20% - Accent3 2 5 2" xfId="923" xr:uid="{DCF3EAA7-F601-4F93-8E39-2410EED51309}"/>
    <cellStyle name="20% - Accent3 2 6" xfId="924" xr:uid="{6C722E1D-9952-4BBC-9841-72B1CB624A98}"/>
    <cellStyle name="20% - Accent3 2 7" xfId="925" xr:uid="{6E566B1B-2325-451D-B341-64F7A28B1FE3}"/>
    <cellStyle name="20% - Accent3 20" xfId="926" xr:uid="{C53D0057-7099-4A18-8553-C55B663BE6D0}"/>
    <cellStyle name="20% - Accent3 20 2" xfId="927" xr:uid="{F6FA979A-8CDF-4600-BD3A-C62C1B987542}"/>
    <cellStyle name="20% - Accent3 20 3" xfId="928" xr:uid="{D7EFAAB5-72F5-4010-AF99-0F698B24D2B7}"/>
    <cellStyle name="20% - Accent3 20 4" xfId="929" xr:uid="{EF218CE5-20EF-43E4-B334-115B164D5FA0}"/>
    <cellStyle name="20% - Accent3 21" xfId="930" xr:uid="{AF3DB387-FE9F-4E04-8973-23C20BB915FF}"/>
    <cellStyle name="20% - Accent3 21 2" xfId="931" xr:uid="{614A9E66-6B9B-446C-B9C2-87A5852028CC}"/>
    <cellStyle name="20% - Accent3 21 3" xfId="932" xr:uid="{BEAD0D52-42BD-409A-8B94-DFD493B8A1B3}"/>
    <cellStyle name="20% - Accent3 21 4" xfId="933" xr:uid="{12F3E52C-FC93-4A3B-96C7-2041B1F1B5AB}"/>
    <cellStyle name="20% - Accent3 22" xfId="934" xr:uid="{39FD4173-FE76-4006-B5D0-009DA639A69A}"/>
    <cellStyle name="20% - Accent3 22 2" xfId="935" xr:uid="{E1275062-4CD3-4DF8-BA3B-4D3D3B0764A4}"/>
    <cellStyle name="20% - Accent3 22 3" xfId="936" xr:uid="{7E60DDF3-6CBA-4E12-A097-F2A943343F8B}"/>
    <cellStyle name="20% - Accent3 22 4" xfId="937" xr:uid="{9EF4BB9D-AF3B-41BB-A3B3-8BAAC5B62941}"/>
    <cellStyle name="20% - Accent3 23" xfId="938" xr:uid="{FEFA6FBA-1A77-4461-B640-A619C0285407}"/>
    <cellStyle name="20% - Accent3 23 2" xfId="939" xr:uid="{4C57CC9D-AB87-4A11-9013-4F7BCCE18432}"/>
    <cellStyle name="20% - Accent3 23 3" xfId="940" xr:uid="{2CD61D2C-E9EE-4B08-8188-2C228F9C9574}"/>
    <cellStyle name="20% - Accent3 23 4" xfId="941" xr:uid="{BA4EFFEF-F9AC-4D54-ACE4-25D89ED04757}"/>
    <cellStyle name="20% - Accent3 24" xfId="942" xr:uid="{560A09AD-6693-436B-9EC1-EE8C4ABC2495}"/>
    <cellStyle name="20% - Accent3 24 2" xfId="943" xr:uid="{CEE49494-9C6F-4A89-9EA7-872EDA5E08C8}"/>
    <cellStyle name="20% - Accent3 24 3" xfId="944" xr:uid="{5E67D374-353F-4495-ABF3-11A27062DA67}"/>
    <cellStyle name="20% - Accent3 24 4" xfId="945" xr:uid="{BC532A24-F95D-4680-A701-1D24385B1F63}"/>
    <cellStyle name="20% - Accent3 25" xfId="946" xr:uid="{1A80E930-E7C8-4B53-A32D-A6861CCD1325}"/>
    <cellStyle name="20% - Accent3 25 2" xfId="947" xr:uid="{7E823C55-DD6E-4F17-804B-CBDA49671295}"/>
    <cellStyle name="20% - Accent3 25 3" xfId="948" xr:uid="{754F1A9B-8DFD-4502-9EFD-4358F925AF46}"/>
    <cellStyle name="20% - Accent3 25 4" xfId="949" xr:uid="{B40A583A-6B34-4BB9-9451-E2F380CCFF79}"/>
    <cellStyle name="20% - Accent3 26" xfId="950" xr:uid="{75F3C4E9-CE1C-4E1B-91A8-7561850C503B}"/>
    <cellStyle name="20% - Accent3 26 2" xfId="951" xr:uid="{8184D66C-74AA-45B1-A99F-657DDACA0D05}"/>
    <cellStyle name="20% - Accent3 26 3" xfId="952" xr:uid="{32FD406D-59AC-4C90-AE1B-39F1906E0260}"/>
    <cellStyle name="20% - Accent3 26 4" xfId="953" xr:uid="{6E492CCD-2C7B-4999-9A9B-B7CB7D53AD69}"/>
    <cellStyle name="20% - Accent3 27" xfId="954" xr:uid="{F801FE08-7250-4127-9AB2-228210F94E7A}"/>
    <cellStyle name="20% - Accent3 27 2" xfId="955" xr:uid="{DE7999D9-82CA-40F3-B769-B251B178B2EE}"/>
    <cellStyle name="20% - Accent3 27 3" xfId="956" xr:uid="{EF6B4A3F-D6CA-4EAD-8F23-88E63CBB0B15}"/>
    <cellStyle name="20% - Accent3 27 4" xfId="957" xr:uid="{EE4D1094-07D6-402C-ADA4-2A8E70D9026E}"/>
    <cellStyle name="20% - Accent3 28" xfId="958" xr:uid="{42B58BEC-7FDF-4E6E-8E01-1C4AF256C4A7}"/>
    <cellStyle name="20% - Accent3 28 2" xfId="959" xr:uid="{40D78E1B-F350-4827-9F23-81230C06B834}"/>
    <cellStyle name="20% - Accent3 28 3" xfId="960" xr:uid="{9D44D950-007F-4C3D-A3DA-EF49DDCF4C26}"/>
    <cellStyle name="20% - Accent3 28 4" xfId="961" xr:uid="{964EF538-55A5-4F3B-A00A-BEC482F6690C}"/>
    <cellStyle name="20% - Accent3 29" xfId="962" xr:uid="{DD4EE58C-4187-4B05-ACB0-88814200DD28}"/>
    <cellStyle name="20% - Accent3 29 2" xfId="963" xr:uid="{68EDE415-2C25-4291-B0CE-F95EB04D9436}"/>
    <cellStyle name="20% - Accent3 29 3" xfId="964" xr:uid="{8428CD53-6F7B-4F46-B9AF-A66F6157347E}"/>
    <cellStyle name="20% - Accent3 29 4" xfId="965" xr:uid="{B2429E08-E8F7-4256-B07C-3573E2483C2E}"/>
    <cellStyle name="20% - Accent3 3" xfId="966" xr:uid="{6ADF91FD-F2FD-440F-822B-3EC8BD505013}"/>
    <cellStyle name="20% - Accent3 3 2" xfId="967" xr:uid="{A209D82E-1EC6-4E2B-9DFB-8B806B39E541}"/>
    <cellStyle name="20% - Accent3 3 2 2" xfId="968" xr:uid="{56853B18-FC2F-4B37-9C11-E3076D65EADC}"/>
    <cellStyle name="20% - Accent3 3 2 2 2" xfId="969" xr:uid="{85A030FA-4DEB-4497-8AB3-4CE6D3E42861}"/>
    <cellStyle name="20% - Accent3 3 2 3" xfId="970" xr:uid="{3D98BE41-1ADB-440A-B81D-D2452A721F27}"/>
    <cellStyle name="20% - Accent3 3 2 3 2" xfId="971" xr:uid="{8CB43AF6-9F73-4196-9B73-5073F5C21AB9}"/>
    <cellStyle name="20% - Accent3 3 2 4" xfId="972" xr:uid="{0E21A1A3-D5AE-45E1-A5E3-2FC4C462216B}"/>
    <cellStyle name="20% - Accent3 3 3" xfId="973" xr:uid="{32591E54-DDDF-424C-B632-6F161B49E12A}"/>
    <cellStyle name="20% - Accent3 3 3 2" xfId="974" xr:uid="{ECA49E59-C57A-4D20-B677-1ED167657260}"/>
    <cellStyle name="20% - Accent3 3 3 3" xfId="975" xr:uid="{A0C84F69-550D-434B-829E-220BD254B3B9}"/>
    <cellStyle name="20% - Accent3 3 3 4" xfId="976" xr:uid="{126563B5-98B8-4ECE-BC17-B0B367246C3F}"/>
    <cellStyle name="20% - Accent3 3 4" xfId="977" xr:uid="{0C23EC62-CB6C-4061-B845-36F7855ABC00}"/>
    <cellStyle name="20% - Accent3 3 4 2" xfId="978" xr:uid="{9583B70F-76A6-43B4-AE93-B368826CF057}"/>
    <cellStyle name="20% - Accent3 3 5" xfId="979" xr:uid="{C501C41B-E3C6-438D-9041-8821A5ECC163}"/>
    <cellStyle name="20% - Accent3 3 5 2" xfId="980" xr:uid="{5DECBC86-BA31-49CC-AAA9-24973ED478FF}"/>
    <cellStyle name="20% - Accent3 3 6" xfId="981" xr:uid="{ABF4C637-3E15-4B59-9F1A-A5EB1CB699F4}"/>
    <cellStyle name="20% - Accent3 30" xfId="982" xr:uid="{FA14B473-4E04-43CC-A99C-4EA3DEF29DAA}"/>
    <cellStyle name="20% - Accent3 30 2" xfId="983" xr:uid="{EB4B8388-D811-417C-AF71-D0B0A568272C}"/>
    <cellStyle name="20% - Accent3 30 3" xfId="984" xr:uid="{3B0920C1-BA37-456A-B3FC-982EF75E0133}"/>
    <cellStyle name="20% - Accent3 30 4" xfId="985" xr:uid="{48E08510-83F8-4D06-A329-BA07F97B5798}"/>
    <cellStyle name="20% - Accent3 31" xfId="986" xr:uid="{C7092E05-B637-4D36-B62E-537FD3B93E2D}"/>
    <cellStyle name="20% - Accent3 31 2" xfId="987" xr:uid="{88C90ECF-35B9-47DE-856A-A0749EA75EEF}"/>
    <cellStyle name="20% - Accent3 31 3" xfId="988" xr:uid="{50C95805-3049-4391-A308-B9B6C23C1D18}"/>
    <cellStyle name="20% - Accent3 31 4" xfId="989" xr:uid="{E7D10270-FE94-4AEA-A823-F3E4C6C13ACA}"/>
    <cellStyle name="20% - Accent3 32" xfId="990" xr:uid="{A7FD2B4D-5545-49B2-B7DA-7349F966AD74}"/>
    <cellStyle name="20% - Accent3 32 2" xfId="991" xr:uid="{E00F7911-6DEB-4EA3-BEC7-1A6447604B2F}"/>
    <cellStyle name="20% - Accent3 32 3" xfId="992" xr:uid="{AAA6CB88-C966-4CF5-9888-7441E530D6D1}"/>
    <cellStyle name="20% - Accent3 32 4" xfId="993" xr:uid="{89A5213F-D77A-4975-95A8-AA7AC0B2AA1D}"/>
    <cellStyle name="20% - Accent3 33" xfId="994" xr:uid="{6CE965A0-D256-43F3-B5D8-4D20489B4D9E}"/>
    <cellStyle name="20% - Accent3 33 2" xfId="995" xr:uid="{22F93227-20F5-441D-B7AA-D2D30518C1C4}"/>
    <cellStyle name="20% - Accent3 33 3" xfId="996" xr:uid="{68D8A755-6CB0-45F0-8A96-7347E7C11A7F}"/>
    <cellStyle name="20% - Accent3 33 4" xfId="997" xr:uid="{FE03EFB5-0332-4A65-9FB9-BB22429EB731}"/>
    <cellStyle name="20% - Accent3 34" xfId="998" xr:uid="{C0C6D8FA-4CDF-4393-9EA4-CE22353F456E}"/>
    <cellStyle name="20% - Accent3 34 2" xfId="999" xr:uid="{A9F626FC-0918-4D01-9727-0976D0FE0DDA}"/>
    <cellStyle name="20% - Accent3 34 3" xfId="1000" xr:uid="{563C2831-0F0C-4798-8F34-AE3BAAC2A70A}"/>
    <cellStyle name="20% - Accent3 34 4" xfId="1001" xr:uid="{4E70C9F9-4522-40D5-9A30-065EF3AFBF1F}"/>
    <cellStyle name="20% - Accent3 35" xfId="1002" xr:uid="{2E8C869D-0825-4D48-8F83-2051DB09CE86}"/>
    <cellStyle name="20% - Accent3 35 2" xfId="1003" xr:uid="{0CE86EC0-97BE-4557-934D-ED654FAC7101}"/>
    <cellStyle name="20% - Accent3 35 3" xfId="1004" xr:uid="{5C5DEA0B-6834-46B8-94C4-C2AEEE6FBA02}"/>
    <cellStyle name="20% - Accent3 35 4" xfId="1005" xr:uid="{84CB03A0-71E9-42F3-BC57-0C8083635687}"/>
    <cellStyle name="20% - Accent3 36" xfId="1006" xr:uid="{7822222E-8EB0-46D3-94BA-58324896F13F}"/>
    <cellStyle name="20% - Accent3 36 2" xfId="1007" xr:uid="{D25051B6-CFF8-4008-94F2-9942EE042F36}"/>
    <cellStyle name="20% - Accent3 36 3" xfId="1008" xr:uid="{9C3C9080-9A1D-4547-948F-A692FB16CF64}"/>
    <cellStyle name="20% - Accent3 36 4" xfId="1009" xr:uid="{2D4CCE12-4AAE-4D71-ABCF-65E62B292881}"/>
    <cellStyle name="20% - Accent3 37" xfId="1010" xr:uid="{ED71E643-2F55-410C-B526-24E247537C6A}"/>
    <cellStyle name="20% - Accent3 37 2" xfId="1011" xr:uid="{793DA2E5-09E6-41AC-BE22-55FB891F3221}"/>
    <cellStyle name="20% - Accent3 37 3" xfId="1012" xr:uid="{96479EBF-7571-4D44-8EF9-25BB953D7F1A}"/>
    <cellStyle name="20% - Accent3 37 4" xfId="1013" xr:uid="{F1A9712F-8502-40F9-BA3F-40AE3ADFE75D}"/>
    <cellStyle name="20% - Accent3 38" xfId="1014" xr:uid="{958E2C98-6C5C-423A-94E2-0D4D29603FC6}"/>
    <cellStyle name="20% - Accent3 38 2" xfId="1015" xr:uid="{DAB0AD15-0C9A-4960-BDCC-C5720BEA2CF9}"/>
    <cellStyle name="20% - Accent3 38 3" xfId="1016" xr:uid="{EB79A32D-D8F3-4CC4-901D-28DFC2BFFA7E}"/>
    <cellStyle name="20% - Accent3 38 4" xfId="1017" xr:uid="{CC0E9081-EC5B-41A7-B690-53CB2E4A74E9}"/>
    <cellStyle name="20% - Accent3 39" xfId="1018" xr:uid="{13A18BDA-EE9D-48C9-9E21-8EACD415AE42}"/>
    <cellStyle name="20% - Accent3 39 2" xfId="1019" xr:uid="{B1F842BC-384E-4184-899C-069E2C7E0F5E}"/>
    <cellStyle name="20% - Accent3 39 3" xfId="1020" xr:uid="{73ACD5CE-29E5-4367-983F-0AD002213AB0}"/>
    <cellStyle name="20% - Accent3 39 4" xfId="1021" xr:uid="{DAB98F07-8EF4-47EB-A5B2-22CF2A2E85AD}"/>
    <cellStyle name="20% - Accent3 4" xfId="1022" xr:uid="{6AA0C0ED-8940-46EA-87EE-4F51567638A4}"/>
    <cellStyle name="20% - Accent3 4 2" xfId="1023" xr:uid="{019A7B17-1AD0-4565-95E0-DF44717C76F6}"/>
    <cellStyle name="20% - Accent3 4 2 2" xfId="1024" xr:uid="{7941290C-D07C-4C3D-A904-E78EA32CE2D5}"/>
    <cellStyle name="20% - Accent3 4 2 2 2" xfId="1025" xr:uid="{A6EF19BE-E5C1-459C-8363-9A6DAF2C6839}"/>
    <cellStyle name="20% - Accent3 4 2 3" xfId="1026" xr:uid="{F5F01656-3C9F-4136-8CFF-1411BFFE2436}"/>
    <cellStyle name="20% - Accent3 4 2 3 2" xfId="1027" xr:uid="{257A7749-7D7F-4F91-96D9-09599225F111}"/>
    <cellStyle name="20% - Accent3 4 2 4" xfId="1028" xr:uid="{38BA6098-5895-4C98-A5CA-71843224F856}"/>
    <cellStyle name="20% - Accent3 4 3" xfId="1029" xr:uid="{5CFB1D8B-DBB1-470D-B54E-0E070C755203}"/>
    <cellStyle name="20% - Accent3 4 3 2" xfId="1030" xr:uid="{FA7080BC-1D8B-482F-AD10-81D51874167D}"/>
    <cellStyle name="20% - Accent3 4 3 3" xfId="1031" xr:uid="{598DF379-0744-4D85-AA69-FC878A40733B}"/>
    <cellStyle name="20% - Accent3 4 3 4" xfId="1032" xr:uid="{7D66F200-5105-4AB6-A16F-9916903EC1F2}"/>
    <cellStyle name="20% - Accent3 4 4" xfId="1033" xr:uid="{45D69876-3B42-4025-8121-EAAEAD46D180}"/>
    <cellStyle name="20% - Accent3 4 4 2" xfId="1034" xr:uid="{BA0E8C19-6B00-4952-8211-7F6E0CCD36B6}"/>
    <cellStyle name="20% - Accent3 4 5" xfId="1035" xr:uid="{591E4CC4-C526-463B-86DF-D76063202442}"/>
    <cellStyle name="20% - Accent3 4 5 2" xfId="1036" xr:uid="{516FFA6B-5975-41D3-AE43-7363CD38EF1A}"/>
    <cellStyle name="20% - Accent3 4 6" xfId="1037" xr:uid="{FB0B62B7-EB17-4020-AD7E-31811EACA12E}"/>
    <cellStyle name="20% - Accent3 40" xfId="1038" xr:uid="{B48E2AF3-56F3-4053-BE38-ABD19D4CD433}"/>
    <cellStyle name="20% - Accent3 40 2" xfId="1039" xr:uid="{3A90520C-18F4-41FF-8F79-04AC69806C2E}"/>
    <cellStyle name="20% - Accent3 40 3" xfId="1040" xr:uid="{11232B3C-4355-4517-9E31-D5FE1F1A94CD}"/>
    <cellStyle name="20% - Accent3 40 4" xfId="1041" xr:uid="{7811E0B1-046A-4813-99C1-6B4D8FEFCD9F}"/>
    <cellStyle name="20% - Accent3 5" xfId="1042" xr:uid="{7CAB2FAA-AF60-431D-A20A-5C0F94FA62D4}"/>
    <cellStyle name="20% - Accent3 5 2" xfId="1043" xr:uid="{2DCAEF98-A8FC-47F1-909F-8731AF1517BD}"/>
    <cellStyle name="20% - Accent3 5 2 2" xfId="1044" xr:uid="{C719828B-A6E3-4223-8B85-3283ADA57E45}"/>
    <cellStyle name="20% - Accent3 5 2 2 2" xfId="1045" xr:uid="{9D9232AF-104F-4A88-ABD4-F8C35CB8D903}"/>
    <cellStyle name="20% - Accent3 5 2 2 2 2" xfId="1046" xr:uid="{BBEE2A82-3030-4387-A8BD-CD03E8108D83}"/>
    <cellStyle name="20% - Accent3 5 2 2 3" xfId="1047" xr:uid="{7E179B1E-BEE0-4D31-A91F-1B4A586BAEEC}"/>
    <cellStyle name="20% - Accent3 5 2 2 3 2" xfId="1048" xr:uid="{6ECA5C34-E874-4702-8AB0-9BDCD7FB4C7A}"/>
    <cellStyle name="20% - Accent3 5 2 2 4" xfId="1049" xr:uid="{AE8D9C59-D176-4C19-B3DF-053D1D86CED8}"/>
    <cellStyle name="20% - Accent3 5 2 3" xfId="1050" xr:uid="{9D699196-55B3-4DEA-A538-51DD381D9A7A}"/>
    <cellStyle name="20% - Accent3 5 2 4" xfId="1051" xr:uid="{EE056E1D-FAFE-4F69-B64F-0EDA85926DB8}"/>
    <cellStyle name="20% - Accent3 5 2 5" xfId="1052" xr:uid="{578EB17D-E42F-4A81-B00E-D9EA039D9243}"/>
    <cellStyle name="20% - Accent3 5 3" xfId="1053" xr:uid="{125861B0-EACC-4A6B-814D-BED6B3ED1AFD}"/>
    <cellStyle name="20% - Accent3 5 3 2" xfId="1054" xr:uid="{E510B973-2E42-459D-A2CE-E8EDFAB30DAB}"/>
    <cellStyle name="20% - Accent3 5 4" xfId="1055" xr:uid="{A825C37A-E767-4D97-858B-B66298CEA41D}"/>
    <cellStyle name="20% - Accent3 5 4 2" xfId="1056" xr:uid="{0DD258B7-0063-4D7A-ABF9-14C70755E675}"/>
    <cellStyle name="20% - Accent3 5 5" xfId="1057" xr:uid="{BC1A67D0-579A-42DC-9519-7BCB0F3D0A18}"/>
    <cellStyle name="20% - Accent3 6" xfId="1058" xr:uid="{F59D2591-E79E-431A-9A89-2341BC346D05}"/>
    <cellStyle name="20% - Accent3 6 2" xfId="1059" xr:uid="{C528985A-0091-43A2-9D0B-0B84EDFCE2B2}"/>
    <cellStyle name="20% - Accent3 6 3" xfId="1060" xr:uid="{7A0EED61-0AF1-4AF7-AC07-E1DA88D24648}"/>
    <cellStyle name="20% - Accent3 6 4" xfId="1061" xr:uid="{A9EA1820-18E5-4E24-8E27-BA3B26292179}"/>
    <cellStyle name="20% - Accent3 7" xfId="1062" xr:uid="{0E5A7CB4-9225-4F6B-9DAD-70B5AA33AA48}"/>
    <cellStyle name="20% - Accent3 7 2" xfId="1063" xr:uid="{B3535E3C-E9FC-4589-8829-0B0027BEF88E}"/>
    <cellStyle name="20% - Accent3 7 3" xfId="1064" xr:uid="{16D50744-F0A2-4064-A08A-30FB756720FC}"/>
    <cellStyle name="20% - Accent3 7 4" xfId="1065" xr:uid="{0213AAF1-9689-48A3-BF0A-75F5A3E2678F}"/>
    <cellStyle name="20% - Accent3 8" xfId="1066" xr:uid="{17DCB755-89D4-44F5-BC69-C06292964CAD}"/>
    <cellStyle name="20% - Accent3 8 2" xfId="1067" xr:uid="{09097209-C0E0-4617-B788-E061457A69D4}"/>
    <cellStyle name="20% - Accent3 8 3" xfId="1068" xr:uid="{D7BD6E71-E516-4890-A87E-F7254ECECA75}"/>
    <cellStyle name="20% - Accent3 8 4" xfId="1069" xr:uid="{2B9AE4BA-2BCD-47C8-A764-E4DC049959D5}"/>
    <cellStyle name="20% - Accent3 9" xfId="1070" xr:uid="{A9D3845F-B323-498F-B898-60B9FD20CB38}"/>
    <cellStyle name="20% - Accent3 9 2" xfId="1071" xr:uid="{272ECB90-51E5-4A3E-BA2E-0EB98379C282}"/>
    <cellStyle name="20% - Accent3 9 3" xfId="1072" xr:uid="{ACFA4662-4622-4DD5-9FD7-C792CC264A41}"/>
    <cellStyle name="20% - Accent3 9 4" xfId="1073" xr:uid="{1B39EDD1-DFBD-4B33-BCE1-CBEFF115FC83}"/>
    <cellStyle name="20% - Accent4 10" xfId="1074" xr:uid="{AB6A6A0A-2A23-4BB2-9970-AE59320FE9F0}"/>
    <cellStyle name="20% - Accent4 10 2" xfId="1075" xr:uid="{F0D699A0-5410-47DB-BDDE-246CCB2FCDD0}"/>
    <cellStyle name="20% - Accent4 10 3" xfId="1076" xr:uid="{2B81A9A6-0EED-4EEA-ACA4-E8A79265B624}"/>
    <cellStyle name="20% - Accent4 10 4" xfId="1077" xr:uid="{36FE733C-920E-4BB4-BFDF-0030D682F0A7}"/>
    <cellStyle name="20% - Accent4 11" xfId="1078" xr:uid="{128A4AA3-6A80-4851-A282-8DBAAD7698D3}"/>
    <cellStyle name="20% - Accent4 11 2" xfId="1079" xr:uid="{13925987-24D9-4EBE-B8A8-ED08E1AF4962}"/>
    <cellStyle name="20% - Accent4 11 3" xfId="1080" xr:uid="{F8766882-9E56-489B-9888-C3FD341AF4EF}"/>
    <cellStyle name="20% - Accent4 11 4" xfId="1081" xr:uid="{2E2CAC5D-DAF0-4406-A759-50540374A75C}"/>
    <cellStyle name="20% - Accent4 12" xfId="1082" xr:uid="{DF1E24E1-3D47-489E-A763-77BFA88A7041}"/>
    <cellStyle name="20% - Accent4 12 2" xfId="1083" xr:uid="{48BC45F3-321C-4B75-8EB0-823630C610C2}"/>
    <cellStyle name="20% - Accent4 12 3" xfId="1084" xr:uid="{0A1DFBD1-19EB-42E5-AFD1-3DFE9CE81209}"/>
    <cellStyle name="20% - Accent4 12 4" xfId="1085" xr:uid="{B10338C6-6724-40EC-8DC7-0FBFF828CDEC}"/>
    <cellStyle name="20% - Accent4 13" xfId="1086" xr:uid="{7B5BCA5E-6BDA-44B7-8D3A-E87A8CC214FB}"/>
    <cellStyle name="20% - Accent4 13 2" xfId="1087" xr:uid="{3306EEF6-97FE-4C27-8E3E-BF39C3B3A885}"/>
    <cellStyle name="20% - Accent4 13 3" xfId="1088" xr:uid="{95186703-09C3-4EDC-B56A-462A79302E6D}"/>
    <cellStyle name="20% - Accent4 13 4" xfId="1089" xr:uid="{2DA9B4BA-59D4-450F-B0C5-076730751F77}"/>
    <cellStyle name="20% - Accent4 14" xfId="1090" xr:uid="{08ADBD24-DF64-4E20-8184-40F24AFB392B}"/>
    <cellStyle name="20% - Accent4 14 2" xfId="1091" xr:uid="{156B59A4-18F7-44E2-919D-5D9C1963C561}"/>
    <cellStyle name="20% - Accent4 14 3" xfId="1092" xr:uid="{748B5172-B2D8-4957-B048-2F618E5EFDCF}"/>
    <cellStyle name="20% - Accent4 14 4" xfId="1093" xr:uid="{CAC9B708-688A-442A-BE70-1915ED8BF67E}"/>
    <cellStyle name="20% - Accent4 15" xfId="1094" xr:uid="{52DAEFAA-FA54-49C3-B5FE-B89A9C814A2C}"/>
    <cellStyle name="20% - Accent4 15 2" xfId="1095" xr:uid="{6BD14D8F-249E-4806-B79F-4C99A930CDAB}"/>
    <cellStyle name="20% - Accent4 15 3" xfId="1096" xr:uid="{5B20278B-C1E0-478B-92AF-86FC32424A11}"/>
    <cellStyle name="20% - Accent4 15 4" xfId="1097" xr:uid="{04ED6D58-B139-481D-9E0F-AA49F8A382C8}"/>
    <cellStyle name="20% - Accent4 16" xfId="1098" xr:uid="{ED299126-6EDA-4ED6-AE6E-F77F00D0746A}"/>
    <cellStyle name="20% - Accent4 16 2" xfId="1099" xr:uid="{68F264A0-1310-4E37-AC64-D2EA5248A2A1}"/>
    <cellStyle name="20% - Accent4 16 3" xfId="1100" xr:uid="{EC8142F4-2420-476D-A1AE-96EB03662806}"/>
    <cellStyle name="20% - Accent4 16 4" xfId="1101" xr:uid="{2D3AC154-FD9E-4630-B010-E916D56E2386}"/>
    <cellStyle name="20% - Accent4 17" xfId="1102" xr:uid="{B17F78B7-DCC5-4220-8650-F5AB6B9B0101}"/>
    <cellStyle name="20% - Accent4 17 2" xfId="1103" xr:uid="{EBEA4817-BBA6-42EC-B144-03BC49013696}"/>
    <cellStyle name="20% - Accent4 17 3" xfId="1104" xr:uid="{79D14918-C0BF-408E-8CAA-EBD306210C0A}"/>
    <cellStyle name="20% - Accent4 17 4" xfId="1105" xr:uid="{B771C959-9288-4A5A-9BDA-AB87C5D7F2BB}"/>
    <cellStyle name="20% - Accent4 18" xfId="1106" xr:uid="{2B186F30-316B-45F8-BF62-17EDE0680342}"/>
    <cellStyle name="20% - Accent4 18 2" xfId="1107" xr:uid="{75F6FB19-3A3D-4622-8287-60D3941ECD30}"/>
    <cellStyle name="20% - Accent4 18 3" xfId="1108" xr:uid="{AFF2CC39-8A64-4CC8-A69B-D034A281A849}"/>
    <cellStyle name="20% - Accent4 18 4" xfId="1109" xr:uid="{71394A68-66C7-4C0C-AB48-8F3492353666}"/>
    <cellStyle name="20% - Accent4 19" xfId="1110" xr:uid="{C9BE35FC-55F2-44FE-AC6D-C3401294EED9}"/>
    <cellStyle name="20% - Accent4 19 2" xfId="1111" xr:uid="{9DA27C1F-8566-45A0-A662-5B611471B2EA}"/>
    <cellStyle name="20% - Accent4 19 3" xfId="1112" xr:uid="{5349AD2E-6DF1-4EBF-A188-867AF6EC1F0D}"/>
    <cellStyle name="20% - Accent4 19 4" xfId="1113" xr:uid="{F879B202-DBAB-4CE9-85D2-845797F29EE3}"/>
    <cellStyle name="20% - Accent4 2" xfId="12" xr:uid="{00000000-0005-0000-0000-000003000000}"/>
    <cellStyle name="20% - Accent4 2 2" xfId="1114" xr:uid="{0586A011-F91C-4D39-AFA7-57C947C7D918}"/>
    <cellStyle name="20% - Accent4 2 2 2" xfId="1115" xr:uid="{6240A2B8-5A44-415F-8EF5-0068BCC19DD2}"/>
    <cellStyle name="20% - Accent4 2 2 2 2" xfId="1116" xr:uid="{CC34F0A6-5D76-44BB-BA78-117EDC6EC245}"/>
    <cellStyle name="20% - Accent4 2 2 2 3" xfId="1117" xr:uid="{3BCE75F0-051C-4C02-A372-5786EA5BA770}"/>
    <cellStyle name="20% - Accent4 2 2 2 4" xfId="1118" xr:uid="{DBF2A267-0AEE-49A5-8101-363B2E4381BE}"/>
    <cellStyle name="20% - Accent4 2 2 3" xfId="1119" xr:uid="{A46B2352-A929-4B64-8A49-1ADB5236B535}"/>
    <cellStyle name="20% - Accent4 2 2 3 2" xfId="1120" xr:uid="{6DBBFBAF-1E4E-4C31-B905-59678A36E670}"/>
    <cellStyle name="20% - Accent4 2 2 3 2 2" xfId="1121" xr:uid="{457D55A5-82ED-4767-9FDB-D1F6CD067E55}"/>
    <cellStyle name="20% - Accent4 2 2 3 3" xfId="1122" xr:uid="{C9D3FAA1-E051-4EAB-B9E1-939A4676D80B}"/>
    <cellStyle name="20% - Accent4 2 2 3 3 2" xfId="1123" xr:uid="{EBA8D5F7-D5B0-48BB-B166-F8A71AC19024}"/>
    <cellStyle name="20% - Accent4 2 2 3 4" xfId="1124" xr:uid="{262D7FFF-A48E-4174-899C-3B86C52EDD90}"/>
    <cellStyle name="20% - Accent4 2 2 4" xfId="1125" xr:uid="{68008FF0-CBFF-4D6B-9DF5-60B6F9BC7CEC}"/>
    <cellStyle name="20% - Accent4 2 2 5" xfId="1126" xr:uid="{C185C5CD-A503-48F6-B0D0-1676FDA053A9}"/>
    <cellStyle name="20% - Accent4 2 2 6" xfId="1127" xr:uid="{52B3E3F2-588E-4387-B71C-92148BE40515}"/>
    <cellStyle name="20% - Accent4 2 3" xfId="1128" xr:uid="{AC020C34-E8EA-4CB9-92DD-657AF46466C3}"/>
    <cellStyle name="20% - Accent4 2 3 2" xfId="1129" xr:uid="{D92D2A0A-37F5-4C4D-92F0-366D764FFA5B}"/>
    <cellStyle name="20% - Accent4 2 3 2 2" xfId="1130" xr:uid="{7280A6A5-3D87-43AF-BB45-71D786980D10}"/>
    <cellStyle name="20% - Accent4 2 3 3" xfId="1131" xr:uid="{50B1DAD2-56BC-4A21-8507-36AD37750FB6}"/>
    <cellStyle name="20% - Accent4 2 3 3 2" xfId="1132" xr:uid="{BE9B3CDA-DF8A-40E1-9099-572022FC3BDE}"/>
    <cellStyle name="20% - Accent4 2 3 4" xfId="1133" xr:uid="{F34C015A-A206-4F58-985B-38B68C0A04D7}"/>
    <cellStyle name="20% - Accent4 2 4" xfId="1134" xr:uid="{F843796C-0568-42FB-8140-693143A4B479}"/>
    <cellStyle name="20% - Accent4 2 4 2" xfId="1135" xr:uid="{B548E73C-5280-4333-93E0-8FCC2DBE2C41}"/>
    <cellStyle name="20% - Accent4 2 5" xfId="1136" xr:uid="{7ED01928-AC7F-4E15-84DE-54D3BEF83E89}"/>
    <cellStyle name="20% - Accent4 2 5 2" xfId="1137" xr:uid="{8900E718-77FE-43A7-A82B-B0F30719AC02}"/>
    <cellStyle name="20% - Accent4 2 6" xfId="1138" xr:uid="{68816BAB-1459-4B8B-A6D2-37248E4DE754}"/>
    <cellStyle name="20% - Accent4 2 7" xfId="1139" xr:uid="{3A6817D5-2D7E-47CC-B6FF-AC341FD4493C}"/>
    <cellStyle name="20% - Accent4 20" xfId="1140" xr:uid="{C6233BB5-1541-497E-AB80-E6BE17484037}"/>
    <cellStyle name="20% - Accent4 20 2" xfId="1141" xr:uid="{883671FA-9E62-42A6-928E-DE1C3E813047}"/>
    <cellStyle name="20% - Accent4 20 3" xfId="1142" xr:uid="{231F5E44-02C8-42D8-B17E-3FF93E46587B}"/>
    <cellStyle name="20% - Accent4 20 4" xfId="1143" xr:uid="{EECFA4F2-F84F-4599-9AB8-950E91E30B41}"/>
    <cellStyle name="20% - Accent4 21" xfId="1144" xr:uid="{8E812BC7-8444-462C-AAF8-985E2025CBF2}"/>
    <cellStyle name="20% - Accent4 21 2" xfId="1145" xr:uid="{D532A5C7-3D44-408C-8EEE-69334246CDBF}"/>
    <cellStyle name="20% - Accent4 21 3" xfId="1146" xr:uid="{1A959D01-8E85-4F6D-BA25-AA63E21C3500}"/>
    <cellStyle name="20% - Accent4 21 4" xfId="1147" xr:uid="{3B27A403-2769-49BA-A195-E7A83D54D428}"/>
    <cellStyle name="20% - Accent4 22" xfId="1148" xr:uid="{6F8B7257-9998-42B9-83C0-A850B3FD6B6D}"/>
    <cellStyle name="20% - Accent4 22 2" xfId="1149" xr:uid="{F72B7B9C-6338-46DC-A89A-0D496F29E241}"/>
    <cellStyle name="20% - Accent4 22 3" xfId="1150" xr:uid="{2A211ABE-BAAA-4E2F-89BA-8F3205DFBFFB}"/>
    <cellStyle name="20% - Accent4 22 4" xfId="1151" xr:uid="{2B1E70EF-1142-4200-8D9E-CAC7B5B86032}"/>
    <cellStyle name="20% - Accent4 23" xfId="1152" xr:uid="{5BB64D55-89EA-4B3B-B412-B73F8C89D36A}"/>
    <cellStyle name="20% - Accent4 23 2" xfId="1153" xr:uid="{DFA895D9-517A-44F6-9C12-5689773A34C3}"/>
    <cellStyle name="20% - Accent4 23 3" xfId="1154" xr:uid="{2AA3A22A-32F4-49D0-B986-0A84923CE9F3}"/>
    <cellStyle name="20% - Accent4 23 4" xfId="1155" xr:uid="{D33A35B1-1320-4BBC-9290-E81B3BE8E061}"/>
    <cellStyle name="20% - Accent4 24" xfId="1156" xr:uid="{83062E90-612D-4FBF-AEF6-4D753021ED77}"/>
    <cellStyle name="20% - Accent4 24 2" xfId="1157" xr:uid="{7D5E0C2D-450E-41FC-8862-996AB3E77AC6}"/>
    <cellStyle name="20% - Accent4 24 3" xfId="1158" xr:uid="{A92AC9A5-1081-4109-A708-72B8B02E2204}"/>
    <cellStyle name="20% - Accent4 24 4" xfId="1159" xr:uid="{0DA37A0B-3722-45C6-BD23-CAFE39348C37}"/>
    <cellStyle name="20% - Accent4 25" xfId="1160" xr:uid="{13AFDBE9-F422-4038-A4C7-D5B37245C713}"/>
    <cellStyle name="20% - Accent4 25 2" xfId="1161" xr:uid="{9B7EAE69-4102-4786-8F6B-311F85032ED1}"/>
    <cellStyle name="20% - Accent4 25 3" xfId="1162" xr:uid="{1C528790-406A-43C4-98C8-7F6F6B55E231}"/>
    <cellStyle name="20% - Accent4 25 4" xfId="1163" xr:uid="{57AE1EFC-166B-420B-8E76-5858A01C8268}"/>
    <cellStyle name="20% - Accent4 26" xfId="1164" xr:uid="{B33CD331-80E6-48E9-8FF2-92313D99FC33}"/>
    <cellStyle name="20% - Accent4 26 2" xfId="1165" xr:uid="{4CCC4D03-96B8-425A-BE01-E2077918E035}"/>
    <cellStyle name="20% - Accent4 26 3" xfId="1166" xr:uid="{C1DF0EAD-5631-4422-8421-18EFEFBC5A08}"/>
    <cellStyle name="20% - Accent4 26 4" xfId="1167" xr:uid="{682CA72D-26AC-4366-ACFF-10FC9546E3D8}"/>
    <cellStyle name="20% - Accent4 27" xfId="1168" xr:uid="{C98351E7-2C0D-4472-830F-7F59BF481190}"/>
    <cellStyle name="20% - Accent4 27 2" xfId="1169" xr:uid="{FF5C3A8E-8CF9-4377-8FBE-8E0D0F282535}"/>
    <cellStyle name="20% - Accent4 27 3" xfId="1170" xr:uid="{BA03AECC-26C2-4F99-BAE1-5B8B2B6CD7A2}"/>
    <cellStyle name="20% - Accent4 27 4" xfId="1171" xr:uid="{88CD2CA1-2D54-4770-BD25-9E4ACDD8BD98}"/>
    <cellStyle name="20% - Accent4 28" xfId="1172" xr:uid="{6CC5F7B8-9E9B-4FAC-A8D7-3A64560BCFDD}"/>
    <cellStyle name="20% - Accent4 28 2" xfId="1173" xr:uid="{08342FF1-15BF-4254-99E1-24C7857D21D8}"/>
    <cellStyle name="20% - Accent4 28 3" xfId="1174" xr:uid="{9C6C5A00-76BA-490D-A995-D10161C56E6B}"/>
    <cellStyle name="20% - Accent4 28 4" xfId="1175" xr:uid="{1924E76A-A6AD-4193-AD50-8E0BEF84B69B}"/>
    <cellStyle name="20% - Accent4 29" xfId="1176" xr:uid="{14B61F0C-E6D1-4618-B177-0D4C37785A5F}"/>
    <cellStyle name="20% - Accent4 29 2" xfId="1177" xr:uid="{EECA001B-35E8-41CF-A455-A22DCE1E8DC5}"/>
    <cellStyle name="20% - Accent4 29 3" xfId="1178" xr:uid="{EA5A6019-B0DC-4B1C-89F4-A79C44474B15}"/>
    <cellStyle name="20% - Accent4 29 4" xfId="1179" xr:uid="{D85744B8-EEE2-4E93-8D90-6F54C13F8034}"/>
    <cellStyle name="20% - Accent4 3" xfId="1180" xr:uid="{3CFAC0C1-1D62-497B-A410-1B9CA02973D4}"/>
    <cellStyle name="20% - Accent4 3 2" xfId="1181" xr:uid="{48C629B4-1A90-4DC0-9D99-E62D6C7A0D66}"/>
    <cellStyle name="20% - Accent4 3 2 2" xfId="1182" xr:uid="{36E702C4-F4AD-46B5-903E-D1606857A7D1}"/>
    <cellStyle name="20% - Accent4 3 2 2 2" xfId="1183" xr:uid="{5670A7EA-00B3-40E6-A117-093834CDD349}"/>
    <cellStyle name="20% - Accent4 3 2 3" xfId="1184" xr:uid="{86A0F63F-94FC-4B56-8D8A-EB386DA168B5}"/>
    <cellStyle name="20% - Accent4 3 2 3 2" xfId="1185" xr:uid="{46B539AA-EB6F-4129-A0C1-3A959DC75479}"/>
    <cellStyle name="20% - Accent4 3 2 4" xfId="1186" xr:uid="{044E2179-2F85-46A1-92D8-2BB9AECDCF15}"/>
    <cellStyle name="20% - Accent4 3 3" xfId="1187" xr:uid="{32E122E9-AD51-494D-B5EF-E6854BD23906}"/>
    <cellStyle name="20% - Accent4 3 3 2" xfId="1188" xr:uid="{1E004B83-52D4-45A0-8677-F2D641EC2799}"/>
    <cellStyle name="20% - Accent4 3 3 3" xfId="1189" xr:uid="{A3E1230C-F1AB-4DFB-A691-35A14B52666D}"/>
    <cellStyle name="20% - Accent4 3 3 4" xfId="1190" xr:uid="{5B8C3A33-F1C3-4413-9D25-1DE9C94E26C2}"/>
    <cellStyle name="20% - Accent4 3 4" xfId="1191" xr:uid="{C30E94DE-E833-4F9B-9FA8-CC80F31FAD8F}"/>
    <cellStyle name="20% - Accent4 3 4 2" xfId="1192" xr:uid="{F93C3EF9-4B1D-42D3-9C4B-6D8D50D6F8DD}"/>
    <cellStyle name="20% - Accent4 3 5" xfId="1193" xr:uid="{98E69306-3DE5-41CB-9661-D39605005F1D}"/>
    <cellStyle name="20% - Accent4 3 5 2" xfId="1194" xr:uid="{CAA4D2EC-0430-4217-8000-A3AB742B2FFA}"/>
    <cellStyle name="20% - Accent4 3 6" xfId="1195" xr:uid="{22C8C9A1-67B9-4723-A7ED-C475B0B973E9}"/>
    <cellStyle name="20% - Accent4 30" xfId="1196" xr:uid="{EE70B690-EA4C-46A0-92A4-DC0CD9DBD428}"/>
    <cellStyle name="20% - Accent4 30 2" xfId="1197" xr:uid="{A5E6451A-08E5-40C1-8107-FB342E8822F6}"/>
    <cellStyle name="20% - Accent4 30 3" xfId="1198" xr:uid="{AC6EAACD-9CED-4BC2-8525-DBF603CB2F09}"/>
    <cellStyle name="20% - Accent4 30 4" xfId="1199" xr:uid="{87476E8E-9B6B-4DDE-9EFF-F4EDB0DF5B50}"/>
    <cellStyle name="20% - Accent4 31" xfId="1200" xr:uid="{277FABD0-D4DC-4CF9-A283-5C66CE490963}"/>
    <cellStyle name="20% - Accent4 31 2" xfId="1201" xr:uid="{AC176C58-1E94-4138-9522-DCBA08270E8F}"/>
    <cellStyle name="20% - Accent4 31 3" xfId="1202" xr:uid="{43F6D73C-1068-4703-85DA-E9C8936E300C}"/>
    <cellStyle name="20% - Accent4 31 4" xfId="1203" xr:uid="{31D1C82A-C1AC-400A-81F7-7357AB388276}"/>
    <cellStyle name="20% - Accent4 32" xfId="1204" xr:uid="{6D5E8A61-DD93-4510-92A6-5E0F3656E386}"/>
    <cellStyle name="20% - Accent4 32 2" xfId="1205" xr:uid="{EAD10865-FAD3-4E86-8F8B-0760162B7045}"/>
    <cellStyle name="20% - Accent4 32 3" xfId="1206" xr:uid="{106EC885-092D-4D6A-8E71-942DC2BCC157}"/>
    <cellStyle name="20% - Accent4 32 4" xfId="1207" xr:uid="{E5975590-68BA-4BAD-A066-DFD78F411741}"/>
    <cellStyle name="20% - Accent4 33" xfId="1208" xr:uid="{8EC5141D-4C56-481F-A731-7BAA5FFE6402}"/>
    <cellStyle name="20% - Accent4 33 2" xfId="1209" xr:uid="{BADAB4E7-7A21-448B-B439-DB96D5EFC230}"/>
    <cellStyle name="20% - Accent4 33 3" xfId="1210" xr:uid="{88E59DB9-5EC2-4AB3-B2D5-577184219451}"/>
    <cellStyle name="20% - Accent4 33 4" xfId="1211" xr:uid="{C9EC578B-E64A-4503-86E3-0F588AA775AF}"/>
    <cellStyle name="20% - Accent4 34" xfId="1212" xr:uid="{E52CFA65-2A7A-4CA8-8442-4B95517DA6A4}"/>
    <cellStyle name="20% - Accent4 34 2" xfId="1213" xr:uid="{1B86E2E0-250A-4FFE-AFC5-1D4869B28123}"/>
    <cellStyle name="20% - Accent4 34 3" xfId="1214" xr:uid="{4A2B3487-672C-4C50-9A39-61B0526A2730}"/>
    <cellStyle name="20% - Accent4 34 4" xfId="1215" xr:uid="{9FFA8990-777A-4DE8-9A23-CCD7EAED2A5A}"/>
    <cellStyle name="20% - Accent4 35" xfId="1216" xr:uid="{C4F30A9D-BEC9-45FA-BFFF-6A01A65C2E77}"/>
    <cellStyle name="20% - Accent4 35 2" xfId="1217" xr:uid="{BC20893D-B366-4733-B9F0-BA29D200764A}"/>
    <cellStyle name="20% - Accent4 35 3" xfId="1218" xr:uid="{02344F5A-6EA8-4B0C-83AC-B950221EA43C}"/>
    <cellStyle name="20% - Accent4 35 4" xfId="1219" xr:uid="{1492F887-F862-403D-AD1F-9276CD0AF70C}"/>
    <cellStyle name="20% - Accent4 36" xfId="1220" xr:uid="{61C49D6F-C50D-46ED-9B39-C7F67E657253}"/>
    <cellStyle name="20% - Accent4 36 2" xfId="1221" xr:uid="{FF55B8B3-2D3D-4C66-A367-BC7137CACF31}"/>
    <cellStyle name="20% - Accent4 36 3" xfId="1222" xr:uid="{6559E4C6-A4FC-4DBA-A410-2C42CAF0D193}"/>
    <cellStyle name="20% - Accent4 36 4" xfId="1223" xr:uid="{EA2D352C-8AF8-4453-89EA-C50AB271D5D4}"/>
    <cellStyle name="20% - Accent4 37" xfId="1224" xr:uid="{7698480C-4870-45F6-9A29-0A2B3D4B6C93}"/>
    <cellStyle name="20% - Accent4 37 2" xfId="1225" xr:uid="{30603DE9-86FB-4A2E-9D9E-48354FC52CA9}"/>
    <cellStyle name="20% - Accent4 37 3" xfId="1226" xr:uid="{265C8136-CD18-4A44-A83D-AB9E954B5735}"/>
    <cellStyle name="20% - Accent4 37 4" xfId="1227" xr:uid="{0FC43FEA-CC16-4D08-B61B-974C7261852E}"/>
    <cellStyle name="20% - Accent4 38" xfId="1228" xr:uid="{B8800F1E-D301-4A2E-9782-CBDC5FE9B92E}"/>
    <cellStyle name="20% - Accent4 38 2" xfId="1229" xr:uid="{A98793D6-3E96-40A6-96B9-E6AD8E73F865}"/>
    <cellStyle name="20% - Accent4 38 3" xfId="1230" xr:uid="{5107761B-47F0-4AD2-8343-1C68272A1B78}"/>
    <cellStyle name="20% - Accent4 38 4" xfId="1231" xr:uid="{FEFB15E5-C7CA-49D6-BD98-142532F463DF}"/>
    <cellStyle name="20% - Accent4 39" xfId="1232" xr:uid="{744C3957-AE08-4515-AA03-A43FD5ADF969}"/>
    <cellStyle name="20% - Accent4 39 2" xfId="1233" xr:uid="{A2B33659-18DE-4E8A-8FFC-B1A4A2ACDC37}"/>
    <cellStyle name="20% - Accent4 39 3" xfId="1234" xr:uid="{B7BE52C1-D516-4F72-8F99-47338BBF4E9F}"/>
    <cellStyle name="20% - Accent4 39 4" xfId="1235" xr:uid="{A55F7496-00BD-4B0A-9EE6-E9B505BEB4F6}"/>
    <cellStyle name="20% - Accent4 4" xfId="1236" xr:uid="{BF184986-A505-47A9-BAA9-1807D1AA3079}"/>
    <cellStyle name="20% - Accent4 4 2" xfId="1237" xr:uid="{84060C48-C214-4EEF-9AEC-8054F51F164B}"/>
    <cellStyle name="20% - Accent4 4 2 2" xfId="1238" xr:uid="{D92B6EC9-41F5-4E25-871E-BC48CB577310}"/>
    <cellStyle name="20% - Accent4 4 2 2 2" xfId="1239" xr:uid="{FA971DB1-65EC-46A8-A3DB-C9F02B5AF9A2}"/>
    <cellStyle name="20% - Accent4 4 2 3" xfId="1240" xr:uid="{61F73245-F7AB-45F4-AD07-B9BFAEB03CB5}"/>
    <cellStyle name="20% - Accent4 4 2 3 2" xfId="1241" xr:uid="{0974C203-39CF-40D9-B3CC-9E350905C4E0}"/>
    <cellStyle name="20% - Accent4 4 2 4" xfId="1242" xr:uid="{7BA879A4-E73E-4A91-BE86-7716300812CA}"/>
    <cellStyle name="20% - Accent4 4 3" xfId="1243" xr:uid="{8B88F50A-FF35-4C6F-A8EF-4B3EC72013CB}"/>
    <cellStyle name="20% - Accent4 4 3 2" xfId="1244" xr:uid="{EEA48E2F-ED4F-4509-B0B4-CF8DD7FDE844}"/>
    <cellStyle name="20% - Accent4 4 3 3" xfId="1245" xr:uid="{196EC91D-BAA1-4CA6-8EE9-7CF6A179547B}"/>
    <cellStyle name="20% - Accent4 4 3 4" xfId="1246" xr:uid="{580CDB1E-6BE2-4C5E-9CD3-DA010DFBA0C0}"/>
    <cellStyle name="20% - Accent4 4 4" xfId="1247" xr:uid="{0A11F740-BEC6-416E-BDD4-B328B747F2EB}"/>
    <cellStyle name="20% - Accent4 4 4 2" xfId="1248" xr:uid="{4689C8B6-3A49-4687-BD24-D1F7E32A7826}"/>
    <cellStyle name="20% - Accent4 4 5" xfId="1249" xr:uid="{702C1FF6-9703-42EE-B755-1E97DAE4A0A8}"/>
    <cellStyle name="20% - Accent4 4 5 2" xfId="1250" xr:uid="{BB2ABED7-B0E9-4AA1-9E6A-6CECCD75FBC1}"/>
    <cellStyle name="20% - Accent4 4 6" xfId="1251" xr:uid="{8E43AEFF-5202-4821-826F-B49956707BFE}"/>
    <cellStyle name="20% - Accent4 40" xfId="1252" xr:uid="{D56EC84A-5FCD-40FD-97EB-4128CF01A40B}"/>
    <cellStyle name="20% - Accent4 40 2" xfId="1253" xr:uid="{EC78ED70-BC9A-4E45-BD41-3C833360B36C}"/>
    <cellStyle name="20% - Accent4 40 3" xfId="1254" xr:uid="{4C16C4C5-F687-4DBF-B444-954DD0F1DCBC}"/>
    <cellStyle name="20% - Accent4 40 4" xfId="1255" xr:uid="{C9526912-4907-4C17-A502-6385870FF13A}"/>
    <cellStyle name="20% - Accent4 5" xfId="1256" xr:uid="{443C6C85-072C-4C12-880A-95A9B45F1198}"/>
    <cellStyle name="20% - Accent4 5 2" xfId="1257" xr:uid="{1659FAB4-7A69-4598-BBBE-EFEECD00D8F3}"/>
    <cellStyle name="20% - Accent4 5 2 2" xfId="1258" xr:uid="{DB4CDAAF-A576-4737-B5C9-F40D1994EA39}"/>
    <cellStyle name="20% - Accent4 5 2 2 2" xfId="1259" xr:uid="{9A8FB4FE-2923-4043-9236-4C62280C6B7B}"/>
    <cellStyle name="20% - Accent4 5 2 2 2 2" xfId="1260" xr:uid="{488B9A3C-47DF-4197-8D15-29E6BEDCC337}"/>
    <cellStyle name="20% - Accent4 5 2 2 3" xfId="1261" xr:uid="{07A01418-60F1-4AB9-824B-3B6B1B42A27F}"/>
    <cellStyle name="20% - Accent4 5 2 2 3 2" xfId="1262" xr:uid="{8FA44E61-4FDC-4DAA-A9F2-D4E9A9CAF8A9}"/>
    <cellStyle name="20% - Accent4 5 2 2 4" xfId="1263" xr:uid="{20D61351-7344-4389-B572-D8BCA701C290}"/>
    <cellStyle name="20% - Accent4 5 2 3" xfId="1264" xr:uid="{E443C5E8-92C6-4A71-BBCE-3D6ECD015604}"/>
    <cellStyle name="20% - Accent4 5 2 4" xfId="1265" xr:uid="{E3E1C4CC-2B1A-467F-88EE-0FF96C8FB6A5}"/>
    <cellStyle name="20% - Accent4 5 2 5" xfId="1266" xr:uid="{62CFCCB2-8E96-48CF-B6BD-DB45949060FC}"/>
    <cellStyle name="20% - Accent4 5 3" xfId="1267" xr:uid="{38BA1231-A01A-4E89-A7E5-3C6097437826}"/>
    <cellStyle name="20% - Accent4 5 3 2" xfId="1268" xr:uid="{78096942-7B17-4E9F-8FDE-CC59AE1A97BF}"/>
    <cellStyle name="20% - Accent4 5 4" xfId="1269" xr:uid="{DF1BA7B3-726F-4DB4-BBEC-762BC312F1FF}"/>
    <cellStyle name="20% - Accent4 5 4 2" xfId="1270" xr:uid="{368B9C98-4161-47DC-8635-5CD053A615AF}"/>
    <cellStyle name="20% - Accent4 5 5" xfId="1271" xr:uid="{56D9ED45-95AD-44D7-88B0-0666B849F19C}"/>
    <cellStyle name="20% - Accent4 6" xfId="1272" xr:uid="{DF29CF4B-0162-4BB1-A095-0A93A59CDF8B}"/>
    <cellStyle name="20% - Accent4 6 2" xfId="1273" xr:uid="{C7DA3224-EA86-41D4-92C0-34A2CA578293}"/>
    <cellStyle name="20% - Accent4 6 3" xfId="1274" xr:uid="{6F6CC896-3165-40B0-B855-169D0FC227D7}"/>
    <cellStyle name="20% - Accent4 6 4" xfId="1275" xr:uid="{AEA29A0B-C643-41C5-9F87-584B8145AC4B}"/>
    <cellStyle name="20% - Accent4 7" xfId="1276" xr:uid="{2C235F48-D5E4-4DE2-9429-91D296C49468}"/>
    <cellStyle name="20% - Accent4 7 2" xfId="1277" xr:uid="{66313C02-6E3D-43B5-9F59-E6B67D93B0CE}"/>
    <cellStyle name="20% - Accent4 7 3" xfId="1278" xr:uid="{F25CF2DF-8166-48EB-83A2-E96F215682CD}"/>
    <cellStyle name="20% - Accent4 7 4" xfId="1279" xr:uid="{4717193A-37CC-453E-BF8B-5958E65E7EF1}"/>
    <cellStyle name="20% - Accent4 8" xfId="1280" xr:uid="{0F662837-D44B-4478-BCF7-DF755A604430}"/>
    <cellStyle name="20% - Accent4 8 2" xfId="1281" xr:uid="{5B6147FC-4BA2-4F5E-91E7-230CC8DC62E4}"/>
    <cellStyle name="20% - Accent4 8 3" xfId="1282" xr:uid="{5F464941-EC22-422C-825D-4E3070030E42}"/>
    <cellStyle name="20% - Accent4 8 4" xfId="1283" xr:uid="{318C0F2C-5652-4B36-AF45-A6119885628F}"/>
    <cellStyle name="20% - Accent4 9" xfId="1284" xr:uid="{C2523D83-99E2-41C3-9E7C-3D2C659D7861}"/>
    <cellStyle name="20% - Accent4 9 2" xfId="1285" xr:uid="{4978E402-23FF-40B9-9FE8-45FA58810266}"/>
    <cellStyle name="20% - Accent4 9 3" xfId="1286" xr:uid="{0CCF5118-93FA-4906-9221-EBDF27A055DE}"/>
    <cellStyle name="20% - Accent4 9 4" xfId="1287" xr:uid="{36499CC8-795F-4402-BBE1-C4B57AC8B5C9}"/>
    <cellStyle name="20% - Accent5 10" xfId="1288" xr:uid="{5759986C-D0FC-4D20-89BC-68FE101A2BD6}"/>
    <cellStyle name="20% - Accent5 10 2" xfId="1289" xr:uid="{F6906B20-3B74-4043-9AE1-94EA8B3688DA}"/>
    <cellStyle name="20% - Accent5 10 3" xfId="1290" xr:uid="{F48C6843-0E98-4FCB-98FB-607B7BD1F223}"/>
    <cellStyle name="20% - Accent5 10 4" xfId="1291" xr:uid="{BD6FD5A9-23F0-4419-9FE8-FA5E1EE3B6C6}"/>
    <cellStyle name="20% - Accent5 11" xfId="1292" xr:uid="{C9ED5D45-8871-47F6-AA90-2F3FF2938643}"/>
    <cellStyle name="20% - Accent5 11 2" xfId="1293" xr:uid="{63B80646-4857-4B8B-B16A-C1ED15D6B509}"/>
    <cellStyle name="20% - Accent5 11 3" xfId="1294" xr:uid="{86F2706B-2CCA-45F2-AB50-32BF1D7BBF8D}"/>
    <cellStyle name="20% - Accent5 11 4" xfId="1295" xr:uid="{BC445920-9808-45E1-B0C8-5A253E7DB0D5}"/>
    <cellStyle name="20% - Accent5 12" xfId="1296" xr:uid="{6FF11333-612B-4906-A89A-4FE4223DDAA5}"/>
    <cellStyle name="20% - Accent5 12 2" xfId="1297" xr:uid="{178E2137-820E-4559-934C-0756232895C2}"/>
    <cellStyle name="20% - Accent5 12 3" xfId="1298" xr:uid="{2521301D-4B0A-4A06-8F78-98B34B1B9757}"/>
    <cellStyle name="20% - Accent5 12 4" xfId="1299" xr:uid="{7493BC10-1B0B-4647-B57B-564773973482}"/>
    <cellStyle name="20% - Accent5 13" xfId="1300" xr:uid="{7C7FB29A-45ED-4484-862F-0C5529F96C38}"/>
    <cellStyle name="20% - Accent5 13 2" xfId="1301" xr:uid="{EC44B017-9230-4E5C-8FAB-D4D1DE49582D}"/>
    <cellStyle name="20% - Accent5 13 3" xfId="1302" xr:uid="{FC7554BB-D354-4C17-8A59-7BFFF3A9FA03}"/>
    <cellStyle name="20% - Accent5 13 4" xfId="1303" xr:uid="{ED5D6E72-9670-4C5A-AD95-2F3AEA337BA8}"/>
    <cellStyle name="20% - Accent5 14" xfId="1304" xr:uid="{BACCA653-F505-4855-B163-FD9EEA5806F4}"/>
    <cellStyle name="20% - Accent5 14 2" xfId="1305" xr:uid="{8913C6F0-CFC0-48B4-9D9F-5982DA406178}"/>
    <cellStyle name="20% - Accent5 14 3" xfId="1306" xr:uid="{77985F81-B360-466A-9AF8-8F120621843C}"/>
    <cellStyle name="20% - Accent5 14 4" xfId="1307" xr:uid="{C66E6A59-DC9E-45B6-B6BA-DA31AA01F7A3}"/>
    <cellStyle name="20% - Accent5 15" xfId="1308" xr:uid="{CEE19C90-7364-44B8-AF3F-FB76CA5A524D}"/>
    <cellStyle name="20% - Accent5 15 2" xfId="1309" xr:uid="{87D500CF-99A8-452A-9FC3-7CA943B99537}"/>
    <cellStyle name="20% - Accent5 15 3" xfId="1310" xr:uid="{031BFC03-EDA9-43ED-A7D6-2DFF01429A84}"/>
    <cellStyle name="20% - Accent5 15 4" xfId="1311" xr:uid="{E3B68BD1-93B0-4376-A5F0-676BDE322977}"/>
    <cellStyle name="20% - Accent5 16" xfId="1312" xr:uid="{538E8E94-16BE-43B3-9D7A-AB7DF749FCFE}"/>
    <cellStyle name="20% - Accent5 16 2" xfId="1313" xr:uid="{03DB3083-5FCD-4975-912B-3C66C3910632}"/>
    <cellStyle name="20% - Accent5 16 3" xfId="1314" xr:uid="{1C02EAEC-0500-44B0-BF7D-6C76118C70D8}"/>
    <cellStyle name="20% - Accent5 16 4" xfId="1315" xr:uid="{978A11A4-4609-429C-A225-EC6378892246}"/>
    <cellStyle name="20% - Accent5 17" xfId="1316" xr:uid="{813B8134-AA6C-4B72-92F5-17A29832421A}"/>
    <cellStyle name="20% - Accent5 17 2" xfId="1317" xr:uid="{AF517268-5FC9-43A6-8A31-CB763464E74A}"/>
    <cellStyle name="20% - Accent5 17 3" xfId="1318" xr:uid="{C474FE00-DCAB-4641-A5A3-FD4561448855}"/>
    <cellStyle name="20% - Accent5 17 4" xfId="1319" xr:uid="{48728AF5-C9E6-45D2-A667-A09822507C5C}"/>
    <cellStyle name="20% - Accent5 18" xfId="1320" xr:uid="{E973BEAF-57FB-43FD-973C-9B6250ECFC74}"/>
    <cellStyle name="20% - Accent5 18 2" xfId="1321" xr:uid="{4E1AC4D6-D172-4052-9047-D4AB1A4602DF}"/>
    <cellStyle name="20% - Accent5 18 3" xfId="1322" xr:uid="{C2A9EA17-3815-4FC9-9129-E1A336647806}"/>
    <cellStyle name="20% - Accent5 18 4" xfId="1323" xr:uid="{01788FEF-4772-41B1-A2ED-EEE186EDCC10}"/>
    <cellStyle name="20% - Accent5 19" xfId="1324" xr:uid="{E9D8EE25-A56F-43F4-B51D-621960D27D6F}"/>
    <cellStyle name="20% - Accent5 19 2" xfId="1325" xr:uid="{B6BBB3E0-6769-4389-8416-6EA5E7353BAA}"/>
    <cellStyle name="20% - Accent5 19 3" xfId="1326" xr:uid="{C2D4DF95-E427-4AF8-A4CC-CCF0B3EC0CBE}"/>
    <cellStyle name="20% - Accent5 19 4" xfId="1327" xr:uid="{E354B898-B0D7-4C26-980D-6CACDEC98E36}"/>
    <cellStyle name="20% - Accent5 2" xfId="13" xr:uid="{00000000-0005-0000-0000-000004000000}"/>
    <cellStyle name="20% - Accent5 2 2" xfId="1328" xr:uid="{58FFCE69-B614-4AEC-A317-C1EA38AFE2B6}"/>
    <cellStyle name="20% - Accent5 2 2 2" xfId="1329" xr:uid="{1E2CF86C-7372-4830-89D4-73E85C951189}"/>
    <cellStyle name="20% - Accent5 2 2 2 2" xfId="1330" xr:uid="{0CBFFBEF-4EF0-4ADC-8D39-D74C9A579E1B}"/>
    <cellStyle name="20% - Accent5 2 2 2 3" xfId="1331" xr:uid="{86B377D1-5967-4181-9AAD-7712C151A6F5}"/>
    <cellStyle name="20% - Accent5 2 2 2 4" xfId="1332" xr:uid="{6F961A6A-9E3E-4E67-BFAC-0695C89D2097}"/>
    <cellStyle name="20% - Accent5 2 2 3" xfId="1333" xr:uid="{AE642C9F-93A0-43FE-BE50-83E1B8D9C966}"/>
    <cellStyle name="20% - Accent5 2 2 3 2" xfId="1334" xr:uid="{354E5658-30F2-4006-87B9-FCCB234D577A}"/>
    <cellStyle name="20% - Accent5 2 2 3 2 2" xfId="1335" xr:uid="{57D3C823-B5B3-46A3-A2DA-FF5F4DF6BA50}"/>
    <cellStyle name="20% - Accent5 2 2 3 3" xfId="1336" xr:uid="{22AC3FDC-5797-4B2E-A498-6F24EC212BEA}"/>
    <cellStyle name="20% - Accent5 2 2 3 3 2" xfId="1337" xr:uid="{D6E0CE1D-505B-4DA7-A60F-6462995C8698}"/>
    <cellStyle name="20% - Accent5 2 2 3 4" xfId="1338" xr:uid="{3AF13FDD-DFAC-4F8D-A876-2DE07E259988}"/>
    <cellStyle name="20% - Accent5 2 2 4" xfId="1339" xr:uid="{BC9B0A0B-7C04-4551-9999-A4DA9124A50F}"/>
    <cellStyle name="20% - Accent5 2 2 5" xfId="1340" xr:uid="{2DA1B990-1A1C-4E3D-B648-B227779D2281}"/>
    <cellStyle name="20% - Accent5 2 2 6" xfId="1341" xr:uid="{1E369D47-1D74-48A9-ACCA-3E29A6667080}"/>
    <cellStyle name="20% - Accent5 2 3" xfId="1342" xr:uid="{C9347072-92D5-4936-BDEC-5C32AB7A4F69}"/>
    <cellStyle name="20% - Accent5 2 3 2" xfId="1343" xr:uid="{3C850A9C-5F52-41A0-B7F4-11C1D4D0D2DD}"/>
    <cellStyle name="20% - Accent5 2 3 2 2" xfId="1344" xr:uid="{EE53A9BB-19D5-49AC-9437-9AF4B92E2A5A}"/>
    <cellStyle name="20% - Accent5 2 3 3" xfId="1345" xr:uid="{E1D0ABB7-05B7-4FC6-9516-6F2C3B6DB487}"/>
    <cellStyle name="20% - Accent5 2 3 3 2" xfId="1346" xr:uid="{41F6A4B2-079B-47B7-869D-C843C19D8854}"/>
    <cellStyle name="20% - Accent5 2 3 4" xfId="1347" xr:uid="{82A0BF33-06F2-4ED8-B20C-9C026948426E}"/>
    <cellStyle name="20% - Accent5 2 4" xfId="1348" xr:uid="{D92BCC26-93D5-4A98-976B-D3004F8232A9}"/>
    <cellStyle name="20% - Accent5 2 4 2" xfId="1349" xr:uid="{E4820A4B-EA15-4773-9DD1-3F81789E1156}"/>
    <cellStyle name="20% - Accent5 2 5" xfId="1350" xr:uid="{C949E222-6D32-4694-859B-57B045011149}"/>
    <cellStyle name="20% - Accent5 2 5 2" xfId="1351" xr:uid="{07BEF90A-1D4D-46EE-AB6D-CA5031473380}"/>
    <cellStyle name="20% - Accent5 2 6" xfId="1352" xr:uid="{EA5866E1-DBE9-4C94-B36B-F0498F34CE12}"/>
    <cellStyle name="20% - Accent5 2 7" xfId="1353" xr:uid="{41ED57D8-D613-4535-A15D-DDC985B2DC05}"/>
    <cellStyle name="20% - Accent5 20" xfId="1354" xr:uid="{0503770B-280D-4E23-9754-8DEF5DBB56FA}"/>
    <cellStyle name="20% - Accent5 20 2" xfId="1355" xr:uid="{C124D250-807C-4CD0-8185-C2DB929DB484}"/>
    <cellStyle name="20% - Accent5 20 3" xfId="1356" xr:uid="{D7328BA3-35FB-422E-A446-C34CF32E5129}"/>
    <cellStyle name="20% - Accent5 20 4" xfId="1357" xr:uid="{BC225DE4-29BC-4FDF-8238-F0DD7761E791}"/>
    <cellStyle name="20% - Accent5 21" xfId="1358" xr:uid="{F47082BD-F81A-43B6-9231-E9E170D14462}"/>
    <cellStyle name="20% - Accent5 21 2" xfId="1359" xr:uid="{F5BFBAC0-9EDF-4D6E-8691-6D2F65D41D06}"/>
    <cellStyle name="20% - Accent5 21 3" xfId="1360" xr:uid="{4DD751EE-0F00-4877-82A9-006AFB88357F}"/>
    <cellStyle name="20% - Accent5 21 4" xfId="1361" xr:uid="{A8FFFF33-EFDD-4510-9AB5-21A67849AA34}"/>
    <cellStyle name="20% - Accent5 22" xfId="1362" xr:uid="{EF1FE29C-43CF-4B0D-AE7D-51CF6A236ADE}"/>
    <cellStyle name="20% - Accent5 22 2" xfId="1363" xr:uid="{26ABA4ED-3B39-4C95-9C81-E712B983E8DE}"/>
    <cellStyle name="20% - Accent5 22 3" xfId="1364" xr:uid="{6340F863-75D1-4CD8-840A-12DD9E7BF386}"/>
    <cellStyle name="20% - Accent5 22 4" xfId="1365" xr:uid="{CAB9283E-50E8-4460-9107-416BA0E05282}"/>
    <cellStyle name="20% - Accent5 23" xfId="1366" xr:uid="{F458A138-61AB-4936-96AB-C187689101F6}"/>
    <cellStyle name="20% - Accent5 23 2" xfId="1367" xr:uid="{ACA8D4E8-0C9B-4646-8661-E0057C8CCC1A}"/>
    <cellStyle name="20% - Accent5 23 3" xfId="1368" xr:uid="{83A32C13-D68D-4872-AA3A-03AF9E622614}"/>
    <cellStyle name="20% - Accent5 23 4" xfId="1369" xr:uid="{B2EEF997-F533-400D-B2CE-8A5329B39928}"/>
    <cellStyle name="20% - Accent5 24" xfId="1370" xr:uid="{E27EEA3F-E6A2-4A64-B076-FE0E72582C2D}"/>
    <cellStyle name="20% - Accent5 24 2" xfId="1371" xr:uid="{9F7BEC80-25BA-4818-A537-BD09C7863B21}"/>
    <cellStyle name="20% - Accent5 24 3" xfId="1372" xr:uid="{4A31BA6D-20C4-4CF8-ADED-B3FCF6C66805}"/>
    <cellStyle name="20% - Accent5 24 4" xfId="1373" xr:uid="{17832435-98D8-4B10-BDF2-3FAC478A6A5E}"/>
    <cellStyle name="20% - Accent5 25" xfId="1374" xr:uid="{607E8F6B-39E5-40DA-81A2-8F7DA7DA710B}"/>
    <cellStyle name="20% - Accent5 25 2" xfId="1375" xr:uid="{3EF1CBAF-456F-4E19-A3D6-946693C077AC}"/>
    <cellStyle name="20% - Accent5 25 3" xfId="1376" xr:uid="{07E39140-604E-450E-B4E2-E3CE8E718ECB}"/>
    <cellStyle name="20% - Accent5 25 4" xfId="1377" xr:uid="{96F7484B-58AD-4256-BC63-E35DFF315E5D}"/>
    <cellStyle name="20% - Accent5 26" xfId="1378" xr:uid="{CEB4E69D-2BD1-4A2C-ACAF-0FABF87539EE}"/>
    <cellStyle name="20% - Accent5 26 2" xfId="1379" xr:uid="{B7DF112F-D59B-402A-A491-48088384BFF8}"/>
    <cellStyle name="20% - Accent5 26 3" xfId="1380" xr:uid="{AE538D21-77B7-4D97-9C18-86385140E5F9}"/>
    <cellStyle name="20% - Accent5 26 4" xfId="1381" xr:uid="{C008AD02-20A3-44A0-B82B-AE83B52DC6AE}"/>
    <cellStyle name="20% - Accent5 27" xfId="1382" xr:uid="{C6937DB3-5EAF-4CB1-B7A0-61D6A9FF511A}"/>
    <cellStyle name="20% - Accent5 27 2" xfId="1383" xr:uid="{6D9C2216-F3B7-4FCF-93C7-8D666BA0C8CE}"/>
    <cellStyle name="20% - Accent5 27 3" xfId="1384" xr:uid="{E750809F-A4DE-403A-88AA-C5149BA8EEA1}"/>
    <cellStyle name="20% - Accent5 27 4" xfId="1385" xr:uid="{A4DB3E22-7F2B-42E9-BB6D-662C369EC0BF}"/>
    <cellStyle name="20% - Accent5 28" xfId="1386" xr:uid="{3B084A11-21EF-46FE-81DA-5BF7564CEE05}"/>
    <cellStyle name="20% - Accent5 28 2" xfId="1387" xr:uid="{C3831213-CD2F-46E7-A96E-2A0435F7A034}"/>
    <cellStyle name="20% - Accent5 28 3" xfId="1388" xr:uid="{BEB3C37C-76E9-40B8-9BBC-BF8687449701}"/>
    <cellStyle name="20% - Accent5 28 4" xfId="1389" xr:uid="{03EAF2BC-BC42-4A00-98F6-5A73F280C175}"/>
    <cellStyle name="20% - Accent5 29" xfId="1390" xr:uid="{18ADE2CF-38E7-4025-99AF-26877C77BD28}"/>
    <cellStyle name="20% - Accent5 29 2" xfId="1391" xr:uid="{F82ACF70-FCE2-4EFB-858E-B4454DA9041D}"/>
    <cellStyle name="20% - Accent5 29 3" xfId="1392" xr:uid="{BF725CB7-5BCC-4BBD-A881-F40797105012}"/>
    <cellStyle name="20% - Accent5 29 4" xfId="1393" xr:uid="{1BD44F10-217D-4B07-B69B-267C0C226C75}"/>
    <cellStyle name="20% - Accent5 3" xfId="1394" xr:uid="{DA09F576-936F-4255-AD6C-ECC0A0A3B7B3}"/>
    <cellStyle name="20% - Accent5 3 2" xfId="1395" xr:uid="{DBB99D12-5FC2-4B4C-B215-A7B8CE8177B4}"/>
    <cellStyle name="20% - Accent5 3 2 2" xfId="1396" xr:uid="{FFCA4B34-478B-48FA-A436-5400B7B79A04}"/>
    <cellStyle name="20% - Accent5 3 2 2 2" xfId="1397" xr:uid="{E34E9BFD-DF36-49AB-821C-CB81186C94EE}"/>
    <cellStyle name="20% - Accent5 3 2 3" xfId="1398" xr:uid="{4894DCAF-E0D7-4A97-9690-DF04AA2F7993}"/>
    <cellStyle name="20% - Accent5 3 2 3 2" xfId="1399" xr:uid="{7790F305-3344-4F9F-843C-A8EA7E2DAA56}"/>
    <cellStyle name="20% - Accent5 3 2 4" xfId="1400" xr:uid="{0CE8EB59-E1C0-4BB2-84FC-83AE8B29794E}"/>
    <cellStyle name="20% - Accent5 3 3" xfId="1401" xr:uid="{2449A7B3-97E5-49B6-A5B1-86F644885FDB}"/>
    <cellStyle name="20% - Accent5 3 3 2" xfId="1402" xr:uid="{2DB837D8-A3B0-42D7-B9CF-5B21DC0371BF}"/>
    <cellStyle name="20% - Accent5 3 3 3" xfId="1403" xr:uid="{04F3D797-2742-4478-9B1C-82B6A6CAC04D}"/>
    <cellStyle name="20% - Accent5 3 3 4" xfId="1404" xr:uid="{5FF5D10C-4E83-4721-B1C2-E2CD69987322}"/>
    <cellStyle name="20% - Accent5 3 4" xfId="1405" xr:uid="{4CAA8523-8F3F-4B68-9A21-3921989EA208}"/>
    <cellStyle name="20% - Accent5 3 4 2" xfId="1406" xr:uid="{01E2DD20-8425-4802-9C54-2E482972B772}"/>
    <cellStyle name="20% - Accent5 3 5" xfId="1407" xr:uid="{CA81D01E-891D-479F-AA9C-7A190C304FA9}"/>
    <cellStyle name="20% - Accent5 3 5 2" xfId="1408" xr:uid="{1D41598E-97D5-4155-AE9A-268E62752343}"/>
    <cellStyle name="20% - Accent5 3 6" xfId="1409" xr:uid="{85D3F338-6757-40C2-A595-9FEB45C7D203}"/>
    <cellStyle name="20% - Accent5 30" xfId="1410" xr:uid="{9A8C437D-0B76-48DB-BA03-494CC8F6CEC1}"/>
    <cellStyle name="20% - Accent5 30 2" xfId="1411" xr:uid="{E4DB0164-5BCE-4109-A1B3-CB5F457109E7}"/>
    <cellStyle name="20% - Accent5 30 3" xfId="1412" xr:uid="{34C8682C-5292-4BC6-AC37-B2DF3141F6B1}"/>
    <cellStyle name="20% - Accent5 30 4" xfId="1413" xr:uid="{1AE39A75-F78F-49B3-93FF-83B29174E83E}"/>
    <cellStyle name="20% - Accent5 31" xfId="1414" xr:uid="{C91E6EB8-3A78-4CF5-B4DD-782B646C8550}"/>
    <cellStyle name="20% - Accent5 31 2" xfId="1415" xr:uid="{8ECFB2D9-4A83-43D2-B89D-E8C04FE6496F}"/>
    <cellStyle name="20% - Accent5 31 3" xfId="1416" xr:uid="{67353021-D3EE-4979-80F0-13B2AFEE95BD}"/>
    <cellStyle name="20% - Accent5 31 4" xfId="1417" xr:uid="{98EE6D67-0526-4E8F-B3FF-29ABD386D667}"/>
    <cellStyle name="20% - Accent5 32" xfId="1418" xr:uid="{A200B0E9-E691-49DF-A6C2-A51B201B4645}"/>
    <cellStyle name="20% - Accent5 32 2" xfId="1419" xr:uid="{AC74AD8A-2E7D-4A52-99E7-EA4D95996FB4}"/>
    <cellStyle name="20% - Accent5 32 3" xfId="1420" xr:uid="{3F8F07B9-A364-4ABC-90AF-21EA2A8FEB43}"/>
    <cellStyle name="20% - Accent5 32 4" xfId="1421" xr:uid="{94663C37-DEC8-4CDD-AE02-314EED272542}"/>
    <cellStyle name="20% - Accent5 33" xfId="1422" xr:uid="{5612A973-ED3E-4D12-9D0D-989B1308AF50}"/>
    <cellStyle name="20% - Accent5 33 2" xfId="1423" xr:uid="{4CBE1F05-224C-4E9C-BAB7-B0CC782E5580}"/>
    <cellStyle name="20% - Accent5 33 3" xfId="1424" xr:uid="{99B62A16-4A33-4481-B7F5-DAFA54CC6F64}"/>
    <cellStyle name="20% - Accent5 33 4" xfId="1425" xr:uid="{F69BFFCC-0022-4800-80D2-E7DCDFCA556B}"/>
    <cellStyle name="20% - Accent5 34" xfId="1426" xr:uid="{BFF4979E-7501-4536-807E-DC12AB2152CF}"/>
    <cellStyle name="20% - Accent5 34 2" xfId="1427" xr:uid="{D79A4C8A-6377-4561-8503-3125E1F289E5}"/>
    <cellStyle name="20% - Accent5 34 3" xfId="1428" xr:uid="{C85D3690-D70D-44D0-8C9F-C2758E26A613}"/>
    <cellStyle name="20% - Accent5 34 4" xfId="1429" xr:uid="{F9715567-758A-46AC-B697-87071ECD58B4}"/>
    <cellStyle name="20% - Accent5 35" xfId="1430" xr:uid="{7A25A2FC-ECA7-4EB3-9C27-8CB53892F3FF}"/>
    <cellStyle name="20% - Accent5 35 2" xfId="1431" xr:uid="{5F1F8FA9-6D57-43D7-A734-9338DED8D3EB}"/>
    <cellStyle name="20% - Accent5 35 3" xfId="1432" xr:uid="{D50B9DC1-8C98-4804-8227-1716C84CA7C6}"/>
    <cellStyle name="20% - Accent5 35 4" xfId="1433" xr:uid="{9E5044F4-3742-4832-9D5B-7AF02AE4D3EE}"/>
    <cellStyle name="20% - Accent5 36" xfId="1434" xr:uid="{B7BD0BD6-AD91-4A57-B50C-BDA354AD78DA}"/>
    <cellStyle name="20% - Accent5 36 2" xfId="1435" xr:uid="{97CEBF46-BBFB-4E46-BE93-53F5BA22BED4}"/>
    <cellStyle name="20% - Accent5 36 3" xfId="1436" xr:uid="{46714DFA-105F-4882-904E-7DC5210BA0E7}"/>
    <cellStyle name="20% - Accent5 36 4" xfId="1437" xr:uid="{F3DA57BD-CFBE-4525-B35A-73FDD0302898}"/>
    <cellStyle name="20% - Accent5 37" xfId="1438" xr:uid="{397E8BA8-0B05-4735-8BFD-C7C9CAB4E159}"/>
    <cellStyle name="20% - Accent5 37 2" xfId="1439" xr:uid="{AE08D6A0-6F2F-4129-A5C9-6D5C58E45E4B}"/>
    <cellStyle name="20% - Accent5 37 3" xfId="1440" xr:uid="{6FB0C291-B17D-410A-8370-6D05E091EA4A}"/>
    <cellStyle name="20% - Accent5 37 4" xfId="1441" xr:uid="{2975807F-376A-4988-A00D-B7F9916DFC5C}"/>
    <cellStyle name="20% - Accent5 38" xfId="1442" xr:uid="{A7B04CCB-2867-484E-A071-0A1554680737}"/>
    <cellStyle name="20% - Accent5 38 2" xfId="1443" xr:uid="{0EFFD4F3-0220-4EAE-AEC4-C93D3E4338BC}"/>
    <cellStyle name="20% - Accent5 38 3" xfId="1444" xr:uid="{CDC7DB5D-556F-4279-8663-57C478844C72}"/>
    <cellStyle name="20% - Accent5 38 4" xfId="1445" xr:uid="{1D184BD4-1018-41A5-AEFA-ADB239B84675}"/>
    <cellStyle name="20% - Accent5 39" xfId="1446" xr:uid="{E7DEB980-05E5-444A-BCDC-E601543D817F}"/>
    <cellStyle name="20% - Accent5 39 2" xfId="1447" xr:uid="{04332EF0-2380-4A9D-98F0-CC88AABA32F8}"/>
    <cellStyle name="20% - Accent5 39 3" xfId="1448" xr:uid="{2D9404D8-A81B-4EC7-80B9-733BB887417B}"/>
    <cellStyle name="20% - Accent5 39 4" xfId="1449" xr:uid="{840174D6-C537-4F52-979E-475B8A8FBA90}"/>
    <cellStyle name="20% - Accent5 4" xfId="1450" xr:uid="{1BB31719-5C9A-4E82-A286-ACFDDEA2DE22}"/>
    <cellStyle name="20% - Accent5 4 2" xfId="1451" xr:uid="{687A6B12-820C-4A7B-8A3C-6110D1365407}"/>
    <cellStyle name="20% - Accent5 4 2 2" xfId="1452" xr:uid="{703F5F13-DA3B-4DB8-A2CC-F4E2C5950C42}"/>
    <cellStyle name="20% - Accent5 4 2 2 2" xfId="1453" xr:uid="{2D83DC1A-1EB8-4975-BC85-E501A544AEDF}"/>
    <cellStyle name="20% - Accent5 4 2 3" xfId="1454" xr:uid="{B1B0F8BC-311F-4298-B41B-1873E8A15D2E}"/>
    <cellStyle name="20% - Accent5 4 2 3 2" xfId="1455" xr:uid="{61BFAD44-57FD-488B-8488-86E837621CEC}"/>
    <cellStyle name="20% - Accent5 4 2 4" xfId="1456" xr:uid="{61B98714-E45F-4B3B-9A9E-77B52130FD35}"/>
    <cellStyle name="20% - Accent5 4 3" xfId="1457" xr:uid="{C52D280B-E2E6-4BB8-9D2B-3EF0C57AB34F}"/>
    <cellStyle name="20% - Accent5 4 3 2" xfId="1458" xr:uid="{DD56F49D-A217-40A6-9918-82A5CB2384E1}"/>
    <cellStyle name="20% - Accent5 4 3 3" xfId="1459" xr:uid="{0A6C259D-92DA-422F-8C5D-151B140241E4}"/>
    <cellStyle name="20% - Accent5 4 3 4" xfId="1460" xr:uid="{23FBAD1C-7CA5-4998-B914-D565665E0C65}"/>
    <cellStyle name="20% - Accent5 4 4" xfId="1461" xr:uid="{22892F0F-73A9-46D2-97F1-0A61F5DB132A}"/>
    <cellStyle name="20% - Accent5 4 4 2" xfId="1462" xr:uid="{4713E592-A701-4F65-A0E0-B1DD1ECD7E34}"/>
    <cellStyle name="20% - Accent5 4 5" xfId="1463" xr:uid="{0C39ACF0-DD2D-4C32-9AC0-80E462587CBB}"/>
    <cellStyle name="20% - Accent5 4 5 2" xfId="1464" xr:uid="{860AD281-3122-4754-892C-8EF603EA9531}"/>
    <cellStyle name="20% - Accent5 4 6" xfId="1465" xr:uid="{350C4FCD-2B31-4F59-B0CC-40ED7F61DFED}"/>
    <cellStyle name="20% - Accent5 40" xfId="1466" xr:uid="{334232C1-7DA2-4BF4-BFF3-A41D85D77911}"/>
    <cellStyle name="20% - Accent5 40 2" xfId="1467" xr:uid="{DA6F6E29-1E01-4075-B678-416ED16975F8}"/>
    <cellStyle name="20% - Accent5 40 3" xfId="1468" xr:uid="{BDB67801-F26E-47CF-83EB-EFE8E6EDA02B}"/>
    <cellStyle name="20% - Accent5 40 4" xfId="1469" xr:uid="{F97F781C-6585-4D9B-9933-C2A9923C5DD3}"/>
    <cellStyle name="20% - Accent5 5" xfId="1470" xr:uid="{B8AE7DC6-4882-41BA-A3CC-B7CD276EAEBC}"/>
    <cellStyle name="20% - Accent5 5 2" xfId="1471" xr:uid="{DD9F0FFF-99CD-4C6A-86DB-0EFE5389A854}"/>
    <cellStyle name="20% - Accent5 5 2 2" xfId="1472" xr:uid="{C339C256-64B5-444C-9B5D-1C6B825B1D96}"/>
    <cellStyle name="20% - Accent5 5 2 2 2" xfId="1473" xr:uid="{1F1AFC46-D32F-42DF-AC63-98E71CBD4C37}"/>
    <cellStyle name="20% - Accent5 5 2 2 2 2" xfId="1474" xr:uid="{AEACFAFE-EBFF-4685-A184-708031468BC5}"/>
    <cellStyle name="20% - Accent5 5 2 2 3" xfId="1475" xr:uid="{0A059FCA-D308-4785-9ABA-F40D0BADA54A}"/>
    <cellStyle name="20% - Accent5 5 2 2 3 2" xfId="1476" xr:uid="{A86B619E-FA0E-4B9C-8783-5495D4FD1C1D}"/>
    <cellStyle name="20% - Accent5 5 2 2 4" xfId="1477" xr:uid="{77CF75A8-6C89-413D-8717-FD817B858F40}"/>
    <cellStyle name="20% - Accent5 5 2 3" xfId="1478" xr:uid="{5383BF58-05C8-43A0-8077-FCFA0148A910}"/>
    <cellStyle name="20% - Accent5 5 2 4" xfId="1479" xr:uid="{2387CA9B-B919-4E93-8021-D21A188B0763}"/>
    <cellStyle name="20% - Accent5 5 2 5" xfId="1480" xr:uid="{8BB40209-50C4-4681-82A6-89F51F76C09C}"/>
    <cellStyle name="20% - Accent5 5 3" xfId="1481" xr:uid="{ADDD0630-7098-4CFA-95F6-B236BD038B48}"/>
    <cellStyle name="20% - Accent5 5 3 2" xfId="1482" xr:uid="{F6F77D61-89E0-4542-8703-6DB23D4439A3}"/>
    <cellStyle name="20% - Accent5 5 4" xfId="1483" xr:uid="{8F39AA14-EC25-4C4B-AEFB-78DB10F2509B}"/>
    <cellStyle name="20% - Accent5 5 4 2" xfId="1484" xr:uid="{16E6297C-A8C9-44F4-874B-FFBB39A6BE3E}"/>
    <cellStyle name="20% - Accent5 5 5" xfId="1485" xr:uid="{D73B8C4A-B93C-4BCD-A551-0E408D24F03A}"/>
    <cellStyle name="20% - Accent5 6" xfId="1486" xr:uid="{8E707D96-8600-4D3E-902D-8F980DA58843}"/>
    <cellStyle name="20% - Accent5 6 2" xfId="1487" xr:uid="{82286C32-4EB8-4E41-95F7-178D9830E1F2}"/>
    <cellStyle name="20% - Accent5 6 3" xfId="1488" xr:uid="{1C129700-7B55-4A08-B618-B2E925AF8847}"/>
    <cellStyle name="20% - Accent5 6 4" xfId="1489" xr:uid="{B515C0BC-4199-47A2-8D5A-27C747E4DA52}"/>
    <cellStyle name="20% - Accent5 7" xfId="1490" xr:uid="{16AD36BE-1926-4DF3-BFEF-15B251BD3E7E}"/>
    <cellStyle name="20% - Accent5 7 2" xfId="1491" xr:uid="{4EEE921F-6EA7-4F46-BBFD-D9E6A230907F}"/>
    <cellStyle name="20% - Accent5 7 3" xfId="1492" xr:uid="{E499D86E-A0E4-4DFC-8464-9299A73E320B}"/>
    <cellStyle name="20% - Accent5 7 4" xfId="1493" xr:uid="{3C69FF9A-875E-4C01-AABA-CFEE93706C05}"/>
    <cellStyle name="20% - Accent5 8" xfId="1494" xr:uid="{777EE727-A7FD-4AFB-A8C2-D8A1996FB0FF}"/>
    <cellStyle name="20% - Accent5 8 2" xfId="1495" xr:uid="{D2B77707-B0D3-4444-BA35-C291F52C777C}"/>
    <cellStyle name="20% - Accent5 8 3" xfId="1496" xr:uid="{73A6C43B-2C54-42CD-A389-8042A19B9BF1}"/>
    <cellStyle name="20% - Accent5 8 4" xfId="1497" xr:uid="{AACA1034-5824-485C-8E6B-6C80726FD8D5}"/>
    <cellStyle name="20% - Accent5 9" xfId="1498" xr:uid="{F8824156-7558-48AC-ADCD-862B9804FAC0}"/>
    <cellStyle name="20% - Accent5 9 2" xfId="1499" xr:uid="{BEFE4DEB-08A5-43A7-8C39-177AC0636B9C}"/>
    <cellStyle name="20% - Accent5 9 3" xfId="1500" xr:uid="{F004492C-7BF9-4933-8433-37BBD0C973B0}"/>
    <cellStyle name="20% - Accent5 9 4" xfId="1501" xr:uid="{29C33CE4-04BC-4C1E-AB80-2529A6CF5431}"/>
    <cellStyle name="20% - Accent6 10" xfId="1502" xr:uid="{B6967559-AC7A-4828-9597-92709E0E83E1}"/>
    <cellStyle name="20% - Accent6 10 2" xfId="1503" xr:uid="{EEDEBE55-2425-4139-8D35-C0DC8F50DC08}"/>
    <cellStyle name="20% - Accent6 10 3" xfId="1504" xr:uid="{9C13E625-EFE2-4752-8CE8-DC637F3C48FD}"/>
    <cellStyle name="20% - Accent6 10 4" xfId="1505" xr:uid="{D5648561-51D8-4679-8AB4-E14A46CB566A}"/>
    <cellStyle name="20% - Accent6 11" xfId="1506" xr:uid="{70138F94-6A3C-4B05-B764-82BB9838F319}"/>
    <cellStyle name="20% - Accent6 11 2" xfId="1507" xr:uid="{52D33839-6BC1-4F70-A384-D6182E407C3B}"/>
    <cellStyle name="20% - Accent6 11 3" xfId="1508" xr:uid="{5600C892-8C11-4070-861B-D04A5750E931}"/>
    <cellStyle name="20% - Accent6 11 4" xfId="1509" xr:uid="{8F3179D3-240E-4FCB-8577-C5819D67F3EF}"/>
    <cellStyle name="20% - Accent6 12" xfId="1510" xr:uid="{B9691987-9987-49AB-9187-8CDE22BB5B2E}"/>
    <cellStyle name="20% - Accent6 12 2" xfId="1511" xr:uid="{1BD74EB9-62C5-4C75-BE76-735418143B00}"/>
    <cellStyle name="20% - Accent6 12 3" xfId="1512" xr:uid="{F0FECF5D-710D-4A2B-B1D2-44B9DBC465D1}"/>
    <cellStyle name="20% - Accent6 12 4" xfId="1513" xr:uid="{FEE89DCE-4D83-4224-BEC9-A109FCA8CA85}"/>
    <cellStyle name="20% - Accent6 13" xfId="1514" xr:uid="{72BD14CE-8A18-441C-948B-6596426FE992}"/>
    <cellStyle name="20% - Accent6 13 2" xfId="1515" xr:uid="{21B4FDDA-1709-4E97-A314-F1B40695B58A}"/>
    <cellStyle name="20% - Accent6 13 3" xfId="1516" xr:uid="{97271536-4D77-4DD5-94B3-8BCE8E939B7C}"/>
    <cellStyle name="20% - Accent6 13 4" xfId="1517" xr:uid="{F5BFBA10-A5B4-4270-A7A9-E0B099FC9C34}"/>
    <cellStyle name="20% - Accent6 14" xfId="1518" xr:uid="{38D3F129-9DE3-4256-ADA7-85DCF5151220}"/>
    <cellStyle name="20% - Accent6 14 2" xfId="1519" xr:uid="{57C95A64-944D-4076-90A8-963FAC9CCC7A}"/>
    <cellStyle name="20% - Accent6 14 3" xfId="1520" xr:uid="{DFE5AE7E-CD83-4CF3-97CC-4C8B2E650D1D}"/>
    <cellStyle name="20% - Accent6 14 4" xfId="1521" xr:uid="{5E2AA357-FACF-48ED-A84D-A14CF2D67793}"/>
    <cellStyle name="20% - Accent6 15" xfId="1522" xr:uid="{47479446-7AB1-43A5-B38F-A245F1881323}"/>
    <cellStyle name="20% - Accent6 15 2" xfId="1523" xr:uid="{FC5D1E0E-C021-4EFA-9E95-E12570AAA04A}"/>
    <cellStyle name="20% - Accent6 15 3" xfId="1524" xr:uid="{9A8D3F92-3B74-4D2E-82E4-82022604E50B}"/>
    <cellStyle name="20% - Accent6 15 4" xfId="1525" xr:uid="{7B9FB086-124A-4BA8-8D1A-F499EFD75E31}"/>
    <cellStyle name="20% - Accent6 16" xfId="1526" xr:uid="{47219E9E-8DBB-4F9E-9410-3000CB143398}"/>
    <cellStyle name="20% - Accent6 16 2" xfId="1527" xr:uid="{81DE20A3-250E-4F83-B77D-C8CBF614B050}"/>
    <cellStyle name="20% - Accent6 16 3" xfId="1528" xr:uid="{BAFA07D9-ED18-42D9-939B-792DF1552298}"/>
    <cellStyle name="20% - Accent6 16 4" xfId="1529" xr:uid="{38B1C749-2242-47EB-81FC-0B3CAB4238EA}"/>
    <cellStyle name="20% - Accent6 17" xfId="1530" xr:uid="{39A22E43-3880-4444-BC09-1763FE37BC3F}"/>
    <cellStyle name="20% - Accent6 17 2" xfId="1531" xr:uid="{22CC0A2A-9930-4438-93D3-8870A6B6331A}"/>
    <cellStyle name="20% - Accent6 17 3" xfId="1532" xr:uid="{0B1FB4B2-7A8D-4B23-847B-43772C22727A}"/>
    <cellStyle name="20% - Accent6 17 4" xfId="1533" xr:uid="{F35BE29B-D274-4994-9420-E78364DAE2B1}"/>
    <cellStyle name="20% - Accent6 18" xfId="1534" xr:uid="{FC8AF0A2-C5B8-43F7-B1DF-DE4CEFB4F3EB}"/>
    <cellStyle name="20% - Accent6 18 2" xfId="1535" xr:uid="{D0537EB9-A0C0-4591-93E2-BD626B9B9AE5}"/>
    <cellStyle name="20% - Accent6 18 3" xfId="1536" xr:uid="{53B49F68-58F2-4D1E-9D54-3A2DDB389486}"/>
    <cellStyle name="20% - Accent6 18 4" xfId="1537" xr:uid="{8D97CFCF-B267-494C-9CB0-5877D26753AB}"/>
    <cellStyle name="20% - Accent6 19" xfId="1538" xr:uid="{DD61FD41-0C6C-4E0C-9BD2-5468034CDC96}"/>
    <cellStyle name="20% - Accent6 19 2" xfId="1539" xr:uid="{094D5A7F-506F-43F4-9004-33D4A8A8AB90}"/>
    <cellStyle name="20% - Accent6 19 3" xfId="1540" xr:uid="{8D64B13F-10A3-4266-8712-BD8346893EC9}"/>
    <cellStyle name="20% - Accent6 19 4" xfId="1541" xr:uid="{C4E4A9CC-CC3A-4744-B792-D9A4080BEA73}"/>
    <cellStyle name="20% - Accent6 2" xfId="14" xr:uid="{00000000-0005-0000-0000-000005000000}"/>
    <cellStyle name="20% - Accent6 2 2" xfId="1542" xr:uid="{BF0F06D0-1F10-4AD8-B262-14510D37B61D}"/>
    <cellStyle name="20% - Accent6 2 2 2" xfId="1543" xr:uid="{6D5B6A5E-ACE2-499A-B464-C6D3F9806D90}"/>
    <cellStyle name="20% - Accent6 2 2 2 2" xfId="1544" xr:uid="{E127347E-9CAF-4241-94EA-21AA798D7CE9}"/>
    <cellStyle name="20% - Accent6 2 2 2 3" xfId="1545" xr:uid="{906875FC-8DCA-4EC5-85AE-28E2A11B2130}"/>
    <cellStyle name="20% - Accent6 2 2 2 4" xfId="1546" xr:uid="{6A8F0262-4293-4A38-AB22-AE91BE7CD9C9}"/>
    <cellStyle name="20% - Accent6 2 2 3" xfId="1547" xr:uid="{999E8FCE-FD23-40BA-9BCE-25A927A703B3}"/>
    <cellStyle name="20% - Accent6 2 2 3 2" xfId="1548" xr:uid="{C94A6F8F-81FD-4483-9707-AB9BD0AD0ED0}"/>
    <cellStyle name="20% - Accent6 2 2 3 2 2" xfId="1549" xr:uid="{285F0872-5620-4879-AB59-3E62D089EDE6}"/>
    <cellStyle name="20% - Accent6 2 2 3 3" xfId="1550" xr:uid="{6A1290FD-86BD-45D5-806F-FC6036BA493F}"/>
    <cellStyle name="20% - Accent6 2 2 3 3 2" xfId="1551" xr:uid="{990BC06B-573B-4D95-BA81-D40987DF77CB}"/>
    <cellStyle name="20% - Accent6 2 2 3 4" xfId="1552" xr:uid="{FC3A41B9-5343-4E22-BC47-3D920A78FC17}"/>
    <cellStyle name="20% - Accent6 2 2 4" xfId="1553" xr:uid="{3FCFB360-E867-4FDD-A204-1D3B116BF671}"/>
    <cellStyle name="20% - Accent6 2 2 5" xfId="1554" xr:uid="{FA0966E9-E440-48FA-B6C0-9B0A41173B29}"/>
    <cellStyle name="20% - Accent6 2 2 6" xfId="1555" xr:uid="{2596BB34-D5CE-46FA-A282-131044C1CF98}"/>
    <cellStyle name="20% - Accent6 2 3" xfId="1556" xr:uid="{AB14F58F-1E5C-4F6F-9012-4AC1D659FA93}"/>
    <cellStyle name="20% - Accent6 2 3 2" xfId="1557" xr:uid="{8B765E3B-9501-4020-9A5E-90DAB8253480}"/>
    <cellStyle name="20% - Accent6 2 3 2 2" xfId="1558" xr:uid="{8C982BB4-8C0C-4C69-908B-84231BF47757}"/>
    <cellStyle name="20% - Accent6 2 3 3" xfId="1559" xr:uid="{83BDA0EF-EFA7-44C2-97E9-03FF95AF66D0}"/>
    <cellStyle name="20% - Accent6 2 3 3 2" xfId="1560" xr:uid="{FBB6DD78-1E5E-4313-AA42-2856279F8FA2}"/>
    <cellStyle name="20% - Accent6 2 3 4" xfId="1561" xr:uid="{460DA41C-8C9E-45A3-BE4F-23040E2AE4DA}"/>
    <cellStyle name="20% - Accent6 2 4" xfId="1562" xr:uid="{8B59EF36-9E02-4F50-BE34-AE01041C44C2}"/>
    <cellStyle name="20% - Accent6 2 4 2" xfId="1563" xr:uid="{B8DBF107-B2BD-4780-8AB8-3D08F73B5CDC}"/>
    <cellStyle name="20% - Accent6 2 5" xfId="1564" xr:uid="{FAEB002C-3C8D-4DC7-BF67-57633B2CC788}"/>
    <cellStyle name="20% - Accent6 2 5 2" xfId="1565" xr:uid="{A2016C96-4D6E-4D0B-9030-257F5B6452D1}"/>
    <cellStyle name="20% - Accent6 2 6" xfId="1566" xr:uid="{2B7DDE5F-BB82-453F-AD1A-5267D13BD07C}"/>
    <cellStyle name="20% - Accent6 2 7" xfId="1567" xr:uid="{E7058153-CFFC-4C8D-A113-A00B7400121E}"/>
    <cellStyle name="20% - Accent6 20" xfId="1568" xr:uid="{588CFC16-3BF7-428E-AA1B-DCBC996B33E7}"/>
    <cellStyle name="20% - Accent6 20 2" xfId="1569" xr:uid="{98A017B6-6E33-4704-BF34-A2FF62C4B68E}"/>
    <cellStyle name="20% - Accent6 20 3" xfId="1570" xr:uid="{4C8C13C5-ECA9-410A-9E9F-ABE4B836F286}"/>
    <cellStyle name="20% - Accent6 20 4" xfId="1571" xr:uid="{F203472B-00AE-4A31-8CE8-58697A8FE43D}"/>
    <cellStyle name="20% - Accent6 21" xfId="1572" xr:uid="{C240E6BD-2A9C-4E08-9570-BFDAE48F24F6}"/>
    <cellStyle name="20% - Accent6 21 2" xfId="1573" xr:uid="{3F8ACBCC-BE71-4082-AC85-B8E861FACA4E}"/>
    <cellStyle name="20% - Accent6 21 3" xfId="1574" xr:uid="{CCB3C99C-6546-437F-B027-8C28F14E0869}"/>
    <cellStyle name="20% - Accent6 21 4" xfId="1575" xr:uid="{B8A9EF1B-466D-4790-B4DB-6B161A4EC7B8}"/>
    <cellStyle name="20% - Accent6 22" xfId="1576" xr:uid="{ECBA01BB-9AF5-47AE-A2D8-816508C571BC}"/>
    <cellStyle name="20% - Accent6 22 2" xfId="1577" xr:uid="{26A2B829-B04B-4CFE-BF44-AC58F41BE3E1}"/>
    <cellStyle name="20% - Accent6 22 3" xfId="1578" xr:uid="{BE7AE8B2-87FB-450C-94AC-B6430FEC7D4F}"/>
    <cellStyle name="20% - Accent6 22 4" xfId="1579" xr:uid="{7392A0E0-9E07-4B85-B79B-2A5BFF1B9BCC}"/>
    <cellStyle name="20% - Accent6 23" xfId="1580" xr:uid="{E952B599-D56D-4821-98AA-DE91D2AED091}"/>
    <cellStyle name="20% - Accent6 23 2" xfId="1581" xr:uid="{FDFF943D-2DE9-49C8-8DCD-E35CF725443E}"/>
    <cellStyle name="20% - Accent6 23 3" xfId="1582" xr:uid="{1BC32887-AD79-436E-ABCC-E2172CA5E4A7}"/>
    <cellStyle name="20% - Accent6 23 4" xfId="1583" xr:uid="{0EEE3841-4EAE-4F98-9D9D-F2AF7F1B8E0C}"/>
    <cellStyle name="20% - Accent6 24" xfId="1584" xr:uid="{63D96EEB-6A06-4D8A-9662-EB02F4022546}"/>
    <cellStyle name="20% - Accent6 24 2" xfId="1585" xr:uid="{A3CCED87-5AFA-4C6A-89FB-66225610E920}"/>
    <cellStyle name="20% - Accent6 24 3" xfId="1586" xr:uid="{4578072E-759F-4536-B89C-A4ABBD309D93}"/>
    <cellStyle name="20% - Accent6 24 4" xfId="1587" xr:uid="{713C1825-4C2E-466C-858F-4AB565476DE6}"/>
    <cellStyle name="20% - Accent6 25" xfId="1588" xr:uid="{5A28BA50-B44C-41E0-AA17-7A535E642796}"/>
    <cellStyle name="20% - Accent6 25 2" xfId="1589" xr:uid="{2E001D2F-C10F-48EB-A47A-353E6A30F324}"/>
    <cellStyle name="20% - Accent6 25 3" xfId="1590" xr:uid="{B8226321-5ED8-4520-8F52-AEFCA07437E2}"/>
    <cellStyle name="20% - Accent6 25 4" xfId="1591" xr:uid="{D9853B30-05E4-45DC-B473-EBFBA08C955B}"/>
    <cellStyle name="20% - Accent6 26" xfId="1592" xr:uid="{7E4B72E0-F5CF-4CB4-96D7-69CB22F52092}"/>
    <cellStyle name="20% - Accent6 26 2" xfId="1593" xr:uid="{2CB73BEC-0B3D-4319-B436-AB1A2D3FC7EB}"/>
    <cellStyle name="20% - Accent6 26 3" xfId="1594" xr:uid="{54DBA005-D2F4-400E-8582-2D2B8652E77E}"/>
    <cellStyle name="20% - Accent6 26 4" xfId="1595" xr:uid="{DC7AF9F8-10AA-46DF-B3F7-A23B08BDFA71}"/>
    <cellStyle name="20% - Accent6 27" xfId="1596" xr:uid="{1969BB92-1E99-4834-8D28-918465DF3B03}"/>
    <cellStyle name="20% - Accent6 27 2" xfId="1597" xr:uid="{637B44A0-6139-4D2F-9597-1E63446897C7}"/>
    <cellStyle name="20% - Accent6 27 3" xfId="1598" xr:uid="{61EF6DCB-3A21-4E14-BAE4-7A5FBA2CB6BA}"/>
    <cellStyle name="20% - Accent6 27 4" xfId="1599" xr:uid="{537EFB24-AA64-4D47-8C95-52841F799C30}"/>
    <cellStyle name="20% - Accent6 28" xfId="1600" xr:uid="{9BE9A8D1-0BE0-4A1F-ADF9-FB8656D0F438}"/>
    <cellStyle name="20% - Accent6 28 2" xfId="1601" xr:uid="{CC5D1F2C-8601-4304-AFB0-D68697053355}"/>
    <cellStyle name="20% - Accent6 28 3" xfId="1602" xr:uid="{7985A36B-0D22-4C42-AF33-B0DC8F9AF881}"/>
    <cellStyle name="20% - Accent6 28 4" xfId="1603" xr:uid="{44D1D6BB-4A58-49B4-97EB-3C0F5894487E}"/>
    <cellStyle name="20% - Accent6 29" xfId="1604" xr:uid="{0E3FAD6D-05F2-4992-8159-D5492ECA597B}"/>
    <cellStyle name="20% - Accent6 29 2" xfId="1605" xr:uid="{EDA5A03D-C346-44E9-936C-2CB87E3C544E}"/>
    <cellStyle name="20% - Accent6 29 3" xfId="1606" xr:uid="{2BEE6212-E980-4EB9-BD60-8FDF7E8A8821}"/>
    <cellStyle name="20% - Accent6 29 4" xfId="1607" xr:uid="{6C406F34-06A8-4F0C-A820-A1C8ED43314C}"/>
    <cellStyle name="20% - Accent6 3" xfId="1608" xr:uid="{8611F368-6A05-490F-A356-37822F9ED409}"/>
    <cellStyle name="20% - Accent6 3 2" xfId="1609" xr:uid="{4246D87F-643F-4E8B-9328-51298E3B3C4F}"/>
    <cellStyle name="20% - Accent6 3 2 2" xfId="1610" xr:uid="{3359D4E1-F4E5-4E25-ADF6-3CE798D09D04}"/>
    <cellStyle name="20% - Accent6 3 2 2 2" xfId="1611" xr:uid="{96A8DDD0-CBB1-4CCC-B816-9119BBF26CF2}"/>
    <cellStyle name="20% - Accent6 3 2 3" xfId="1612" xr:uid="{B83222E9-E223-4CFF-9579-DAD19686BA43}"/>
    <cellStyle name="20% - Accent6 3 2 3 2" xfId="1613" xr:uid="{C6074EBB-4AF9-4A13-AF94-B3E9DB9CEB32}"/>
    <cellStyle name="20% - Accent6 3 2 4" xfId="1614" xr:uid="{A2322CDE-162E-450C-A9FE-027BF062E6BF}"/>
    <cellStyle name="20% - Accent6 3 3" xfId="1615" xr:uid="{600B8071-F2DD-43E6-82D3-B572EFE25CDB}"/>
    <cellStyle name="20% - Accent6 3 3 2" xfId="1616" xr:uid="{207E3A39-F232-49FF-87D8-2EAFB9CEC935}"/>
    <cellStyle name="20% - Accent6 3 3 3" xfId="1617" xr:uid="{34643F51-3EF5-464E-8BC6-5D8AC327D664}"/>
    <cellStyle name="20% - Accent6 3 3 4" xfId="1618" xr:uid="{53C068EA-73F0-4D10-A65B-04D004D90435}"/>
    <cellStyle name="20% - Accent6 3 4" xfId="1619" xr:uid="{EB5ABC2B-1329-41A1-8AA8-C3937B80B016}"/>
    <cellStyle name="20% - Accent6 3 4 2" xfId="1620" xr:uid="{469D4FFD-E78E-4FE6-A97B-4A3F879BA5A3}"/>
    <cellStyle name="20% - Accent6 3 5" xfId="1621" xr:uid="{8C173D45-19FD-4290-9907-1A7DC3D7E302}"/>
    <cellStyle name="20% - Accent6 3 5 2" xfId="1622" xr:uid="{082C27DF-EB94-4991-9E64-65D1E2332022}"/>
    <cellStyle name="20% - Accent6 3 6" xfId="1623" xr:uid="{1F410E94-1947-41EA-8428-8C8EF106D303}"/>
    <cellStyle name="20% - Accent6 30" xfId="1624" xr:uid="{13335DA3-DC4D-44A5-8F24-2294FC2925EA}"/>
    <cellStyle name="20% - Accent6 30 2" xfId="1625" xr:uid="{D0EB9A54-C5DE-4C4D-9019-97657351F78E}"/>
    <cellStyle name="20% - Accent6 30 3" xfId="1626" xr:uid="{140CCC3C-8002-4736-9371-1C0A927A7DBC}"/>
    <cellStyle name="20% - Accent6 30 4" xfId="1627" xr:uid="{D4AF0F86-B889-4F23-A248-631BB1245C3C}"/>
    <cellStyle name="20% - Accent6 31" xfId="1628" xr:uid="{82E124CF-9C62-4D15-9F13-18513D6E2ADA}"/>
    <cellStyle name="20% - Accent6 31 2" xfId="1629" xr:uid="{E8FFD1FB-A93E-4A8E-8D6C-CD353F58EA5A}"/>
    <cellStyle name="20% - Accent6 31 3" xfId="1630" xr:uid="{069A1456-C43B-44CC-B9D2-194B2714CAEC}"/>
    <cellStyle name="20% - Accent6 31 4" xfId="1631" xr:uid="{BE50514A-1BC5-4909-8035-0C59E7322020}"/>
    <cellStyle name="20% - Accent6 32" xfId="1632" xr:uid="{8B4FD90D-A242-44CA-A0DE-5BA355F8FBBB}"/>
    <cellStyle name="20% - Accent6 32 2" xfId="1633" xr:uid="{299C4D2A-314F-4695-B2AC-81156B8457B3}"/>
    <cellStyle name="20% - Accent6 32 3" xfId="1634" xr:uid="{2E95AFA4-E5C6-41F1-AE49-842F8E481940}"/>
    <cellStyle name="20% - Accent6 32 4" xfId="1635" xr:uid="{07ED961E-1978-4C88-9C49-0A89683DC514}"/>
    <cellStyle name="20% - Accent6 33" xfId="1636" xr:uid="{27F55BB6-3426-434B-9125-7A776CEF1557}"/>
    <cellStyle name="20% - Accent6 33 2" xfId="1637" xr:uid="{B59029C3-5F6C-4327-9D4B-B3ED0719F4C1}"/>
    <cellStyle name="20% - Accent6 33 3" xfId="1638" xr:uid="{16A1BC1B-A067-4251-9C4B-101066917778}"/>
    <cellStyle name="20% - Accent6 33 4" xfId="1639" xr:uid="{131BC6E8-F906-4B26-B4E1-10F11F4BB3FF}"/>
    <cellStyle name="20% - Accent6 34" xfId="1640" xr:uid="{EBB3D914-0B53-4269-B701-8A105DDF88E4}"/>
    <cellStyle name="20% - Accent6 34 2" xfId="1641" xr:uid="{B5645F6F-CD4B-4135-9AE7-9F6C033547EC}"/>
    <cellStyle name="20% - Accent6 34 3" xfId="1642" xr:uid="{A3A19226-3BDC-45E4-AFA3-B5D83BD5AEB0}"/>
    <cellStyle name="20% - Accent6 34 4" xfId="1643" xr:uid="{4442884C-2F6F-497F-9C6A-D3F5F0FBD53C}"/>
    <cellStyle name="20% - Accent6 35" xfId="1644" xr:uid="{438FDD50-6CDC-4AD6-9372-D6FB7790C25D}"/>
    <cellStyle name="20% - Accent6 35 2" xfId="1645" xr:uid="{68B797E0-C9C1-4ABD-AA43-6549035EF616}"/>
    <cellStyle name="20% - Accent6 35 3" xfId="1646" xr:uid="{956DA852-D143-4AC2-A954-2891876DBAE4}"/>
    <cellStyle name="20% - Accent6 35 4" xfId="1647" xr:uid="{0D1CCC01-07EB-4010-A988-4D7279318BDD}"/>
    <cellStyle name="20% - Accent6 36" xfId="1648" xr:uid="{2DEAC768-6133-4B63-B2AD-0B4E1188716A}"/>
    <cellStyle name="20% - Accent6 36 2" xfId="1649" xr:uid="{6C28EFFD-B64C-418D-B699-9EF2FB4CEEF7}"/>
    <cellStyle name="20% - Accent6 36 3" xfId="1650" xr:uid="{CF9E5603-F47B-4A1D-A08F-7F515B50D76D}"/>
    <cellStyle name="20% - Accent6 36 4" xfId="1651" xr:uid="{4BE840B7-FA2C-4E95-B2CC-90B3CDA61C32}"/>
    <cellStyle name="20% - Accent6 37" xfId="1652" xr:uid="{3C239B1B-B102-472C-BD74-8DD839E90269}"/>
    <cellStyle name="20% - Accent6 37 2" xfId="1653" xr:uid="{98E7B43B-5420-4020-AFE3-F104C19FA586}"/>
    <cellStyle name="20% - Accent6 37 3" xfId="1654" xr:uid="{C0796578-2523-4C34-8BB0-0165491FA06A}"/>
    <cellStyle name="20% - Accent6 37 4" xfId="1655" xr:uid="{4272AEC5-01BB-45EF-B7A8-0407F3675098}"/>
    <cellStyle name="20% - Accent6 38" xfId="1656" xr:uid="{B0C7B84D-E76B-4FBE-9D43-3B46D75810DB}"/>
    <cellStyle name="20% - Accent6 38 2" xfId="1657" xr:uid="{E468A592-FF16-4040-A609-BA6C67B420AC}"/>
    <cellStyle name="20% - Accent6 38 3" xfId="1658" xr:uid="{0BB4A963-1D1B-4603-AFEF-1BF9A28CB1F7}"/>
    <cellStyle name="20% - Accent6 38 4" xfId="1659" xr:uid="{5232E80A-9463-4E41-9689-FC9519B5A73A}"/>
    <cellStyle name="20% - Accent6 39" xfId="1660" xr:uid="{E2E79638-0F8C-4CAE-B557-206746BAE07E}"/>
    <cellStyle name="20% - Accent6 39 2" xfId="1661" xr:uid="{CFEADE0C-02BA-496B-AB0E-83A012059AE9}"/>
    <cellStyle name="20% - Accent6 39 3" xfId="1662" xr:uid="{0D92FF5F-B322-4130-9394-637EAF39574C}"/>
    <cellStyle name="20% - Accent6 39 4" xfId="1663" xr:uid="{7A0E6E85-DC4C-4CC4-9336-5193B990BE97}"/>
    <cellStyle name="20% - Accent6 4" xfId="1664" xr:uid="{65C02E52-C101-4ED4-A9E7-5A1A4590728F}"/>
    <cellStyle name="20% - Accent6 4 2" xfId="1665" xr:uid="{5FB635E5-A43B-49A4-A279-F498DAD6BEE7}"/>
    <cellStyle name="20% - Accent6 4 2 2" xfId="1666" xr:uid="{CBE10928-9C26-4D03-AE17-E776E91728C9}"/>
    <cellStyle name="20% - Accent6 4 2 2 2" xfId="1667" xr:uid="{58CD5630-0328-4050-85F4-4D3A692223AC}"/>
    <cellStyle name="20% - Accent6 4 2 3" xfId="1668" xr:uid="{E0E9D3E5-E408-4B11-A4A3-33F4A5087C58}"/>
    <cellStyle name="20% - Accent6 4 2 3 2" xfId="1669" xr:uid="{DEB263A1-6E5E-49A2-9AF9-3E0B4270C438}"/>
    <cellStyle name="20% - Accent6 4 2 4" xfId="1670" xr:uid="{3139C773-2610-4AAC-9A14-D76038A9AF5E}"/>
    <cellStyle name="20% - Accent6 4 3" xfId="1671" xr:uid="{E971D552-E552-468F-9E4A-94D892559DFC}"/>
    <cellStyle name="20% - Accent6 4 3 2" xfId="1672" xr:uid="{3024CF0C-8F69-40D4-8BC2-AF8766F56330}"/>
    <cellStyle name="20% - Accent6 4 3 3" xfId="1673" xr:uid="{4BF5A865-1BCB-48A1-BFDA-ED00E6C42075}"/>
    <cellStyle name="20% - Accent6 4 3 4" xfId="1674" xr:uid="{B551B98E-66FA-42C0-8238-AC40F8FDB72C}"/>
    <cellStyle name="20% - Accent6 4 4" xfId="1675" xr:uid="{63D42C6C-409C-4480-AF4D-4987E9D1EA88}"/>
    <cellStyle name="20% - Accent6 4 4 2" xfId="1676" xr:uid="{63F4D4ED-D863-4973-94E6-8255B656FD04}"/>
    <cellStyle name="20% - Accent6 4 5" xfId="1677" xr:uid="{0842B691-3B28-4896-8EBB-EACEE47F2958}"/>
    <cellStyle name="20% - Accent6 4 5 2" xfId="1678" xr:uid="{24D8E6BC-D070-4FD4-B12F-5E50B4735E5E}"/>
    <cellStyle name="20% - Accent6 4 6" xfId="1679" xr:uid="{EFD02D5A-2310-4EE7-87AB-E62AB102D5DD}"/>
    <cellStyle name="20% - Accent6 40" xfId="1680" xr:uid="{98597BC4-ABF1-4C37-A664-2990EF8FB5D9}"/>
    <cellStyle name="20% - Accent6 40 2" xfId="1681" xr:uid="{7D50860D-4F78-4E4A-8674-9379E95A4009}"/>
    <cellStyle name="20% - Accent6 40 3" xfId="1682" xr:uid="{136E683C-FDA2-4AE7-BF33-7865EFE75978}"/>
    <cellStyle name="20% - Accent6 40 4" xfId="1683" xr:uid="{1619D65B-3CEB-4BC2-8650-591E860623F3}"/>
    <cellStyle name="20% - Accent6 5" xfId="1684" xr:uid="{BF1BAEBA-3851-44FA-8C6C-2A599557D8E9}"/>
    <cellStyle name="20% - Accent6 5 2" xfId="1685" xr:uid="{CFCF1942-DC03-4B23-ABB9-9D27EFDA65A7}"/>
    <cellStyle name="20% - Accent6 5 2 2" xfId="1686" xr:uid="{2416852F-861B-4327-B5E5-617A48B6CB81}"/>
    <cellStyle name="20% - Accent6 5 2 2 2" xfId="1687" xr:uid="{D34E5137-EEA0-4426-9240-59285967AC1E}"/>
    <cellStyle name="20% - Accent6 5 2 2 2 2" xfId="1688" xr:uid="{198BE1D1-2BD7-4A73-8D1D-1A8431DC3E7C}"/>
    <cellStyle name="20% - Accent6 5 2 2 3" xfId="1689" xr:uid="{47C548DE-DEB9-4B47-910B-0FE33367FB1F}"/>
    <cellStyle name="20% - Accent6 5 2 2 3 2" xfId="1690" xr:uid="{0CA99FAA-326D-48D4-9906-DFB18900EFFF}"/>
    <cellStyle name="20% - Accent6 5 2 2 4" xfId="1691" xr:uid="{A60D7436-2D51-4AAC-8D1A-0D11B532EAA0}"/>
    <cellStyle name="20% - Accent6 5 2 3" xfId="1692" xr:uid="{35BA4961-ECCB-4C7B-9AA8-95682182BEA9}"/>
    <cellStyle name="20% - Accent6 5 2 4" xfId="1693" xr:uid="{06CE7E7A-3B8C-47B4-81A5-6258BF2E7264}"/>
    <cellStyle name="20% - Accent6 5 2 5" xfId="1694" xr:uid="{C183ED27-F9B0-410F-8A81-1349FD7F8726}"/>
    <cellStyle name="20% - Accent6 5 3" xfId="1695" xr:uid="{D7F98A65-5442-4A8C-A27E-C6FF81CF2BC1}"/>
    <cellStyle name="20% - Accent6 5 3 2" xfId="1696" xr:uid="{0CCFC7C6-C0A7-4D07-BE3F-8F092B52CB04}"/>
    <cellStyle name="20% - Accent6 5 4" xfId="1697" xr:uid="{49662E62-4D6F-4B27-BB11-AFDD72F45E78}"/>
    <cellStyle name="20% - Accent6 5 4 2" xfId="1698" xr:uid="{C55E51B4-085E-4A48-A181-B3B1B022CA29}"/>
    <cellStyle name="20% - Accent6 5 5" xfId="1699" xr:uid="{205CE437-0869-4608-AE25-5D23FF5915AD}"/>
    <cellStyle name="20% - Accent6 6" xfId="1700" xr:uid="{7587D0A6-9E13-452C-B479-9B6745D7F07B}"/>
    <cellStyle name="20% - Accent6 6 2" xfId="1701" xr:uid="{4A1351AC-32E3-4E89-8747-F79D994E69A5}"/>
    <cellStyle name="20% - Accent6 6 3" xfId="1702" xr:uid="{AD14D10B-AC00-4DEF-8DB4-E45EB0F38347}"/>
    <cellStyle name="20% - Accent6 6 4" xfId="1703" xr:uid="{14D10A36-400B-4A06-BC8F-A73130313FDD}"/>
    <cellStyle name="20% - Accent6 7" xfId="1704" xr:uid="{C408DE26-A86C-46B8-B507-504DD07B6B76}"/>
    <cellStyle name="20% - Accent6 7 2" xfId="1705" xr:uid="{828CB826-617F-448D-B589-0A3A0ACC3A00}"/>
    <cellStyle name="20% - Accent6 7 3" xfId="1706" xr:uid="{4AC69BBD-0967-4E17-8C0E-EBC667175C28}"/>
    <cellStyle name="20% - Accent6 7 4" xfId="1707" xr:uid="{D3945643-A12C-4413-AE04-02261E9A5427}"/>
    <cellStyle name="20% - Accent6 8" xfId="1708" xr:uid="{F055CFCA-4F28-411E-8389-595C9AC75289}"/>
    <cellStyle name="20% - Accent6 8 2" xfId="1709" xr:uid="{E2AAFF34-3B3C-4CB4-A88F-0FB0B528A92A}"/>
    <cellStyle name="20% - Accent6 8 3" xfId="1710" xr:uid="{8EBF7F4B-34C5-4B68-A9C4-4009DE472F00}"/>
    <cellStyle name="20% - Accent6 8 4" xfId="1711" xr:uid="{716B764B-4BB0-431E-AE8F-35BAF80C613A}"/>
    <cellStyle name="20% - Accent6 9" xfId="1712" xr:uid="{1B424200-7114-4B7B-AEAD-1E1E9810859F}"/>
    <cellStyle name="20% - Accent6 9 2" xfId="1713" xr:uid="{B04664CD-C35B-4E9E-8E40-095ECEDAFA3D}"/>
    <cellStyle name="20% - Accent6 9 3" xfId="1714" xr:uid="{7CEFCF2F-7DFF-40B7-AAA8-027AE0D77132}"/>
    <cellStyle name="20% - Accent6 9 4" xfId="1715" xr:uid="{1BE04DD9-FE19-4BA4-BBC9-9F7C53FB8535}"/>
    <cellStyle name="40% - Accent1 10" xfId="1716" xr:uid="{CF1649E8-81C4-4537-A18F-3E0DFC103A84}"/>
    <cellStyle name="40% - Accent1 10 2" xfId="1717" xr:uid="{55085922-014C-4F31-8B56-766CEEAE379D}"/>
    <cellStyle name="40% - Accent1 10 3" xfId="1718" xr:uid="{529A5384-D5B8-449F-9437-B1C5C95EDD81}"/>
    <cellStyle name="40% - Accent1 10 4" xfId="1719" xr:uid="{705FE2C5-DEB1-4DD9-AE8B-199ECFE8C005}"/>
    <cellStyle name="40% - Accent1 11" xfId="1720" xr:uid="{49AC8181-BED0-4364-A3C9-86FB7A6F5DF2}"/>
    <cellStyle name="40% - Accent1 11 2" xfId="1721" xr:uid="{8C3FE321-0ABA-4822-B2D5-135243E40547}"/>
    <cellStyle name="40% - Accent1 11 3" xfId="1722" xr:uid="{07C2B551-9ED5-4854-B7C2-82A884650122}"/>
    <cellStyle name="40% - Accent1 11 4" xfId="1723" xr:uid="{0225CF5B-6EF6-416F-9E99-D7FBF347CD67}"/>
    <cellStyle name="40% - Accent1 12" xfId="1724" xr:uid="{EF786F97-5CB4-40B7-B109-AE6405B49394}"/>
    <cellStyle name="40% - Accent1 12 2" xfId="1725" xr:uid="{FC3A7C41-8715-492C-8161-F423A5CB1FFF}"/>
    <cellStyle name="40% - Accent1 12 3" xfId="1726" xr:uid="{9BBC0687-FA9E-46C0-BDDB-EF12A64598E9}"/>
    <cellStyle name="40% - Accent1 12 4" xfId="1727" xr:uid="{3D2F018E-565D-412F-BD98-6EF57430E38F}"/>
    <cellStyle name="40% - Accent1 13" xfId="1728" xr:uid="{3B4EFF69-23ED-49EF-A75B-7E9B3D33F31F}"/>
    <cellStyle name="40% - Accent1 13 2" xfId="1729" xr:uid="{79B374D0-D5E3-4EF9-96E3-D04271AF9827}"/>
    <cellStyle name="40% - Accent1 13 3" xfId="1730" xr:uid="{6971AC96-AE22-4CD1-B348-BF8508274B94}"/>
    <cellStyle name="40% - Accent1 13 4" xfId="1731" xr:uid="{6D6420FE-7348-43F6-ADCC-65E69ECEFAE9}"/>
    <cellStyle name="40% - Accent1 14" xfId="1732" xr:uid="{5E53681A-171B-4467-A95E-B802EDE8C7BD}"/>
    <cellStyle name="40% - Accent1 14 2" xfId="1733" xr:uid="{FBE126BB-CC2B-44A6-8C51-1AFFD39493E8}"/>
    <cellStyle name="40% - Accent1 14 3" xfId="1734" xr:uid="{129BCCF0-100E-4614-BB42-81E5E4C4FF68}"/>
    <cellStyle name="40% - Accent1 14 4" xfId="1735" xr:uid="{EF5DB3DB-7FFD-45CA-ACAE-AEC528F85871}"/>
    <cellStyle name="40% - Accent1 15" xfId="1736" xr:uid="{94C017DD-BC75-4710-AE13-FA58199AE19E}"/>
    <cellStyle name="40% - Accent1 15 2" xfId="1737" xr:uid="{1F2838C5-7C12-4B3C-8AE9-A4509758F1A9}"/>
    <cellStyle name="40% - Accent1 15 3" xfId="1738" xr:uid="{8FC415A1-19B4-439E-8543-B74C06A36B1B}"/>
    <cellStyle name="40% - Accent1 15 4" xfId="1739" xr:uid="{7A37DB4A-DED3-4847-91C9-EBEE4F3341A0}"/>
    <cellStyle name="40% - Accent1 16" xfId="1740" xr:uid="{AC4A3C8E-27E0-42D8-926C-8FA22559A475}"/>
    <cellStyle name="40% - Accent1 16 2" xfId="1741" xr:uid="{A6DD0890-A29D-4CEF-B753-2BAD646FB618}"/>
    <cellStyle name="40% - Accent1 16 3" xfId="1742" xr:uid="{CD460419-5784-432E-B49B-A58C5AB77AE7}"/>
    <cellStyle name="40% - Accent1 16 4" xfId="1743" xr:uid="{D8166D2F-EF98-401C-8211-56D42205DA92}"/>
    <cellStyle name="40% - Accent1 17" xfId="1744" xr:uid="{8089AAAB-47E3-4025-AD99-603196DA9D96}"/>
    <cellStyle name="40% - Accent1 17 2" xfId="1745" xr:uid="{15533EBA-682F-4D2B-93E9-3808B6F01248}"/>
    <cellStyle name="40% - Accent1 17 3" xfId="1746" xr:uid="{CCCDBDD7-E41E-4CC8-9C84-B4D6F92784FC}"/>
    <cellStyle name="40% - Accent1 17 4" xfId="1747" xr:uid="{5BBAB13F-EB91-4FA3-95EC-E3206FA623D8}"/>
    <cellStyle name="40% - Accent1 18" xfId="1748" xr:uid="{2E9F47DE-CF04-4D43-A109-AD4DE0F3D4AD}"/>
    <cellStyle name="40% - Accent1 18 2" xfId="1749" xr:uid="{5143A1F0-7A1C-45A8-98D5-E2E883A9B211}"/>
    <cellStyle name="40% - Accent1 18 3" xfId="1750" xr:uid="{4177F5E3-5C7B-4860-8739-C0AE653CD4E5}"/>
    <cellStyle name="40% - Accent1 18 4" xfId="1751" xr:uid="{238D748C-4BE3-4ADB-9EED-BD21CECE3165}"/>
    <cellStyle name="40% - Accent1 19" xfId="1752" xr:uid="{9CAB3741-373C-469B-B1F4-CDC2143A52F6}"/>
    <cellStyle name="40% - Accent1 19 2" xfId="1753" xr:uid="{8161EFA5-9C70-4F40-BD57-873BD58EE3A2}"/>
    <cellStyle name="40% - Accent1 19 3" xfId="1754" xr:uid="{94110AE8-1441-4668-A7D0-95102A3022FF}"/>
    <cellStyle name="40% - Accent1 19 4" xfId="1755" xr:uid="{FC3DBD82-E3AE-4109-89AC-567BB56BF685}"/>
    <cellStyle name="40% - Accent1 2" xfId="15" xr:uid="{00000000-0005-0000-0000-000006000000}"/>
    <cellStyle name="40% - Accent1 2 2" xfId="1756" xr:uid="{5214E9A0-9032-4BA9-A51E-7DEA11005A83}"/>
    <cellStyle name="40% - Accent1 2 2 2" xfId="1757" xr:uid="{6F499A02-79E8-4390-B846-10EA32C15A0F}"/>
    <cellStyle name="40% - Accent1 2 2 2 2" xfId="1758" xr:uid="{71BC2C57-066B-455D-B452-28D59B31FF50}"/>
    <cellStyle name="40% - Accent1 2 2 2 3" xfId="1759" xr:uid="{973B59BD-256C-4582-A213-8FE391EDF3E6}"/>
    <cellStyle name="40% - Accent1 2 2 2 4" xfId="1760" xr:uid="{19FBA73D-8823-4859-8ABB-7B0AAB328967}"/>
    <cellStyle name="40% - Accent1 2 2 3" xfId="1761" xr:uid="{2D6110BB-857B-4957-BD2E-BBA44089DF5C}"/>
    <cellStyle name="40% - Accent1 2 2 3 2" xfId="1762" xr:uid="{F4D9E5A6-1AC0-4AF5-A029-64B1F58E648C}"/>
    <cellStyle name="40% - Accent1 2 2 3 2 2" xfId="1763" xr:uid="{1191DFA0-335A-4C21-9678-C7353ED8ADFA}"/>
    <cellStyle name="40% - Accent1 2 2 3 3" xfId="1764" xr:uid="{C101A5FC-AA40-49B9-8E7D-98C9275C3CC9}"/>
    <cellStyle name="40% - Accent1 2 2 3 3 2" xfId="1765" xr:uid="{BB664369-2F25-4D53-9E65-791204928CE1}"/>
    <cellStyle name="40% - Accent1 2 2 3 4" xfId="1766" xr:uid="{4373FD25-5F83-4B00-8355-A54A12B9026A}"/>
    <cellStyle name="40% - Accent1 2 2 4" xfId="1767" xr:uid="{C762CD9A-43BE-49B4-A255-6CEBDF981A6B}"/>
    <cellStyle name="40% - Accent1 2 2 5" xfId="1768" xr:uid="{4714A25C-D497-4B01-8933-5E08B38224D3}"/>
    <cellStyle name="40% - Accent1 2 2 6" xfId="1769" xr:uid="{EE86947A-F535-429E-87A2-2AAB82B4DFF9}"/>
    <cellStyle name="40% - Accent1 2 3" xfId="1770" xr:uid="{421009B3-01C5-4F3F-B1A9-E37386A1044F}"/>
    <cellStyle name="40% - Accent1 2 3 2" xfId="1771" xr:uid="{07F1971A-FE45-4632-B6B5-2E57DCBD3B91}"/>
    <cellStyle name="40% - Accent1 2 3 2 2" xfId="1772" xr:uid="{E4C2F639-5E2F-4C7B-9D02-E053A2979453}"/>
    <cellStyle name="40% - Accent1 2 3 3" xfId="1773" xr:uid="{3F29379D-D40B-4BD8-80D7-93F794C39657}"/>
    <cellStyle name="40% - Accent1 2 3 3 2" xfId="1774" xr:uid="{679AB86A-3936-407B-B126-4FB41BCF17E8}"/>
    <cellStyle name="40% - Accent1 2 3 4" xfId="1775" xr:uid="{F6535246-A647-4686-9A36-34DD519140AE}"/>
    <cellStyle name="40% - Accent1 2 4" xfId="1776" xr:uid="{609B03DC-C2D3-4CC7-9DF3-B143902DC3F1}"/>
    <cellStyle name="40% - Accent1 2 4 2" xfId="1777" xr:uid="{436B4D61-A05B-4107-9352-FB148441FC83}"/>
    <cellStyle name="40% - Accent1 2 5" xfId="1778" xr:uid="{A24EBDFE-4CF5-4C21-A5EC-904607D6BFA0}"/>
    <cellStyle name="40% - Accent1 2 5 2" xfId="1779" xr:uid="{E8C0CE8B-B8F7-4B3B-BC0B-FE17CD974551}"/>
    <cellStyle name="40% - Accent1 2 6" xfId="1780" xr:uid="{FEC79668-1B48-4732-B676-9784D70D525E}"/>
    <cellStyle name="40% - Accent1 2 7" xfId="1781" xr:uid="{4A2EB69F-5B9F-4C48-80BB-9AF0484BD21C}"/>
    <cellStyle name="40% - Accent1 20" xfId="1782" xr:uid="{FE58F00B-5610-42BE-9157-881F4CD06438}"/>
    <cellStyle name="40% - Accent1 20 2" xfId="1783" xr:uid="{08F52A7B-4AE6-4ED8-832B-550AAD19BD3E}"/>
    <cellStyle name="40% - Accent1 20 3" xfId="1784" xr:uid="{BC5CB8D7-D7EF-4729-9A32-4FD23027601B}"/>
    <cellStyle name="40% - Accent1 20 4" xfId="1785" xr:uid="{949389DA-C214-4544-9FDE-B58B85D73DED}"/>
    <cellStyle name="40% - Accent1 21" xfId="1786" xr:uid="{86DBEBC9-8014-49B7-85EC-9555AD081FC4}"/>
    <cellStyle name="40% - Accent1 21 2" xfId="1787" xr:uid="{25D1783E-9BA8-4FAF-BD5C-5CC9889E3DB3}"/>
    <cellStyle name="40% - Accent1 21 3" xfId="1788" xr:uid="{B5ABFBEC-3DCB-4DED-9BD1-9B0E1E105D47}"/>
    <cellStyle name="40% - Accent1 21 4" xfId="1789" xr:uid="{EF4FEE5E-BDC8-4A45-9922-432356EC264B}"/>
    <cellStyle name="40% - Accent1 22" xfId="1790" xr:uid="{F6151FC7-03C9-4DD7-97C2-34DCBEA3223F}"/>
    <cellStyle name="40% - Accent1 22 2" xfId="1791" xr:uid="{CDB84188-5570-4E42-8B44-80F1D67D30A8}"/>
    <cellStyle name="40% - Accent1 22 3" xfId="1792" xr:uid="{81F3C1F9-7FF6-4BDF-84DA-2AE35A1F14BB}"/>
    <cellStyle name="40% - Accent1 22 4" xfId="1793" xr:uid="{AEC9E9B6-C882-42E2-80E8-E15458437B1E}"/>
    <cellStyle name="40% - Accent1 23" xfId="1794" xr:uid="{D36DBF34-ACA9-4855-AECE-6D165C3CF45A}"/>
    <cellStyle name="40% - Accent1 23 2" xfId="1795" xr:uid="{181FA46D-B09D-4EC3-BF88-D22ED50ADCD9}"/>
    <cellStyle name="40% - Accent1 23 3" xfId="1796" xr:uid="{C315AB3C-B6C7-40D3-A981-DD3ACD45F9A3}"/>
    <cellStyle name="40% - Accent1 23 4" xfId="1797" xr:uid="{5990695E-0B13-402D-BC5E-AF47A6A08469}"/>
    <cellStyle name="40% - Accent1 24" xfId="1798" xr:uid="{8B815F22-13CB-4E0B-84E9-8221972B06C3}"/>
    <cellStyle name="40% - Accent1 24 2" xfId="1799" xr:uid="{E7885B87-9318-40C9-B9B5-C1D1BB47F62F}"/>
    <cellStyle name="40% - Accent1 24 3" xfId="1800" xr:uid="{D3D3760A-A769-4655-8544-B072896303B7}"/>
    <cellStyle name="40% - Accent1 24 4" xfId="1801" xr:uid="{36F4864C-4EC0-4100-907A-98F78F2E6725}"/>
    <cellStyle name="40% - Accent1 25" xfId="1802" xr:uid="{389AA233-4652-44F2-953B-699834B11279}"/>
    <cellStyle name="40% - Accent1 25 2" xfId="1803" xr:uid="{481B6246-6CF9-4FF7-9320-59F2B7B1A78B}"/>
    <cellStyle name="40% - Accent1 25 3" xfId="1804" xr:uid="{C9C31FA9-E45A-4CF5-B347-5990810DF9A4}"/>
    <cellStyle name="40% - Accent1 25 4" xfId="1805" xr:uid="{CE1D3F0D-BC6D-4CD5-A230-57DA9886C962}"/>
    <cellStyle name="40% - Accent1 26" xfId="1806" xr:uid="{FBE937FC-9459-49E0-AB32-625AC295BBBB}"/>
    <cellStyle name="40% - Accent1 26 2" xfId="1807" xr:uid="{452C761B-A526-47E8-A269-8E41BFBAF86E}"/>
    <cellStyle name="40% - Accent1 26 3" xfId="1808" xr:uid="{E2BC17CE-38F4-4009-BD5D-5F858C49F1AB}"/>
    <cellStyle name="40% - Accent1 26 4" xfId="1809" xr:uid="{5CA92C2B-A130-46BC-B923-102EA6F58AA4}"/>
    <cellStyle name="40% - Accent1 27" xfId="1810" xr:uid="{02B6D0F5-C459-45C6-999F-D15B2705AAA3}"/>
    <cellStyle name="40% - Accent1 27 2" xfId="1811" xr:uid="{07981411-C59B-41F8-857B-4EFD463D14B6}"/>
    <cellStyle name="40% - Accent1 27 3" xfId="1812" xr:uid="{2F6B8255-B2FC-4E0D-B43B-81D9A61B9F2F}"/>
    <cellStyle name="40% - Accent1 27 4" xfId="1813" xr:uid="{9894B9B9-AD44-45E3-B465-3D15F2FB2793}"/>
    <cellStyle name="40% - Accent1 28" xfId="1814" xr:uid="{9C5337A9-733C-4208-8EBA-0767B358D33A}"/>
    <cellStyle name="40% - Accent1 28 2" xfId="1815" xr:uid="{0389EFFB-6E14-4B5D-98AA-85E4C736AD1C}"/>
    <cellStyle name="40% - Accent1 28 3" xfId="1816" xr:uid="{1D09E9AA-9E9B-4D3E-B2B0-E3D5A2DC36E3}"/>
    <cellStyle name="40% - Accent1 28 4" xfId="1817" xr:uid="{68904BB8-AC78-4F82-8CC7-A341C7272D4C}"/>
    <cellStyle name="40% - Accent1 29" xfId="1818" xr:uid="{5921CA6B-05FF-4997-99AD-2FEC2EA79660}"/>
    <cellStyle name="40% - Accent1 29 2" xfId="1819" xr:uid="{2CDAE33F-7D76-4B4E-B2CE-BF8C6CAD1ECD}"/>
    <cellStyle name="40% - Accent1 29 3" xfId="1820" xr:uid="{E3966DCB-8EF9-4B95-BD16-D25FDF889E28}"/>
    <cellStyle name="40% - Accent1 29 4" xfId="1821" xr:uid="{FB3FA0DF-99B7-4166-A9F9-89FF7458BF41}"/>
    <cellStyle name="40% - Accent1 3" xfId="1822" xr:uid="{D5F1C7DD-3458-4FD9-94DB-2F5DEC30C296}"/>
    <cellStyle name="40% - Accent1 3 2" xfId="1823" xr:uid="{099AAFEA-ED95-4749-BE5D-220AECABD99B}"/>
    <cellStyle name="40% - Accent1 3 2 2" xfId="1824" xr:uid="{82ECCCDD-E0B4-4387-AA94-F5AEE5DEFF33}"/>
    <cellStyle name="40% - Accent1 3 2 2 2" xfId="1825" xr:uid="{E26E2D6D-A189-469B-8CF3-BF5FC0BF4F55}"/>
    <cellStyle name="40% - Accent1 3 2 3" xfId="1826" xr:uid="{4CA77684-DC6E-4A9D-AADB-BD7DFD82CD42}"/>
    <cellStyle name="40% - Accent1 3 2 3 2" xfId="1827" xr:uid="{9778E7FF-40D5-4D3C-AF96-BF29BDD225A9}"/>
    <cellStyle name="40% - Accent1 3 2 4" xfId="1828" xr:uid="{EB7D9098-60D4-4CE7-907A-87F7F5D64065}"/>
    <cellStyle name="40% - Accent1 3 3" xfId="1829" xr:uid="{ACF21735-B487-42DF-ADF8-DC75BD266C64}"/>
    <cellStyle name="40% - Accent1 3 3 2" xfId="1830" xr:uid="{AEF34FE9-1F65-448D-87BF-871B821F872D}"/>
    <cellStyle name="40% - Accent1 3 3 3" xfId="1831" xr:uid="{A46BD85B-1C26-46A9-9F6B-CDB60654371B}"/>
    <cellStyle name="40% - Accent1 3 3 4" xfId="1832" xr:uid="{1EA772DA-AD17-470B-BA1E-2478F756D2BD}"/>
    <cellStyle name="40% - Accent1 3 4" xfId="1833" xr:uid="{3A6CF367-4455-4814-9B8B-9C2DD21831F4}"/>
    <cellStyle name="40% - Accent1 3 4 2" xfId="1834" xr:uid="{25B09714-BB5D-4E78-9D5C-32AFF5AE72C5}"/>
    <cellStyle name="40% - Accent1 3 5" xfId="1835" xr:uid="{BBB2894A-3AD3-44B8-AD12-155B47D4392B}"/>
    <cellStyle name="40% - Accent1 3 5 2" xfId="1836" xr:uid="{38BC3F0B-4726-4D69-9FC1-59C369A2DB2F}"/>
    <cellStyle name="40% - Accent1 3 6" xfId="1837" xr:uid="{EF05CE44-F638-45B8-9C2D-7603132F292F}"/>
    <cellStyle name="40% - Accent1 30" xfId="1838" xr:uid="{5E8281F7-5B6C-4AED-A5F4-07A05B94DBAA}"/>
    <cellStyle name="40% - Accent1 30 2" xfId="1839" xr:uid="{5BFF1C49-321E-48F5-8576-B50D52D13AC2}"/>
    <cellStyle name="40% - Accent1 30 3" xfId="1840" xr:uid="{D3C60F4D-37B9-46E2-BF05-2D9958C6695C}"/>
    <cellStyle name="40% - Accent1 30 4" xfId="1841" xr:uid="{F740672D-E357-4EBC-94EE-A86835908492}"/>
    <cellStyle name="40% - Accent1 31" xfId="1842" xr:uid="{034C36A0-56F1-4007-BB47-8CED18589790}"/>
    <cellStyle name="40% - Accent1 31 2" xfId="1843" xr:uid="{05D42EB7-7189-40BB-AD20-7DFB14CF910A}"/>
    <cellStyle name="40% - Accent1 31 3" xfId="1844" xr:uid="{95B54DD6-9458-4659-B8B9-53C463F4990C}"/>
    <cellStyle name="40% - Accent1 31 4" xfId="1845" xr:uid="{E0017957-6D32-45CB-8123-3C2CE3A9BB7D}"/>
    <cellStyle name="40% - Accent1 32" xfId="1846" xr:uid="{B5A3E99B-3F71-4225-AE1F-7A88A16E7299}"/>
    <cellStyle name="40% - Accent1 32 2" xfId="1847" xr:uid="{68DC3532-E69F-4863-AB74-7B76EF577BD7}"/>
    <cellStyle name="40% - Accent1 32 3" xfId="1848" xr:uid="{2F04DAE6-AF1E-476D-B1DC-271F1B18BDFE}"/>
    <cellStyle name="40% - Accent1 32 4" xfId="1849" xr:uid="{6FC5504B-0A76-4BE1-B691-0DC79406824A}"/>
    <cellStyle name="40% - Accent1 33" xfId="1850" xr:uid="{D73435DB-0F7C-4547-8500-598D7094AE50}"/>
    <cellStyle name="40% - Accent1 33 2" xfId="1851" xr:uid="{8C88EB54-D90A-4ACE-BA1F-0130CCBCFC5C}"/>
    <cellStyle name="40% - Accent1 33 3" xfId="1852" xr:uid="{CB34FFC5-5C66-4228-A146-0125BF8E56D2}"/>
    <cellStyle name="40% - Accent1 33 4" xfId="1853" xr:uid="{C85B5AC1-5B1E-43CB-8C09-25B5168749CF}"/>
    <cellStyle name="40% - Accent1 34" xfId="1854" xr:uid="{BB45A847-0226-473B-8E05-FD2CEB60848C}"/>
    <cellStyle name="40% - Accent1 34 2" xfId="1855" xr:uid="{284BEB82-FA79-4A0C-BD13-7FC08AD8D3C3}"/>
    <cellStyle name="40% - Accent1 34 3" xfId="1856" xr:uid="{12AC084D-130E-4186-83AE-5E7638D5638A}"/>
    <cellStyle name="40% - Accent1 34 4" xfId="1857" xr:uid="{479BE12F-B5A2-4C4B-B2BD-A7EDEBAB085B}"/>
    <cellStyle name="40% - Accent1 35" xfId="1858" xr:uid="{D74B103A-9172-4B7B-A749-4E5300F90D80}"/>
    <cellStyle name="40% - Accent1 35 2" xfId="1859" xr:uid="{5827F59B-1559-437A-9D35-22C51140C244}"/>
    <cellStyle name="40% - Accent1 35 3" xfId="1860" xr:uid="{C5230465-A902-4510-807A-15FA10B95A67}"/>
    <cellStyle name="40% - Accent1 35 4" xfId="1861" xr:uid="{2DA2B8A0-72B8-4B45-B73B-E6CA96D881CA}"/>
    <cellStyle name="40% - Accent1 36" xfId="1862" xr:uid="{399EEBC0-69EF-4448-8B0F-5C99C8F972CE}"/>
    <cellStyle name="40% - Accent1 36 2" xfId="1863" xr:uid="{90BEA6ED-5970-493F-A772-BBB60962F6AF}"/>
    <cellStyle name="40% - Accent1 36 3" xfId="1864" xr:uid="{5CBC7A8A-5F59-4672-A6AD-F09EEB94B180}"/>
    <cellStyle name="40% - Accent1 36 4" xfId="1865" xr:uid="{BEC259E6-6346-4867-A786-4EF6CFC3E370}"/>
    <cellStyle name="40% - Accent1 37" xfId="1866" xr:uid="{D80F644C-958B-4B01-90FA-A3D1C19E421B}"/>
    <cellStyle name="40% - Accent1 37 2" xfId="1867" xr:uid="{E2FA763A-433C-4B7E-93FA-A47511F1938E}"/>
    <cellStyle name="40% - Accent1 37 3" xfId="1868" xr:uid="{C8F87A47-424A-4170-96D5-83EF08F5B39C}"/>
    <cellStyle name="40% - Accent1 37 4" xfId="1869" xr:uid="{F0B6CA57-8DE7-431F-9CDC-2060CA7A852B}"/>
    <cellStyle name="40% - Accent1 38" xfId="1870" xr:uid="{95CB4A22-D5A4-44D1-A454-EA0106A2A4F5}"/>
    <cellStyle name="40% - Accent1 38 2" xfId="1871" xr:uid="{18ED1534-2588-4DF0-ADD4-32E85FC375FD}"/>
    <cellStyle name="40% - Accent1 38 3" xfId="1872" xr:uid="{5E407475-85D9-4901-8C88-A656751C73B9}"/>
    <cellStyle name="40% - Accent1 38 4" xfId="1873" xr:uid="{A9C01CD7-5E79-4CC0-92FD-F11AA48BC093}"/>
    <cellStyle name="40% - Accent1 39" xfId="1874" xr:uid="{4D0EA8D1-BE23-4EC7-8310-C9EAABEFA1E4}"/>
    <cellStyle name="40% - Accent1 39 2" xfId="1875" xr:uid="{8323183C-F957-4DD7-AD3C-75F25DFDEE0E}"/>
    <cellStyle name="40% - Accent1 39 3" xfId="1876" xr:uid="{6A7DF228-CAC0-4C9C-B351-521D1D756B45}"/>
    <cellStyle name="40% - Accent1 39 4" xfId="1877" xr:uid="{D6B6EA1F-EB5B-46CE-AA90-2BBAA7DDA8D8}"/>
    <cellStyle name="40% - Accent1 4" xfId="1878" xr:uid="{70E44FF9-CB65-468A-ACB7-6AB9C24BF90E}"/>
    <cellStyle name="40% - Accent1 4 2" xfId="1879" xr:uid="{57520298-482D-4FD7-9174-855DA9EDC2E2}"/>
    <cellStyle name="40% - Accent1 4 2 2" xfId="1880" xr:uid="{6882237F-EF64-4047-BEB0-1DD53E0230D7}"/>
    <cellStyle name="40% - Accent1 4 2 2 2" xfId="1881" xr:uid="{F3639B96-F895-41D7-9B28-FFCBA2FAD31A}"/>
    <cellStyle name="40% - Accent1 4 2 3" xfId="1882" xr:uid="{458B86A6-75C1-4AC9-BD89-CF4DCBE69615}"/>
    <cellStyle name="40% - Accent1 4 2 3 2" xfId="1883" xr:uid="{5C70471F-FD4E-4B6C-950E-EA94CBDE7EF5}"/>
    <cellStyle name="40% - Accent1 4 2 4" xfId="1884" xr:uid="{ECC96A8A-90C7-4650-9448-9D6F83147C9A}"/>
    <cellStyle name="40% - Accent1 4 3" xfId="1885" xr:uid="{4C503BD0-B6FC-4DDD-98CE-02CD592B7522}"/>
    <cellStyle name="40% - Accent1 4 3 2" xfId="1886" xr:uid="{5C6EF6A1-8772-4EAE-9D9C-D9163FE706F6}"/>
    <cellStyle name="40% - Accent1 4 3 3" xfId="1887" xr:uid="{1C78336D-0905-468D-9424-6853279CC107}"/>
    <cellStyle name="40% - Accent1 4 3 4" xfId="1888" xr:uid="{ED57575E-262D-40BB-83F4-3E4606D17B64}"/>
    <cellStyle name="40% - Accent1 4 4" xfId="1889" xr:uid="{2A60E187-A29A-44E8-9958-090CA57256F5}"/>
    <cellStyle name="40% - Accent1 4 4 2" xfId="1890" xr:uid="{9FA4E1EE-1D1B-4154-80D7-E20652EEBAF7}"/>
    <cellStyle name="40% - Accent1 4 5" xfId="1891" xr:uid="{7B1E3BD1-FC61-4F7B-AB0B-B13FD63228F5}"/>
    <cellStyle name="40% - Accent1 4 5 2" xfId="1892" xr:uid="{F3C1C3C1-AABE-4492-BD13-6E506893EF36}"/>
    <cellStyle name="40% - Accent1 4 6" xfId="1893" xr:uid="{5A79972E-0DBE-4E18-8C89-E9493A00FEE2}"/>
    <cellStyle name="40% - Accent1 40" xfId="1894" xr:uid="{0FE44E90-171B-4E79-8244-19865C98F366}"/>
    <cellStyle name="40% - Accent1 40 2" xfId="1895" xr:uid="{DD19909E-53A3-4142-972E-8EA79A754F87}"/>
    <cellStyle name="40% - Accent1 40 3" xfId="1896" xr:uid="{B80F0322-B358-42D5-8C5D-331A519BA73C}"/>
    <cellStyle name="40% - Accent1 40 4" xfId="1897" xr:uid="{4689A835-DFAE-4379-BB2A-7B89AAA4E8D5}"/>
    <cellStyle name="40% - Accent1 5" xfId="1898" xr:uid="{3FE96336-5905-4EFA-9560-8B6A2A6F572A}"/>
    <cellStyle name="40% - Accent1 5 2" xfId="1899" xr:uid="{5066B863-1CC8-4BC1-BD9E-F40579535B50}"/>
    <cellStyle name="40% - Accent1 5 2 2" xfId="1900" xr:uid="{CDEB51EC-2254-48AE-A75A-3353C8244923}"/>
    <cellStyle name="40% - Accent1 5 2 2 2" xfId="1901" xr:uid="{2C252AD7-E202-4874-8969-60C710193EFD}"/>
    <cellStyle name="40% - Accent1 5 2 2 2 2" xfId="1902" xr:uid="{5169692F-DC47-4340-B0C6-D49C907D598F}"/>
    <cellStyle name="40% - Accent1 5 2 2 3" xfId="1903" xr:uid="{98D7F719-940A-49E6-B217-6030DAF7ADED}"/>
    <cellStyle name="40% - Accent1 5 2 2 3 2" xfId="1904" xr:uid="{6F8BEC4D-6F9E-4064-BC0E-81886FEE4CDE}"/>
    <cellStyle name="40% - Accent1 5 2 2 4" xfId="1905" xr:uid="{0EBA5580-D4E2-49A1-9541-1381EF3B5B74}"/>
    <cellStyle name="40% - Accent1 5 2 3" xfId="1906" xr:uid="{C8C103F2-0DF1-4F4B-A9C7-AF713672B6EA}"/>
    <cellStyle name="40% - Accent1 5 2 4" xfId="1907" xr:uid="{6E567716-9133-4361-B228-2186C4CFE738}"/>
    <cellStyle name="40% - Accent1 5 2 5" xfId="1908" xr:uid="{47FA5947-6F72-45DD-B537-60E129D19F13}"/>
    <cellStyle name="40% - Accent1 5 3" xfId="1909" xr:uid="{9851FDB4-371D-4FE6-AAFA-88B88B14D981}"/>
    <cellStyle name="40% - Accent1 5 3 2" xfId="1910" xr:uid="{068DA3E7-32B5-4B3D-BA1D-C3AA8B68484A}"/>
    <cellStyle name="40% - Accent1 5 4" xfId="1911" xr:uid="{ADE280A3-4A5D-45A7-AECA-B69EFDA8A814}"/>
    <cellStyle name="40% - Accent1 5 4 2" xfId="1912" xr:uid="{821A9A2F-C0CA-42AD-B6A3-30499AB20854}"/>
    <cellStyle name="40% - Accent1 5 5" xfId="1913" xr:uid="{D68CA7F0-94BB-4556-8784-41218B74B340}"/>
    <cellStyle name="40% - Accent1 6" xfId="1914" xr:uid="{084DF3B5-6C7E-4C4C-8E18-9D6448EE95F0}"/>
    <cellStyle name="40% - Accent1 6 2" xfId="1915" xr:uid="{D81D26CB-F215-4E0A-850F-4C286087A2CA}"/>
    <cellStyle name="40% - Accent1 6 3" xfId="1916" xr:uid="{736ECFA8-267A-4ABF-8A4F-CCD751E1E3AD}"/>
    <cellStyle name="40% - Accent1 6 4" xfId="1917" xr:uid="{C5FB5C20-2C47-4EBB-BE95-6610D9CE0191}"/>
    <cellStyle name="40% - Accent1 7" xfId="1918" xr:uid="{E60144C2-B10D-4716-8B83-7C503DBC862B}"/>
    <cellStyle name="40% - Accent1 7 2" xfId="1919" xr:uid="{0609A6EE-FD06-48F4-905A-CD7241623B38}"/>
    <cellStyle name="40% - Accent1 7 3" xfId="1920" xr:uid="{DA484663-9EF8-4978-9C18-F4903A91D1BF}"/>
    <cellStyle name="40% - Accent1 7 4" xfId="1921" xr:uid="{3DC1FC2C-42FE-4AAC-8874-1099C18D62E1}"/>
    <cellStyle name="40% - Accent1 8" xfId="1922" xr:uid="{E321BA6B-8868-4312-B8A5-E1261AA65C84}"/>
    <cellStyle name="40% - Accent1 8 2" xfId="1923" xr:uid="{23E7CE59-54A8-4774-A774-C33BDFA64DC2}"/>
    <cellStyle name="40% - Accent1 8 3" xfId="1924" xr:uid="{573B9B25-80EB-4D6C-9720-E6E040E269E3}"/>
    <cellStyle name="40% - Accent1 8 4" xfId="1925" xr:uid="{7F49F5B8-2EE5-423B-8186-189D25C276C8}"/>
    <cellStyle name="40% - Accent1 9" xfId="1926" xr:uid="{50DA42E7-4C11-4A7B-8922-18135EB7A47F}"/>
    <cellStyle name="40% - Accent1 9 2" xfId="1927" xr:uid="{73820AFA-52E7-45D9-A969-E334DC261A81}"/>
    <cellStyle name="40% - Accent1 9 3" xfId="1928" xr:uid="{1CDFAA96-7045-4AC4-98F9-4B0894766E37}"/>
    <cellStyle name="40% - Accent1 9 4" xfId="1929" xr:uid="{D0ED7E34-8CF6-42EE-8B9B-4BB1E09A418E}"/>
    <cellStyle name="40% - Accent2 10" xfId="1930" xr:uid="{D018F714-F5B7-4F6A-994C-CA2A17DA2668}"/>
    <cellStyle name="40% - Accent2 10 2" xfId="1931" xr:uid="{464A8D15-048C-4B34-987C-9BA70FFB9AC5}"/>
    <cellStyle name="40% - Accent2 10 3" xfId="1932" xr:uid="{8E422A66-380F-4861-84C1-900063D2FE4B}"/>
    <cellStyle name="40% - Accent2 10 4" xfId="1933" xr:uid="{62573EEA-3251-4AF1-988D-C9D709D4E527}"/>
    <cellStyle name="40% - Accent2 11" xfId="1934" xr:uid="{6178B405-0C0B-4EB5-AD5E-C63482984CC0}"/>
    <cellStyle name="40% - Accent2 11 2" xfId="1935" xr:uid="{135A9665-4FF4-4169-A171-7FDC081454F1}"/>
    <cellStyle name="40% - Accent2 11 3" xfId="1936" xr:uid="{6C7F901A-6EBB-4230-88F0-E4936B8DF83F}"/>
    <cellStyle name="40% - Accent2 11 4" xfId="1937" xr:uid="{961B59DB-BCEE-49B1-B7BB-0576F738C16D}"/>
    <cellStyle name="40% - Accent2 12" xfId="1938" xr:uid="{F912EACC-B6B3-4532-865A-225D7AACFC69}"/>
    <cellStyle name="40% - Accent2 12 2" xfId="1939" xr:uid="{D59ED607-6599-42B1-9944-D886E50FDE06}"/>
    <cellStyle name="40% - Accent2 12 3" xfId="1940" xr:uid="{28323582-4E69-4B2E-9F13-28CEB8ABC249}"/>
    <cellStyle name="40% - Accent2 12 4" xfId="1941" xr:uid="{B2DD33AC-6B9D-477D-8B91-CD652984EB85}"/>
    <cellStyle name="40% - Accent2 13" xfId="1942" xr:uid="{916C519D-281D-4D98-9206-A54D6A5AE504}"/>
    <cellStyle name="40% - Accent2 13 2" xfId="1943" xr:uid="{E248EA0D-28CF-4455-B927-8566EE9F1BFA}"/>
    <cellStyle name="40% - Accent2 13 3" xfId="1944" xr:uid="{5E93ED64-B6A3-4E1D-B35C-19131CE7745C}"/>
    <cellStyle name="40% - Accent2 13 4" xfId="1945" xr:uid="{E6B64536-F617-4690-9442-A88AE50E5B62}"/>
    <cellStyle name="40% - Accent2 14" xfId="1946" xr:uid="{1C9F3B9C-FB41-419B-ACB9-748F4CAE2D8D}"/>
    <cellStyle name="40% - Accent2 14 2" xfId="1947" xr:uid="{25A1E0D2-0C79-4EDB-95F1-F9950B883D09}"/>
    <cellStyle name="40% - Accent2 14 3" xfId="1948" xr:uid="{8368B559-1696-4869-900F-2C272ADD24F7}"/>
    <cellStyle name="40% - Accent2 14 4" xfId="1949" xr:uid="{0D6C919E-4C06-4D40-A27B-BE65BC926061}"/>
    <cellStyle name="40% - Accent2 15" xfId="1950" xr:uid="{5DA93838-92D8-4F5D-98F9-5458E8191951}"/>
    <cellStyle name="40% - Accent2 15 2" xfId="1951" xr:uid="{C2A45161-0AFE-45CC-A802-1F0B49954824}"/>
    <cellStyle name="40% - Accent2 15 3" xfId="1952" xr:uid="{E77EB371-33FD-4102-8167-182876702851}"/>
    <cellStyle name="40% - Accent2 15 4" xfId="1953" xr:uid="{2059D1D3-0750-4C91-94D4-BC952CF94F1C}"/>
    <cellStyle name="40% - Accent2 16" xfId="1954" xr:uid="{7BD63DEE-0CBC-479B-AB33-187B8794751B}"/>
    <cellStyle name="40% - Accent2 16 2" xfId="1955" xr:uid="{DEDED64A-D96A-430C-B40F-1538EAC9D6FF}"/>
    <cellStyle name="40% - Accent2 16 3" xfId="1956" xr:uid="{5BF79474-97BD-4AA7-A099-83ADB434C088}"/>
    <cellStyle name="40% - Accent2 16 4" xfId="1957" xr:uid="{24D2D60A-89AB-4AAF-9B54-DDA72DFC11A2}"/>
    <cellStyle name="40% - Accent2 17" xfId="1958" xr:uid="{37E99450-5C3F-4BDC-B341-F4F8D6DCF945}"/>
    <cellStyle name="40% - Accent2 17 2" xfId="1959" xr:uid="{63C940BE-2F1B-4DFA-BB87-0AD4A01E9990}"/>
    <cellStyle name="40% - Accent2 17 3" xfId="1960" xr:uid="{AC796A2B-3649-4BA1-95F4-EA02FDBF0A24}"/>
    <cellStyle name="40% - Accent2 17 4" xfId="1961" xr:uid="{ED798C75-7894-4B76-A406-006B5C4AE256}"/>
    <cellStyle name="40% - Accent2 18" xfId="1962" xr:uid="{E2A6A480-4BCA-4AB8-A353-DA242E62A28F}"/>
    <cellStyle name="40% - Accent2 18 2" xfId="1963" xr:uid="{5DB8250C-D70F-47D2-A79A-416D8DA19E06}"/>
    <cellStyle name="40% - Accent2 18 3" xfId="1964" xr:uid="{2406B4BF-5B62-4F2C-AE42-AFA076888DFC}"/>
    <cellStyle name="40% - Accent2 18 4" xfId="1965" xr:uid="{A7D70B54-DB24-4E92-B560-E39F00A00BB9}"/>
    <cellStyle name="40% - Accent2 19" xfId="1966" xr:uid="{D20946A4-D525-4CD2-86C2-C07E8E11D6F5}"/>
    <cellStyle name="40% - Accent2 19 2" xfId="1967" xr:uid="{B1482B65-114E-4FD5-88B5-697E7A2C433E}"/>
    <cellStyle name="40% - Accent2 19 3" xfId="1968" xr:uid="{F404677E-1972-4F9D-AF19-256B38069BB7}"/>
    <cellStyle name="40% - Accent2 19 4" xfId="1969" xr:uid="{DA639D61-5BC9-4F10-9B41-DFDFEB013521}"/>
    <cellStyle name="40% - Accent2 2" xfId="16" xr:uid="{00000000-0005-0000-0000-000007000000}"/>
    <cellStyle name="40% - Accent2 2 2" xfId="1970" xr:uid="{06DEDCBA-6AED-4E56-AE07-464B2B932470}"/>
    <cellStyle name="40% - Accent2 2 2 2" xfId="1971" xr:uid="{2AA9E3DE-D883-4115-9156-7D2E8B3794D4}"/>
    <cellStyle name="40% - Accent2 2 2 2 2" xfId="1972" xr:uid="{B5D2F12C-D507-4C1C-8CDD-1B34EB25B923}"/>
    <cellStyle name="40% - Accent2 2 2 2 3" xfId="1973" xr:uid="{879BDC4A-062B-4EDE-840F-8A0AFAB71932}"/>
    <cellStyle name="40% - Accent2 2 2 2 4" xfId="1974" xr:uid="{DC75F54C-E22E-4119-81D0-6BBACBEBA24B}"/>
    <cellStyle name="40% - Accent2 2 2 3" xfId="1975" xr:uid="{F5961D02-A7E1-41AA-A0CF-5D45EB71E458}"/>
    <cellStyle name="40% - Accent2 2 2 3 2" xfId="1976" xr:uid="{343B4E9D-A8AF-44ED-9945-11808BEDDADC}"/>
    <cellStyle name="40% - Accent2 2 2 3 2 2" xfId="1977" xr:uid="{E8ED7812-5D5D-4FA0-8463-4F479FA18716}"/>
    <cellStyle name="40% - Accent2 2 2 3 3" xfId="1978" xr:uid="{D07E89F0-DA03-4AE6-9F3B-B61DC6760B57}"/>
    <cellStyle name="40% - Accent2 2 2 3 3 2" xfId="1979" xr:uid="{B37DABCD-A7E1-40F5-B98A-D7CAB0F4DDFF}"/>
    <cellStyle name="40% - Accent2 2 2 3 4" xfId="1980" xr:uid="{B7602D2F-DB37-4572-BEE5-2AC5CDB6FCBB}"/>
    <cellStyle name="40% - Accent2 2 2 4" xfId="1981" xr:uid="{F8FA17E8-95FC-46E6-A6B8-93F3B24A5C87}"/>
    <cellStyle name="40% - Accent2 2 2 5" xfId="1982" xr:uid="{D6603D55-C80E-4E67-BBF2-0CA6BC99866F}"/>
    <cellStyle name="40% - Accent2 2 2 6" xfId="1983" xr:uid="{5D9E5A4A-B016-4B61-AA36-01BF60F8AEF9}"/>
    <cellStyle name="40% - Accent2 2 3" xfId="1984" xr:uid="{987E4323-4D1A-4EF9-BB92-7E2AA4FCFA98}"/>
    <cellStyle name="40% - Accent2 2 3 2" xfId="1985" xr:uid="{92A20792-B8A0-4EF4-8090-7DFAB9D6D3B3}"/>
    <cellStyle name="40% - Accent2 2 3 2 2" xfId="1986" xr:uid="{870AA529-5DC3-493C-9B68-8CB50B19543B}"/>
    <cellStyle name="40% - Accent2 2 3 3" xfId="1987" xr:uid="{FA5F5CBC-082C-4AEA-A782-B7F93E1775EC}"/>
    <cellStyle name="40% - Accent2 2 3 3 2" xfId="1988" xr:uid="{D68F307F-DECB-4F49-8589-6C5127CE07A4}"/>
    <cellStyle name="40% - Accent2 2 3 4" xfId="1989" xr:uid="{1BDE2380-54BD-4892-9E56-7FA58C7017DD}"/>
    <cellStyle name="40% - Accent2 2 4" xfId="1990" xr:uid="{C8B9B574-FD6B-494E-807E-8C9ED211B79F}"/>
    <cellStyle name="40% - Accent2 2 4 2" xfId="1991" xr:uid="{1C5CD7AF-13A2-4CDE-B957-F11765A6843A}"/>
    <cellStyle name="40% - Accent2 2 5" xfId="1992" xr:uid="{5AAB0157-F34C-4419-8781-21E330D0F22B}"/>
    <cellStyle name="40% - Accent2 2 5 2" xfId="1993" xr:uid="{42026915-F015-44CC-944D-BC5184257D09}"/>
    <cellStyle name="40% - Accent2 2 6" xfId="1994" xr:uid="{29CFE0EF-C01C-43C9-90C6-99D6DC7A15E9}"/>
    <cellStyle name="40% - Accent2 2 7" xfId="1995" xr:uid="{C7C789C3-5CF0-4386-B8AB-1E672727C340}"/>
    <cellStyle name="40% - Accent2 20" xfId="1996" xr:uid="{B68CA5CD-D592-4076-A319-D4F88C28FFB7}"/>
    <cellStyle name="40% - Accent2 20 2" xfId="1997" xr:uid="{EE1C3307-20BE-4495-9183-AB63721641F1}"/>
    <cellStyle name="40% - Accent2 20 3" xfId="1998" xr:uid="{E0AA0C27-59F5-4D54-94E9-17052ED02E28}"/>
    <cellStyle name="40% - Accent2 20 4" xfId="1999" xr:uid="{F52639F9-E86C-4BAD-B569-0FE6BC25134C}"/>
    <cellStyle name="40% - Accent2 21" xfId="2000" xr:uid="{1E16DFFE-5742-455A-A7DA-F5C60B2203F0}"/>
    <cellStyle name="40% - Accent2 21 2" xfId="2001" xr:uid="{560C5043-5F71-47B9-903D-60AA99A1C552}"/>
    <cellStyle name="40% - Accent2 21 3" xfId="2002" xr:uid="{016BE0AA-50EA-43A1-9E8B-6854D86CE4DC}"/>
    <cellStyle name="40% - Accent2 21 4" xfId="2003" xr:uid="{E009EC4D-5110-4ACF-B7DE-F0BA33DB084C}"/>
    <cellStyle name="40% - Accent2 22" xfId="2004" xr:uid="{4B076A6F-173D-4439-9E9E-0152BA76417A}"/>
    <cellStyle name="40% - Accent2 22 2" xfId="2005" xr:uid="{0312A7AA-2E3F-462A-9B48-32562B40A01F}"/>
    <cellStyle name="40% - Accent2 22 3" xfId="2006" xr:uid="{DC21A559-FAE7-4E67-AD1B-77510CD3940E}"/>
    <cellStyle name="40% - Accent2 22 4" xfId="2007" xr:uid="{804D6D82-8579-474C-9FA7-3C13DFB23546}"/>
    <cellStyle name="40% - Accent2 23" xfId="2008" xr:uid="{D6932B63-34AB-4112-B3B2-18C7DD8AE024}"/>
    <cellStyle name="40% - Accent2 23 2" xfId="2009" xr:uid="{5CADF77B-2E0E-4965-A31D-DD1F5CF03751}"/>
    <cellStyle name="40% - Accent2 23 3" xfId="2010" xr:uid="{7EC3BC3E-8B7D-476D-8367-43E03053A2D7}"/>
    <cellStyle name="40% - Accent2 23 4" xfId="2011" xr:uid="{B5172AEA-3E4E-414C-ABDC-B544F7704E8B}"/>
    <cellStyle name="40% - Accent2 24" xfId="2012" xr:uid="{75F921B8-DCE8-4708-BE5C-300C93E428BC}"/>
    <cellStyle name="40% - Accent2 24 2" xfId="2013" xr:uid="{BDE397D3-C721-4778-969F-6A4F71619089}"/>
    <cellStyle name="40% - Accent2 24 3" xfId="2014" xr:uid="{A4BB8EB5-0925-4FB7-BBB1-A61C286B167A}"/>
    <cellStyle name="40% - Accent2 24 4" xfId="2015" xr:uid="{44D35E87-7B12-456E-BFB2-599A0C4DC94B}"/>
    <cellStyle name="40% - Accent2 25" xfId="2016" xr:uid="{FBC22CDD-5E27-4508-BB3D-C2E698642FA5}"/>
    <cellStyle name="40% - Accent2 25 2" xfId="2017" xr:uid="{2A43D25A-F2D9-4E71-AE25-ED4B80E77399}"/>
    <cellStyle name="40% - Accent2 25 3" xfId="2018" xr:uid="{DE569AD9-04A3-43A2-ADAB-4BE230514942}"/>
    <cellStyle name="40% - Accent2 25 4" xfId="2019" xr:uid="{938939FD-6782-40A2-B9DD-F2FF7D738333}"/>
    <cellStyle name="40% - Accent2 26" xfId="2020" xr:uid="{8120D1D7-ABFB-40D9-869F-7ECBDB84948B}"/>
    <cellStyle name="40% - Accent2 26 2" xfId="2021" xr:uid="{9544BB68-FDAB-43F4-93A9-27132C6EA10E}"/>
    <cellStyle name="40% - Accent2 26 3" xfId="2022" xr:uid="{1A1E2797-A0C9-4DC6-96F2-B0E924A4770A}"/>
    <cellStyle name="40% - Accent2 26 4" xfId="2023" xr:uid="{6FC0F4A1-BFB6-4E34-ABAB-55FF60268997}"/>
    <cellStyle name="40% - Accent2 27" xfId="2024" xr:uid="{AAB21993-8FA1-4A02-A94B-F399B5A8460F}"/>
    <cellStyle name="40% - Accent2 27 2" xfId="2025" xr:uid="{5192A1C8-5236-4C4A-B999-DF29ED0F1CC8}"/>
    <cellStyle name="40% - Accent2 27 3" xfId="2026" xr:uid="{7724327C-158B-45E3-9364-CE6B0BA2C7A7}"/>
    <cellStyle name="40% - Accent2 27 4" xfId="2027" xr:uid="{9677EA4A-01EF-4B19-8845-6023EC492253}"/>
    <cellStyle name="40% - Accent2 28" xfId="2028" xr:uid="{8CF064BC-6F6E-4021-9E75-9DAABB5FAD2B}"/>
    <cellStyle name="40% - Accent2 28 2" xfId="2029" xr:uid="{B018601F-066B-42C4-BB71-A7EA168A3AFF}"/>
    <cellStyle name="40% - Accent2 28 3" xfId="2030" xr:uid="{B8969FB0-88D6-4934-B5A5-B1DE6306A926}"/>
    <cellStyle name="40% - Accent2 28 4" xfId="2031" xr:uid="{BD91D24A-5D42-4C26-83A5-70BA2AC4E85A}"/>
    <cellStyle name="40% - Accent2 29" xfId="2032" xr:uid="{363EE324-138E-4CCF-946B-5009E22B9A7D}"/>
    <cellStyle name="40% - Accent2 29 2" xfId="2033" xr:uid="{B4A2ED70-B31B-42C8-AA93-4BB5911DC11C}"/>
    <cellStyle name="40% - Accent2 29 3" xfId="2034" xr:uid="{C53EE241-A8D9-4E09-9B9E-82D576267DCE}"/>
    <cellStyle name="40% - Accent2 29 4" xfId="2035" xr:uid="{B781F792-FCDB-4677-996A-2A426E0D615E}"/>
    <cellStyle name="40% - Accent2 3" xfId="2036" xr:uid="{73519D93-8A82-4F33-85B4-E98A483ABB56}"/>
    <cellStyle name="40% - Accent2 3 2" xfId="2037" xr:uid="{C28F4CA3-39C3-4DB6-BFDE-E341A3584333}"/>
    <cellStyle name="40% - Accent2 3 2 2" xfId="2038" xr:uid="{29CF83DD-048F-4A93-8D50-80A59A26B1B6}"/>
    <cellStyle name="40% - Accent2 3 2 2 2" xfId="2039" xr:uid="{484378C8-4807-42AF-8642-08248B159D59}"/>
    <cellStyle name="40% - Accent2 3 2 3" xfId="2040" xr:uid="{EFB085D1-1586-4A9F-A9D9-351997990EA1}"/>
    <cellStyle name="40% - Accent2 3 2 3 2" xfId="2041" xr:uid="{CD4BEF33-9388-40A4-921D-7263F0CAA11E}"/>
    <cellStyle name="40% - Accent2 3 2 4" xfId="2042" xr:uid="{1F56B8A5-9A8B-4549-8391-A520C96AB77F}"/>
    <cellStyle name="40% - Accent2 3 3" xfId="2043" xr:uid="{4153C626-861E-4FCE-A405-077639D6623F}"/>
    <cellStyle name="40% - Accent2 3 3 2" xfId="2044" xr:uid="{34462372-41DA-41DB-BFDD-083959FA57CE}"/>
    <cellStyle name="40% - Accent2 3 3 3" xfId="2045" xr:uid="{F3FCC58E-DEC9-45AB-BB68-449364FF9640}"/>
    <cellStyle name="40% - Accent2 3 3 4" xfId="2046" xr:uid="{EAB7C39D-796D-43CC-A5B6-079F1CFCE9A9}"/>
    <cellStyle name="40% - Accent2 3 4" xfId="2047" xr:uid="{8EA47061-C2EC-4274-BB65-8DFD05829DDC}"/>
    <cellStyle name="40% - Accent2 3 4 2" xfId="2048" xr:uid="{D077EF4C-B50C-4D11-8E8B-35D3714CE094}"/>
    <cellStyle name="40% - Accent2 3 5" xfId="2049" xr:uid="{418B6BD5-6B15-41AE-95B0-43D4D8278221}"/>
    <cellStyle name="40% - Accent2 3 5 2" xfId="2050" xr:uid="{0AAC49DF-CA24-440D-B6D1-C11B3488A160}"/>
    <cellStyle name="40% - Accent2 3 6" xfId="2051" xr:uid="{4494F3F2-7824-47F0-935A-D5DD2BB3ADCD}"/>
    <cellStyle name="40% - Accent2 30" xfId="2052" xr:uid="{59CB5C01-492A-4DAB-A359-B814E21A858C}"/>
    <cellStyle name="40% - Accent2 30 2" xfId="2053" xr:uid="{778C47FD-1024-4DB1-AB43-D30B90E7BB8C}"/>
    <cellStyle name="40% - Accent2 30 3" xfId="2054" xr:uid="{BC157A9E-841B-49F1-A13B-B675DB71F37A}"/>
    <cellStyle name="40% - Accent2 30 4" xfId="2055" xr:uid="{36CB5347-5E7D-4921-9AFE-4386751CBA9A}"/>
    <cellStyle name="40% - Accent2 31" xfId="2056" xr:uid="{DC7182A3-B186-466F-ABEC-F027649648D3}"/>
    <cellStyle name="40% - Accent2 31 2" xfId="2057" xr:uid="{5DF908EB-C519-49D1-BCD9-B3ABF5503B58}"/>
    <cellStyle name="40% - Accent2 31 3" xfId="2058" xr:uid="{9E5A24A1-6C67-44D1-A978-BC503F5D2A9E}"/>
    <cellStyle name="40% - Accent2 31 4" xfId="2059" xr:uid="{79BFF016-2D51-4D6B-B747-11BDF10CB998}"/>
    <cellStyle name="40% - Accent2 32" xfId="2060" xr:uid="{E8108C9A-40B0-4451-978D-579C5CA28FF9}"/>
    <cellStyle name="40% - Accent2 32 2" xfId="2061" xr:uid="{31ECB425-A7EE-4C0C-800D-535561C8BB33}"/>
    <cellStyle name="40% - Accent2 32 3" xfId="2062" xr:uid="{4BA794B9-9250-43D9-9413-D280027E52C8}"/>
    <cellStyle name="40% - Accent2 32 4" xfId="2063" xr:uid="{42340CAB-8951-49B9-B002-485EA44436F0}"/>
    <cellStyle name="40% - Accent2 33" xfId="2064" xr:uid="{F07074E1-3407-4DEB-98A5-98749554AEBC}"/>
    <cellStyle name="40% - Accent2 33 2" xfId="2065" xr:uid="{E2FDE07A-BCB7-41D7-9341-7B72FCC2277B}"/>
    <cellStyle name="40% - Accent2 33 3" xfId="2066" xr:uid="{72603013-9C66-4B69-BE19-49779C879F99}"/>
    <cellStyle name="40% - Accent2 33 4" xfId="2067" xr:uid="{99D9B7E1-4ECC-4FFF-95D6-CC0B12C366C0}"/>
    <cellStyle name="40% - Accent2 34" xfId="2068" xr:uid="{25635CB9-5947-4AE7-893D-3BEB6847A07E}"/>
    <cellStyle name="40% - Accent2 34 2" xfId="2069" xr:uid="{4E273D7C-E499-4D18-9120-FE846526FFAF}"/>
    <cellStyle name="40% - Accent2 34 3" xfId="2070" xr:uid="{A09A091D-81B4-4496-BA1D-B219D2A0E09C}"/>
    <cellStyle name="40% - Accent2 34 4" xfId="2071" xr:uid="{D6A5D195-88CC-4149-A8CB-B8C5993CC190}"/>
    <cellStyle name="40% - Accent2 35" xfId="2072" xr:uid="{4D9185DB-17B9-4855-A963-6E86E76AFA04}"/>
    <cellStyle name="40% - Accent2 35 2" xfId="2073" xr:uid="{0684A3D3-7CB5-447A-9CDC-98F6C66B88FB}"/>
    <cellStyle name="40% - Accent2 35 3" xfId="2074" xr:uid="{06DD63CF-E416-4340-92A2-7D894A16D3B3}"/>
    <cellStyle name="40% - Accent2 35 4" xfId="2075" xr:uid="{B3BBD139-DA7A-428F-ADB5-960F1AAED2FB}"/>
    <cellStyle name="40% - Accent2 36" xfId="2076" xr:uid="{6E1DFBDA-6906-4BAD-BC20-1ACA51EC3780}"/>
    <cellStyle name="40% - Accent2 36 2" xfId="2077" xr:uid="{F44E89F9-A4B2-4D9F-81D3-DC099FDAA076}"/>
    <cellStyle name="40% - Accent2 36 3" xfId="2078" xr:uid="{84151F04-B188-44A9-A77B-BF9F365E0C01}"/>
    <cellStyle name="40% - Accent2 36 4" xfId="2079" xr:uid="{5B89C61C-7B8B-4B2D-B6AE-09084660CE9F}"/>
    <cellStyle name="40% - Accent2 37" xfId="2080" xr:uid="{A731AD17-5DC3-4B19-B42E-FC39DA9D48D3}"/>
    <cellStyle name="40% - Accent2 37 2" xfId="2081" xr:uid="{AFD29CEC-F5BF-48E8-8A6F-9769EE70117D}"/>
    <cellStyle name="40% - Accent2 37 3" xfId="2082" xr:uid="{EA082BCC-BC4B-4D83-8E1E-B9BBAB1535A4}"/>
    <cellStyle name="40% - Accent2 37 4" xfId="2083" xr:uid="{E4B0F348-508A-472F-9755-168FDE622146}"/>
    <cellStyle name="40% - Accent2 38" xfId="2084" xr:uid="{5A798180-506B-4439-8D67-C798CC93413C}"/>
    <cellStyle name="40% - Accent2 38 2" xfId="2085" xr:uid="{A327129A-8080-420A-AF6D-B83ACD9FD6C0}"/>
    <cellStyle name="40% - Accent2 38 3" xfId="2086" xr:uid="{6FEF8B7E-B5F4-4B6E-B0F9-DBB4D03A9847}"/>
    <cellStyle name="40% - Accent2 38 4" xfId="2087" xr:uid="{E48B8AE7-5B1C-4F49-ACB9-15186075FF4E}"/>
    <cellStyle name="40% - Accent2 39" xfId="2088" xr:uid="{9385E187-3AA7-4323-BED9-1CF94EE132F3}"/>
    <cellStyle name="40% - Accent2 39 2" xfId="2089" xr:uid="{68C71BDF-2F02-48BA-B91F-5DB40419CBE3}"/>
    <cellStyle name="40% - Accent2 39 3" xfId="2090" xr:uid="{17D20C85-EEAB-4C0D-88FD-91F043239051}"/>
    <cellStyle name="40% - Accent2 39 4" xfId="2091" xr:uid="{CC561CC7-A67A-4D17-8C5F-BC02402678F7}"/>
    <cellStyle name="40% - Accent2 4" xfId="2092" xr:uid="{F59DBC17-1DAC-44C7-8C07-D279D6622397}"/>
    <cellStyle name="40% - Accent2 4 2" xfId="2093" xr:uid="{1DB74C67-95C8-4E32-AA7F-8079EA528924}"/>
    <cellStyle name="40% - Accent2 4 2 2" xfId="2094" xr:uid="{27AFA0B9-F481-406B-B3A7-5C4E87E2EF40}"/>
    <cellStyle name="40% - Accent2 4 2 2 2" xfId="2095" xr:uid="{6ECF57EC-5AFB-4BF1-89D6-4E50EEE73F86}"/>
    <cellStyle name="40% - Accent2 4 2 3" xfId="2096" xr:uid="{2C116871-1238-44B6-B490-67C8D2AEECBC}"/>
    <cellStyle name="40% - Accent2 4 2 3 2" xfId="2097" xr:uid="{37791EDB-8242-408D-9C2F-AA23178221E5}"/>
    <cellStyle name="40% - Accent2 4 2 4" xfId="2098" xr:uid="{B6C76305-FE59-4F20-8AD0-9866288D5F43}"/>
    <cellStyle name="40% - Accent2 4 3" xfId="2099" xr:uid="{5F698B40-4105-4478-9168-7B5E26681E9C}"/>
    <cellStyle name="40% - Accent2 4 3 2" xfId="2100" xr:uid="{F48A6075-09AF-42D3-A673-F9BA3625C599}"/>
    <cellStyle name="40% - Accent2 4 3 3" xfId="2101" xr:uid="{C3241639-11BD-4EF5-9C9B-185DFBDDD241}"/>
    <cellStyle name="40% - Accent2 4 3 4" xfId="2102" xr:uid="{6E573368-B988-463F-96F3-45C41F828CE2}"/>
    <cellStyle name="40% - Accent2 4 4" xfId="2103" xr:uid="{03284207-9F0D-415F-A7CB-6AE871B319F9}"/>
    <cellStyle name="40% - Accent2 4 4 2" xfId="2104" xr:uid="{72899679-F846-43D8-8FCA-8C64EDC54B26}"/>
    <cellStyle name="40% - Accent2 4 5" xfId="2105" xr:uid="{67A3668A-1DBE-4F39-A4D4-D2BFA2069F76}"/>
    <cellStyle name="40% - Accent2 4 5 2" xfId="2106" xr:uid="{DDC0BC1C-BE6C-4CCE-968C-76475F0AD39A}"/>
    <cellStyle name="40% - Accent2 4 6" xfId="2107" xr:uid="{A35344BA-0EFB-4D77-9753-3CF6D61B409A}"/>
    <cellStyle name="40% - Accent2 40" xfId="2108" xr:uid="{396C9FD3-5D9A-48CA-A4B1-F87E8B03F67D}"/>
    <cellStyle name="40% - Accent2 40 2" xfId="2109" xr:uid="{06E680DB-7CBD-4407-83FD-B86BE9566B2C}"/>
    <cellStyle name="40% - Accent2 40 3" xfId="2110" xr:uid="{2BCD6A23-0A14-43F5-844F-BC0CCC0E7C17}"/>
    <cellStyle name="40% - Accent2 40 4" xfId="2111" xr:uid="{50B83115-BB73-420C-9D66-D6DAD09D9730}"/>
    <cellStyle name="40% - Accent2 5" xfId="2112" xr:uid="{65321DAB-4789-4848-A2AA-38D4A3A506B4}"/>
    <cellStyle name="40% - Accent2 5 2" xfId="2113" xr:uid="{96606584-59B7-40DA-88A6-A4477E435275}"/>
    <cellStyle name="40% - Accent2 5 2 2" xfId="2114" xr:uid="{AF3D4847-2285-49AA-A6DA-C55775B377E5}"/>
    <cellStyle name="40% - Accent2 5 2 2 2" xfId="2115" xr:uid="{12DE324B-65E5-445A-953D-D2ECDD17A920}"/>
    <cellStyle name="40% - Accent2 5 2 2 2 2" xfId="2116" xr:uid="{5B6D2E8B-1171-4996-A76B-BF2251284971}"/>
    <cellStyle name="40% - Accent2 5 2 2 3" xfId="2117" xr:uid="{BAAB7A3B-E6D0-41A0-8F8A-2E44E29CCFB4}"/>
    <cellStyle name="40% - Accent2 5 2 2 3 2" xfId="2118" xr:uid="{21BCD376-42A3-4109-B0B1-B84132A16CEA}"/>
    <cellStyle name="40% - Accent2 5 2 2 4" xfId="2119" xr:uid="{FADF6165-4FA0-487D-A524-96B2C38841B0}"/>
    <cellStyle name="40% - Accent2 5 2 3" xfId="2120" xr:uid="{52F26ACE-C10A-4056-8658-43AE77052E13}"/>
    <cellStyle name="40% - Accent2 5 2 4" xfId="2121" xr:uid="{73348C27-B312-4DB0-9EA8-32840907B417}"/>
    <cellStyle name="40% - Accent2 5 2 5" xfId="2122" xr:uid="{78F3C302-5445-4289-96E5-300C32008D20}"/>
    <cellStyle name="40% - Accent2 5 3" xfId="2123" xr:uid="{0EC33119-5AAB-4483-9947-7D3903894CF2}"/>
    <cellStyle name="40% - Accent2 5 3 2" xfId="2124" xr:uid="{EB27C4E8-BDD8-4D63-A466-7ECEA1058B89}"/>
    <cellStyle name="40% - Accent2 5 4" xfId="2125" xr:uid="{686215F1-5948-4B3B-91D0-6F503782CB1E}"/>
    <cellStyle name="40% - Accent2 5 4 2" xfId="2126" xr:uid="{BA67B7D0-CA7C-40DB-AAD2-388296ECD9B3}"/>
    <cellStyle name="40% - Accent2 5 5" xfId="2127" xr:uid="{E48EEA85-D0A4-4C1E-997E-70AE3305F78F}"/>
    <cellStyle name="40% - Accent2 6" xfId="2128" xr:uid="{B31927F8-2D50-4024-A8F8-FE320BFF90B8}"/>
    <cellStyle name="40% - Accent2 6 2" xfId="2129" xr:uid="{F9978891-A0BD-4D21-BF49-3311E0CD2891}"/>
    <cellStyle name="40% - Accent2 6 3" xfId="2130" xr:uid="{F35F67A1-EEAA-45C5-B4F5-7BE7AC6BBF58}"/>
    <cellStyle name="40% - Accent2 6 4" xfId="2131" xr:uid="{1148E22F-A21B-4C2B-8289-27565FCEC95E}"/>
    <cellStyle name="40% - Accent2 7" xfId="2132" xr:uid="{26429F1C-41F6-4C8B-A317-D3D23DE0B7AB}"/>
    <cellStyle name="40% - Accent2 7 2" xfId="2133" xr:uid="{D8B683F6-891C-4F46-8ED7-C1EAA8BF489F}"/>
    <cellStyle name="40% - Accent2 7 3" xfId="2134" xr:uid="{1ADE0DC3-AC15-4009-AE63-C403777F191A}"/>
    <cellStyle name="40% - Accent2 7 4" xfId="2135" xr:uid="{BC03B240-CABE-4E6D-8A6E-A75A95D6DDB3}"/>
    <cellStyle name="40% - Accent2 8" xfId="2136" xr:uid="{8C0B3C4C-138E-4459-A36F-F2368CEF77AA}"/>
    <cellStyle name="40% - Accent2 8 2" xfId="2137" xr:uid="{A87FBB66-A0EA-4759-A9A2-1A22271E40F1}"/>
    <cellStyle name="40% - Accent2 8 3" xfId="2138" xr:uid="{FDE195A8-7181-449A-915C-945FC3297745}"/>
    <cellStyle name="40% - Accent2 8 4" xfId="2139" xr:uid="{0AC04701-CA9B-4F3A-9794-F3B1598962BB}"/>
    <cellStyle name="40% - Accent2 9" xfId="2140" xr:uid="{00EAD71D-8C66-47E0-AA31-1EA6FF7E87B1}"/>
    <cellStyle name="40% - Accent2 9 2" xfId="2141" xr:uid="{08482996-2F97-4ECD-8FD3-9FF1B9DCCC7F}"/>
    <cellStyle name="40% - Accent2 9 3" xfId="2142" xr:uid="{BB1BE60A-F4A1-402D-956E-1E4925458B16}"/>
    <cellStyle name="40% - Accent2 9 4" xfId="2143" xr:uid="{6560301B-23F4-4B57-84E6-F555E01006BD}"/>
    <cellStyle name="40% - Accent3 10" xfId="2144" xr:uid="{E955FB53-06CB-46CF-ADC0-E2EAED6304EA}"/>
    <cellStyle name="40% - Accent3 10 2" xfId="2145" xr:uid="{04E2A50A-23C0-4279-A194-E394C650C08C}"/>
    <cellStyle name="40% - Accent3 10 3" xfId="2146" xr:uid="{68F1569E-D99E-4720-AC6C-548DF63B044E}"/>
    <cellStyle name="40% - Accent3 10 4" xfId="2147" xr:uid="{36A59951-BD8C-4984-BD0F-A35CCB880117}"/>
    <cellStyle name="40% - Accent3 11" xfId="2148" xr:uid="{F821D68F-E1E0-4F2B-8569-92D4AB8ECD62}"/>
    <cellStyle name="40% - Accent3 11 2" xfId="2149" xr:uid="{69406BCC-B5DF-4E04-8408-EE9A9450AD61}"/>
    <cellStyle name="40% - Accent3 11 3" xfId="2150" xr:uid="{3999462E-BED4-49EF-A248-D2869DBE10BA}"/>
    <cellStyle name="40% - Accent3 11 4" xfId="2151" xr:uid="{1B377985-4BC2-40FD-90FF-046A18F42A50}"/>
    <cellStyle name="40% - Accent3 12" xfId="2152" xr:uid="{C6BE8B8E-DB1D-463F-B349-6B4CF3A62236}"/>
    <cellStyle name="40% - Accent3 12 2" xfId="2153" xr:uid="{3B22DF33-2E37-4A5C-AE52-7A37B45E3C5F}"/>
    <cellStyle name="40% - Accent3 12 3" xfId="2154" xr:uid="{B97F6C33-AB7C-4BA9-967D-0C9DC2112D8B}"/>
    <cellStyle name="40% - Accent3 12 4" xfId="2155" xr:uid="{D32C4C35-5A6B-4B8C-BB61-28BFE379F2C5}"/>
    <cellStyle name="40% - Accent3 13" xfId="2156" xr:uid="{40E581CC-66FF-48E6-9957-9A827C61FAA4}"/>
    <cellStyle name="40% - Accent3 13 2" xfId="2157" xr:uid="{C247B44A-CC17-4A85-9CF2-3190B44897F7}"/>
    <cellStyle name="40% - Accent3 13 3" xfId="2158" xr:uid="{C77F4BEC-7B48-4ECE-8AAC-A1253A67AA81}"/>
    <cellStyle name="40% - Accent3 13 4" xfId="2159" xr:uid="{69D29C4D-2EB2-4B70-93C1-8C585EB9B4FB}"/>
    <cellStyle name="40% - Accent3 14" xfId="2160" xr:uid="{6CFF9FD5-83C5-4E56-A6F7-B090B500105A}"/>
    <cellStyle name="40% - Accent3 14 2" xfId="2161" xr:uid="{F1046BD6-05DA-465F-9422-3EAC1F393109}"/>
    <cellStyle name="40% - Accent3 14 3" xfId="2162" xr:uid="{F855304B-0D69-40AD-8A98-8E10C1D52F0B}"/>
    <cellStyle name="40% - Accent3 14 4" xfId="2163" xr:uid="{F3159A18-EACB-4037-930C-D7243F270575}"/>
    <cellStyle name="40% - Accent3 15" xfId="2164" xr:uid="{EC0FCBA5-3283-4CF5-B51F-BAD353F2C156}"/>
    <cellStyle name="40% - Accent3 15 2" xfId="2165" xr:uid="{520C8FCF-5EC9-4BF8-ADBE-A5F425F7A697}"/>
    <cellStyle name="40% - Accent3 15 3" xfId="2166" xr:uid="{CE8608EC-4589-4D7C-B020-0D6346A244A3}"/>
    <cellStyle name="40% - Accent3 15 4" xfId="2167" xr:uid="{29E34437-D698-40E3-AA88-E2DD421F29EB}"/>
    <cellStyle name="40% - Accent3 16" xfId="2168" xr:uid="{45F4BA54-A14C-48D7-9030-68071432C930}"/>
    <cellStyle name="40% - Accent3 16 2" xfId="2169" xr:uid="{70CA6CD0-3E86-4914-B812-0B62D1F2E102}"/>
    <cellStyle name="40% - Accent3 16 3" xfId="2170" xr:uid="{4268D2AC-C1C0-48ED-BDE1-570AAB2713A2}"/>
    <cellStyle name="40% - Accent3 16 4" xfId="2171" xr:uid="{A25A30A3-CEBD-4621-8787-C7228CF3F848}"/>
    <cellStyle name="40% - Accent3 17" xfId="2172" xr:uid="{E7BBEC11-6D90-46A3-9424-9833CE99D18B}"/>
    <cellStyle name="40% - Accent3 17 2" xfId="2173" xr:uid="{56C3A74F-3C0E-4BEB-86B9-0F84C1939BD3}"/>
    <cellStyle name="40% - Accent3 17 3" xfId="2174" xr:uid="{4B95068E-DD97-4717-AA84-B3F2A96042F9}"/>
    <cellStyle name="40% - Accent3 17 4" xfId="2175" xr:uid="{A726419F-489D-46BF-8B8E-39E31E5814CB}"/>
    <cellStyle name="40% - Accent3 18" xfId="2176" xr:uid="{B249032F-0BA1-4235-86BC-6FB51ABC1D68}"/>
    <cellStyle name="40% - Accent3 18 2" xfId="2177" xr:uid="{BCFF4139-CD48-4BFF-BEA0-2B74E5EC1D33}"/>
    <cellStyle name="40% - Accent3 18 3" xfId="2178" xr:uid="{A372B4F3-2171-491B-AC6C-015EF9AEFFD8}"/>
    <cellStyle name="40% - Accent3 18 4" xfId="2179" xr:uid="{FB2C6E24-CC9C-4D59-972E-BEDF91A13851}"/>
    <cellStyle name="40% - Accent3 19" xfId="2180" xr:uid="{681AFE2C-F079-4D8A-B5D3-AD0FB8E88418}"/>
    <cellStyle name="40% - Accent3 19 2" xfId="2181" xr:uid="{97B5A2AD-B6CD-4A0E-8720-53EC490C6694}"/>
    <cellStyle name="40% - Accent3 19 3" xfId="2182" xr:uid="{B7B5BB75-6F8C-49FC-8498-6E2652FECC0D}"/>
    <cellStyle name="40% - Accent3 19 4" xfId="2183" xr:uid="{0FAB181E-C265-47E5-81B8-7F6E7471886E}"/>
    <cellStyle name="40% - Accent3 2" xfId="17" xr:uid="{00000000-0005-0000-0000-000008000000}"/>
    <cellStyle name="40% - Accent3 2 2" xfId="2184" xr:uid="{B0F6209B-AF4E-4BAA-B0D9-FBB77F0C4F52}"/>
    <cellStyle name="40% - Accent3 2 2 2" xfId="2185" xr:uid="{2314CC09-8C3A-4539-A1F5-F0B0421A6628}"/>
    <cellStyle name="40% - Accent3 2 2 2 2" xfId="2186" xr:uid="{6CDC08A2-8C78-401B-A04D-25188D7B7748}"/>
    <cellStyle name="40% - Accent3 2 2 2 3" xfId="2187" xr:uid="{B739332D-FB7A-4F1C-9F74-7CF312D77E40}"/>
    <cellStyle name="40% - Accent3 2 2 2 4" xfId="2188" xr:uid="{06867969-CCF4-4079-B1A4-540E78ADE505}"/>
    <cellStyle name="40% - Accent3 2 2 3" xfId="2189" xr:uid="{550E0034-8205-4820-873A-E8ECC61F8172}"/>
    <cellStyle name="40% - Accent3 2 2 3 2" xfId="2190" xr:uid="{2B590F07-D387-49D7-8608-21DE3EB92467}"/>
    <cellStyle name="40% - Accent3 2 2 3 2 2" xfId="2191" xr:uid="{7F21507A-0870-4D94-8CBB-9DD16CABA68D}"/>
    <cellStyle name="40% - Accent3 2 2 3 3" xfId="2192" xr:uid="{1936A553-4D4A-4796-9531-12159EE6E436}"/>
    <cellStyle name="40% - Accent3 2 2 3 3 2" xfId="2193" xr:uid="{1D55E61E-AA7A-4882-8A55-5DB7101FCAE1}"/>
    <cellStyle name="40% - Accent3 2 2 3 4" xfId="2194" xr:uid="{39B8B261-B133-402E-B5B8-CA74DB11DBA0}"/>
    <cellStyle name="40% - Accent3 2 2 4" xfId="2195" xr:uid="{B77BBFAC-5CC5-4711-A151-DF050D27040C}"/>
    <cellStyle name="40% - Accent3 2 2 5" xfId="2196" xr:uid="{B1A006A3-84E0-40FC-B0C9-1C6CC478CD0B}"/>
    <cellStyle name="40% - Accent3 2 2 6" xfId="2197" xr:uid="{CC880DB0-32D7-464B-958C-D2426BB3C17F}"/>
    <cellStyle name="40% - Accent3 2 3" xfId="2198" xr:uid="{1C6278CB-75D9-4C45-A8A6-01C3C53200CD}"/>
    <cellStyle name="40% - Accent3 2 3 2" xfId="2199" xr:uid="{2CC5712F-2D76-4540-A9BA-113CEA32A8E8}"/>
    <cellStyle name="40% - Accent3 2 3 2 2" xfId="2200" xr:uid="{48D67D7A-E128-4BA7-A4E4-3FE83216E911}"/>
    <cellStyle name="40% - Accent3 2 3 3" xfId="2201" xr:uid="{0BFCFFD0-F763-4526-936E-CF966479175A}"/>
    <cellStyle name="40% - Accent3 2 3 3 2" xfId="2202" xr:uid="{4CDB97B2-EB04-4266-963A-EE64EBA97675}"/>
    <cellStyle name="40% - Accent3 2 3 4" xfId="2203" xr:uid="{5C63EA7C-AB8F-47AD-AEA5-6359948D80B6}"/>
    <cellStyle name="40% - Accent3 2 4" xfId="2204" xr:uid="{8C44A412-6277-4DED-B0D0-256E4AE2FBD7}"/>
    <cellStyle name="40% - Accent3 2 4 2" xfId="2205" xr:uid="{FEF41A35-6DD9-4340-8838-423CF53D3E79}"/>
    <cellStyle name="40% - Accent3 2 5" xfId="2206" xr:uid="{0E3C6AC1-1084-423E-B278-DECBC8FD1063}"/>
    <cellStyle name="40% - Accent3 2 5 2" xfId="2207" xr:uid="{10B8F44F-48A6-4134-9BCF-19B6AA7636DC}"/>
    <cellStyle name="40% - Accent3 2 6" xfId="2208" xr:uid="{75ABCF2B-4455-4AA5-9067-EDDCE130D875}"/>
    <cellStyle name="40% - Accent3 2 7" xfId="2209" xr:uid="{4B84295B-F723-47D1-B267-061127899034}"/>
    <cellStyle name="40% - Accent3 20" xfId="2210" xr:uid="{F0EFDBD9-D257-4479-92E5-1EFB974E5FAF}"/>
    <cellStyle name="40% - Accent3 20 2" xfId="2211" xr:uid="{CDE342EC-3369-4A64-9FCB-3B86EC9DE35E}"/>
    <cellStyle name="40% - Accent3 20 3" xfId="2212" xr:uid="{B54AB824-5C4A-4E22-AE20-77FF4B23C180}"/>
    <cellStyle name="40% - Accent3 20 4" xfId="2213" xr:uid="{B99F7EE6-EB26-4167-9CD2-9239FEA4FBB1}"/>
    <cellStyle name="40% - Accent3 21" xfId="2214" xr:uid="{857F1C8E-4CAB-42C5-AF97-1B966AEEEF47}"/>
    <cellStyle name="40% - Accent3 21 2" xfId="2215" xr:uid="{AEEFAC80-E585-4681-AFBE-625F5F4DCA6B}"/>
    <cellStyle name="40% - Accent3 21 3" xfId="2216" xr:uid="{3EDD5A93-70E5-46A4-B503-2800D8347339}"/>
    <cellStyle name="40% - Accent3 21 4" xfId="2217" xr:uid="{018958FE-A59C-4ACA-92FE-CEE000862D95}"/>
    <cellStyle name="40% - Accent3 22" xfId="2218" xr:uid="{E5B54FF4-6F90-4C10-AF85-40327A19F0BC}"/>
    <cellStyle name="40% - Accent3 22 2" xfId="2219" xr:uid="{49FEAA88-E6F2-4157-B5D7-73288F99DC95}"/>
    <cellStyle name="40% - Accent3 22 3" xfId="2220" xr:uid="{70F80510-82DE-4D0F-BDDD-CA719D7C7456}"/>
    <cellStyle name="40% - Accent3 22 4" xfId="2221" xr:uid="{A904B349-C6C9-4BB9-BA28-182C0D3B0DA4}"/>
    <cellStyle name="40% - Accent3 23" xfId="2222" xr:uid="{C945AD86-2B5A-4781-ADF7-30C47B7156C5}"/>
    <cellStyle name="40% - Accent3 23 2" xfId="2223" xr:uid="{F706C950-9EE2-414A-8A7E-37AAD5714114}"/>
    <cellStyle name="40% - Accent3 23 3" xfId="2224" xr:uid="{0EE97F96-C5E3-4E31-BBF4-50E1C961B673}"/>
    <cellStyle name="40% - Accent3 23 4" xfId="2225" xr:uid="{6A1A20B0-5950-43AE-88DE-284481A30454}"/>
    <cellStyle name="40% - Accent3 24" xfId="2226" xr:uid="{10F1F3C5-9D6F-4AE2-A9EA-7708AF3DA7EC}"/>
    <cellStyle name="40% - Accent3 24 2" xfId="2227" xr:uid="{32F85016-A990-4278-BF1C-8B8EF1DF5473}"/>
    <cellStyle name="40% - Accent3 24 3" xfId="2228" xr:uid="{B1112F07-CE43-4DF2-96F5-1977391066D7}"/>
    <cellStyle name="40% - Accent3 24 4" xfId="2229" xr:uid="{E0CD66C1-D30E-43DF-80E8-78E9DCF1D63E}"/>
    <cellStyle name="40% - Accent3 25" xfId="2230" xr:uid="{9155818C-ADA3-4068-986C-53E3C65EAB8F}"/>
    <cellStyle name="40% - Accent3 25 2" xfId="2231" xr:uid="{9B5DDA55-3B76-45A5-B1E9-8022D753F569}"/>
    <cellStyle name="40% - Accent3 25 3" xfId="2232" xr:uid="{E563A2EC-23DC-44C1-874D-438588FCCB47}"/>
    <cellStyle name="40% - Accent3 25 4" xfId="2233" xr:uid="{C49A27BC-9934-460E-A33E-3C38C2A87A70}"/>
    <cellStyle name="40% - Accent3 26" xfId="2234" xr:uid="{F7804B6C-CCF9-4750-B868-E94A8046AB74}"/>
    <cellStyle name="40% - Accent3 26 2" xfId="2235" xr:uid="{CB0636D3-480D-48FB-B949-E0F554B6E7B9}"/>
    <cellStyle name="40% - Accent3 26 3" xfId="2236" xr:uid="{E56E612F-EAFE-4C01-B308-ADC60AF1D937}"/>
    <cellStyle name="40% - Accent3 26 4" xfId="2237" xr:uid="{D07CE5AC-F535-48D9-A11B-AD0B552E3453}"/>
    <cellStyle name="40% - Accent3 27" xfId="2238" xr:uid="{6303B700-6BD4-4B4F-A506-60328B6222DB}"/>
    <cellStyle name="40% - Accent3 27 2" xfId="2239" xr:uid="{D8718372-B937-46EC-BFA4-8B9CD1EB34BE}"/>
    <cellStyle name="40% - Accent3 27 3" xfId="2240" xr:uid="{53C45B42-BC5D-48D0-B60C-A59CD210B130}"/>
    <cellStyle name="40% - Accent3 27 4" xfId="2241" xr:uid="{9282E663-9BC3-41A6-8A09-11804D7CD16E}"/>
    <cellStyle name="40% - Accent3 28" xfId="2242" xr:uid="{DC9F4E43-1671-4456-ACD7-1855ABC5BB51}"/>
    <cellStyle name="40% - Accent3 28 2" xfId="2243" xr:uid="{5BE4F213-0583-45BB-8B78-2003DC4F55AB}"/>
    <cellStyle name="40% - Accent3 28 3" xfId="2244" xr:uid="{6FA7CDCA-BD5A-436B-B680-B8A18F236B8D}"/>
    <cellStyle name="40% - Accent3 28 4" xfId="2245" xr:uid="{D3297E77-1D1D-4E16-AB39-0564EC0DC52B}"/>
    <cellStyle name="40% - Accent3 29" xfId="2246" xr:uid="{0974A207-8D63-4A9C-90C2-0D873A9060FE}"/>
    <cellStyle name="40% - Accent3 29 2" xfId="2247" xr:uid="{9FA59F93-2150-4C17-BC18-2C62035B8D18}"/>
    <cellStyle name="40% - Accent3 29 3" xfId="2248" xr:uid="{8E45B5AE-9B58-41BB-9687-4A46344BB7DF}"/>
    <cellStyle name="40% - Accent3 29 4" xfId="2249" xr:uid="{BE8E72DA-C4C9-4096-81E3-C07714C66613}"/>
    <cellStyle name="40% - Accent3 3" xfId="2250" xr:uid="{CDF44885-0B10-4990-A9F7-B8FAE44786C8}"/>
    <cellStyle name="40% - Accent3 3 2" xfId="2251" xr:uid="{2BA02D3B-91FA-4B7F-9C6B-8BCED1DD669E}"/>
    <cellStyle name="40% - Accent3 3 2 2" xfId="2252" xr:uid="{4BA0475B-C01E-4D2C-A506-360FE059762F}"/>
    <cellStyle name="40% - Accent3 3 2 2 2" xfId="2253" xr:uid="{335D6319-AF9A-4AC1-9CFE-38DE7209572E}"/>
    <cellStyle name="40% - Accent3 3 2 3" xfId="2254" xr:uid="{1E122079-3D60-428B-BFF3-6B9D766CF87A}"/>
    <cellStyle name="40% - Accent3 3 2 3 2" xfId="2255" xr:uid="{5DD0BA8B-194A-458A-96C3-633984BD0089}"/>
    <cellStyle name="40% - Accent3 3 2 4" xfId="2256" xr:uid="{0F6E97AD-756C-4C25-A52F-DC7215372F89}"/>
    <cellStyle name="40% - Accent3 3 3" xfId="2257" xr:uid="{ADA4FEDC-2D2A-4608-974A-5194B98C7C46}"/>
    <cellStyle name="40% - Accent3 3 3 2" xfId="2258" xr:uid="{7C34D356-10E7-4CDE-A92E-D60F82EF784A}"/>
    <cellStyle name="40% - Accent3 3 3 3" xfId="2259" xr:uid="{3D8BC19B-F20A-4DCA-AECF-5ECFCDB0AD14}"/>
    <cellStyle name="40% - Accent3 3 3 4" xfId="2260" xr:uid="{2A37BE9C-EFCE-48D9-BD48-9BD3280FD8F1}"/>
    <cellStyle name="40% - Accent3 3 4" xfId="2261" xr:uid="{854862EE-1975-4AB8-B348-00A1FBC1D683}"/>
    <cellStyle name="40% - Accent3 3 4 2" xfId="2262" xr:uid="{098B31E4-1ADF-4501-8F70-4FB00873AD02}"/>
    <cellStyle name="40% - Accent3 3 5" xfId="2263" xr:uid="{D456E6AE-BA9C-4B78-912F-489856E372F7}"/>
    <cellStyle name="40% - Accent3 3 5 2" xfId="2264" xr:uid="{E45345C5-3454-4129-AE44-6C92E8660BEC}"/>
    <cellStyle name="40% - Accent3 3 6" xfId="2265" xr:uid="{0DCFFE3B-5D56-4DCA-A176-400E24600558}"/>
    <cellStyle name="40% - Accent3 30" xfId="2266" xr:uid="{CEFB4F1C-271F-4248-8594-38F1E609C77C}"/>
    <cellStyle name="40% - Accent3 30 2" xfId="2267" xr:uid="{CC3A6E9B-1D64-42C0-9764-8A41E3C7ACA3}"/>
    <cellStyle name="40% - Accent3 30 3" xfId="2268" xr:uid="{C04E6842-CDC4-48E6-85DE-73ED01C3DAA2}"/>
    <cellStyle name="40% - Accent3 30 4" xfId="2269" xr:uid="{DD0C3309-60EA-45AD-BC05-E3A73DCA5E0E}"/>
    <cellStyle name="40% - Accent3 31" xfId="2270" xr:uid="{DF058AA5-4DC4-4377-84A6-D6919361165B}"/>
    <cellStyle name="40% - Accent3 31 2" xfId="2271" xr:uid="{0872EF1F-BB94-4C39-9AD4-4A77839D9F56}"/>
    <cellStyle name="40% - Accent3 31 3" xfId="2272" xr:uid="{61F1AD56-D47F-4E3E-8DB2-83A1D3527344}"/>
    <cellStyle name="40% - Accent3 31 4" xfId="2273" xr:uid="{645B5BBA-B01D-4F84-AEEC-4E4CB63FBAFF}"/>
    <cellStyle name="40% - Accent3 32" xfId="2274" xr:uid="{FCEACFA9-2791-452A-AE80-5014080FB2E3}"/>
    <cellStyle name="40% - Accent3 32 2" xfId="2275" xr:uid="{4A3F8552-2318-4DF0-8874-BD08EDF582E5}"/>
    <cellStyle name="40% - Accent3 32 3" xfId="2276" xr:uid="{F024E518-448A-4A25-AB4B-6166CE78D48F}"/>
    <cellStyle name="40% - Accent3 32 4" xfId="2277" xr:uid="{9846686F-97E8-442F-B4D5-4417E409AE47}"/>
    <cellStyle name="40% - Accent3 33" xfId="2278" xr:uid="{CDBBF3E0-D30A-46C3-A6E9-673016783DE0}"/>
    <cellStyle name="40% - Accent3 33 2" xfId="2279" xr:uid="{69753AEF-0995-4DBE-94B4-E93195654901}"/>
    <cellStyle name="40% - Accent3 33 3" xfId="2280" xr:uid="{622402DE-6E12-47F1-B669-E6779012A485}"/>
    <cellStyle name="40% - Accent3 33 4" xfId="2281" xr:uid="{3C91E923-DD1D-4AD7-B257-FC2B34BB0FA3}"/>
    <cellStyle name="40% - Accent3 34" xfId="2282" xr:uid="{70486958-5092-4399-9436-921C3F072CC6}"/>
    <cellStyle name="40% - Accent3 34 2" xfId="2283" xr:uid="{CDC75D94-5D0E-45F1-B1EB-52CFB27E7931}"/>
    <cellStyle name="40% - Accent3 34 3" xfId="2284" xr:uid="{5089F2D9-D95D-42A9-AF6B-FCC4F108C29F}"/>
    <cellStyle name="40% - Accent3 34 4" xfId="2285" xr:uid="{83C2C322-BB43-4AD3-9FA2-DAA40A450568}"/>
    <cellStyle name="40% - Accent3 35" xfId="2286" xr:uid="{F626EEA2-6D96-47EA-B129-84304CA78A98}"/>
    <cellStyle name="40% - Accent3 35 2" xfId="2287" xr:uid="{65282D85-5EF9-4863-B010-232C2EB90B63}"/>
    <cellStyle name="40% - Accent3 35 3" xfId="2288" xr:uid="{C236C85A-A626-4DDC-BA1F-D33A4E72CFE6}"/>
    <cellStyle name="40% - Accent3 35 4" xfId="2289" xr:uid="{4E019955-E7AB-4DF7-98DA-7BA8D549CD60}"/>
    <cellStyle name="40% - Accent3 36" xfId="2290" xr:uid="{51DA50BE-4242-4EA6-937A-FDD9A273B316}"/>
    <cellStyle name="40% - Accent3 36 2" xfId="2291" xr:uid="{2BBF8EF1-1ED5-4515-9EE9-42A0F97486B2}"/>
    <cellStyle name="40% - Accent3 36 3" xfId="2292" xr:uid="{E8431AF8-2193-4A63-A943-0632C9703C26}"/>
    <cellStyle name="40% - Accent3 36 4" xfId="2293" xr:uid="{7CB53FF0-0022-4F6F-9DC8-C40B300B0BFF}"/>
    <cellStyle name="40% - Accent3 37" xfId="2294" xr:uid="{69B541FA-7247-4CEF-8115-16B6BD2E9DD2}"/>
    <cellStyle name="40% - Accent3 37 2" xfId="2295" xr:uid="{6FB02528-AE2F-47C3-9FA6-860A1D8AD8F8}"/>
    <cellStyle name="40% - Accent3 37 3" xfId="2296" xr:uid="{6D345CA8-A9F6-4A22-ADDA-F00B3B40FD04}"/>
    <cellStyle name="40% - Accent3 37 4" xfId="2297" xr:uid="{D17F5CB2-402E-45F9-9257-149B645AAE41}"/>
    <cellStyle name="40% - Accent3 38" xfId="2298" xr:uid="{1534A787-7DDF-4DC5-B8A7-C12E0BF3C19B}"/>
    <cellStyle name="40% - Accent3 38 2" xfId="2299" xr:uid="{30B0AD46-44F3-4A3E-8D3B-12D6DC523184}"/>
    <cellStyle name="40% - Accent3 38 3" xfId="2300" xr:uid="{F9DBD887-9E42-4396-B65C-2D162F008613}"/>
    <cellStyle name="40% - Accent3 38 4" xfId="2301" xr:uid="{83ECA742-B74B-4EBC-B408-2844CCA3CBB8}"/>
    <cellStyle name="40% - Accent3 39" xfId="2302" xr:uid="{EBA35F6C-CB3F-4ADB-8A91-C411AF45A7F5}"/>
    <cellStyle name="40% - Accent3 39 2" xfId="2303" xr:uid="{82102A40-CA1E-4B03-8A80-610986A8795C}"/>
    <cellStyle name="40% - Accent3 39 3" xfId="2304" xr:uid="{987972DC-2FFF-47AE-A630-89D4E3635782}"/>
    <cellStyle name="40% - Accent3 39 4" xfId="2305" xr:uid="{E8BE23EC-0822-43F8-A5E6-CD31718175BF}"/>
    <cellStyle name="40% - Accent3 4" xfId="2306" xr:uid="{A4046783-D51C-4920-9896-DB463099A31D}"/>
    <cellStyle name="40% - Accent3 4 2" xfId="2307" xr:uid="{91FA9873-CA29-40CF-BC64-DF3E55DD2FAB}"/>
    <cellStyle name="40% - Accent3 4 2 2" xfId="2308" xr:uid="{1031FDF0-FDB5-49BB-A583-98397D928635}"/>
    <cellStyle name="40% - Accent3 4 2 2 2" xfId="2309" xr:uid="{6BA872A0-3DB7-4101-8DA7-A9CC754A09C4}"/>
    <cellStyle name="40% - Accent3 4 2 3" xfId="2310" xr:uid="{82DB66EB-1273-4A26-A7D9-29CBBE67180F}"/>
    <cellStyle name="40% - Accent3 4 2 3 2" xfId="2311" xr:uid="{A9C75692-1423-44DC-A191-7621804E461B}"/>
    <cellStyle name="40% - Accent3 4 2 4" xfId="2312" xr:uid="{A710F6B1-99AD-4540-A1B7-4645A6AFEFE9}"/>
    <cellStyle name="40% - Accent3 4 3" xfId="2313" xr:uid="{FE5422DE-0C18-4780-BAC0-FF22EC8650B8}"/>
    <cellStyle name="40% - Accent3 4 3 2" xfId="2314" xr:uid="{09B8745A-E90E-40C1-81F0-CA9FE0A34719}"/>
    <cellStyle name="40% - Accent3 4 3 3" xfId="2315" xr:uid="{7D0C5732-977C-4598-ADA7-55674E48FD8D}"/>
    <cellStyle name="40% - Accent3 4 3 4" xfId="2316" xr:uid="{AAF77819-0057-4FC2-8348-85B872103133}"/>
    <cellStyle name="40% - Accent3 4 4" xfId="2317" xr:uid="{DE932A9C-4899-4761-A858-1355253A92EF}"/>
    <cellStyle name="40% - Accent3 4 4 2" xfId="2318" xr:uid="{4FDF524D-A91D-49B2-8EB1-0887B0A8C3EE}"/>
    <cellStyle name="40% - Accent3 4 5" xfId="2319" xr:uid="{604F3268-5892-426C-A2BF-A25E2E178C5F}"/>
    <cellStyle name="40% - Accent3 4 5 2" xfId="2320" xr:uid="{5F5CA2A6-1518-4EC9-A3D4-3AD2E746B513}"/>
    <cellStyle name="40% - Accent3 4 6" xfId="2321" xr:uid="{31836F7F-B2B5-4716-B93C-68BD8FE51204}"/>
    <cellStyle name="40% - Accent3 40" xfId="2322" xr:uid="{A614E100-FCCA-4AE8-8EE8-B194E483EABE}"/>
    <cellStyle name="40% - Accent3 40 2" xfId="2323" xr:uid="{9108492D-6778-4F47-AE02-4D316607DEF7}"/>
    <cellStyle name="40% - Accent3 40 3" xfId="2324" xr:uid="{744B06FE-92C3-46C7-A1EC-13B90C04B4CF}"/>
    <cellStyle name="40% - Accent3 40 4" xfId="2325" xr:uid="{F5CED84D-0E08-4B11-AA14-7B5B69199932}"/>
    <cellStyle name="40% - Accent3 5" xfId="2326" xr:uid="{B69AEFAB-34D6-4FD6-980D-843BF3FBBF7A}"/>
    <cellStyle name="40% - Accent3 5 2" xfId="2327" xr:uid="{A7A77AAF-0C00-489E-B082-664102414031}"/>
    <cellStyle name="40% - Accent3 5 2 2" xfId="2328" xr:uid="{5FE95680-0830-4CA5-94D0-0CA19A8F936D}"/>
    <cellStyle name="40% - Accent3 5 2 2 2" xfId="2329" xr:uid="{365B2B12-729B-4D88-B9CC-69D828B54FE3}"/>
    <cellStyle name="40% - Accent3 5 2 2 2 2" xfId="2330" xr:uid="{FBD9487A-8AEB-4FDF-85AE-42E636B80E20}"/>
    <cellStyle name="40% - Accent3 5 2 2 3" xfId="2331" xr:uid="{02814AE1-A105-4569-9CA0-A85DE6DA811D}"/>
    <cellStyle name="40% - Accent3 5 2 2 3 2" xfId="2332" xr:uid="{A4A83F6A-6F9D-4F02-A752-86CEA5850619}"/>
    <cellStyle name="40% - Accent3 5 2 2 4" xfId="2333" xr:uid="{08DC4C4B-71AD-4997-ADF6-21EC765EB819}"/>
    <cellStyle name="40% - Accent3 5 2 3" xfId="2334" xr:uid="{FB30BADE-72A4-40B4-BFEE-892DC49B613F}"/>
    <cellStyle name="40% - Accent3 5 2 4" xfId="2335" xr:uid="{1CB13765-A1AE-44EA-9AE9-0B5284BC0B3A}"/>
    <cellStyle name="40% - Accent3 5 2 5" xfId="2336" xr:uid="{DAAF489B-06F4-4E9F-BD6A-34A343040FB8}"/>
    <cellStyle name="40% - Accent3 5 3" xfId="2337" xr:uid="{4BDA9395-A4AB-44B7-A5D3-FA2393EA11B5}"/>
    <cellStyle name="40% - Accent3 5 3 2" xfId="2338" xr:uid="{DE8E224A-A949-4C06-A5B2-F607A9A4F1C6}"/>
    <cellStyle name="40% - Accent3 5 4" xfId="2339" xr:uid="{0DF818DF-1680-48A8-A387-EAF1027823D0}"/>
    <cellStyle name="40% - Accent3 5 4 2" xfId="2340" xr:uid="{FFF39EBE-4EB1-4DDE-9C6E-3A7DE02972A7}"/>
    <cellStyle name="40% - Accent3 5 5" xfId="2341" xr:uid="{D550C2B2-A0A0-452D-9AE4-92BD99777FD8}"/>
    <cellStyle name="40% - Accent3 6" xfId="2342" xr:uid="{733623CC-290D-4920-9227-12ED97F9DB09}"/>
    <cellStyle name="40% - Accent3 6 2" xfId="2343" xr:uid="{ED662C20-97BA-4E81-A021-A085768FDA5E}"/>
    <cellStyle name="40% - Accent3 6 3" xfId="2344" xr:uid="{DE03F984-659E-4C57-80A7-151E1CDA981A}"/>
    <cellStyle name="40% - Accent3 6 4" xfId="2345" xr:uid="{09A9ED51-078F-4BD5-81A1-4D8E80A18010}"/>
    <cellStyle name="40% - Accent3 7" xfId="2346" xr:uid="{0F1BDAAB-8F99-40C7-BF2C-10FB7E64B713}"/>
    <cellStyle name="40% - Accent3 7 2" xfId="2347" xr:uid="{736076DA-384B-4E2A-8F71-A4AA667942CC}"/>
    <cellStyle name="40% - Accent3 7 3" xfId="2348" xr:uid="{FBE3ECE5-5281-4032-B31C-544052ACCC36}"/>
    <cellStyle name="40% - Accent3 7 4" xfId="2349" xr:uid="{82C215FB-FDC4-4F19-9480-CA6F85BFC0E8}"/>
    <cellStyle name="40% - Accent3 8" xfId="2350" xr:uid="{C05CBD39-6894-4DF2-BD97-27914B474781}"/>
    <cellStyle name="40% - Accent3 8 2" xfId="2351" xr:uid="{89BFFBFE-8E25-4D1E-ADA7-2778D0FE59A8}"/>
    <cellStyle name="40% - Accent3 8 3" xfId="2352" xr:uid="{D299CF8E-AF2D-401B-AECE-2F7B5CB6A5C3}"/>
    <cellStyle name="40% - Accent3 8 4" xfId="2353" xr:uid="{D934F1B7-DEB6-4ADD-8573-8B6D814414F8}"/>
    <cellStyle name="40% - Accent3 9" xfId="2354" xr:uid="{37702D78-45AE-46DA-BCA4-05CD3FFFB31A}"/>
    <cellStyle name="40% - Accent3 9 2" xfId="2355" xr:uid="{F0ACA6A9-2844-45DE-A245-2DAA279B1F65}"/>
    <cellStyle name="40% - Accent3 9 3" xfId="2356" xr:uid="{3206FC9D-81F0-4AE4-9154-10208BE48094}"/>
    <cellStyle name="40% - Accent3 9 4" xfId="2357" xr:uid="{F40FE365-9943-4964-AE0F-76C1C3A09724}"/>
    <cellStyle name="40% - Accent4 10" xfId="2358" xr:uid="{CA7F6199-1E30-40DD-A73B-2121078AFC07}"/>
    <cellStyle name="40% - Accent4 10 2" xfId="2359" xr:uid="{07A646A6-19C9-414E-A751-D174A0F657FB}"/>
    <cellStyle name="40% - Accent4 10 3" xfId="2360" xr:uid="{014B504B-74C1-4F8F-8C83-E81BF12AC508}"/>
    <cellStyle name="40% - Accent4 10 4" xfId="2361" xr:uid="{EC4DB05C-80CC-4254-8921-84115145C0AF}"/>
    <cellStyle name="40% - Accent4 11" xfId="2362" xr:uid="{16040EF1-67C7-47CC-B3E2-5B971F8A0AFD}"/>
    <cellStyle name="40% - Accent4 11 2" xfId="2363" xr:uid="{2646A218-8336-48E2-B704-6958DAC80647}"/>
    <cellStyle name="40% - Accent4 11 3" xfId="2364" xr:uid="{18246280-DD67-47D9-A16D-652C7D910020}"/>
    <cellStyle name="40% - Accent4 11 4" xfId="2365" xr:uid="{4491B084-AC4E-44C6-989D-8FE283626601}"/>
    <cellStyle name="40% - Accent4 12" xfId="2366" xr:uid="{4A2A35DD-FCB2-4CEF-BC11-1FA5A31AE974}"/>
    <cellStyle name="40% - Accent4 12 2" xfId="2367" xr:uid="{79816270-268D-409F-9E8C-6AA0CA6F2B37}"/>
    <cellStyle name="40% - Accent4 12 3" xfId="2368" xr:uid="{E1C85FD1-7C80-41BD-B4E8-ABBE19D59787}"/>
    <cellStyle name="40% - Accent4 12 4" xfId="2369" xr:uid="{E85C9E97-8F32-4B33-A634-48B0F11C6A97}"/>
    <cellStyle name="40% - Accent4 13" xfId="2370" xr:uid="{7E51A167-1AE2-414E-A2D3-6444477FB5EE}"/>
    <cellStyle name="40% - Accent4 13 2" xfId="2371" xr:uid="{0EF3A9B7-6AB7-4056-859B-81358EAD4D23}"/>
    <cellStyle name="40% - Accent4 13 3" xfId="2372" xr:uid="{558CE35F-036D-484E-9F6A-AB489C6ABD3C}"/>
    <cellStyle name="40% - Accent4 13 4" xfId="2373" xr:uid="{2BC2807D-7938-477A-BE8A-230B6D383A90}"/>
    <cellStyle name="40% - Accent4 14" xfId="2374" xr:uid="{E72BAA31-038C-424E-B003-BB66EACE5323}"/>
    <cellStyle name="40% - Accent4 14 2" xfId="2375" xr:uid="{B238317D-B920-4D23-BA47-B109A3657541}"/>
    <cellStyle name="40% - Accent4 14 3" xfId="2376" xr:uid="{4EDD10BC-3F44-4E26-90C3-07C3A17249D2}"/>
    <cellStyle name="40% - Accent4 14 4" xfId="2377" xr:uid="{D1E94048-4A69-4D51-9305-346DEACFCE54}"/>
    <cellStyle name="40% - Accent4 15" xfId="2378" xr:uid="{6170AD65-3BA4-4086-80B6-70A36004B180}"/>
    <cellStyle name="40% - Accent4 15 2" xfId="2379" xr:uid="{FAE87AE3-CBE1-4E01-9C36-AE6E22C071D9}"/>
    <cellStyle name="40% - Accent4 15 3" xfId="2380" xr:uid="{5354EEDA-B809-4DB2-A124-2AFC34778DE5}"/>
    <cellStyle name="40% - Accent4 15 4" xfId="2381" xr:uid="{3238E3C1-4AE5-4A94-8D7A-C033F5987BAD}"/>
    <cellStyle name="40% - Accent4 16" xfId="2382" xr:uid="{AF279C9F-0980-45AB-BE23-1F7A12917973}"/>
    <cellStyle name="40% - Accent4 16 2" xfId="2383" xr:uid="{431BEB7F-2B33-403A-94AE-DD0AD301186C}"/>
    <cellStyle name="40% - Accent4 16 3" xfId="2384" xr:uid="{CDF37078-1BAB-4BDA-A8F4-4862D0422448}"/>
    <cellStyle name="40% - Accent4 16 4" xfId="2385" xr:uid="{ABFF9135-D1CC-4537-94E8-46E1D5B03056}"/>
    <cellStyle name="40% - Accent4 17" xfId="2386" xr:uid="{BA6F8716-DA67-40C5-8945-8F6C26DEB9FC}"/>
    <cellStyle name="40% - Accent4 17 2" xfId="2387" xr:uid="{930568DC-6319-49E0-BBE4-C2BD29A722A4}"/>
    <cellStyle name="40% - Accent4 17 3" xfId="2388" xr:uid="{BD682E33-6046-48E1-AF1C-0567C34CFD46}"/>
    <cellStyle name="40% - Accent4 17 4" xfId="2389" xr:uid="{EC13200E-3B49-4720-8229-21A8CAC84E1E}"/>
    <cellStyle name="40% - Accent4 18" xfId="2390" xr:uid="{D749F9CF-7608-496C-8A6D-ABB43FA99C54}"/>
    <cellStyle name="40% - Accent4 18 2" xfId="2391" xr:uid="{67317D0E-C5A3-4842-B405-65F2FE5C51B6}"/>
    <cellStyle name="40% - Accent4 18 3" xfId="2392" xr:uid="{7989A3F8-36B6-4934-881E-894904F40E18}"/>
    <cellStyle name="40% - Accent4 18 4" xfId="2393" xr:uid="{C169377A-A57C-46E0-9C04-1D53371C9294}"/>
    <cellStyle name="40% - Accent4 19" xfId="2394" xr:uid="{55215A65-A104-4A02-98E9-A89B72B655A5}"/>
    <cellStyle name="40% - Accent4 19 2" xfId="2395" xr:uid="{3D7D186F-AECD-4161-AD9D-0DB79C554B73}"/>
    <cellStyle name="40% - Accent4 19 3" xfId="2396" xr:uid="{A75FF7C9-51EC-4F39-B20B-ACE80D96D09C}"/>
    <cellStyle name="40% - Accent4 19 4" xfId="2397" xr:uid="{A600BED8-E6BF-442B-95E2-F07EFE11014C}"/>
    <cellStyle name="40% - Accent4 2" xfId="18" xr:uid="{00000000-0005-0000-0000-000009000000}"/>
    <cellStyle name="40% - Accent4 2 2" xfId="2398" xr:uid="{06F68CC4-CC64-479D-950C-23870C01E890}"/>
    <cellStyle name="40% - Accent4 2 2 2" xfId="2399" xr:uid="{12445BF9-D370-4D0F-92C9-0F6FC22F08EF}"/>
    <cellStyle name="40% - Accent4 2 2 2 2" xfId="2400" xr:uid="{E395C351-DE12-4F21-8AF1-A0F55BF7EDC8}"/>
    <cellStyle name="40% - Accent4 2 2 2 3" xfId="2401" xr:uid="{45556010-A3F1-4791-B9C6-5C2E477E618B}"/>
    <cellStyle name="40% - Accent4 2 2 2 4" xfId="2402" xr:uid="{C8A8293A-0925-4CF3-8277-200F298D5682}"/>
    <cellStyle name="40% - Accent4 2 2 3" xfId="2403" xr:uid="{CE10062B-15BA-46AC-9528-96AAF3C4B989}"/>
    <cellStyle name="40% - Accent4 2 2 3 2" xfId="2404" xr:uid="{DAED82BD-F12D-4E66-AE40-EB1833F1832F}"/>
    <cellStyle name="40% - Accent4 2 2 3 2 2" xfId="2405" xr:uid="{2D754E06-2DD8-4C68-BB44-0CAE4A839632}"/>
    <cellStyle name="40% - Accent4 2 2 3 3" xfId="2406" xr:uid="{4618B4DE-5AE5-4847-A6C7-549542AFAB7E}"/>
    <cellStyle name="40% - Accent4 2 2 3 3 2" xfId="2407" xr:uid="{53C7083F-F62D-4F87-9439-8F9D08584372}"/>
    <cellStyle name="40% - Accent4 2 2 3 4" xfId="2408" xr:uid="{9ED39674-D876-4C7D-AC9D-2984D3FE029E}"/>
    <cellStyle name="40% - Accent4 2 2 4" xfId="2409" xr:uid="{76DB85B8-D1C6-46F6-91C5-5173A3F619DB}"/>
    <cellStyle name="40% - Accent4 2 2 5" xfId="2410" xr:uid="{00283A03-F13F-44E9-8C63-E8BCC14AE457}"/>
    <cellStyle name="40% - Accent4 2 2 6" xfId="2411" xr:uid="{B97C12DF-7E2F-4998-B97B-9D893EC9C872}"/>
    <cellStyle name="40% - Accent4 2 3" xfId="2412" xr:uid="{378B95E8-4449-49E3-936E-017A8C400CDF}"/>
    <cellStyle name="40% - Accent4 2 3 2" xfId="2413" xr:uid="{1A85144D-5575-46BE-81DC-5CA661A0541E}"/>
    <cellStyle name="40% - Accent4 2 3 2 2" xfId="2414" xr:uid="{9EDC8D5C-FF9C-4A1D-8132-EA3CD68972A8}"/>
    <cellStyle name="40% - Accent4 2 3 3" xfId="2415" xr:uid="{1B5BB7E8-0C90-46DF-A86C-A7F09A9B00B9}"/>
    <cellStyle name="40% - Accent4 2 3 3 2" xfId="2416" xr:uid="{5561E5C5-3359-4073-AE67-F91D4151B209}"/>
    <cellStyle name="40% - Accent4 2 3 4" xfId="2417" xr:uid="{72A38AC1-36F2-4FFA-9F2C-1032567F2C7E}"/>
    <cellStyle name="40% - Accent4 2 4" xfId="2418" xr:uid="{748B13EC-9272-4766-B9D2-177DA06B195A}"/>
    <cellStyle name="40% - Accent4 2 4 2" xfId="2419" xr:uid="{5297EADF-9FC2-4B4B-84E0-28C7C34DF746}"/>
    <cellStyle name="40% - Accent4 2 5" xfId="2420" xr:uid="{EC71C845-4236-46FD-9921-866E392F041F}"/>
    <cellStyle name="40% - Accent4 2 5 2" xfId="2421" xr:uid="{D370306F-95E9-4D15-89EC-CC344BA94152}"/>
    <cellStyle name="40% - Accent4 2 6" xfId="2422" xr:uid="{8DA8226D-E5F5-41D1-B7CC-2E3A824DACCF}"/>
    <cellStyle name="40% - Accent4 2 7" xfId="2423" xr:uid="{A8F61D8C-0887-4843-8FF8-EDB063535A6A}"/>
    <cellStyle name="40% - Accent4 20" xfId="2424" xr:uid="{9D7DDCA2-0D78-4025-9D85-FE9E2C0DDAAF}"/>
    <cellStyle name="40% - Accent4 20 2" xfId="2425" xr:uid="{6D88430D-1691-4EDB-AEBF-08B087329817}"/>
    <cellStyle name="40% - Accent4 20 3" xfId="2426" xr:uid="{457E0A82-8D54-4FC6-9513-B4888CDE08A8}"/>
    <cellStyle name="40% - Accent4 20 4" xfId="2427" xr:uid="{EA049A2F-2BAD-478D-B0E6-6D983A033549}"/>
    <cellStyle name="40% - Accent4 21" xfId="2428" xr:uid="{2DCDE046-B318-4741-9E5E-AC0FCC3911AC}"/>
    <cellStyle name="40% - Accent4 21 2" xfId="2429" xr:uid="{0B24E55E-4AA9-4BCA-A4A4-04B8156620F7}"/>
    <cellStyle name="40% - Accent4 21 3" xfId="2430" xr:uid="{17A6D84A-569A-444C-BFAF-61E57C6190F1}"/>
    <cellStyle name="40% - Accent4 21 4" xfId="2431" xr:uid="{B7B25706-A477-49A1-9A58-4BF3D4167BAD}"/>
    <cellStyle name="40% - Accent4 22" xfId="2432" xr:uid="{62F57D7C-4827-45AA-AAEB-58793A2A0371}"/>
    <cellStyle name="40% - Accent4 22 2" xfId="2433" xr:uid="{02F52ED9-8A3C-4AD5-A39C-B6DC7EFF3CF7}"/>
    <cellStyle name="40% - Accent4 22 3" xfId="2434" xr:uid="{EA965D53-B82D-468F-B1AF-F9EEEDA9377E}"/>
    <cellStyle name="40% - Accent4 22 4" xfId="2435" xr:uid="{B6ECFEC0-6849-4089-8B22-93CFA61F4639}"/>
    <cellStyle name="40% - Accent4 23" xfId="2436" xr:uid="{ED61DC0D-8AD3-4804-80AE-4AEB0FB5D43C}"/>
    <cellStyle name="40% - Accent4 23 2" xfId="2437" xr:uid="{83A5028C-C230-468E-9CF8-63AF230123CE}"/>
    <cellStyle name="40% - Accent4 23 3" xfId="2438" xr:uid="{EA17E78A-9C81-4CA4-A2DC-6694C8A5948C}"/>
    <cellStyle name="40% - Accent4 23 4" xfId="2439" xr:uid="{B9A55BF7-DD5C-44AA-A998-24D56B951CFE}"/>
    <cellStyle name="40% - Accent4 24" xfId="2440" xr:uid="{B3E6ACBC-020C-4F56-8F09-B0A0ACE69841}"/>
    <cellStyle name="40% - Accent4 24 2" xfId="2441" xr:uid="{EBEC945B-A18A-4217-87EF-7F422CAC7952}"/>
    <cellStyle name="40% - Accent4 24 3" xfId="2442" xr:uid="{55BD9930-06C5-4F9F-81CE-8448F5BF8D4B}"/>
    <cellStyle name="40% - Accent4 24 4" xfId="2443" xr:uid="{A8399295-C17E-4423-8B2E-47CCE0EEED34}"/>
    <cellStyle name="40% - Accent4 25" xfId="2444" xr:uid="{79E5D783-D3CB-4D0A-AED2-9EBE50BF027E}"/>
    <cellStyle name="40% - Accent4 25 2" xfId="2445" xr:uid="{BDB55744-28F6-466A-BDF1-03AE63778FD5}"/>
    <cellStyle name="40% - Accent4 25 3" xfId="2446" xr:uid="{5D59FFE1-7F06-4407-B68A-183EF3FDEBA1}"/>
    <cellStyle name="40% - Accent4 25 4" xfId="2447" xr:uid="{25899600-EB4B-4DFE-BCA0-886AB91C0B73}"/>
    <cellStyle name="40% - Accent4 26" xfId="2448" xr:uid="{6165FD0A-7A9A-439B-939E-9E91A36B828C}"/>
    <cellStyle name="40% - Accent4 26 2" xfId="2449" xr:uid="{E0D45A4A-7B25-4D5B-8D6A-8764C53A5D5F}"/>
    <cellStyle name="40% - Accent4 26 3" xfId="2450" xr:uid="{E4E19B87-D168-499D-97C3-D3FD4D818ABD}"/>
    <cellStyle name="40% - Accent4 26 4" xfId="2451" xr:uid="{2D794195-1705-4C12-BA81-AFBACFD5A9D0}"/>
    <cellStyle name="40% - Accent4 27" xfId="2452" xr:uid="{8B496839-2A08-4DB4-A713-8261A6F8F0F7}"/>
    <cellStyle name="40% - Accent4 27 2" xfId="2453" xr:uid="{EA731578-2B48-4CD8-87FB-8E63BD707AAF}"/>
    <cellStyle name="40% - Accent4 27 3" xfId="2454" xr:uid="{D173A026-BFD9-444E-9415-E1C01DFF7280}"/>
    <cellStyle name="40% - Accent4 27 4" xfId="2455" xr:uid="{75C157E5-842C-4CAE-960A-CF7BB30294A0}"/>
    <cellStyle name="40% - Accent4 28" xfId="2456" xr:uid="{A1C52737-04E0-4102-90D0-39A3327CD1B1}"/>
    <cellStyle name="40% - Accent4 28 2" xfId="2457" xr:uid="{FC1D4D09-04F8-46A3-A174-3CFEF76ADDD2}"/>
    <cellStyle name="40% - Accent4 28 3" xfId="2458" xr:uid="{9A3FD125-E534-4EA8-9836-A27EEC12FEDE}"/>
    <cellStyle name="40% - Accent4 28 4" xfId="2459" xr:uid="{40E20600-C522-4A90-B040-DA7A649D5EB0}"/>
    <cellStyle name="40% - Accent4 29" xfId="2460" xr:uid="{5708145A-55F3-4E4E-AD8E-67672143C84B}"/>
    <cellStyle name="40% - Accent4 29 2" xfId="2461" xr:uid="{34079BEC-9F16-4CDC-95DF-708090F94AFA}"/>
    <cellStyle name="40% - Accent4 29 3" xfId="2462" xr:uid="{C148F946-5175-4559-870D-31EF8AD07B1F}"/>
    <cellStyle name="40% - Accent4 29 4" xfId="2463" xr:uid="{E1541B39-822A-4FBC-99DD-FF02EB4F2214}"/>
    <cellStyle name="40% - Accent4 3" xfId="2464" xr:uid="{267366D8-423B-48E9-8556-574A347AF778}"/>
    <cellStyle name="40% - Accent4 3 2" xfId="2465" xr:uid="{E9F2DC34-A918-4BD8-B9CA-61F5A1CD9880}"/>
    <cellStyle name="40% - Accent4 3 2 2" xfId="2466" xr:uid="{3F422B7A-2911-49B7-B834-50BB3DE78CF0}"/>
    <cellStyle name="40% - Accent4 3 2 2 2" xfId="2467" xr:uid="{5757F53F-EFDA-404C-90A0-1F6448973055}"/>
    <cellStyle name="40% - Accent4 3 2 3" xfId="2468" xr:uid="{53A729CB-A728-4D99-B6E5-356C2AE8A955}"/>
    <cellStyle name="40% - Accent4 3 2 3 2" xfId="2469" xr:uid="{813BD215-7B4D-4912-BC42-3910346E7F2E}"/>
    <cellStyle name="40% - Accent4 3 2 4" xfId="2470" xr:uid="{777A1D18-B7B8-433B-9ED4-43C7E7F44F05}"/>
    <cellStyle name="40% - Accent4 3 3" xfId="2471" xr:uid="{2FAC860F-107D-4AE5-BC94-38F188CB8FCF}"/>
    <cellStyle name="40% - Accent4 3 3 2" xfId="2472" xr:uid="{4977DBB0-8100-410F-83BF-4E4E53CB1978}"/>
    <cellStyle name="40% - Accent4 3 3 3" xfId="2473" xr:uid="{B2DE8985-2221-445C-9810-D9F74EB5D111}"/>
    <cellStyle name="40% - Accent4 3 3 4" xfId="2474" xr:uid="{C1A8A565-F732-4F3D-B12E-E84CEB0016AE}"/>
    <cellStyle name="40% - Accent4 3 4" xfId="2475" xr:uid="{07378333-896F-4096-97F8-68FAF5D04F1E}"/>
    <cellStyle name="40% - Accent4 3 4 2" xfId="2476" xr:uid="{81A871A8-7A03-4F33-94B7-5859FD17841B}"/>
    <cellStyle name="40% - Accent4 3 5" xfId="2477" xr:uid="{8B442DB3-02F8-42BD-8F42-D170E8EFFA01}"/>
    <cellStyle name="40% - Accent4 3 5 2" xfId="2478" xr:uid="{C2A2ECA8-2AD2-450C-9CC7-A472498B232B}"/>
    <cellStyle name="40% - Accent4 3 6" xfId="2479" xr:uid="{5F4E36F4-BA61-414F-8936-F77B51CFC577}"/>
    <cellStyle name="40% - Accent4 30" xfId="2480" xr:uid="{577B11EF-D5AB-4293-B8F4-38B2DAA966C0}"/>
    <cellStyle name="40% - Accent4 30 2" xfId="2481" xr:uid="{83DAFF8B-8EBE-441A-ACB8-1D52E4308AEA}"/>
    <cellStyle name="40% - Accent4 30 3" xfId="2482" xr:uid="{76209113-357F-442F-A9E8-0B9824FDD6B3}"/>
    <cellStyle name="40% - Accent4 30 4" xfId="2483" xr:uid="{E5DE9D47-9604-4A81-8362-4DE815D31BE0}"/>
    <cellStyle name="40% - Accent4 31" xfId="2484" xr:uid="{77598741-7F1F-4FED-82C2-9E5F2F7F064E}"/>
    <cellStyle name="40% - Accent4 31 2" xfId="2485" xr:uid="{BA57DBCE-3A97-45E0-A811-1AD75E86D07B}"/>
    <cellStyle name="40% - Accent4 31 3" xfId="2486" xr:uid="{F7F28818-82D5-48FA-B0DE-1C1C6E106C85}"/>
    <cellStyle name="40% - Accent4 31 4" xfId="2487" xr:uid="{82F46439-05E2-45DE-932C-DA7F9695712F}"/>
    <cellStyle name="40% - Accent4 32" xfId="2488" xr:uid="{88DEEAEF-67DB-46F6-979F-3F0F17DFCFDD}"/>
    <cellStyle name="40% - Accent4 32 2" xfId="2489" xr:uid="{6EDDBFA2-8AA1-404A-8E3C-B36CECC0CDF3}"/>
    <cellStyle name="40% - Accent4 32 3" xfId="2490" xr:uid="{CDFFB90D-CB33-4B13-93E7-A1D309398068}"/>
    <cellStyle name="40% - Accent4 32 4" xfId="2491" xr:uid="{34E2718D-8543-4E01-A750-73EF7B9103F6}"/>
    <cellStyle name="40% - Accent4 33" xfId="2492" xr:uid="{A1650F00-A00C-40C7-A63C-3C18463B8D51}"/>
    <cellStyle name="40% - Accent4 33 2" xfId="2493" xr:uid="{46DF59CC-FCAD-41A3-993E-F0FD487BF565}"/>
    <cellStyle name="40% - Accent4 33 3" xfId="2494" xr:uid="{57A3F067-BDF4-4B6F-ABB4-66A5AC5CE0E4}"/>
    <cellStyle name="40% - Accent4 33 4" xfId="2495" xr:uid="{661D75E7-C890-43DB-91E9-D498732B2406}"/>
    <cellStyle name="40% - Accent4 34" xfId="2496" xr:uid="{DAD0F56D-8446-4689-BB84-2D358761F986}"/>
    <cellStyle name="40% - Accent4 34 2" xfId="2497" xr:uid="{EA5CD689-6E70-400E-9A5E-144EE129FF70}"/>
    <cellStyle name="40% - Accent4 34 3" xfId="2498" xr:uid="{ABD08A21-057F-4368-962F-B444A02B3E2C}"/>
    <cellStyle name="40% - Accent4 34 4" xfId="2499" xr:uid="{813A70BB-4ECD-4039-9421-C76BDA3B6D76}"/>
    <cellStyle name="40% - Accent4 35" xfId="2500" xr:uid="{2406461C-6E6B-414B-AC41-137AE4ED7A3D}"/>
    <cellStyle name="40% - Accent4 35 2" xfId="2501" xr:uid="{68D453CA-83CA-4CE1-9971-F1350F38E74A}"/>
    <cellStyle name="40% - Accent4 35 3" xfId="2502" xr:uid="{7D0EBCB0-66CA-4E5A-A563-344DF759A82D}"/>
    <cellStyle name="40% - Accent4 35 4" xfId="2503" xr:uid="{B9E7812D-A963-43C0-893A-33296D9E5458}"/>
    <cellStyle name="40% - Accent4 36" xfId="2504" xr:uid="{7BA22FD5-455D-4C77-AF4B-0DBF33E3D3FA}"/>
    <cellStyle name="40% - Accent4 36 2" xfId="2505" xr:uid="{22373A9B-61AB-4BC6-B7C5-279965C9C934}"/>
    <cellStyle name="40% - Accent4 36 3" xfId="2506" xr:uid="{69682ABF-CEF4-4DEA-B544-C5C7CCA5D836}"/>
    <cellStyle name="40% - Accent4 36 4" xfId="2507" xr:uid="{290DC264-DC05-4449-8150-A01E774C9B78}"/>
    <cellStyle name="40% - Accent4 37" xfId="2508" xr:uid="{87549AAE-CA6A-448A-BC3D-85CDEA4B6E4F}"/>
    <cellStyle name="40% - Accent4 37 2" xfId="2509" xr:uid="{3831D9BD-6CC1-4622-851B-62B200E77ED3}"/>
    <cellStyle name="40% - Accent4 37 3" xfId="2510" xr:uid="{7100B621-32CC-4698-BD27-EC3A237DE5C5}"/>
    <cellStyle name="40% - Accent4 37 4" xfId="2511" xr:uid="{934E6B3D-6D2B-4319-A9DB-C925303DBB25}"/>
    <cellStyle name="40% - Accent4 38" xfId="2512" xr:uid="{8B2058E9-94D8-43EE-9200-5D2121D3791E}"/>
    <cellStyle name="40% - Accent4 38 2" xfId="2513" xr:uid="{416F034B-3B47-4F54-8634-DDBCC9CC7028}"/>
    <cellStyle name="40% - Accent4 38 3" xfId="2514" xr:uid="{7A69CE8F-0042-47CE-9B74-DF6B8F90BE36}"/>
    <cellStyle name="40% - Accent4 38 4" xfId="2515" xr:uid="{2B7C33EC-F06F-447B-B140-00726B0E359F}"/>
    <cellStyle name="40% - Accent4 39" xfId="2516" xr:uid="{8B3A77FC-BD43-4EBC-BC1D-EF0396565291}"/>
    <cellStyle name="40% - Accent4 39 2" xfId="2517" xr:uid="{94B4E989-0917-4728-B5BF-6CC616923C85}"/>
    <cellStyle name="40% - Accent4 39 3" xfId="2518" xr:uid="{153F878D-7167-4564-A437-E66C7E56A3A6}"/>
    <cellStyle name="40% - Accent4 39 4" xfId="2519" xr:uid="{00EC8CD1-8105-436A-A7C8-242267244924}"/>
    <cellStyle name="40% - Accent4 4" xfId="2520" xr:uid="{716C4AED-F83D-4616-A201-CDAA7782E645}"/>
    <cellStyle name="40% - Accent4 4 2" xfId="2521" xr:uid="{580EC438-20B3-4EC0-AF20-911B2F3D8540}"/>
    <cellStyle name="40% - Accent4 4 2 2" xfId="2522" xr:uid="{41A77AE5-D992-4EA2-B6F7-D43DBB61D10A}"/>
    <cellStyle name="40% - Accent4 4 2 2 2" xfId="2523" xr:uid="{3B4F4D2E-007B-4674-9AC0-C66D3609AC57}"/>
    <cellStyle name="40% - Accent4 4 2 3" xfId="2524" xr:uid="{75C6A4D8-3E91-4920-863E-E94DD87DBAA5}"/>
    <cellStyle name="40% - Accent4 4 2 3 2" xfId="2525" xr:uid="{3EFA892B-C116-49EC-B61E-CACE92975A56}"/>
    <cellStyle name="40% - Accent4 4 2 4" xfId="2526" xr:uid="{BD234D19-75FF-429B-8477-028BF9692122}"/>
    <cellStyle name="40% - Accent4 4 3" xfId="2527" xr:uid="{C517A1A8-24C4-4580-9E52-70B0414E8F84}"/>
    <cellStyle name="40% - Accent4 4 3 2" xfId="2528" xr:uid="{B667F14B-8D33-47A7-8AE5-6C2178066049}"/>
    <cellStyle name="40% - Accent4 4 3 3" xfId="2529" xr:uid="{AF7A2EA4-678C-4FFC-AE25-8B9C7B3E72EF}"/>
    <cellStyle name="40% - Accent4 4 3 4" xfId="2530" xr:uid="{2435E859-7D18-444F-AC4F-EEC5BF95F90F}"/>
    <cellStyle name="40% - Accent4 4 4" xfId="2531" xr:uid="{DB703923-ED3C-4FC2-8C6F-F4E9E765AA7E}"/>
    <cellStyle name="40% - Accent4 4 4 2" xfId="2532" xr:uid="{3EB04E66-0CD1-4F19-857F-BF46AE784B08}"/>
    <cellStyle name="40% - Accent4 4 5" xfId="2533" xr:uid="{DA12EC08-EFFF-4F2F-BD29-FFFB6E624AEE}"/>
    <cellStyle name="40% - Accent4 4 5 2" xfId="2534" xr:uid="{42F78E8D-7F3F-4DD4-8219-F755C3CDE73F}"/>
    <cellStyle name="40% - Accent4 4 6" xfId="2535" xr:uid="{D69C0ABA-F062-4994-9EC8-F15913D86443}"/>
    <cellStyle name="40% - Accent4 40" xfId="2536" xr:uid="{FABE0A3F-86B9-43BF-8213-2BA0CAC77C56}"/>
    <cellStyle name="40% - Accent4 40 2" xfId="2537" xr:uid="{97B3F044-52F2-4071-82DC-DEFD6AD9DEA1}"/>
    <cellStyle name="40% - Accent4 40 3" xfId="2538" xr:uid="{CDEABF79-1592-4635-90BB-B74775929406}"/>
    <cellStyle name="40% - Accent4 40 4" xfId="2539" xr:uid="{01F24026-44BA-472A-A013-A2CCB85E42C4}"/>
    <cellStyle name="40% - Accent4 5" xfId="2540" xr:uid="{530C65D5-1F04-4D3F-84AC-BE89C6D9B3E6}"/>
    <cellStyle name="40% - Accent4 5 2" xfId="2541" xr:uid="{8155C2F8-007F-4CC3-9015-95CDFB6B224D}"/>
    <cellStyle name="40% - Accent4 5 2 2" xfId="2542" xr:uid="{B2C744FA-9C8C-45BD-97F4-839F6B828A31}"/>
    <cellStyle name="40% - Accent4 5 2 2 2" xfId="2543" xr:uid="{FA3603B7-1F00-4339-995C-90F8DA89098A}"/>
    <cellStyle name="40% - Accent4 5 2 2 2 2" xfId="2544" xr:uid="{3EB0345D-2F9A-40E7-B501-58B05EE4F9D6}"/>
    <cellStyle name="40% - Accent4 5 2 2 3" xfId="2545" xr:uid="{339A67BB-B5E4-4F50-B5A5-80E1FE03FBB0}"/>
    <cellStyle name="40% - Accent4 5 2 2 3 2" xfId="2546" xr:uid="{117A02D9-015A-4598-8E02-3F5105219556}"/>
    <cellStyle name="40% - Accent4 5 2 2 4" xfId="2547" xr:uid="{305BCE86-546B-4B20-8D94-49264A141CED}"/>
    <cellStyle name="40% - Accent4 5 2 3" xfId="2548" xr:uid="{325DBEF0-FF00-45CC-9CDC-1EC662F08B1E}"/>
    <cellStyle name="40% - Accent4 5 2 4" xfId="2549" xr:uid="{9553148F-5EAD-432E-9D61-16D007BF71B9}"/>
    <cellStyle name="40% - Accent4 5 2 5" xfId="2550" xr:uid="{38B89E2D-076D-405A-A572-6B0EE1DD193D}"/>
    <cellStyle name="40% - Accent4 5 3" xfId="2551" xr:uid="{8D6D7E06-F463-4192-9A97-805845112884}"/>
    <cellStyle name="40% - Accent4 5 3 2" xfId="2552" xr:uid="{DA622466-F56F-4DC5-8790-E7EDA060D6C7}"/>
    <cellStyle name="40% - Accent4 5 4" xfId="2553" xr:uid="{35CCD193-CEBB-4976-9220-1D4D0C74F515}"/>
    <cellStyle name="40% - Accent4 5 4 2" xfId="2554" xr:uid="{2E8CF572-C8AF-4E3E-A742-9425065FCFE6}"/>
    <cellStyle name="40% - Accent4 5 5" xfId="2555" xr:uid="{A8D0410C-E50F-4E32-BB91-94D01CB29FBC}"/>
    <cellStyle name="40% - Accent4 6" xfId="2556" xr:uid="{E62584A1-96B7-400C-B16A-5267AC5BC3BF}"/>
    <cellStyle name="40% - Accent4 6 2" xfId="2557" xr:uid="{2567580E-939C-42A3-A673-8A3A7347D8C3}"/>
    <cellStyle name="40% - Accent4 6 3" xfId="2558" xr:uid="{96021746-EAA2-49D6-84F5-6C026EE085DF}"/>
    <cellStyle name="40% - Accent4 6 4" xfId="2559" xr:uid="{86D3BC26-40E3-4960-BF2C-007C296D93C1}"/>
    <cellStyle name="40% - Accent4 7" xfId="2560" xr:uid="{22B394FE-B666-4057-8399-56222EDC6675}"/>
    <cellStyle name="40% - Accent4 7 2" xfId="2561" xr:uid="{86B8D77C-E16E-4F2E-8595-F238A994C033}"/>
    <cellStyle name="40% - Accent4 7 3" xfId="2562" xr:uid="{A34743DB-8FBC-40C6-9A3C-6E745C6C93CC}"/>
    <cellStyle name="40% - Accent4 7 4" xfId="2563" xr:uid="{D5BFAA14-6E00-4030-8B07-F8E849895559}"/>
    <cellStyle name="40% - Accent4 8" xfId="2564" xr:uid="{674C2F21-EA53-4074-8023-CD76D32ED346}"/>
    <cellStyle name="40% - Accent4 8 2" xfId="2565" xr:uid="{A86CFA78-F722-49D3-B9BC-E2127FAC2C60}"/>
    <cellStyle name="40% - Accent4 8 3" xfId="2566" xr:uid="{EC5012B0-7CF9-4D13-AF92-E0E2011FDCE4}"/>
    <cellStyle name="40% - Accent4 8 4" xfId="2567" xr:uid="{BD1F9A48-4968-4537-98EC-E0D5528A5028}"/>
    <cellStyle name="40% - Accent4 9" xfId="2568" xr:uid="{F51434BA-26A5-4BD3-93E2-D139CE521562}"/>
    <cellStyle name="40% - Accent4 9 2" xfId="2569" xr:uid="{D9EC6C2B-8920-490D-A0BB-DC47A062CA60}"/>
    <cellStyle name="40% - Accent4 9 3" xfId="2570" xr:uid="{D710D08F-2532-4526-8623-1EC21017F27B}"/>
    <cellStyle name="40% - Accent4 9 4" xfId="2571" xr:uid="{09193679-FC76-46CE-AED8-EC71FD9EA9BE}"/>
    <cellStyle name="40% - Accent5 10" xfId="2572" xr:uid="{82404DF7-BAAF-4DC6-935E-8D452D4D03A3}"/>
    <cellStyle name="40% - Accent5 10 2" xfId="2573" xr:uid="{E145F295-0C68-4D69-83AA-9134CF4CDECA}"/>
    <cellStyle name="40% - Accent5 10 3" xfId="2574" xr:uid="{11AE4DDC-4504-47A2-BAC9-98CD95571B35}"/>
    <cellStyle name="40% - Accent5 10 4" xfId="2575" xr:uid="{FECCB777-B374-4253-BCF5-B3043F79FFB2}"/>
    <cellStyle name="40% - Accent5 11" xfId="2576" xr:uid="{8AFB68EC-3260-423C-8BE6-5C07702EE1B9}"/>
    <cellStyle name="40% - Accent5 11 2" xfId="2577" xr:uid="{AA492DFB-03D8-4C87-B652-2468F79109FB}"/>
    <cellStyle name="40% - Accent5 11 3" xfId="2578" xr:uid="{BF030702-2ADF-4710-B6E4-8DB1C6A2DEB6}"/>
    <cellStyle name="40% - Accent5 11 4" xfId="2579" xr:uid="{63059C0B-2E49-43C2-9DEC-DE768B8A9A06}"/>
    <cellStyle name="40% - Accent5 12" xfId="2580" xr:uid="{5E930565-B989-4EAD-8D0A-1E1EFD59BAE9}"/>
    <cellStyle name="40% - Accent5 12 2" xfId="2581" xr:uid="{DF3EA2B5-C0C5-4DE1-A7A3-E0B98B05B4B4}"/>
    <cellStyle name="40% - Accent5 12 3" xfId="2582" xr:uid="{9D7ABBC8-F4EB-4430-8914-D0168C76DA92}"/>
    <cellStyle name="40% - Accent5 12 4" xfId="2583" xr:uid="{F17B2F3B-0FC5-4735-8C7B-56251C9D9874}"/>
    <cellStyle name="40% - Accent5 13" xfId="2584" xr:uid="{7156751D-9EFC-4360-8A89-473320945534}"/>
    <cellStyle name="40% - Accent5 13 2" xfId="2585" xr:uid="{0A46511F-52C8-4BA5-BDC3-CDD66F06DCE1}"/>
    <cellStyle name="40% - Accent5 13 3" xfId="2586" xr:uid="{F4B1F7F5-2242-4187-B2F9-ACF04EFAE113}"/>
    <cellStyle name="40% - Accent5 13 4" xfId="2587" xr:uid="{8733116C-62E5-47F7-B55F-CC1853858DE7}"/>
    <cellStyle name="40% - Accent5 14" xfId="2588" xr:uid="{2DFFA10A-2B6A-485F-805B-A1185D0E9FB9}"/>
    <cellStyle name="40% - Accent5 14 2" xfId="2589" xr:uid="{BC6B1C3F-32DC-49E5-90AA-5B64F1B49E23}"/>
    <cellStyle name="40% - Accent5 14 3" xfId="2590" xr:uid="{F1A14D30-C056-451E-8CCD-4FE1D9DA179A}"/>
    <cellStyle name="40% - Accent5 14 4" xfId="2591" xr:uid="{CB22E847-D579-4354-8F11-49A3EDBB011E}"/>
    <cellStyle name="40% - Accent5 15" xfId="2592" xr:uid="{A7A9265E-95EB-4062-B2BB-DFA30A7776F0}"/>
    <cellStyle name="40% - Accent5 15 2" xfId="2593" xr:uid="{787E4CB0-AB51-4F18-829D-83A1FD383F93}"/>
    <cellStyle name="40% - Accent5 15 3" xfId="2594" xr:uid="{65136D87-C11C-42B6-AF4F-2BFE101D2BE9}"/>
    <cellStyle name="40% - Accent5 15 4" xfId="2595" xr:uid="{57C0D820-1F32-4893-9E37-3F9E7501CCFB}"/>
    <cellStyle name="40% - Accent5 16" xfId="2596" xr:uid="{9078BB36-6FCF-4954-A4C8-2E39484295BC}"/>
    <cellStyle name="40% - Accent5 16 2" xfId="2597" xr:uid="{DFC4128B-2637-4884-8544-7959C91F964D}"/>
    <cellStyle name="40% - Accent5 16 3" xfId="2598" xr:uid="{E241AB90-E0FE-456B-BA5E-885D042A4157}"/>
    <cellStyle name="40% - Accent5 16 4" xfId="2599" xr:uid="{F58FEC5E-C46F-4D2E-A8E0-42E215E500C6}"/>
    <cellStyle name="40% - Accent5 17" xfId="2600" xr:uid="{88D6E53A-05F6-4C60-AC85-47616B8F381C}"/>
    <cellStyle name="40% - Accent5 17 2" xfId="2601" xr:uid="{9842B841-5C2F-4F10-B0CE-5BC28193FCDD}"/>
    <cellStyle name="40% - Accent5 17 3" xfId="2602" xr:uid="{01C325B6-8DDB-4F14-A0FF-D6C112865618}"/>
    <cellStyle name="40% - Accent5 17 4" xfId="2603" xr:uid="{4A0AA2EA-DC98-4889-B04A-05109C4E397C}"/>
    <cellStyle name="40% - Accent5 18" xfId="2604" xr:uid="{41708C04-7E30-4A7D-BA4A-D8F13DF5F02B}"/>
    <cellStyle name="40% - Accent5 18 2" xfId="2605" xr:uid="{A773FD08-025F-4C0B-86A2-3B6AAB234055}"/>
    <cellStyle name="40% - Accent5 18 3" xfId="2606" xr:uid="{CCB1545C-F5A7-46D8-B183-2645493CF5E6}"/>
    <cellStyle name="40% - Accent5 18 4" xfId="2607" xr:uid="{40347DA5-FB7B-477E-91FB-6BE7CE07FE72}"/>
    <cellStyle name="40% - Accent5 19" xfId="2608" xr:uid="{3CE182A9-3515-4955-86AC-C5D60DF34AFB}"/>
    <cellStyle name="40% - Accent5 19 2" xfId="2609" xr:uid="{AA137AFD-A643-40E7-8270-4BEF392B1040}"/>
    <cellStyle name="40% - Accent5 19 3" xfId="2610" xr:uid="{582A0A98-F40A-428D-B1D6-580C3F520A13}"/>
    <cellStyle name="40% - Accent5 19 4" xfId="2611" xr:uid="{9C3744A4-394C-42C1-9238-EB22EDA41F46}"/>
    <cellStyle name="40% - Accent5 2" xfId="19" xr:uid="{00000000-0005-0000-0000-00000A000000}"/>
    <cellStyle name="40% - Accent5 2 2" xfId="2612" xr:uid="{B752BB98-4CFB-48D0-98C0-2628AAFEBD34}"/>
    <cellStyle name="40% - Accent5 2 2 2" xfId="2613" xr:uid="{28F427EB-0290-4B16-B2BB-A3A940B1EA2F}"/>
    <cellStyle name="40% - Accent5 2 2 2 2" xfId="2614" xr:uid="{1377CF93-869E-497D-AFF0-993B8FBE43CB}"/>
    <cellStyle name="40% - Accent5 2 2 2 3" xfId="2615" xr:uid="{6EA0514E-B75A-4D29-901C-768B3745C333}"/>
    <cellStyle name="40% - Accent5 2 2 2 4" xfId="2616" xr:uid="{438EF241-E777-4C13-8B2F-FF52C1C97F6C}"/>
    <cellStyle name="40% - Accent5 2 2 3" xfId="2617" xr:uid="{914678D3-180C-4342-A4E0-1BCB53CC3150}"/>
    <cellStyle name="40% - Accent5 2 2 3 2" xfId="2618" xr:uid="{819EECAB-0CD9-4C46-B906-9055F87D3CDD}"/>
    <cellStyle name="40% - Accent5 2 2 3 2 2" xfId="2619" xr:uid="{73454BAB-333E-4163-A1CD-51EDD0DB6B34}"/>
    <cellStyle name="40% - Accent5 2 2 3 3" xfId="2620" xr:uid="{999436ED-0744-42B8-BF99-DAD2CDC3B331}"/>
    <cellStyle name="40% - Accent5 2 2 3 3 2" xfId="2621" xr:uid="{E4508391-1C42-469A-95B8-65FB710A187B}"/>
    <cellStyle name="40% - Accent5 2 2 3 4" xfId="2622" xr:uid="{0BABF14F-3E6F-4ACF-93EA-E84032B75032}"/>
    <cellStyle name="40% - Accent5 2 2 4" xfId="2623" xr:uid="{5EA92622-6BDE-44FA-98DD-8C40EE5864BF}"/>
    <cellStyle name="40% - Accent5 2 2 5" xfId="2624" xr:uid="{5831FA2D-D11E-463B-9590-D43F1EF4C99A}"/>
    <cellStyle name="40% - Accent5 2 2 6" xfId="2625" xr:uid="{A8F9F582-2FAB-453D-9DB7-4C8FD2E247F0}"/>
    <cellStyle name="40% - Accent5 2 3" xfId="2626" xr:uid="{50F4C60E-47BF-473E-987E-E87CD085D12A}"/>
    <cellStyle name="40% - Accent5 2 3 2" xfId="2627" xr:uid="{413D9107-24A5-4079-9E51-A656842CDC2C}"/>
    <cellStyle name="40% - Accent5 2 3 2 2" xfId="2628" xr:uid="{FCA1F93B-E25C-4189-8725-9C1A76B31BFF}"/>
    <cellStyle name="40% - Accent5 2 3 3" xfId="2629" xr:uid="{87A613A5-A30C-4FB3-BB60-79948750ABCF}"/>
    <cellStyle name="40% - Accent5 2 3 3 2" xfId="2630" xr:uid="{31419FD9-C3B3-43C4-91C2-E28302B1D79E}"/>
    <cellStyle name="40% - Accent5 2 3 4" xfId="2631" xr:uid="{AADF4782-1E86-4728-A7BC-1679DE919E87}"/>
    <cellStyle name="40% - Accent5 2 4" xfId="2632" xr:uid="{FF62F31E-4546-4505-8532-F4D4DEF42A7B}"/>
    <cellStyle name="40% - Accent5 2 4 2" xfId="2633" xr:uid="{59A32400-3D89-4AE4-B0C9-1DD00F28088C}"/>
    <cellStyle name="40% - Accent5 2 5" xfId="2634" xr:uid="{21518133-8075-4DDA-B940-37DBAB007421}"/>
    <cellStyle name="40% - Accent5 2 5 2" xfId="2635" xr:uid="{B3022DE7-F544-46C8-A8E9-53941DF427F8}"/>
    <cellStyle name="40% - Accent5 2 6" xfId="2636" xr:uid="{D01340B4-EE03-4F28-86F5-4A7EDB72E3E0}"/>
    <cellStyle name="40% - Accent5 2 7" xfId="2637" xr:uid="{D9DF5D12-6773-4969-B6FF-081F35D091D0}"/>
    <cellStyle name="40% - Accent5 20" xfId="2638" xr:uid="{79501479-4E3F-452A-8CED-0998FCB109BB}"/>
    <cellStyle name="40% - Accent5 20 2" xfId="2639" xr:uid="{C168037F-FB45-4E86-8557-F1167AEAC65A}"/>
    <cellStyle name="40% - Accent5 20 3" xfId="2640" xr:uid="{2AD10566-74D2-4F60-9363-A57C170D14EC}"/>
    <cellStyle name="40% - Accent5 20 4" xfId="2641" xr:uid="{91BAE9AB-7562-4434-8043-E90AA9BCD3B6}"/>
    <cellStyle name="40% - Accent5 21" xfId="2642" xr:uid="{A9DB8490-7698-4BAF-BE68-1C8AA18E4D54}"/>
    <cellStyle name="40% - Accent5 21 2" xfId="2643" xr:uid="{0DEBBAC9-E711-4536-9421-C9F3F6915523}"/>
    <cellStyle name="40% - Accent5 21 3" xfId="2644" xr:uid="{338141EC-0D71-4FAD-9E17-F35A4C4DC823}"/>
    <cellStyle name="40% - Accent5 21 4" xfId="2645" xr:uid="{C997B43C-F4E0-4BCD-AC16-9C3A6B0AC66C}"/>
    <cellStyle name="40% - Accent5 22" xfId="2646" xr:uid="{7AAB2BF1-3DD1-42B0-BBBE-61AB6FD03E42}"/>
    <cellStyle name="40% - Accent5 22 2" xfId="2647" xr:uid="{DBC3E9AF-5EF6-4906-8E9D-4AC05A72136A}"/>
    <cellStyle name="40% - Accent5 22 3" xfId="2648" xr:uid="{C089D10A-A93D-4BEB-9B8D-0C819F4689A3}"/>
    <cellStyle name="40% - Accent5 22 4" xfId="2649" xr:uid="{FC478A5E-9B14-4281-B50D-736440748B06}"/>
    <cellStyle name="40% - Accent5 23" xfId="2650" xr:uid="{207CEF61-6121-4630-80EB-6DDA056FFFF9}"/>
    <cellStyle name="40% - Accent5 23 2" xfId="2651" xr:uid="{25B8AD99-9655-4D26-9252-08E20DA652D2}"/>
    <cellStyle name="40% - Accent5 23 3" xfId="2652" xr:uid="{B8E11994-2E49-4396-B3F9-AD3708FC9341}"/>
    <cellStyle name="40% - Accent5 23 4" xfId="2653" xr:uid="{9062E54E-838D-47D7-9B20-DC0C4940E7B9}"/>
    <cellStyle name="40% - Accent5 24" xfId="2654" xr:uid="{13887158-C632-49B5-B847-06E7CD06A3B2}"/>
    <cellStyle name="40% - Accent5 24 2" xfId="2655" xr:uid="{8FB4902B-2C59-4EBC-8BF6-201E03E34D96}"/>
    <cellStyle name="40% - Accent5 24 3" xfId="2656" xr:uid="{7AADBE27-0184-4644-82E1-5EB8105C0B1C}"/>
    <cellStyle name="40% - Accent5 24 4" xfId="2657" xr:uid="{F3F1198B-CE77-47FE-8086-0D8769445E8F}"/>
    <cellStyle name="40% - Accent5 25" xfId="2658" xr:uid="{E7A3A5B7-9E85-468E-8E87-A467938CB2D8}"/>
    <cellStyle name="40% - Accent5 25 2" xfId="2659" xr:uid="{4BB481FE-D72E-4795-BD13-650209F7B00E}"/>
    <cellStyle name="40% - Accent5 25 3" xfId="2660" xr:uid="{22E6C892-B71E-453C-9493-9E2D8A5BE66B}"/>
    <cellStyle name="40% - Accent5 25 4" xfId="2661" xr:uid="{625609AD-D4FE-47CE-93BB-A9ABE1AB990C}"/>
    <cellStyle name="40% - Accent5 26" xfId="2662" xr:uid="{C6A93F5F-E69D-48A1-A2B6-00A5545DE6F2}"/>
    <cellStyle name="40% - Accent5 26 2" xfId="2663" xr:uid="{2D324584-E7FF-4307-A58D-A8AE51A6221B}"/>
    <cellStyle name="40% - Accent5 26 3" xfId="2664" xr:uid="{C3B36B66-7185-4946-AE61-58AFC8E19E82}"/>
    <cellStyle name="40% - Accent5 26 4" xfId="2665" xr:uid="{0FED3D5D-AC76-44D0-B15A-43407F507679}"/>
    <cellStyle name="40% - Accent5 27" xfId="2666" xr:uid="{549CFEB6-2F3C-4A9D-9A1F-F01AACB60EEC}"/>
    <cellStyle name="40% - Accent5 27 2" xfId="2667" xr:uid="{BC11C8EA-275D-4AC7-A911-8D77B82940E2}"/>
    <cellStyle name="40% - Accent5 27 3" xfId="2668" xr:uid="{044C3046-325A-415D-9C7F-B34F60B30BBD}"/>
    <cellStyle name="40% - Accent5 27 4" xfId="2669" xr:uid="{568FBD86-1260-4209-8315-02EB62F69D29}"/>
    <cellStyle name="40% - Accent5 28" xfId="2670" xr:uid="{D9BDBE05-C9CB-4B09-89ED-1F4C42406EFF}"/>
    <cellStyle name="40% - Accent5 28 2" xfId="2671" xr:uid="{F5042785-0C1A-4406-B020-BDDE32A8485A}"/>
    <cellStyle name="40% - Accent5 28 3" xfId="2672" xr:uid="{55804D73-65A6-414A-A2DC-6A09AF4292C7}"/>
    <cellStyle name="40% - Accent5 28 4" xfId="2673" xr:uid="{D4702EFA-3D81-4729-AED9-DBD36D7476BA}"/>
    <cellStyle name="40% - Accent5 29" xfId="2674" xr:uid="{CC128AB5-823D-4644-8054-9DFA830B5447}"/>
    <cellStyle name="40% - Accent5 29 2" xfId="2675" xr:uid="{EDA74A12-0A07-4BF0-BFB0-5EB8764257BA}"/>
    <cellStyle name="40% - Accent5 29 3" xfId="2676" xr:uid="{04DDFFEC-188D-4991-BB94-B9F95773E52F}"/>
    <cellStyle name="40% - Accent5 29 4" xfId="2677" xr:uid="{F5C537D6-8D90-4EEE-B00A-DB993CE1382C}"/>
    <cellStyle name="40% - Accent5 3" xfId="2678" xr:uid="{F1992487-2338-4E0F-AB37-778258B7AD6C}"/>
    <cellStyle name="40% - Accent5 3 2" xfId="2679" xr:uid="{8AB0FCE9-C303-4FF7-8D23-3802648AFC30}"/>
    <cellStyle name="40% - Accent5 3 2 2" xfId="2680" xr:uid="{71C2FD34-E8EC-4433-99CE-FAA01B8BBD64}"/>
    <cellStyle name="40% - Accent5 3 2 2 2" xfId="2681" xr:uid="{6824CA3C-3415-42B4-B4AC-EDEBE8166ED6}"/>
    <cellStyle name="40% - Accent5 3 2 3" xfId="2682" xr:uid="{2BA486A7-65D8-4156-AEA1-B387B8D7F894}"/>
    <cellStyle name="40% - Accent5 3 2 3 2" xfId="2683" xr:uid="{7865ABC0-0573-4D9C-97CA-1C0C0636A56B}"/>
    <cellStyle name="40% - Accent5 3 2 4" xfId="2684" xr:uid="{06758F42-CDD6-4BC9-ACB5-C9A2F57119D0}"/>
    <cellStyle name="40% - Accent5 3 3" xfId="2685" xr:uid="{51E69346-2F8A-484A-993E-2BFDF5156F67}"/>
    <cellStyle name="40% - Accent5 3 3 2" xfId="2686" xr:uid="{BAB85933-7B2A-4F89-AFCA-B3C8709ECC44}"/>
    <cellStyle name="40% - Accent5 3 3 3" xfId="2687" xr:uid="{EB929239-99B5-424E-97E6-058BC97805B8}"/>
    <cellStyle name="40% - Accent5 3 3 4" xfId="2688" xr:uid="{7FFAE451-EDD2-4B6C-9EC3-9C8E32A97759}"/>
    <cellStyle name="40% - Accent5 3 4" xfId="2689" xr:uid="{CA148AED-59E5-4D5D-AADC-CD973716EF74}"/>
    <cellStyle name="40% - Accent5 3 4 2" xfId="2690" xr:uid="{75D883E6-DB05-4EEA-8EDA-8E506244113C}"/>
    <cellStyle name="40% - Accent5 3 5" xfId="2691" xr:uid="{3EABD935-302E-4EB6-A2EA-AE96786E621B}"/>
    <cellStyle name="40% - Accent5 3 5 2" xfId="2692" xr:uid="{BDD64B05-2C73-4A2C-BE71-5C34CF197798}"/>
    <cellStyle name="40% - Accent5 3 6" xfId="2693" xr:uid="{843B81A8-2E23-4E33-9D57-FBA059EBBFD1}"/>
    <cellStyle name="40% - Accent5 30" xfId="2694" xr:uid="{AACEEF5E-41E3-499A-B3FF-26E83AC2837C}"/>
    <cellStyle name="40% - Accent5 30 2" xfId="2695" xr:uid="{71A6EAA8-7758-4AA4-97BA-BBF8024E6437}"/>
    <cellStyle name="40% - Accent5 30 3" xfId="2696" xr:uid="{EB212F01-88C7-4F5A-B5AB-967A72DB43D1}"/>
    <cellStyle name="40% - Accent5 30 4" xfId="2697" xr:uid="{96267573-2525-425E-85BE-FA6C4E916333}"/>
    <cellStyle name="40% - Accent5 31" xfId="2698" xr:uid="{048995FD-C9F9-4FE1-90BD-81980B2F1CD8}"/>
    <cellStyle name="40% - Accent5 31 2" xfId="2699" xr:uid="{21C08360-EA0F-4444-AFB6-38BAA03593EA}"/>
    <cellStyle name="40% - Accent5 31 3" xfId="2700" xr:uid="{0AF814CC-4628-4BF1-8379-69052D931B4E}"/>
    <cellStyle name="40% - Accent5 31 4" xfId="2701" xr:uid="{97D436CA-EE03-4CCC-8A1E-625974A7BA1C}"/>
    <cellStyle name="40% - Accent5 32" xfId="2702" xr:uid="{01E27A14-F603-419C-B8E0-A7A1DEC4B23A}"/>
    <cellStyle name="40% - Accent5 32 2" xfId="2703" xr:uid="{8665B455-1F50-43CF-AAC6-2ADC35950000}"/>
    <cellStyle name="40% - Accent5 32 3" xfId="2704" xr:uid="{5EA7A0F1-520E-4B35-9DBA-DC01AB7267C3}"/>
    <cellStyle name="40% - Accent5 32 4" xfId="2705" xr:uid="{AB2DEB32-8FEF-4078-B924-D68B6A37E6AA}"/>
    <cellStyle name="40% - Accent5 33" xfId="2706" xr:uid="{42A3D9FF-8D9B-4155-84F7-52F0EE014931}"/>
    <cellStyle name="40% - Accent5 33 2" xfId="2707" xr:uid="{0A3BD3DF-A1DF-4260-A098-13D9894B7ADD}"/>
    <cellStyle name="40% - Accent5 33 3" xfId="2708" xr:uid="{B88E632B-8DA2-4979-A270-0F472FA03108}"/>
    <cellStyle name="40% - Accent5 33 4" xfId="2709" xr:uid="{EC630703-E8B1-457E-968B-9E06B6264A95}"/>
    <cellStyle name="40% - Accent5 34" xfId="2710" xr:uid="{4F904E8C-3060-40DD-B8E6-8F53FA480C66}"/>
    <cellStyle name="40% - Accent5 34 2" xfId="2711" xr:uid="{F124A5D2-AC1C-49B7-9AAA-2E107CB6BC03}"/>
    <cellStyle name="40% - Accent5 34 3" xfId="2712" xr:uid="{B4C13AD2-CFAD-4EC2-B2B4-90AF7A83B78E}"/>
    <cellStyle name="40% - Accent5 34 4" xfId="2713" xr:uid="{B3A79D43-8383-4146-8329-20774E5FF90C}"/>
    <cellStyle name="40% - Accent5 35" xfId="2714" xr:uid="{9F631997-F38F-4E5B-9FD1-28E750F2A7E1}"/>
    <cellStyle name="40% - Accent5 35 2" xfId="2715" xr:uid="{4F59AF32-91D3-4A79-9CC4-9968656532BC}"/>
    <cellStyle name="40% - Accent5 35 3" xfId="2716" xr:uid="{B423371C-3088-4E63-9A03-52C7EF5AD466}"/>
    <cellStyle name="40% - Accent5 35 4" xfId="2717" xr:uid="{65EC0C67-4CA9-47EC-AB49-37A3B1E71573}"/>
    <cellStyle name="40% - Accent5 36" xfId="2718" xr:uid="{FB7132EE-6911-4F1B-9A5B-5241A105CDBB}"/>
    <cellStyle name="40% - Accent5 36 2" xfId="2719" xr:uid="{171FEA17-4CA2-4DEA-A8F8-D17DDDD4BCD9}"/>
    <cellStyle name="40% - Accent5 36 3" xfId="2720" xr:uid="{8E04B9C9-D1DB-4295-A8AA-9D479023EE75}"/>
    <cellStyle name="40% - Accent5 36 4" xfId="2721" xr:uid="{7CC5DE8C-A694-487B-A9A1-26A546C0D1C1}"/>
    <cellStyle name="40% - Accent5 37" xfId="2722" xr:uid="{7606ECB5-B250-467B-BC3C-6E62BED46CEA}"/>
    <cellStyle name="40% - Accent5 37 2" xfId="2723" xr:uid="{B1A2999F-2B9F-4806-93E2-34657ECF4444}"/>
    <cellStyle name="40% - Accent5 37 3" xfId="2724" xr:uid="{55B88E0E-FA4A-482B-8324-3DDA82151175}"/>
    <cellStyle name="40% - Accent5 37 4" xfId="2725" xr:uid="{BF0A2D54-9A8E-49C9-9548-F60AFAAF54C6}"/>
    <cellStyle name="40% - Accent5 38" xfId="2726" xr:uid="{B7A17DB4-7A24-49E6-A68F-E8A718342065}"/>
    <cellStyle name="40% - Accent5 38 2" xfId="2727" xr:uid="{18623049-767A-430D-83DA-0A24E57ED348}"/>
    <cellStyle name="40% - Accent5 38 3" xfId="2728" xr:uid="{9775880E-CACA-4749-BD2B-4F823782B182}"/>
    <cellStyle name="40% - Accent5 38 4" xfId="2729" xr:uid="{F53C7DD9-9580-48A3-B217-3D04E18A7558}"/>
    <cellStyle name="40% - Accent5 39" xfId="2730" xr:uid="{D03956F6-5407-4309-8B78-4103910BEA2D}"/>
    <cellStyle name="40% - Accent5 39 2" xfId="2731" xr:uid="{60B4F87E-9FF6-4CD2-8EE2-C4D28E522426}"/>
    <cellStyle name="40% - Accent5 39 3" xfId="2732" xr:uid="{26B6EBAC-4032-406C-AF1A-4EE85ED92F16}"/>
    <cellStyle name="40% - Accent5 39 4" xfId="2733" xr:uid="{00DFF4EE-9F6D-4908-B55B-A0B840996B7B}"/>
    <cellStyle name="40% - Accent5 4" xfId="2734" xr:uid="{AEA63C5A-5EE8-458B-B55C-2F7FA9FEBD1C}"/>
    <cellStyle name="40% - Accent5 4 2" xfId="2735" xr:uid="{B3DA654E-0C32-4481-A226-7B7DA058E5F1}"/>
    <cellStyle name="40% - Accent5 4 2 2" xfId="2736" xr:uid="{ECAD8FCC-3E39-4582-A9D8-325B811EB036}"/>
    <cellStyle name="40% - Accent5 4 2 2 2" xfId="2737" xr:uid="{A14CA4B6-C928-448A-B48F-5DA7B0C2EEC1}"/>
    <cellStyle name="40% - Accent5 4 2 3" xfId="2738" xr:uid="{8D007855-B425-40F3-AE2C-28AF1F350376}"/>
    <cellStyle name="40% - Accent5 4 2 3 2" xfId="2739" xr:uid="{2E251322-078F-467A-AACD-09EEB8DCDD1E}"/>
    <cellStyle name="40% - Accent5 4 2 4" xfId="2740" xr:uid="{802A7813-5F2E-4967-AF04-868939C5FE2C}"/>
    <cellStyle name="40% - Accent5 4 3" xfId="2741" xr:uid="{79E89BEA-1691-4FBE-AF55-23FF7FEBA529}"/>
    <cellStyle name="40% - Accent5 4 3 2" xfId="2742" xr:uid="{461D393A-461E-4B82-8BDE-1FC0CE92CBC2}"/>
    <cellStyle name="40% - Accent5 4 3 3" xfId="2743" xr:uid="{81FF0F6A-0FB4-4273-9A92-13B1C0B32469}"/>
    <cellStyle name="40% - Accent5 4 3 4" xfId="2744" xr:uid="{5BA51CD5-C892-4295-A865-7FB446585E55}"/>
    <cellStyle name="40% - Accent5 4 4" xfId="2745" xr:uid="{3FDC9C3F-31D3-4535-92A7-49E2AB026576}"/>
    <cellStyle name="40% - Accent5 4 4 2" xfId="2746" xr:uid="{6CB84F5E-92D5-4B29-A4F2-E13287202A48}"/>
    <cellStyle name="40% - Accent5 4 5" xfId="2747" xr:uid="{EBB9A34C-936A-48AC-A8E4-89758FAB8260}"/>
    <cellStyle name="40% - Accent5 4 5 2" xfId="2748" xr:uid="{B4DBF0A3-E3D7-4742-B5BD-F756E6863A99}"/>
    <cellStyle name="40% - Accent5 4 6" xfId="2749" xr:uid="{95F1CE65-2CAD-41A2-9534-C6845D8D5B94}"/>
    <cellStyle name="40% - Accent5 40" xfId="2750" xr:uid="{6363A0AC-0B1A-4778-91CA-91ED730A82CC}"/>
    <cellStyle name="40% - Accent5 40 2" xfId="2751" xr:uid="{F0EFDFE1-EDCA-47C3-83B8-E93A0F9D3192}"/>
    <cellStyle name="40% - Accent5 40 3" xfId="2752" xr:uid="{62B55EAD-A45C-47F6-BA08-42D435FE82C6}"/>
    <cellStyle name="40% - Accent5 40 4" xfId="2753" xr:uid="{F804F6C9-6B60-4566-9B46-0BE6ED6A7CE7}"/>
    <cellStyle name="40% - Accent5 5" xfId="2754" xr:uid="{AB31876C-620A-4D39-88C5-A5E7E4D433FD}"/>
    <cellStyle name="40% - Accent5 5 2" xfId="2755" xr:uid="{A1C0119C-48FB-43CE-8BE8-B85A806F6AC9}"/>
    <cellStyle name="40% - Accent5 5 2 2" xfId="2756" xr:uid="{077B7110-6366-444E-BBB1-FF7C0F4203F7}"/>
    <cellStyle name="40% - Accent5 5 2 2 2" xfId="2757" xr:uid="{64B50C00-F601-4735-8591-78EE5081AD06}"/>
    <cellStyle name="40% - Accent5 5 2 2 2 2" xfId="2758" xr:uid="{614DD2A3-599A-496C-A930-8C31D5DDB6AC}"/>
    <cellStyle name="40% - Accent5 5 2 2 3" xfId="2759" xr:uid="{18EC24E7-0F3B-408C-8D49-71C5A31A23CC}"/>
    <cellStyle name="40% - Accent5 5 2 2 3 2" xfId="2760" xr:uid="{F411A29E-2ABC-4FA6-9272-03EAC4194579}"/>
    <cellStyle name="40% - Accent5 5 2 2 4" xfId="2761" xr:uid="{F9F5ACAA-838E-480A-8BAF-129B3CFEFAFF}"/>
    <cellStyle name="40% - Accent5 5 2 3" xfId="2762" xr:uid="{8BB67B66-DBD0-47B4-ABD7-280069272855}"/>
    <cellStyle name="40% - Accent5 5 2 4" xfId="2763" xr:uid="{2EF2F5CB-1EA2-44A1-808E-A556A93B6AAB}"/>
    <cellStyle name="40% - Accent5 5 2 5" xfId="2764" xr:uid="{1EDC0FCF-2CDA-47CA-BC55-D893781379BD}"/>
    <cellStyle name="40% - Accent5 5 3" xfId="2765" xr:uid="{1E2CAE67-2535-40A6-958B-344EA0639049}"/>
    <cellStyle name="40% - Accent5 5 3 2" xfId="2766" xr:uid="{A3A93B52-78B7-45AC-85F7-756035A62937}"/>
    <cellStyle name="40% - Accent5 5 4" xfId="2767" xr:uid="{FD23307A-FE21-45DB-B2C9-30A03D53FB4A}"/>
    <cellStyle name="40% - Accent5 5 4 2" xfId="2768" xr:uid="{AE3FB04B-1604-445A-851A-851F988AEA86}"/>
    <cellStyle name="40% - Accent5 5 5" xfId="2769" xr:uid="{0B50C69D-0393-4112-9C69-5A80997695F5}"/>
    <cellStyle name="40% - Accent5 6" xfId="2770" xr:uid="{53843320-3751-4A49-9433-12DFEA708AD0}"/>
    <cellStyle name="40% - Accent5 6 2" xfId="2771" xr:uid="{6D4572A6-B95A-4BC8-A3F0-830BB537D96B}"/>
    <cellStyle name="40% - Accent5 6 3" xfId="2772" xr:uid="{5EE8158C-2321-4B6F-BDC4-5C06417A634B}"/>
    <cellStyle name="40% - Accent5 6 4" xfId="2773" xr:uid="{0E67C9AB-467F-4C2B-8C03-7B5C8EC23BF4}"/>
    <cellStyle name="40% - Accent5 7" xfId="2774" xr:uid="{9D0AD961-C5C3-4C17-B90A-82010339BCF9}"/>
    <cellStyle name="40% - Accent5 7 2" xfId="2775" xr:uid="{D79FFF90-A94A-4542-9CA0-3B10F779372C}"/>
    <cellStyle name="40% - Accent5 7 3" xfId="2776" xr:uid="{B7C2CD77-8F7A-47BE-8BEF-42CCCF68AA79}"/>
    <cellStyle name="40% - Accent5 7 4" xfId="2777" xr:uid="{F97F6227-6D17-484E-9275-8BF866C56E1C}"/>
    <cellStyle name="40% - Accent5 8" xfId="2778" xr:uid="{A3E93C65-5027-4357-9F5F-B08C6C682A04}"/>
    <cellStyle name="40% - Accent5 8 2" xfId="2779" xr:uid="{E9866257-7DA6-40DC-A6EA-C591EE69884E}"/>
    <cellStyle name="40% - Accent5 8 3" xfId="2780" xr:uid="{FB375E1A-4248-4ACB-A4E7-05F408A430B6}"/>
    <cellStyle name="40% - Accent5 8 4" xfId="2781" xr:uid="{E38243AD-C856-48DA-B958-2C10068CC880}"/>
    <cellStyle name="40% - Accent5 9" xfId="2782" xr:uid="{8EB8CA5D-DC82-4E15-8326-0017553AAF47}"/>
    <cellStyle name="40% - Accent5 9 2" xfId="2783" xr:uid="{A738BA07-13CC-4C42-AC15-7CD5EBB4B8A6}"/>
    <cellStyle name="40% - Accent5 9 3" xfId="2784" xr:uid="{9983DF86-AAAB-4974-A7A5-53A226D0EA4A}"/>
    <cellStyle name="40% - Accent5 9 4" xfId="2785" xr:uid="{71C1F283-199A-40FA-9707-468C6B3EFF50}"/>
    <cellStyle name="40% - Accent6 10" xfId="2786" xr:uid="{532D561A-86C1-4DF6-92A4-E3DD514D5708}"/>
    <cellStyle name="40% - Accent6 10 2" xfId="2787" xr:uid="{A3B3990B-5F9C-4863-90F7-42F55E0B522E}"/>
    <cellStyle name="40% - Accent6 10 3" xfId="2788" xr:uid="{722909A7-4B76-4579-B7F3-3D8AB27B4D56}"/>
    <cellStyle name="40% - Accent6 10 4" xfId="2789" xr:uid="{99CC3B4D-E1CF-4227-A69A-EA223E2CFAB4}"/>
    <cellStyle name="40% - Accent6 11" xfId="2790" xr:uid="{744AB70C-C49A-4604-AF7D-75B36BA4451C}"/>
    <cellStyle name="40% - Accent6 11 2" xfId="2791" xr:uid="{5547B68B-D7C3-4C01-85E2-0EE9CD3BD4D5}"/>
    <cellStyle name="40% - Accent6 11 3" xfId="2792" xr:uid="{58F6BEE9-5361-49C9-852A-A9DDDAB864E7}"/>
    <cellStyle name="40% - Accent6 11 4" xfId="2793" xr:uid="{C42599ED-FB39-4E21-97E1-45CEF92C3CD8}"/>
    <cellStyle name="40% - Accent6 12" xfId="2794" xr:uid="{2D6F8F4A-560D-4E1E-9442-12F304DD7FF8}"/>
    <cellStyle name="40% - Accent6 12 2" xfId="2795" xr:uid="{3B6D0B4C-C7E1-4FD8-8E1C-3AA7C7DCD49F}"/>
    <cellStyle name="40% - Accent6 12 3" xfId="2796" xr:uid="{6D822120-CDFF-4AA6-9622-63E4B9678D8F}"/>
    <cellStyle name="40% - Accent6 12 4" xfId="2797" xr:uid="{3B222846-3EE2-4DA7-9436-FFBEEE56E1BD}"/>
    <cellStyle name="40% - Accent6 13" xfId="2798" xr:uid="{083FB84A-6FFF-4814-896B-9963316C932A}"/>
    <cellStyle name="40% - Accent6 13 2" xfId="2799" xr:uid="{DEC92BBC-F701-4CC2-924B-3B75718E28FD}"/>
    <cellStyle name="40% - Accent6 13 3" xfId="2800" xr:uid="{9B4C14C3-D091-47DF-A37A-252CB170C9E2}"/>
    <cellStyle name="40% - Accent6 13 4" xfId="2801" xr:uid="{D1DD90EF-477A-4433-B4E1-68C16AA734F4}"/>
    <cellStyle name="40% - Accent6 14" xfId="2802" xr:uid="{1D6DD6D8-A58D-4EE1-AB06-8AA69763C756}"/>
    <cellStyle name="40% - Accent6 14 2" xfId="2803" xr:uid="{AB92C5C6-FA92-47BE-A614-A31F676A011B}"/>
    <cellStyle name="40% - Accent6 14 3" xfId="2804" xr:uid="{E2DAC34F-7621-4925-9884-0C8728984EC3}"/>
    <cellStyle name="40% - Accent6 14 4" xfId="2805" xr:uid="{C6124688-ECB2-4E66-BA06-09AAE860950E}"/>
    <cellStyle name="40% - Accent6 15" xfId="2806" xr:uid="{69DD5278-AA51-43D1-8A95-40F77C170C4D}"/>
    <cellStyle name="40% - Accent6 15 2" xfId="2807" xr:uid="{FDFAE349-3326-4676-9EFE-6C4F613736BA}"/>
    <cellStyle name="40% - Accent6 15 3" xfId="2808" xr:uid="{BE4522AC-5CCC-4D1C-AAAD-9507EF765B83}"/>
    <cellStyle name="40% - Accent6 15 4" xfId="2809" xr:uid="{2BEFB52D-D8A0-4318-9389-4D74DF8E2E05}"/>
    <cellStyle name="40% - Accent6 16" xfId="2810" xr:uid="{E6AC976A-FBCD-468F-A21F-F5A4B5E076BD}"/>
    <cellStyle name="40% - Accent6 16 2" xfId="2811" xr:uid="{218FC5A9-4600-4346-BA7D-0E3D3679993C}"/>
    <cellStyle name="40% - Accent6 16 3" xfId="2812" xr:uid="{71C11A0B-20F8-43E2-AB1C-1B701DB92C3D}"/>
    <cellStyle name="40% - Accent6 16 4" xfId="2813" xr:uid="{658D1429-7A2B-4743-B7DD-7829F56BB8A9}"/>
    <cellStyle name="40% - Accent6 17" xfId="2814" xr:uid="{0DBFEA0C-6000-44BF-BB30-D0FDD200D4FB}"/>
    <cellStyle name="40% - Accent6 17 2" xfId="2815" xr:uid="{03D2719C-E861-4D21-9718-9A52C74A3C97}"/>
    <cellStyle name="40% - Accent6 17 3" xfId="2816" xr:uid="{22910EA0-718F-4F11-AB8A-6184624ABFA4}"/>
    <cellStyle name="40% - Accent6 17 4" xfId="2817" xr:uid="{FEF77FE7-90B5-4BED-8526-6743295D7A73}"/>
    <cellStyle name="40% - Accent6 18" xfId="2818" xr:uid="{59C24A37-D29D-4965-8330-F35A59562F31}"/>
    <cellStyle name="40% - Accent6 18 2" xfId="2819" xr:uid="{596ACE55-277B-409E-9777-CED32AB2EB46}"/>
    <cellStyle name="40% - Accent6 18 3" xfId="2820" xr:uid="{85BE2D30-62D8-4839-90CF-738BD08B5E50}"/>
    <cellStyle name="40% - Accent6 18 4" xfId="2821" xr:uid="{FC9669D7-1E79-406F-81B9-FCFEC0E26F00}"/>
    <cellStyle name="40% - Accent6 19" xfId="2822" xr:uid="{D5104AC0-4032-45BC-906B-9B23DE6037BA}"/>
    <cellStyle name="40% - Accent6 19 2" xfId="2823" xr:uid="{0CAC90A1-7408-44E6-8F6E-2E05A043EC5D}"/>
    <cellStyle name="40% - Accent6 19 3" xfId="2824" xr:uid="{CE968EF5-84D4-445E-8880-6A23F2B4454D}"/>
    <cellStyle name="40% - Accent6 19 4" xfId="2825" xr:uid="{6B7E6628-E55B-4C2E-816F-DE99B63624E8}"/>
    <cellStyle name="40% - Accent6 2" xfId="20" xr:uid="{00000000-0005-0000-0000-00000B000000}"/>
    <cellStyle name="40% - Accent6 2 2" xfId="2826" xr:uid="{6913BCB0-893B-4551-B5B9-BCC3F0E9D59F}"/>
    <cellStyle name="40% - Accent6 2 2 2" xfId="2827" xr:uid="{3B06587B-BC77-4FA7-A63A-75D934E6E976}"/>
    <cellStyle name="40% - Accent6 2 2 2 2" xfId="2828" xr:uid="{03335C9F-8E06-41F7-BA98-BC978E9112CE}"/>
    <cellStyle name="40% - Accent6 2 2 2 3" xfId="2829" xr:uid="{FAA22477-2D4C-4BF9-9724-1B61EC203DEF}"/>
    <cellStyle name="40% - Accent6 2 2 2 4" xfId="2830" xr:uid="{4C5FA8E8-BF79-45A1-A322-48C074AD6F2B}"/>
    <cellStyle name="40% - Accent6 2 2 3" xfId="2831" xr:uid="{780CA9FF-F672-492B-B487-733C9DE44311}"/>
    <cellStyle name="40% - Accent6 2 2 3 2" xfId="2832" xr:uid="{EC5463AB-3ECD-453E-A99A-BE603686C851}"/>
    <cellStyle name="40% - Accent6 2 2 3 2 2" xfId="2833" xr:uid="{CB020C01-F439-4B7E-9291-0784A3878A4A}"/>
    <cellStyle name="40% - Accent6 2 2 3 3" xfId="2834" xr:uid="{123F452C-D9B1-4C58-A607-11A29F9E208F}"/>
    <cellStyle name="40% - Accent6 2 2 3 3 2" xfId="2835" xr:uid="{22044C93-9BBD-47AA-9DE5-084746D52695}"/>
    <cellStyle name="40% - Accent6 2 2 3 4" xfId="2836" xr:uid="{EBB8FFFF-BA5C-42CC-BAAE-DADEEF18E01C}"/>
    <cellStyle name="40% - Accent6 2 2 4" xfId="2837" xr:uid="{7E04C72B-4A18-4537-A314-04AEC4075099}"/>
    <cellStyle name="40% - Accent6 2 2 5" xfId="2838" xr:uid="{011D59C2-8B36-4D36-96F9-13F27BC7D3DA}"/>
    <cellStyle name="40% - Accent6 2 2 6" xfId="2839" xr:uid="{2C5CAB7C-54B5-413C-BDDF-CC7E3F6E51FF}"/>
    <cellStyle name="40% - Accent6 2 3" xfId="2840" xr:uid="{300CE7F6-88A9-4A52-B824-D00A1390F204}"/>
    <cellStyle name="40% - Accent6 2 3 2" xfId="2841" xr:uid="{BFDBE8AB-CD51-440E-A88B-5DAE896EEEBD}"/>
    <cellStyle name="40% - Accent6 2 3 2 2" xfId="2842" xr:uid="{796C2747-15DF-47C9-8F91-B90FE2802B4C}"/>
    <cellStyle name="40% - Accent6 2 3 3" xfId="2843" xr:uid="{6CC9B580-3AFD-40CE-90C0-74E20363BBEF}"/>
    <cellStyle name="40% - Accent6 2 3 3 2" xfId="2844" xr:uid="{4A0274EB-CE46-483D-861D-27B99311F75A}"/>
    <cellStyle name="40% - Accent6 2 3 4" xfId="2845" xr:uid="{500EC535-43E5-4AAB-AA9B-8FFBF08C58FE}"/>
    <cellStyle name="40% - Accent6 2 4" xfId="2846" xr:uid="{AD90BC8D-64BE-40F6-808F-FE7D09ADF92C}"/>
    <cellStyle name="40% - Accent6 2 4 2" xfId="2847" xr:uid="{6809A4C5-8535-4AC4-BF3F-AA0583805319}"/>
    <cellStyle name="40% - Accent6 2 5" xfId="2848" xr:uid="{EB5ED767-5E3E-443D-BC69-F533809DD8B5}"/>
    <cellStyle name="40% - Accent6 2 5 2" xfId="2849" xr:uid="{C8859901-F1A8-40C4-A510-A4461CE88552}"/>
    <cellStyle name="40% - Accent6 2 6" xfId="2850" xr:uid="{7D59A765-3DAF-47DB-B9C7-9E4E5AF808FB}"/>
    <cellStyle name="40% - Accent6 2 7" xfId="2851" xr:uid="{9B389A69-3A1C-4D3B-A165-0D566C97417A}"/>
    <cellStyle name="40% - Accent6 20" xfId="2852" xr:uid="{15D360A7-016C-471F-B265-82B421055211}"/>
    <cellStyle name="40% - Accent6 20 2" xfId="2853" xr:uid="{31E5001B-ECB3-4677-9CBE-44863610A51F}"/>
    <cellStyle name="40% - Accent6 20 3" xfId="2854" xr:uid="{94E8472B-1277-4761-AAD2-88FE219D91CA}"/>
    <cellStyle name="40% - Accent6 20 4" xfId="2855" xr:uid="{380AA552-F938-43ED-ADE9-06715D04D24B}"/>
    <cellStyle name="40% - Accent6 21" xfId="2856" xr:uid="{A57B952E-6F3F-4A8F-ADFF-BB0031B7815E}"/>
    <cellStyle name="40% - Accent6 21 2" xfId="2857" xr:uid="{0F3E2131-9D78-4110-A178-D7159A85E6AD}"/>
    <cellStyle name="40% - Accent6 21 3" xfId="2858" xr:uid="{C3F8AA8A-ACC2-47C8-AF46-D405447BD9BD}"/>
    <cellStyle name="40% - Accent6 21 4" xfId="2859" xr:uid="{E25AB55B-B96E-48AB-831F-D057A86E4E7C}"/>
    <cellStyle name="40% - Accent6 22" xfId="2860" xr:uid="{E3DFE835-4A31-4915-A040-4F90DA7DBC53}"/>
    <cellStyle name="40% - Accent6 22 2" xfId="2861" xr:uid="{804AD148-C7EF-4374-8CDC-066C55850428}"/>
    <cellStyle name="40% - Accent6 22 3" xfId="2862" xr:uid="{1414869D-3B23-431C-812D-77DA440C6E9E}"/>
    <cellStyle name="40% - Accent6 22 4" xfId="2863" xr:uid="{E775196B-E405-4D4E-A414-7B6F99E7C1E9}"/>
    <cellStyle name="40% - Accent6 23" xfId="2864" xr:uid="{51E81B6F-D17B-4BCD-B22B-2AD73157D93C}"/>
    <cellStyle name="40% - Accent6 23 2" xfId="2865" xr:uid="{0651BCDB-71EC-458E-98BD-BE40600539CB}"/>
    <cellStyle name="40% - Accent6 23 3" xfId="2866" xr:uid="{D22427FA-DB9A-4F7C-A64B-534407F0C672}"/>
    <cellStyle name="40% - Accent6 23 4" xfId="2867" xr:uid="{BD7BDD1D-B50F-435E-95A0-C1D2488AAA44}"/>
    <cellStyle name="40% - Accent6 24" xfId="2868" xr:uid="{7237F1DF-F381-4A1A-AC43-72BFE0E42508}"/>
    <cellStyle name="40% - Accent6 24 2" xfId="2869" xr:uid="{E0A9C918-69B9-458C-8611-9A6F12A4C791}"/>
    <cellStyle name="40% - Accent6 24 3" xfId="2870" xr:uid="{6B13F505-0583-43CC-9F6C-C161032BB609}"/>
    <cellStyle name="40% - Accent6 24 4" xfId="2871" xr:uid="{FF7B2836-09DB-4407-9807-C176F9B24592}"/>
    <cellStyle name="40% - Accent6 25" xfId="2872" xr:uid="{FD331F0C-9453-461E-9856-54A907B410A9}"/>
    <cellStyle name="40% - Accent6 25 2" xfId="2873" xr:uid="{6590E651-27DD-4B9F-A7A4-E94D7C8FE9F9}"/>
    <cellStyle name="40% - Accent6 25 3" xfId="2874" xr:uid="{85E26194-9114-4134-A216-C473C7FEA54B}"/>
    <cellStyle name="40% - Accent6 25 4" xfId="2875" xr:uid="{7758B495-A26F-4C76-B2BE-4A3EC5DDEC1E}"/>
    <cellStyle name="40% - Accent6 26" xfId="2876" xr:uid="{41CC060E-6A47-4C57-917F-EEB7976312BD}"/>
    <cellStyle name="40% - Accent6 26 2" xfId="2877" xr:uid="{826921FF-4CE9-436A-B630-6D84DC870528}"/>
    <cellStyle name="40% - Accent6 26 3" xfId="2878" xr:uid="{CD46B902-98DA-4A3D-9624-4ED5222199CF}"/>
    <cellStyle name="40% - Accent6 26 4" xfId="2879" xr:uid="{A3618984-F1D1-49FA-A99D-80B306C66421}"/>
    <cellStyle name="40% - Accent6 27" xfId="2880" xr:uid="{97E9D5CF-AAAF-4A58-AD62-7C9809774AE1}"/>
    <cellStyle name="40% - Accent6 27 2" xfId="2881" xr:uid="{1F53A5EF-875D-4BFC-918E-038A1948322F}"/>
    <cellStyle name="40% - Accent6 27 3" xfId="2882" xr:uid="{2D3B1A03-47F2-416A-90E3-768BAED1E3C4}"/>
    <cellStyle name="40% - Accent6 27 4" xfId="2883" xr:uid="{EAC17D12-6AE8-47F2-BE86-98A849C1E730}"/>
    <cellStyle name="40% - Accent6 28" xfId="2884" xr:uid="{5BB843D9-28F2-4758-AC43-D678A3B0FDB7}"/>
    <cellStyle name="40% - Accent6 28 2" xfId="2885" xr:uid="{947D1792-3B99-4406-B497-66A49EADA162}"/>
    <cellStyle name="40% - Accent6 28 3" xfId="2886" xr:uid="{950140B2-6D8E-453D-B63F-1D969B6E5F60}"/>
    <cellStyle name="40% - Accent6 28 4" xfId="2887" xr:uid="{D7DE4D4A-C90A-4ABD-BB5A-6B62D13311C9}"/>
    <cellStyle name="40% - Accent6 29" xfId="2888" xr:uid="{7C977F9D-E21C-4BAE-A8A9-256325190B35}"/>
    <cellStyle name="40% - Accent6 29 2" xfId="2889" xr:uid="{3B3E9896-549E-40C2-BA2A-F68CFC6152B5}"/>
    <cellStyle name="40% - Accent6 29 3" xfId="2890" xr:uid="{B9A4B068-C6BB-4272-96CA-A3FFC2DFBD6C}"/>
    <cellStyle name="40% - Accent6 29 4" xfId="2891" xr:uid="{97AF4ABF-BB29-4BA7-B26C-771B110A0994}"/>
    <cellStyle name="40% - Accent6 3" xfId="2892" xr:uid="{AD18C334-6FA6-465F-9DD3-F7656E58AD6A}"/>
    <cellStyle name="40% - Accent6 3 2" xfId="2893" xr:uid="{E355E44B-A513-415F-B282-618AB837A375}"/>
    <cellStyle name="40% - Accent6 3 2 2" xfId="2894" xr:uid="{9A01407F-E35A-4153-9455-BF1BDD48C4D8}"/>
    <cellStyle name="40% - Accent6 3 2 2 2" xfId="2895" xr:uid="{AA1400FA-975F-48F5-8BA1-2CF1EFAED259}"/>
    <cellStyle name="40% - Accent6 3 2 3" xfId="2896" xr:uid="{3630918F-3879-4F0E-92EF-CD3FEAFE8AA5}"/>
    <cellStyle name="40% - Accent6 3 2 3 2" xfId="2897" xr:uid="{23EFACCE-D4A9-49F8-8E44-0ED099AB66A7}"/>
    <cellStyle name="40% - Accent6 3 2 4" xfId="2898" xr:uid="{0DD5058C-8DB7-4471-98E6-363A26F962CA}"/>
    <cellStyle name="40% - Accent6 3 3" xfId="2899" xr:uid="{0611608E-0ED4-47ED-A6E3-FA94C9524696}"/>
    <cellStyle name="40% - Accent6 3 3 2" xfId="2900" xr:uid="{655310CE-64DA-4090-8798-0A3518EE6414}"/>
    <cellStyle name="40% - Accent6 3 3 3" xfId="2901" xr:uid="{20263062-3C2F-47D4-AC6C-22BADA36C378}"/>
    <cellStyle name="40% - Accent6 3 3 4" xfId="2902" xr:uid="{4F162EEC-AA8B-40D5-9344-F80571DA7564}"/>
    <cellStyle name="40% - Accent6 3 4" xfId="2903" xr:uid="{81BD2C03-CA3E-4F91-8F58-8E5D944AF6B4}"/>
    <cellStyle name="40% - Accent6 3 4 2" xfId="2904" xr:uid="{B12A3170-029D-413D-87CB-3CAD74F16D0B}"/>
    <cellStyle name="40% - Accent6 3 5" xfId="2905" xr:uid="{BA4EA4AF-6D35-4609-93E0-AC2A2FC27079}"/>
    <cellStyle name="40% - Accent6 3 5 2" xfId="2906" xr:uid="{70DB17C3-2719-4498-A0E6-EA0787CF2572}"/>
    <cellStyle name="40% - Accent6 3 6" xfId="2907" xr:uid="{E60C0DAC-1648-4E9B-A994-16BC4DE740D8}"/>
    <cellStyle name="40% - Accent6 30" xfId="2908" xr:uid="{CDB5AC47-44E5-41BF-8B64-F248470D2C71}"/>
    <cellStyle name="40% - Accent6 30 2" xfId="2909" xr:uid="{9E051082-FC96-4342-A6E0-C7A0C43C7680}"/>
    <cellStyle name="40% - Accent6 30 3" xfId="2910" xr:uid="{BE1BF09D-E934-408A-B197-B0B349EDDEEA}"/>
    <cellStyle name="40% - Accent6 30 4" xfId="2911" xr:uid="{6D04D993-2577-49F1-9053-1237DDAC7F19}"/>
    <cellStyle name="40% - Accent6 31" xfId="2912" xr:uid="{34A632C5-ADB6-4FBD-A0DD-130402B91952}"/>
    <cellStyle name="40% - Accent6 31 2" xfId="2913" xr:uid="{572837B4-31C8-44FD-8C6E-3C2B11D9B4EF}"/>
    <cellStyle name="40% - Accent6 31 3" xfId="2914" xr:uid="{D74832BC-D4F1-47AA-ACD6-B1FCD32B8F74}"/>
    <cellStyle name="40% - Accent6 31 4" xfId="2915" xr:uid="{3A5A9CEC-BE59-4F49-8825-3225C6961523}"/>
    <cellStyle name="40% - Accent6 32" xfId="2916" xr:uid="{E53E31A8-8F9B-41B1-8DE4-6227D854F180}"/>
    <cellStyle name="40% - Accent6 32 2" xfId="2917" xr:uid="{BDB2F67B-DFC1-4861-9248-9A47FDED890F}"/>
    <cellStyle name="40% - Accent6 32 3" xfId="2918" xr:uid="{60802205-FEDF-4441-AB7E-4723564A744F}"/>
    <cellStyle name="40% - Accent6 32 4" xfId="2919" xr:uid="{80A5C405-6A23-48D5-B3C6-D9AFF76500DD}"/>
    <cellStyle name="40% - Accent6 33" xfId="2920" xr:uid="{79E05D4A-C0D2-4FA8-AC32-400E88846CF2}"/>
    <cellStyle name="40% - Accent6 33 2" xfId="2921" xr:uid="{12A85E57-9965-4B8D-A93B-DAB3F6885B34}"/>
    <cellStyle name="40% - Accent6 33 3" xfId="2922" xr:uid="{ED4DC16E-DB34-4EBD-BE80-BD241EB2B38B}"/>
    <cellStyle name="40% - Accent6 33 4" xfId="2923" xr:uid="{D2DDF895-DB1E-48CB-857E-0188288CEEFA}"/>
    <cellStyle name="40% - Accent6 34" xfId="2924" xr:uid="{AC00D3C7-88B9-42DE-BA47-FA80C391C50C}"/>
    <cellStyle name="40% - Accent6 34 2" xfId="2925" xr:uid="{75CBC0DF-9966-4F51-87D0-DF93C09E7E07}"/>
    <cellStyle name="40% - Accent6 34 3" xfId="2926" xr:uid="{AAABC819-C0CE-40CE-8FFE-BBCEFB5C6C36}"/>
    <cellStyle name="40% - Accent6 34 4" xfId="2927" xr:uid="{AE5FE41F-548F-4F7C-B372-AD92A8433808}"/>
    <cellStyle name="40% - Accent6 35" xfId="2928" xr:uid="{C3CF59C4-C499-4F13-A733-865A4252B247}"/>
    <cellStyle name="40% - Accent6 35 2" xfId="2929" xr:uid="{B1875DA0-87CB-45F2-97A5-BD318AADB318}"/>
    <cellStyle name="40% - Accent6 35 3" xfId="2930" xr:uid="{9ABAF1CC-7825-443E-AA59-936B90A10BA7}"/>
    <cellStyle name="40% - Accent6 35 4" xfId="2931" xr:uid="{18D0D6FE-ACE8-4C95-AD5D-83F62065B83C}"/>
    <cellStyle name="40% - Accent6 36" xfId="2932" xr:uid="{72F6B7BA-3FFC-4182-8908-961F19699D6D}"/>
    <cellStyle name="40% - Accent6 36 2" xfId="2933" xr:uid="{B3DAE922-F687-41AC-9AA6-3CA40B86C599}"/>
    <cellStyle name="40% - Accent6 36 3" xfId="2934" xr:uid="{765E1B3E-BAF2-4ACA-AE91-021023B4F66A}"/>
    <cellStyle name="40% - Accent6 36 4" xfId="2935" xr:uid="{EC5328C2-FC9C-4EED-A0F3-9A90451A803E}"/>
    <cellStyle name="40% - Accent6 37" xfId="2936" xr:uid="{3C9E4F28-15AA-4D6A-8F17-647B6739D150}"/>
    <cellStyle name="40% - Accent6 37 2" xfId="2937" xr:uid="{88AD65EE-38FB-498B-A927-9EDE5A3F325F}"/>
    <cellStyle name="40% - Accent6 37 3" xfId="2938" xr:uid="{774F1103-592C-44F8-911B-0A19DBF4CBBA}"/>
    <cellStyle name="40% - Accent6 37 4" xfId="2939" xr:uid="{9A03232F-8BED-413A-97C5-DE334B030F22}"/>
    <cellStyle name="40% - Accent6 38" xfId="2940" xr:uid="{63A89C72-846A-47A7-A35C-B61863E43E74}"/>
    <cellStyle name="40% - Accent6 38 2" xfId="2941" xr:uid="{CE8FF2D7-21C8-4DE4-B91F-B7587B402017}"/>
    <cellStyle name="40% - Accent6 38 3" xfId="2942" xr:uid="{C1DD3423-54EF-49EC-A054-6A1A3260640E}"/>
    <cellStyle name="40% - Accent6 38 4" xfId="2943" xr:uid="{DD3609DE-FD1D-4B84-9F08-851532915C36}"/>
    <cellStyle name="40% - Accent6 39" xfId="2944" xr:uid="{81BB2458-1B13-4AAE-8EBE-A5E438570704}"/>
    <cellStyle name="40% - Accent6 39 2" xfId="2945" xr:uid="{36A2ABE4-0986-4B7A-9AAB-41336A327EBF}"/>
    <cellStyle name="40% - Accent6 39 3" xfId="2946" xr:uid="{550CC03A-FD36-4829-BB79-23465D135957}"/>
    <cellStyle name="40% - Accent6 39 4" xfId="2947" xr:uid="{E9BEAD8A-B1E4-437A-92F9-F7CFB3BD2546}"/>
    <cellStyle name="40% - Accent6 4" xfId="2948" xr:uid="{EDC0C8E6-3D56-414C-8849-0A5CF564EE7D}"/>
    <cellStyle name="40% - Accent6 4 2" xfId="2949" xr:uid="{6A57C5BB-11A4-4485-964B-2901FDA2CBD9}"/>
    <cellStyle name="40% - Accent6 4 2 2" xfId="2950" xr:uid="{33FC3BC5-350A-469D-8FAF-9276B7F843DF}"/>
    <cellStyle name="40% - Accent6 4 2 2 2" xfId="2951" xr:uid="{4E840B30-0D71-4E91-94B5-8A744FE5F9B9}"/>
    <cellStyle name="40% - Accent6 4 2 3" xfId="2952" xr:uid="{989D0BA3-64C3-44E3-A0F4-DA388040540B}"/>
    <cellStyle name="40% - Accent6 4 2 3 2" xfId="2953" xr:uid="{E3E6747D-B916-406F-BA8C-AD28ED1B76D6}"/>
    <cellStyle name="40% - Accent6 4 2 4" xfId="2954" xr:uid="{40AFD794-5C92-4234-9982-717B95B03C30}"/>
    <cellStyle name="40% - Accent6 4 3" xfId="2955" xr:uid="{76F43C57-847F-4991-8DF8-021EFF011B44}"/>
    <cellStyle name="40% - Accent6 4 3 2" xfId="2956" xr:uid="{9751BD10-472B-47C6-9867-77A579435342}"/>
    <cellStyle name="40% - Accent6 4 3 3" xfId="2957" xr:uid="{5D6DA2C6-2D78-4BA9-AAB7-16BFC63F65A1}"/>
    <cellStyle name="40% - Accent6 4 3 4" xfId="2958" xr:uid="{648859A0-6A88-43BA-BA3E-50D8B48D947B}"/>
    <cellStyle name="40% - Accent6 4 4" xfId="2959" xr:uid="{D7207C87-BF1B-4FE5-A5DB-ABFDB8D0A946}"/>
    <cellStyle name="40% - Accent6 4 4 2" xfId="2960" xr:uid="{D20F4E0B-C4B8-4F40-AADD-98691871D1F2}"/>
    <cellStyle name="40% - Accent6 4 5" xfId="2961" xr:uid="{E1EB7A51-B436-4602-99AA-9B947D1175B9}"/>
    <cellStyle name="40% - Accent6 4 5 2" xfId="2962" xr:uid="{6FBE2F3D-48DA-4FC7-8246-050AE6F52EF3}"/>
    <cellStyle name="40% - Accent6 4 6" xfId="2963" xr:uid="{D416D6B9-D735-4FC8-82FA-39F9FA45CD6B}"/>
    <cellStyle name="40% - Accent6 40" xfId="2964" xr:uid="{120A59F2-097B-4537-80C5-1A586ADAB5B8}"/>
    <cellStyle name="40% - Accent6 40 2" xfId="2965" xr:uid="{A1391597-EE2C-476E-B727-238C25376F08}"/>
    <cellStyle name="40% - Accent6 40 3" xfId="2966" xr:uid="{0B661D1E-990E-479F-A0E5-C8B37AB18A73}"/>
    <cellStyle name="40% - Accent6 40 4" xfId="2967" xr:uid="{85C72A32-5527-411A-BF4B-F0F160F48514}"/>
    <cellStyle name="40% - Accent6 5" xfId="2968" xr:uid="{F51D544A-907D-445A-AC1E-F186C68A38F6}"/>
    <cellStyle name="40% - Accent6 5 2" xfId="2969" xr:uid="{45D0B064-7943-4CEB-9CFB-F93E2E5C6B25}"/>
    <cellStyle name="40% - Accent6 5 2 2" xfId="2970" xr:uid="{5DF6EB4C-A2E7-4ECF-9D5B-F2772BFADD8A}"/>
    <cellStyle name="40% - Accent6 5 2 2 2" xfId="2971" xr:uid="{3BBF925F-1D58-46F7-8A46-55D6A2DA6241}"/>
    <cellStyle name="40% - Accent6 5 2 2 2 2" xfId="2972" xr:uid="{2FD317F4-A190-4738-BF6F-D5D22CF3B035}"/>
    <cellStyle name="40% - Accent6 5 2 2 3" xfId="2973" xr:uid="{69ABA8E8-A8F7-46EF-B83B-D57CCD245B5A}"/>
    <cellStyle name="40% - Accent6 5 2 2 3 2" xfId="2974" xr:uid="{68FE001C-4FCB-42C8-BEE4-CAF73B9A3275}"/>
    <cellStyle name="40% - Accent6 5 2 2 4" xfId="2975" xr:uid="{F5CE1247-60C1-4F13-918D-C35D65D573C4}"/>
    <cellStyle name="40% - Accent6 5 2 3" xfId="2976" xr:uid="{5CCAFD4B-1F4F-4BC4-82A4-A73E667FEC64}"/>
    <cellStyle name="40% - Accent6 5 2 4" xfId="2977" xr:uid="{5C293CA6-9ADD-453A-A181-1B18D6257079}"/>
    <cellStyle name="40% - Accent6 5 2 5" xfId="2978" xr:uid="{60E94B1E-35AD-4C38-83C1-55C788BF329D}"/>
    <cellStyle name="40% - Accent6 5 3" xfId="2979" xr:uid="{085377A6-C70B-47C8-9ED0-2EA52BA72EA1}"/>
    <cellStyle name="40% - Accent6 5 3 2" xfId="2980" xr:uid="{33E7B6D7-B7FA-4DFD-9B1A-60DBFEC8E8BE}"/>
    <cellStyle name="40% - Accent6 5 4" xfId="2981" xr:uid="{23341E32-FD15-4EB0-BED7-28423904590C}"/>
    <cellStyle name="40% - Accent6 5 4 2" xfId="2982" xr:uid="{B012E891-4EA9-412C-B966-804E2662465D}"/>
    <cellStyle name="40% - Accent6 5 5" xfId="2983" xr:uid="{1525B54A-6627-4D27-A768-E6F4610DA734}"/>
    <cellStyle name="40% - Accent6 6" xfId="2984" xr:uid="{5203CB5C-0616-4FB4-B8F3-E3DCAD178A52}"/>
    <cellStyle name="40% - Accent6 6 2" xfId="2985" xr:uid="{1E77621D-28E8-4123-BD43-A6B0689F9531}"/>
    <cellStyle name="40% - Accent6 6 3" xfId="2986" xr:uid="{1766827E-9DB5-4CE5-A361-A15D3FEE0D68}"/>
    <cellStyle name="40% - Accent6 6 4" xfId="2987" xr:uid="{B176ACC8-C5C8-4A3F-B739-CBF05C2A556D}"/>
    <cellStyle name="40% - Accent6 7" xfId="2988" xr:uid="{442EEE57-F206-425C-9031-8FF563A1846D}"/>
    <cellStyle name="40% - Accent6 7 2" xfId="2989" xr:uid="{EDD7D73E-9A23-41BB-A63B-CF9266A87950}"/>
    <cellStyle name="40% - Accent6 7 3" xfId="2990" xr:uid="{B7E283CB-9A09-4664-B8D9-0AF82E7BEC79}"/>
    <cellStyle name="40% - Accent6 7 4" xfId="2991" xr:uid="{FE994320-BDA8-4B54-B1E7-0C694D675E5A}"/>
    <cellStyle name="40% - Accent6 8" xfId="2992" xr:uid="{FF308965-A93F-4ECE-B405-696A9D884BE0}"/>
    <cellStyle name="40% - Accent6 8 2" xfId="2993" xr:uid="{13AF9E51-E313-441F-9B4F-8C6C32A7D734}"/>
    <cellStyle name="40% - Accent6 8 3" xfId="2994" xr:uid="{8E6F51ED-7438-470F-80DC-B3C6A31BA6F4}"/>
    <cellStyle name="40% - Accent6 8 4" xfId="2995" xr:uid="{859BABE8-6083-4CC3-AE3A-04A74F437187}"/>
    <cellStyle name="40% - Accent6 9" xfId="2996" xr:uid="{C393E594-CB6A-4B5E-AB89-368E9517C95B}"/>
    <cellStyle name="40% - Accent6 9 2" xfId="2997" xr:uid="{8DA16436-8C19-4D94-95E6-9E928BB1C24E}"/>
    <cellStyle name="40% - Accent6 9 3" xfId="2998" xr:uid="{19869ABD-A303-47CE-BB5C-E89541E9DEA2}"/>
    <cellStyle name="40% - Accent6 9 4" xfId="2999" xr:uid="{10084A2E-9923-4980-83C3-6AFABEB9920B}"/>
    <cellStyle name="60% - Accent1 10" xfId="3000" xr:uid="{0254AE29-3C09-4CC7-9AAB-1A4A6EB83BF2}"/>
    <cellStyle name="60% - Accent1 11" xfId="3001" xr:uid="{5829DF18-A026-498C-9E2F-B4863F38BE76}"/>
    <cellStyle name="60% - Accent1 12" xfId="3002" xr:uid="{CA33CC4D-E8F4-487D-909F-5169D3687B14}"/>
    <cellStyle name="60% - Accent1 13" xfId="3003" xr:uid="{CF20FF1E-3BAB-44E5-BF37-0B9C2301E380}"/>
    <cellStyle name="60% - Accent1 14" xfId="3004" xr:uid="{85E893A7-EF49-45B3-9C0F-F812A3EB99F2}"/>
    <cellStyle name="60% - Accent1 15" xfId="3005" xr:uid="{7BD6011A-454D-451E-AC9E-223CB24B5488}"/>
    <cellStyle name="60% - Accent1 16" xfId="3006" xr:uid="{AAAF0491-4A5D-4AD7-BC4F-557437F3907B}"/>
    <cellStyle name="60% - Accent1 17" xfId="3007" xr:uid="{998C6C03-034C-4A99-9E12-15716CBC9204}"/>
    <cellStyle name="60% - Accent1 18" xfId="3008" xr:uid="{B55BCFCA-FD67-44FD-8F09-0FB20B840248}"/>
    <cellStyle name="60% - Accent1 19" xfId="3009" xr:uid="{9BF94EF1-7BE6-4B51-A398-EAFE77569795}"/>
    <cellStyle name="60% - Accent1 2" xfId="21" xr:uid="{00000000-0005-0000-0000-00000C000000}"/>
    <cellStyle name="60% - Accent1 20" xfId="3010" xr:uid="{C3D08235-30A0-4F47-81CA-63F34ABDCA2D}"/>
    <cellStyle name="60% - Accent1 21" xfId="3011" xr:uid="{6AC00042-C649-4DCC-9899-B1F55B151BD1}"/>
    <cellStyle name="60% - Accent1 22" xfId="3012" xr:uid="{38467CA2-D0D6-4164-B121-AA424EB0DC50}"/>
    <cellStyle name="60% - Accent1 23" xfId="3013" xr:uid="{32DF54E1-3DEA-4A14-B93D-5DB400C8900A}"/>
    <cellStyle name="60% - Accent1 24" xfId="3014" xr:uid="{A994AC2A-603F-4EB4-A9F6-2B7F13291015}"/>
    <cellStyle name="60% - Accent1 25" xfId="3015" xr:uid="{DB543605-EF73-4DA0-9202-8B3E8F3FBFE7}"/>
    <cellStyle name="60% - Accent1 26" xfId="3016" xr:uid="{5448B77C-71DC-4952-9FC3-9B6245DBE2DB}"/>
    <cellStyle name="60% - Accent1 27" xfId="3017" xr:uid="{49D9A786-F670-46E9-B1A3-BDF70D346E40}"/>
    <cellStyle name="60% - Accent1 28" xfId="3018" xr:uid="{E0205902-5395-4BDF-A5AC-59B330942167}"/>
    <cellStyle name="60% - Accent1 29" xfId="3019" xr:uid="{5AEFEA6B-D0B1-4CC5-BAFE-E20184CF47C9}"/>
    <cellStyle name="60% - Accent1 3" xfId="3020" xr:uid="{938C4EDB-D936-41A0-A105-C40CD5C8E715}"/>
    <cellStyle name="60% - Accent1 30" xfId="3021" xr:uid="{4BFFE0CD-0E56-4952-B83F-4C90E1F66F01}"/>
    <cellStyle name="60% - Accent1 31" xfId="3022" xr:uid="{23933E6D-5A83-423E-8E8B-89F69394DF49}"/>
    <cellStyle name="60% - Accent1 32" xfId="3023" xr:uid="{75AE9FA6-4FB3-4086-B573-3E88E42A1948}"/>
    <cellStyle name="60% - Accent1 33" xfId="3024" xr:uid="{98E31B90-CB7E-4E31-B169-6D584E77C623}"/>
    <cellStyle name="60% - Accent1 34" xfId="3025" xr:uid="{1B32347D-CAEF-462E-9A99-7824CE773F11}"/>
    <cellStyle name="60% - Accent1 35" xfId="3026" xr:uid="{3A5BB329-7345-4990-99B7-1E4C43FC5125}"/>
    <cellStyle name="60% - Accent1 36" xfId="3027" xr:uid="{59F0DB88-F322-41DE-BA83-F044745B9B6A}"/>
    <cellStyle name="60% - Accent1 37" xfId="3028" xr:uid="{6F2A3F99-65C3-44E1-9B6D-7E17BC462D2B}"/>
    <cellStyle name="60% - Accent1 4" xfId="3029" xr:uid="{3517BAAE-EEE1-46DE-A600-4CE8E2775872}"/>
    <cellStyle name="60% - Accent1 5" xfId="3030" xr:uid="{D74E08CB-5BFD-4766-92E8-734239B21CDF}"/>
    <cellStyle name="60% - Accent1 6" xfId="3031" xr:uid="{82911DEE-D6A6-47B5-B292-7029B4C42406}"/>
    <cellStyle name="60% - Accent1 7" xfId="3032" xr:uid="{AB28AB10-74C2-416F-B85E-F306024A3750}"/>
    <cellStyle name="60% - Accent1 8" xfId="3033" xr:uid="{60FB14D7-C9CC-4D18-A207-D4A56422E4DA}"/>
    <cellStyle name="60% - Accent1 9" xfId="3034" xr:uid="{453D0647-A33F-430C-AF23-853B91ED597D}"/>
    <cellStyle name="60% - Accent2 10" xfId="3035" xr:uid="{187800D1-D1EC-4C74-AA36-761C36EA742E}"/>
    <cellStyle name="60% - Accent2 11" xfId="3036" xr:uid="{3CD99EDA-6BA5-4EF4-B756-946F2A398164}"/>
    <cellStyle name="60% - Accent2 12" xfId="3037" xr:uid="{10C811AE-4FA7-4A3D-A58A-439402C55B4F}"/>
    <cellStyle name="60% - Accent2 13" xfId="3038" xr:uid="{895632A3-D530-4B62-91EE-6B426FF1D1B4}"/>
    <cellStyle name="60% - Accent2 14" xfId="3039" xr:uid="{735AA175-0E8E-4647-87BA-27AA9BB04491}"/>
    <cellStyle name="60% - Accent2 15" xfId="3040" xr:uid="{31B46A27-7691-48F4-A63E-A5B9E53E3815}"/>
    <cellStyle name="60% - Accent2 16" xfId="3041" xr:uid="{F6E12568-CE4F-4F10-8720-1F70174D1F2F}"/>
    <cellStyle name="60% - Accent2 17" xfId="3042" xr:uid="{116C8982-1FCA-470B-8E4D-CE9C26C2BDE3}"/>
    <cellStyle name="60% - Accent2 18" xfId="3043" xr:uid="{59503A85-3FC5-4515-90E1-068FC83401A0}"/>
    <cellStyle name="60% - Accent2 19" xfId="3044" xr:uid="{7D408CA4-F798-42DE-A3F9-EA43F2953280}"/>
    <cellStyle name="60% - Accent2 2" xfId="22" xr:uid="{00000000-0005-0000-0000-00000D000000}"/>
    <cellStyle name="60% - Accent2 20" xfId="3045" xr:uid="{22E8885D-9E62-409B-9EEA-4C998F9313F3}"/>
    <cellStyle name="60% - Accent2 21" xfId="3046" xr:uid="{0CAC4148-F9E8-44A5-AB85-FDC601E60A38}"/>
    <cellStyle name="60% - Accent2 22" xfId="3047" xr:uid="{14B22FFF-38B9-411B-8D99-EB413F29A481}"/>
    <cellStyle name="60% - Accent2 23" xfId="3048" xr:uid="{5CAD82C9-B594-410F-9399-A66F3E258749}"/>
    <cellStyle name="60% - Accent2 24" xfId="3049" xr:uid="{30F282F8-0E08-4ADE-B4B5-A9B2B7442C43}"/>
    <cellStyle name="60% - Accent2 25" xfId="3050" xr:uid="{B2B5D998-BAEB-4540-BDF1-2931683BED54}"/>
    <cellStyle name="60% - Accent2 26" xfId="3051" xr:uid="{7FBEE2FD-077E-47E5-B16E-6C0F9B22A679}"/>
    <cellStyle name="60% - Accent2 27" xfId="3052" xr:uid="{C1B111FB-C34D-4636-A02E-B8540B200FBB}"/>
    <cellStyle name="60% - Accent2 28" xfId="3053" xr:uid="{393784D1-FB6C-40ED-8AA2-BBD636F6E41E}"/>
    <cellStyle name="60% - Accent2 29" xfId="3054" xr:uid="{08C1040D-23A3-4CB9-8EE4-D671C96B916E}"/>
    <cellStyle name="60% - Accent2 3" xfId="3055" xr:uid="{FAE8DBAB-FE8E-4D80-8B5D-5A930FE469FC}"/>
    <cellStyle name="60% - Accent2 30" xfId="3056" xr:uid="{251838B6-C91B-4887-87D1-39D652B0E6CB}"/>
    <cellStyle name="60% - Accent2 31" xfId="3057" xr:uid="{76016DE9-D0B6-4E8C-8C7A-62360BF5E031}"/>
    <cellStyle name="60% - Accent2 32" xfId="3058" xr:uid="{B52ECB60-289E-4B3D-B07D-B6402C888E01}"/>
    <cellStyle name="60% - Accent2 33" xfId="3059" xr:uid="{C822A603-B30F-4D53-8FD1-3F74E246B86A}"/>
    <cellStyle name="60% - Accent2 34" xfId="3060" xr:uid="{800C02E5-9ACA-4372-8C3A-AD1654BA35AB}"/>
    <cellStyle name="60% - Accent2 35" xfId="3061" xr:uid="{647AC0A7-2397-459B-8039-A009496CBFE3}"/>
    <cellStyle name="60% - Accent2 36" xfId="3062" xr:uid="{9505B60B-EF80-43E5-9399-C7ACE9D5AB4A}"/>
    <cellStyle name="60% - Accent2 37" xfId="3063" xr:uid="{3F29928D-1CD3-4B2E-B419-1F2F35279EC4}"/>
    <cellStyle name="60% - Accent2 4" xfId="3064" xr:uid="{77F7C2E0-B6EC-44EC-989D-121A3AF9F816}"/>
    <cellStyle name="60% - Accent2 5" xfId="3065" xr:uid="{4C60947C-F08F-4CA0-8D0A-BA994BD65A3B}"/>
    <cellStyle name="60% - Accent2 6" xfId="3066" xr:uid="{0343DF49-4F34-44D3-9692-8D2C60929B88}"/>
    <cellStyle name="60% - Accent2 7" xfId="3067" xr:uid="{706B1CB1-B7D0-4C25-8EE3-D21AF2266DB8}"/>
    <cellStyle name="60% - Accent2 8" xfId="3068" xr:uid="{C607E1C3-1D18-426B-A80C-B6CAF5EF6F68}"/>
    <cellStyle name="60% - Accent2 9" xfId="3069" xr:uid="{6F8FFD80-A18E-4061-ADF2-B2E3CE2A1F5C}"/>
    <cellStyle name="60% - Accent3 10" xfId="3070" xr:uid="{2A048EB7-17F4-4E61-A96E-7073999893A0}"/>
    <cellStyle name="60% - Accent3 11" xfId="3071" xr:uid="{48B9A56B-73C8-48BA-8ACC-7B9B7610E76B}"/>
    <cellStyle name="60% - Accent3 12" xfId="3072" xr:uid="{BA9DFE07-C148-45AA-A570-CBF7EB56567D}"/>
    <cellStyle name="60% - Accent3 13" xfId="3073" xr:uid="{62B92D58-C300-4CC1-B4E8-79F4D2706423}"/>
    <cellStyle name="60% - Accent3 14" xfId="3074" xr:uid="{54966FBA-E8CD-48DB-8F96-A4F0F1775424}"/>
    <cellStyle name="60% - Accent3 15" xfId="3075" xr:uid="{F4564CB4-66B7-4B94-94AC-C58361604A2C}"/>
    <cellStyle name="60% - Accent3 16" xfId="3076" xr:uid="{19262F28-5B0E-40CC-BAB2-47A2F9B6E5D6}"/>
    <cellStyle name="60% - Accent3 17" xfId="3077" xr:uid="{064023D6-606A-407E-BD47-4A88E268B341}"/>
    <cellStyle name="60% - Accent3 18" xfId="3078" xr:uid="{0DF06573-0B2E-49A3-BD74-80E755BF6117}"/>
    <cellStyle name="60% - Accent3 19" xfId="3079" xr:uid="{456C60EB-84E3-40B2-956B-35C07E6BB815}"/>
    <cellStyle name="60% - Accent3 2" xfId="23" xr:uid="{00000000-0005-0000-0000-00000E000000}"/>
    <cellStyle name="60% - Accent3 20" xfId="3080" xr:uid="{A2608966-09BA-4159-BEF0-5B37AC966DB4}"/>
    <cellStyle name="60% - Accent3 21" xfId="3081" xr:uid="{05691E11-8526-4B86-9587-076C22AC7B21}"/>
    <cellStyle name="60% - Accent3 22" xfId="3082" xr:uid="{7170CF51-CE23-423E-892D-D8BDFB784252}"/>
    <cellStyle name="60% - Accent3 23" xfId="3083" xr:uid="{449AF133-2B03-47BB-B641-A494C222CD37}"/>
    <cellStyle name="60% - Accent3 24" xfId="3084" xr:uid="{DAF3ACAA-757B-4704-9EB7-A9DFAE57A8B8}"/>
    <cellStyle name="60% - Accent3 25" xfId="3085" xr:uid="{B0B5E7EE-A193-4A8D-B9C7-CF618AFB2F82}"/>
    <cellStyle name="60% - Accent3 26" xfId="3086" xr:uid="{E42C09EF-6723-4B8E-A688-C0EE697A1B99}"/>
    <cellStyle name="60% - Accent3 27" xfId="3087" xr:uid="{61630D17-A380-4FA9-B2B3-74ED8A45BA26}"/>
    <cellStyle name="60% - Accent3 28" xfId="3088" xr:uid="{B2EC5189-1561-4DAD-90F8-F83446AA57F7}"/>
    <cellStyle name="60% - Accent3 29" xfId="3089" xr:uid="{6E2D3643-36E0-44B5-BEEA-83E4AB4461C1}"/>
    <cellStyle name="60% - Accent3 3" xfId="3090" xr:uid="{CF4D62A0-9D13-4F7F-85D9-708E1054D527}"/>
    <cellStyle name="60% - Accent3 30" xfId="3091" xr:uid="{A30A8B57-C550-476E-A4A2-16583026A868}"/>
    <cellStyle name="60% - Accent3 31" xfId="3092" xr:uid="{95669F00-8ADB-4364-A611-2185310F5A77}"/>
    <cellStyle name="60% - Accent3 32" xfId="3093" xr:uid="{08049D4C-7C32-416A-AE29-97DBCC22904E}"/>
    <cellStyle name="60% - Accent3 33" xfId="3094" xr:uid="{50476EA0-89AB-4E2B-891F-56E4E1839448}"/>
    <cellStyle name="60% - Accent3 34" xfId="3095" xr:uid="{6A281644-8412-4BD5-A2F1-5685B64A9769}"/>
    <cellStyle name="60% - Accent3 35" xfId="3096" xr:uid="{21F372CB-DA06-4EDE-9769-64EE7FA851F1}"/>
    <cellStyle name="60% - Accent3 36" xfId="3097" xr:uid="{00BD2E92-3757-4E89-8D8D-CD21F93CB3FA}"/>
    <cellStyle name="60% - Accent3 37" xfId="3098" xr:uid="{43ACA458-59A5-4394-80C8-AFCEFAB5F62E}"/>
    <cellStyle name="60% - Accent3 4" xfId="3099" xr:uid="{A6C5F8FC-A5BB-488F-9DED-E2CBBE293304}"/>
    <cellStyle name="60% - Accent3 5" xfId="3100" xr:uid="{7932160C-6083-4144-A25F-A90E8AB842B2}"/>
    <cellStyle name="60% - Accent3 6" xfId="3101" xr:uid="{E70102C9-0B26-45D9-9754-6968FFAA4B28}"/>
    <cellStyle name="60% - Accent3 7" xfId="3102" xr:uid="{9EB45B04-6205-4B91-9D94-071242A7A8F4}"/>
    <cellStyle name="60% - Accent3 8" xfId="3103" xr:uid="{254EE701-0296-488D-8BF5-B16CBE303566}"/>
    <cellStyle name="60% - Accent3 9" xfId="3104" xr:uid="{54FE0384-0419-4C1E-A7F1-A23A4DC25800}"/>
    <cellStyle name="60% - Accent4 10" xfId="3105" xr:uid="{C1C4FC45-B81E-47F7-88D1-396C04D84423}"/>
    <cellStyle name="60% - Accent4 11" xfId="3106" xr:uid="{9D01BABD-6932-44BD-834C-3D0663AF3EB4}"/>
    <cellStyle name="60% - Accent4 12" xfId="3107" xr:uid="{C96ADCA0-658D-4163-AA38-BA33A5B3A9A8}"/>
    <cellStyle name="60% - Accent4 13" xfId="3108" xr:uid="{C9083198-2721-430A-8925-9781A45B035F}"/>
    <cellStyle name="60% - Accent4 14" xfId="3109" xr:uid="{E033A977-1879-4680-A6DB-BCD023037122}"/>
    <cellStyle name="60% - Accent4 15" xfId="3110" xr:uid="{78CF2BD8-E693-4776-9DB3-AFDEB915A63F}"/>
    <cellStyle name="60% - Accent4 16" xfId="3111" xr:uid="{06004369-6B04-46CE-9735-11CD7A3F59D3}"/>
    <cellStyle name="60% - Accent4 17" xfId="3112" xr:uid="{AA134F78-D040-4612-BDFA-A884155AA8F6}"/>
    <cellStyle name="60% - Accent4 18" xfId="3113" xr:uid="{26ED342A-8C60-43BC-B278-BD8B54D893EC}"/>
    <cellStyle name="60% - Accent4 19" xfId="3114" xr:uid="{D329157C-C8FB-41FF-B462-A2ED89CA8760}"/>
    <cellStyle name="60% - Accent4 2" xfId="24" xr:uid="{00000000-0005-0000-0000-00000F000000}"/>
    <cellStyle name="60% - Accent4 20" xfId="3115" xr:uid="{E620E0E5-D0FE-43F1-86DA-6ABC631B7CA7}"/>
    <cellStyle name="60% - Accent4 21" xfId="3116" xr:uid="{0F2745E2-E871-4E12-BE4A-9911D8B41CAB}"/>
    <cellStyle name="60% - Accent4 22" xfId="3117" xr:uid="{435BAE41-78A0-46DD-A561-538F6F4553F9}"/>
    <cellStyle name="60% - Accent4 23" xfId="3118" xr:uid="{10778C66-6DF8-4058-995F-852D0BFB35F4}"/>
    <cellStyle name="60% - Accent4 24" xfId="3119" xr:uid="{19B16DAA-3426-4324-B3DC-C80DF16A63B8}"/>
    <cellStyle name="60% - Accent4 25" xfId="3120" xr:uid="{E164C4B9-27A4-484B-A5F6-980A56ABACA5}"/>
    <cellStyle name="60% - Accent4 26" xfId="3121" xr:uid="{9D28D943-5C33-43CA-AB3D-EC7C17C5C950}"/>
    <cellStyle name="60% - Accent4 27" xfId="3122" xr:uid="{2846EE19-B5F6-4E11-A9DE-321A7D6E265C}"/>
    <cellStyle name="60% - Accent4 28" xfId="3123" xr:uid="{FEF8B96D-AA70-48C3-8B5C-9EE14F0D3D4F}"/>
    <cellStyle name="60% - Accent4 29" xfId="3124" xr:uid="{FCDF9BE0-E32A-450A-B6C4-0954C96753EC}"/>
    <cellStyle name="60% - Accent4 3" xfId="3125" xr:uid="{427DEAA2-D735-47C5-BE4F-3506343A5BD9}"/>
    <cellStyle name="60% - Accent4 30" xfId="3126" xr:uid="{5AE2DA2E-2522-443D-B605-B5196EFD9DC7}"/>
    <cellStyle name="60% - Accent4 31" xfId="3127" xr:uid="{F4C7A639-5E9A-4983-8A04-9301FCBA5695}"/>
    <cellStyle name="60% - Accent4 32" xfId="3128" xr:uid="{276B9081-0B8E-4FB8-A60D-4D9EFC16FA92}"/>
    <cellStyle name="60% - Accent4 33" xfId="3129" xr:uid="{3E01B74E-E89A-4BAB-95C3-2318853F1960}"/>
    <cellStyle name="60% - Accent4 34" xfId="3130" xr:uid="{ED69F8F3-A511-4910-A317-07F7C4D2E7CB}"/>
    <cellStyle name="60% - Accent4 35" xfId="3131" xr:uid="{41B67EC4-599C-4DDE-9929-5737BECC28FE}"/>
    <cellStyle name="60% - Accent4 36" xfId="3132" xr:uid="{74EF9A5D-D8BA-4A3D-BAFA-A253578A7F4B}"/>
    <cellStyle name="60% - Accent4 37" xfId="3133" xr:uid="{CC0D3E74-9FB7-4933-8591-73A6E99EE835}"/>
    <cellStyle name="60% - Accent4 4" xfId="3134" xr:uid="{C964AC2C-C769-4D02-AD6D-09EA0A10990F}"/>
    <cellStyle name="60% - Accent4 5" xfId="3135" xr:uid="{B633CA19-3FC1-4BFE-8E95-0E6AA6CF579D}"/>
    <cellStyle name="60% - Accent4 6" xfId="3136" xr:uid="{F304F45A-9AD9-4A8E-9412-324AAC0DD5D3}"/>
    <cellStyle name="60% - Accent4 7" xfId="3137" xr:uid="{F30A68B4-D30A-4C09-8B32-F01536C66385}"/>
    <cellStyle name="60% - Accent4 8" xfId="3138" xr:uid="{12104BEE-166D-46CA-B380-076D8561855F}"/>
    <cellStyle name="60% - Accent4 9" xfId="3139" xr:uid="{6B3B1347-2C6D-4E92-A5A0-787480AD33FA}"/>
    <cellStyle name="60% - Accent5 10" xfId="3140" xr:uid="{15CF436B-50BF-4644-9581-8674A4360305}"/>
    <cellStyle name="60% - Accent5 11" xfId="3141" xr:uid="{4EA9E30B-E556-4D0A-83BC-7788C68AF972}"/>
    <cellStyle name="60% - Accent5 12" xfId="3142" xr:uid="{B12C46B0-9668-4E22-BDA9-638CE9212B01}"/>
    <cellStyle name="60% - Accent5 13" xfId="3143" xr:uid="{AAB4553D-FB79-49FE-8111-E1AC15A90B84}"/>
    <cellStyle name="60% - Accent5 14" xfId="3144" xr:uid="{95B31EDA-D14B-4747-BC7E-74776BE57C7A}"/>
    <cellStyle name="60% - Accent5 15" xfId="3145" xr:uid="{BB9EE6E2-142D-4467-A4D3-DC3714AD6FE1}"/>
    <cellStyle name="60% - Accent5 16" xfId="3146" xr:uid="{A15145D5-42B1-4034-9C99-B31C029CD05C}"/>
    <cellStyle name="60% - Accent5 17" xfId="3147" xr:uid="{9259449D-9149-42E5-8AC6-E225C5C7AF10}"/>
    <cellStyle name="60% - Accent5 18" xfId="3148" xr:uid="{DBD103A8-0BE4-4863-82AF-364895B8B818}"/>
    <cellStyle name="60% - Accent5 19" xfId="3149" xr:uid="{5B74C4D5-142F-4021-A180-4C394D340A0F}"/>
    <cellStyle name="60% - Accent5 2" xfId="25" xr:uid="{00000000-0005-0000-0000-000010000000}"/>
    <cellStyle name="60% - Accent5 20" xfId="3150" xr:uid="{D86AD470-BB22-4FB7-982E-A46D282641CA}"/>
    <cellStyle name="60% - Accent5 21" xfId="3151" xr:uid="{76CD0DF0-6653-4F81-A7D3-69C4271D3093}"/>
    <cellStyle name="60% - Accent5 22" xfId="3152" xr:uid="{A6DCD2A1-E744-4E06-974D-B2F58F1806ED}"/>
    <cellStyle name="60% - Accent5 23" xfId="3153" xr:uid="{F43193CF-EBAD-4A89-8C1F-13157E3486ED}"/>
    <cellStyle name="60% - Accent5 24" xfId="3154" xr:uid="{91E77209-2DAF-4D6F-A0E0-FB850535DFC1}"/>
    <cellStyle name="60% - Accent5 25" xfId="3155" xr:uid="{03A3CA09-27FE-41C8-BBEA-BE166766D7B2}"/>
    <cellStyle name="60% - Accent5 26" xfId="3156" xr:uid="{F9C08F9A-D55C-4FCC-8BBF-D48A8819C60F}"/>
    <cellStyle name="60% - Accent5 27" xfId="3157" xr:uid="{D2FB65C8-C278-49CD-AEB9-83AE2E89FC1E}"/>
    <cellStyle name="60% - Accent5 28" xfId="3158" xr:uid="{D09FCCC5-C67B-4D41-B34E-95DEA108556C}"/>
    <cellStyle name="60% - Accent5 29" xfId="3159" xr:uid="{3982EFBD-9C8C-4024-AD06-EDA44ABC3D00}"/>
    <cellStyle name="60% - Accent5 3" xfId="3160" xr:uid="{4DA2BFA6-9811-4A47-8D61-FA9ED02E4D40}"/>
    <cellStyle name="60% - Accent5 30" xfId="3161" xr:uid="{A8F9C19F-F403-4469-8AF2-C6B72898A4C6}"/>
    <cellStyle name="60% - Accent5 31" xfId="3162" xr:uid="{9A299BDA-4752-4D9E-9293-720FE8A8ECCD}"/>
    <cellStyle name="60% - Accent5 32" xfId="3163" xr:uid="{0CCDABD3-40C7-4741-929F-A838802B5CA5}"/>
    <cellStyle name="60% - Accent5 33" xfId="3164" xr:uid="{A81061D3-2264-49E9-8087-7AD082695454}"/>
    <cellStyle name="60% - Accent5 34" xfId="3165" xr:uid="{F0352C4A-698A-4935-9DF8-46A88CC86D10}"/>
    <cellStyle name="60% - Accent5 35" xfId="3166" xr:uid="{DDB58A87-4049-4D04-8CDD-4E60B29FC4E3}"/>
    <cellStyle name="60% - Accent5 36" xfId="3167" xr:uid="{E102EBE1-B816-4B47-84BA-F7E11795825D}"/>
    <cellStyle name="60% - Accent5 37" xfId="3168" xr:uid="{7E3EF7E8-6963-4A65-B45A-AA9A05E9A55B}"/>
    <cellStyle name="60% - Accent5 4" xfId="3169" xr:uid="{A7F0D253-779D-4FF8-8758-AF9C6BAC140E}"/>
    <cellStyle name="60% - Accent5 5" xfId="3170" xr:uid="{03CB55B5-8728-480F-A1B1-30F8FB87396D}"/>
    <cellStyle name="60% - Accent5 6" xfId="3171" xr:uid="{08A70E8C-8055-4A90-A1A1-E02397F044D3}"/>
    <cellStyle name="60% - Accent5 7" xfId="3172" xr:uid="{64A299DD-6027-4733-B606-C31934A9E806}"/>
    <cellStyle name="60% - Accent5 8" xfId="3173" xr:uid="{BCA8331C-6509-470A-957C-91F3880B25BD}"/>
    <cellStyle name="60% - Accent5 9" xfId="3174" xr:uid="{39FE9B73-8292-4F5D-9789-7B79E2DD8779}"/>
    <cellStyle name="60% - Accent6 10" xfId="3175" xr:uid="{CDD9C784-BCAE-450B-936D-6D128DDBC797}"/>
    <cellStyle name="60% - Accent6 11" xfId="3176" xr:uid="{72054C84-8763-4ADF-9C87-F99B1BB07D41}"/>
    <cellStyle name="60% - Accent6 12" xfId="3177" xr:uid="{642CE39F-8BDA-47DF-8EFB-FB6D8F9090F7}"/>
    <cellStyle name="60% - Accent6 13" xfId="3178" xr:uid="{37B0A47E-B997-465D-A01B-56520875EA7C}"/>
    <cellStyle name="60% - Accent6 14" xfId="3179" xr:uid="{5D265C6D-5FB1-4931-923F-14CA802BA733}"/>
    <cellStyle name="60% - Accent6 15" xfId="3180" xr:uid="{7A2C0701-5FF0-447B-A941-8829B65BB360}"/>
    <cellStyle name="60% - Accent6 16" xfId="3181" xr:uid="{484C3AF8-6FB4-49E0-A649-3F6C6E4ABCBF}"/>
    <cellStyle name="60% - Accent6 17" xfId="3182" xr:uid="{826900C3-FAC9-480B-ACD0-D8B75463EE86}"/>
    <cellStyle name="60% - Accent6 18" xfId="3183" xr:uid="{4354EB20-F9F9-4A05-A48D-9ABFE0BE3058}"/>
    <cellStyle name="60% - Accent6 19" xfId="3184" xr:uid="{47AAEF3E-DBB6-4D71-827D-E58AE6AE0481}"/>
    <cellStyle name="60% - Accent6 2" xfId="26" xr:uid="{00000000-0005-0000-0000-000011000000}"/>
    <cellStyle name="60% - Accent6 20" xfId="3185" xr:uid="{0A05874C-4D02-4892-862F-E1884537B574}"/>
    <cellStyle name="60% - Accent6 21" xfId="3186" xr:uid="{4EBDDC38-BFEE-4FAC-AB5D-DEEE54F4EE21}"/>
    <cellStyle name="60% - Accent6 22" xfId="3187" xr:uid="{6E2A9D4C-7654-40E6-95F9-028D0A3D83C8}"/>
    <cellStyle name="60% - Accent6 23" xfId="3188" xr:uid="{D6D09991-45E1-4C92-9218-7A9E46CEF08B}"/>
    <cellStyle name="60% - Accent6 24" xfId="3189" xr:uid="{98E232A1-7758-4125-AAD5-FCDDC72B0B07}"/>
    <cellStyle name="60% - Accent6 25" xfId="3190" xr:uid="{0E17D64C-E5F7-4452-B753-4608811B239D}"/>
    <cellStyle name="60% - Accent6 26" xfId="3191" xr:uid="{BAC81CB8-2BFE-4C2F-9309-B357CBAA8805}"/>
    <cellStyle name="60% - Accent6 27" xfId="3192" xr:uid="{4AEC7098-D4A8-4263-B7D2-0BE36E1C38CD}"/>
    <cellStyle name="60% - Accent6 28" xfId="3193" xr:uid="{E4D9754E-1D8E-4465-8729-510074E0167C}"/>
    <cellStyle name="60% - Accent6 29" xfId="3194" xr:uid="{C361763E-7A4B-4FE1-A47B-2C82054706EA}"/>
    <cellStyle name="60% - Accent6 3" xfId="3195" xr:uid="{F043DC66-F864-4072-8AF3-E95455C2ADAA}"/>
    <cellStyle name="60% - Accent6 30" xfId="3196" xr:uid="{A99027B1-6B54-4E70-AF42-363385C5ACB2}"/>
    <cellStyle name="60% - Accent6 31" xfId="3197" xr:uid="{44CAF8C2-D255-4746-A8F1-B743B7E6BA7F}"/>
    <cellStyle name="60% - Accent6 32" xfId="3198" xr:uid="{B7D07389-1FEB-41E6-AD77-203852B0CE3C}"/>
    <cellStyle name="60% - Accent6 33" xfId="3199" xr:uid="{D449209E-2CA1-49F8-B000-B3087BFCD11B}"/>
    <cellStyle name="60% - Accent6 34" xfId="3200" xr:uid="{0A99298D-AFA0-44B6-9E5B-4071324F87AA}"/>
    <cellStyle name="60% - Accent6 35" xfId="3201" xr:uid="{3C359B61-334C-4CDD-8758-F30376D45E78}"/>
    <cellStyle name="60% - Accent6 36" xfId="3202" xr:uid="{7DB6F254-B9FC-4691-BB14-1406ED2116A7}"/>
    <cellStyle name="60% - Accent6 37" xfId="3203" xr:uid="{BC166C52-6990-452D-83D0-D5A1804B3D8C}"/>
    <cellStyle name="60% - Accent6 4" xfId="3204" xr:uid="{504B3D50-C283-4F1C-BCEA-6685339628C3}"/>
    <cellStyle name="60% - Accent6 5" xfId="3205" xr:uid="{75F767A5-6FBE-41DF-8741-D8DBC765AAF7}"/>
    <cellStyle name="60% - Accent6 6" xfId="3206" xr:uid="{62917603-6CB0-433C-A5AF-65B3F3FB4A77}"/>
    <cellStyle name="60% - Accent6 7" xfId="3207" xr:uid="{97B4CF17-B8C3-4471-8FCA-1CB2A20AE03C}"/>
    <cellStyle name="60% - Accent6 8" xfId="3208" xr:uid="{8F535BB0-7AE7-40B6-8828-2D9EFC5010AA}"/>
    <cellStyle name="60% - Accent6 9" xfId="3209" xr:uid="{B4715D93-0E1E-4D81-91E9-4BF01E0AE8A9}"/>
    <cellStyle name="Accent1 10" xfId="3210" xr:uid="{DD554DA5-0B97-4DA7-823C-5F18F4BDA5D8}"/>
    <cellStyle name="Accent1 11" xfId="3211" xr:uid="{B36936BF-AA92-4E15-801F-A65C8E3AC0E6}"/>
    <cellStyle name="Accent1 12" xfId="3212" xr:uid="{5C4728DF-9E81-4FE8-91A7-E3ADF0E11796}"/>
    <cellStyle name="Accent1 13" xfId="3213" xr:uid="{16B34E3F-A284-4848-BD77-3C9FFA5242B9}"/>
    <cellStyle name="Accent1 14" xfId="3214" xr:uid="{A9656F06-E555-45D8-9352-B0F2ABC9799B}"/>
    <cellStyle name="Accent1 15" xfId="3215" xr:uid="{D74EF7C3-0FAF-4B7B-BB10-DA0659B8FDB9}"/>
    <cellStyle name="Accent1 16" xfId="3216" xr:uid="{9D86E924-9146-44EA-BFE7-6656CAAF5390}"/>
    <cellStyle name="Accent1 17" xfId="3217" xr:uid="{4DA3F342-7719-474A-9515-7F22B97F069F}"/>
    <cellStyle name="Accent1 18" xfId="3218" xr:uid="{01316670-3D6E-48FC-831E-C7B23825B764}"/>
    <cellStyle name="Accent1 19" xfId="3219" xr:uid="{0267226A-9C68-4EC6-A441-CABD49B11757}"/>
    <cellStyle name="Accent1 2" xfId="27" xr:uid="{00000000-0005-0000-0000-000012000000}"/>
    <cellStyle name="Accent1 20" xfId="3220" xr:uid="{34C78DFD-C386-4289-A98A-5994E946DC9C}"/>
    <cellStyle name="Accent1 21" xfId="3221" xr:uid="{BFCB63B4-F5B1-472B-BB87-D41AC2F4A060}"/>
    <cellStyle name="Accent1 22" xfId="3222" xr:uid="{F0C1305C-A15F-4721-BB85-551D0245CEFD}"/>
    <cellStyle name="Accent1 23" xfId="3223" xr:uid="{4109DB5E-DDFB-4F87-8D14-721A73262E04}"/>
    <cellStyle name="Accent1 24" xfId="3224" xr:uid="{D4064109-2EF8-4D7B-9527-33BC06C6BA30}"/>
    <cellStyle name="Accent1 25" xfId="3225" xr:uid="{390400E7-E360-40E2-AAAA-476AE89305E1}"/>
    <cellStyle name="Accent1 26" xfId="3226" xr:uid="{B9758912-6F8B-4976-8F9D-27378297B9B0}"/>
    <cellStyle name="Accent1 27" xfId="3227" xr:uid="{C92C1115-22B9-4D50-958D-029042C9F7CF}"/>
    <cellStyle name="Accent1 28" xfId="3228" xr:uid="{1F95C2B4-EBB1-425E-B44C-8E44AD36DA37}"/>
    <cellStyle name="Accent1 29" xfId="3229" xr:uid="{35ED57A0-F1FD-4649-907B-83E119405106}"/>
    <cellStyle name="Accent1 3" xfId="3230" xr:uid="{D46B9BFA-1691-4385-989A-B9D36F857339}"/>
    <cellStyle name="Accent1 30" xfId="3231" xr:uid="{E38540B5-CE77-456D-A3EB-4C36F88DB1C5}"/>
    <cellStyle name="Accent1 31" xfId="3232" xr:uid="{7F679DA1-170C-4314-AEB2-3B43241A396E}"/>
    <cellStyle name="Accent1 32" xfId="3233" xr:uid="{F949E701-367F-4CBA-8671-2D7639488333}"/>
    <cellStyle name="Accent1 33" xfId="3234" xr:uid="{B6F4255E-FD22-4B7E-8678-14867B5B3A11}"/>
    <cellStyle name="Accent1 34" xfId="3235" xr:uid="{AC8A79C1-8AD1-4845-9619-977E2450CD97}"/>
    <cellStyle name="Accent1 35" xfId="3236" xr:uid="{F9B50A6C-1673-4ED1-B335-9A4D8B180A13}"/>
    <cellStyle name="Accent1 36" xfId="3237" xr:uid="{8EE57AD0-3A09-4F7D-B018-50D289080A59}"/>
    <cellStyle name="Accent1 37" xfId="3238" xr:uid="{9A25435A-8121-4ABF-902E-6CEC0BF99ECE}"/>
    <cellStyle name="Accent1 4" xfId="3239" xr:uid="{5971465F-697B-4CE2-9533-79197F2DFDB9}"/>
    <cellStyle name="Accent1 5" xfId="3240" xr:uid="{4A429DE4-F6D0-4483-9508-3CDC181F3A17}"/>
    <cellStyle name="Accent1 6" xfId="3241" xr:uid="{C17E0BAF-D157-43B8-9F5E-15B8396BFDB4}"/>
    <cellStyle name="Accent1 7" xfId="3242" xr:uid="{7237649B-DDA5-4A76-A5A7-4592B049EEBE}"/>
    <cellStyle name="Accent1 8" xfId="3243" xr:uid="{7FF4608E-B75F-4F24-976E-669951B9202D}"/>
    <cellStyle name="Accent1 9" xfId="3244" xr:uid="{B67FC2C7-5304-4548-8D09-B6A20333889C}"/>
    <cellStyle name="Accent2 10" xfId="3245" xr:uid="{82E4B65A-24D5-4929-A75F-B621975EAC38}"/>
    <cellStyle name="Accent2 11" xfId="3246" xr:uid="{899F1076-72AF-4E34-90AA-77E769D9A3FA}"/>
    <cellStyle name="Accent2 12" xfId="3247" xr:uid="{10B904B8-9E4B-40EC-93CA-B031F0859E54}"/>
    <cellStyle name="Accent2 13" xfId="3248" xr:uid="{70696792-C23E-4207-B852-A9A4D973A016}"/>
    <cellStyle name="Accent2 14" xfId="3249" xr:uid="{1FBEFB12-38BD-41E6-942B-8408B10CB5AF}"/>
    <cellStyle name="Accent2 15" xfId="3250" xr:uid="{05F93B8C-CD51-4D5E-A0D7-416C758E5D44}"/>
    <cellStyle name="Accent2 16" xfId="3251" xr:uid="{0E438E2E-EBA3-4034-B6A0-AFDB7788B9F6}"/>
    <cellStyle name="Accent2 17" xfId="3252" xr:uid="{DB0152DE-BBEF-4868-BF2E-435CA968C577}"/>
    <cellStyle name="Accent2 18" xfId="3253" xr:uid="{B499D1CC-9DAA-4B2E-A563-8D6971CFC8C7}"/>
    <cellStyle name="Accent2 19" xfId="3254" xr:uid="{23CE3269-C8DF-4215-8E6A-8EC28EE8480A}"/>
    <cellStyle name="Accent2 2" xfId="28" xr:uid="{00000000-0005-0000-0000-000013000000}"/>
    <cellStyle name="Accent2 20" xfId="3255" xr:uid="{DE1B6ED4-716A-49BD-8046-C500FAB22969}"/>
    <cellStyle name="Accent2 21" xfId="3256" xr:uid="{3132C3F1-1791-4AE4-9F72-261BD579D2B6}"/>
    <cellStyle name="Accent2 22" xfId="3257" xr:uid="{D9973A0F-5D1A-42C5-9542-6F8094675B02}"/>
    <cellStyle name="Accent2 23" xfId="3258" xr:uid="{593363E6-3A3F-4FA9-9D4D-DA2C69D99B90}"/>
    <cellStyle name="Accent2 24" xfId="3259" xr:uid="{D7EE35FB-C362-45B9-ACE9-CAF6456D393C}"/>
    <cellStyle name="Accent2 25" xfId="3260" xr:uid="{BA39B953-2E2E-47D3-8850-9C9F620ED92B}"/>
    <cellStyle name="Accent2 26" xfId="3261" xr:uid="{EAB31AC2-9D15-4496-A593-A58A40648616}"/>
    <cellStyle name="Accent2 27" xfId="3262" xr:uid="{D7704341-5810-426F-9F46-931770EA2D52}"/>
    <cellStyle name="Accent2 28" xfId="3263" xr:uid="{EC152ACC-8A5C-46F2-83DC-0D78E8B535CC}"/>
    <cellStyle name="Accent2 29" xfId="3264" xr:uid="{88964056-1B27-4AFD-A393-EC6132A1C3E9}"/>
    <cellStyle name="Accent2 3" xfId="3265" xr:uid="{9AE03039-7596-4240-B290-06CB23AD8269}"/>
    <cellStyle name="Accent2 30" xfId="3266" xr:uid="{D3C9009B-A07A-4938-BBD7-D0F7BCFF9D19}"/>
    <cellStyle name="Accent2 31" xfId="3267" xr:uid="{5A00F614-6EBF-4859-B354-2704C7D895CB}"/>
    <cellStyle name="Accent2 32" xfId="3268" xr:uid="{9C44C73C-8309-4979-978B-BE9D8DEEDDFC}"/>
    <cellStyle name="Accent2 33" xfId="3269" xr:uid="{B3A27B18-1746-4F4B-A5AF-03D3CEA92283}"/>
    <cellStyle name="Accent2 34" xfId="3270" xr:uid="{C1597BA1-6290-4921-957D-ED9D092452DC}"/>
    <cellStyle name="Accent2 35" xfId="3271" xr:uid="{DB28340B-C30D-42C8-8056-8FF430578B7C}"/>
    <cellStyle name="Accent2 36" xfId="3272" xr:uid="{B6DF14E9-1793-4BD7-9C44-DF305CE776A5}"/>
    <cellStyle name="Accent2 37" xfId="3273" xr:uid="{38020961-612D-4CEE-B0D6-CABEE9C8B662}"/>
    <cellStyle name="Accent2 4" xfId="3274" xr:uid="{6F1BBB42-A519-4760-9041-B3721E69E213}"/>
    <cellStyle name="Accent2 5" xfId="3275" xr:uid="{ECA567D0-3DB7-4460-B49C-B9D84B3E9C49}"/>
    <cellStyle name="Accent2 6" xfId="3276" xr:uid="{EE2D6606-057D-4BE1-9D70-CF36966CBA4A}"/>
    <cellStyle name="Accent2 7" xfId="3277" xr:uid="{A687D1A7-BCC0-4B08-8603-01BC71FD7CC3}"/>
    <cellStyle name="Accent2 8" xfId="3278" xr:uid="{B84DCAF5-BDE2-4C4B-BA91-7BFD9D99EEFA}"/>
    <cellStyle name="Accent2 9" xfId="3279" xr:uid="{7B08E875-8314-4E13-A8D4-82751B3E0A4F}"/>
    <cellStyle name="Accent3 10" xfId="3280" xr:uid="{2724B862-FCF5-4908-B918-A19CE6B08515}"/>
    <cellStyle name="Accent3 11" xfId="3281" xr:uid="{1A83E6DB-1917-4A80-89FE-5F07EFC7A5D9}"/>
    <cellStyle name="Accent3 12" xfId="3282" xr:uid="{C3D8BF0F-F042-4237-8A0D-E18B1BA79189}"/>
    <cellStyle name="Accent3 13" xfId="3283" xr:uid="{C6168096-309F-4FD7-A36A-3F5CD36E47BB}"/>
    <cellStyle name="Accent3 14" xfId="3284" xr:uid="{BD59D18E-8FC7-43DF-AF2C-3DC55AB0EC27}"/>
    <cellStyle name="Accent3 15" xfId="3285" xr:uid="{5264BF79-80F5-45C3-84E9-99231FF0E2E9}"/>
    <cellStyle name="Accent3 16" xfId="3286" xr:uid="{C91621EE-FFA5-4750-A5A9-5F3E3A4D1FD0}"/>
    <cellStyle name="Accent3 17" xfId="3287" xr:uid="{F7B30C1D-92B3-4B51-9A68-89C2E2450955}"/>
    <cellStyle name="Accent3 18" xfId="3288" xr:uid="{069BACDF-167A-4B09-8A19-7C6424EF70D4}"/>
    <cellStyle name="Accent3 19" xfId="3289" xr:uid="{10B560FE-33CD-4615-A5A1-428545F44E26}"/>
    <cellStyle name="Accent3 2" xfId="29" xr:uid="{00000000-0005-0000-0000-000014000000}"/>
    <cellStyle name="Accent3 20" xfId="3290" xr:uid="{E8D99475-CF85-4F2C-BC73-C9F9822DBEE3}"/>
    <cellStyle name="Accent3 21" xfId="3291" xr:uid="{9A488EBD-3E40-4592-B929-F2B8FE061405}"/>
    <cellStyle name="Accent3 22" xfId="3292" xr:uid="{7B6AA63A-0B21-4326-8121-FC097C06EB56}"/>
    <cellStyle name="Accent3 23" xfId="3293" xr:uid="{0286333C-8E46-4026-A801-F56D163073D6}"/>
    <cellStyle name="Accent3 24" xfId="3294" xr:uid="{174589CA-5C9D-4276-9190-12F8ED3C6D51}"/>
    <cellStyle name="Accent3 25" xfId="3295" xr:uid="{C13FD4A8-6FD3-4599-B9A3-900268335C7E}"/>
    <cellStyle name="Accent3 26" xfId="3296" xr:uid="{DD351280-4CEC-4635-9C0D-842370C97E7E}"/>
    <cellStyle name="Accent3 27" xfId="3297" xr:uid="{745DD726-A680-4B4B-89C2-7463B96894FC}"/>
    <cellStyle name="Accent3 28" xfId="3298" xr:uid="{1B1D73A5-38A5-42D9-9603-D1E8C6D1C6A0}"/>
    <cellStyle name="Accent3 29" xfId="3299" xr:uid="{95D9F770-2981-4021-BD17-8801007EB6D2}"/>
    <cellStyle name="Accent3 3" xfId="3300" xr:uid="{F3DCCB47-A873-4722-B2FE-E35D98C7B9E7}"/>
    <cellStyle name="Accent3 30" xfId="3301" xr:uid="{5DBC29EB-DB3C-4720-BA37-2F31ADCE8EA4}"/>
    <cellStyle name="Accent3 31" xfId="3302" xr:uid="{3A8A8EFA-4CD7-4BD7-A4BD-6327194DD52F}"/>
    <cellStyle name="Accent3 32" xfId="3303" xr:uid="{CEBED8C4-4820-482F-B6AE-002F3B7BD959}"/>
    <cellStyle name="Accent3 33" xfId="3304" xr:uid="{1006B1B7-5DBA-4188-8C21-4FF349C6FF22}"/>
    <cellStyle name="Accent3 34" xfId="3305" xr:uid="{B81740D7-1601-4B80-993A-B9A276395D62}"/>
    <cellStyle name="Accent3 35" xfId="3306" xr:uid="{E81EE9B2-628E-4F9F-BEB4-98A842950E52}"/>
    <cellStyle name="Accent3 36" xfId="3307" xr:uid="{0C2EED38-2C6F-449E-863F-42CCE3FE0C4F}"/>
    <cellStyle name="Accent3 37" xfId="3308" xr:uid="{7FB8E696-B8A0-4509-8015-ABC3A27A058F}"/>
    <cellStyle name="Accent3 4" xfId="3309" xr:uid="{29D2EC33-5595-4A08-83D1-A348EFC4A2AE}"/>
    <cellStyle name="Accent3 5" xfId="3310" xr:uid="{943A998B-8C0F-4277-A35C-DDEFB4543726}"/>
    <cellStyle name="Accent3 6" xfId="3311" xr:uid="{8197E074-2AA8-4A2A-BFCF-90463BBBBB3C}"/>
    <cellStyle name="Accent3 7" xfId="3312" xr:uid="{1E17003C-87A4-4A9C-8E37-3B89ABF8E927}"/>
    <cellStyle name="Accent3 8" xfId="3313" xr:uid="{7CD8F945-9C36-4AFA-8BCE-4DD4D4553541}"/>
    <cellStyle name="Accent3 9" xfId="3314" xr:uid="{45BD0449-FCA5-44FC-96A3-5D9CAD215293}"/>
    <cellStyle name="Accent4 10" xfId="3315" xr:uid="{18316032-0F31-4BAD-8D35-2090B330AA67}"/>
    <cellStyle name="Accent4 11" xfId="3316" xr:uid="{CCBB1716-76C5-4FAE-B4F3-2C6232912F2F}"/>
    <cellStyle name="Accent4 12" xfId="3317" xr:uid="{9EE2A714-A8A2-4C5D-8B14-D256C83868AB}"/>
    <cellStyle name="Accent4 13" xfId="3318" xr:uid="{41031981-BB33-4735-9FBC-9D7A73995EC7}"/>
    <cellStyle name="Accent4 14" xfId="3319" xr:uid="{B43283D2-C656-4E9D-B4C0-B0009C4BA2CE}"/>
    <cellStyle name="Accent4 15" xfId="3320" xr:uid="{DCF2E797-F358-4978-99A5-CF5E714F4C3A}"/>
    <cellStyle name="Accent4 16" xfId="3321" xr:uid="{7163D735-FDF0-4CB5-9701-4F66264A4F3A}"/>
    <cellStyle name="Accent4 17" xfId="3322" xr:uid="{8404D683-DAF6-492D-BCC6-B3C555D4504D}"/>
    <cellStyle name="Accent4 18" xfId="3323" xr:uid="{924B460B-6D04-45EA-A696-667E505789C4}"/>
    <cellStyle name="Accent4 19" xfId="3324" xr:uid="{3F27B7E4-EDC2-4ADF-8D63-E39D38AD694C}"/>
    <cellStyle name="Accent4 2" xfId="30" xr:uid="{00000000-0005-0000-0000-000015000000}"/>
    <cellStyle name="Accent4 20" xfId="3325" xr:uid="{FEBDF51F-41A9-4BAA-99F4-00E33D30AFA4}"/>
    <cellStyle name="Accent4 21" xfId="3326" xr:uid="{A1BC7C90-1B1D-4C61-8C4F-B1D35E251A38}"/>
    <cellStyle name="Accent4 22" xfId="3327" xr:uid="{5E975672-99F9-44F5-8292-91EE6D1C9C94}"/>
    <cellStyle name="Accent4 23" xfId="3328" xr:uid="{B39D51D5-C07C-40DF-922D-06BEB3CF8424}"/>
    <cellStyle name="Accent4 24" xfId="3329" xr:uid="{198354F5-D2AD-4D9A-AEC2-D98B73C999A6}"/>
    <cellStyle name="Accent4 25" xfId="3330" xr:uid="{88DB63CC-CFA6-4875-8C39-02449FD1A986}"/>
    <cellStyle name="Accent4 26" xfId="3331" xr:uid="{97A982FF-3F99-4C82-BCBA-7CE0A2C4253F}"/>
    <cellStyle name="Accent4 27" xfId="3332" xr:uid="{F4EF7D06-60DE-43B6-8B2B-99794376EC6B}"/>
    <cellStyle name="Accent4 28" xfId="3333" xr:uid="{7D66C1CC-7856-4443-A5D5-DBF7E436087C}"/>
    <cellStyle name="Accent4 29" xfId="3334" xr:uid="{9FEDB29A-5D1A-4373-BC42-834B3570E14C}"/>
    <cellStyle name="Accent4 3" xfId="3335" xr:uid="{60D39F9F-6369-4975-83C1-BF8060C21D0A}"/>
    <cellStyle name="Accent4 30" xfId="3336" xr:uid="{72229DAC-96E3-4B50-A412-543C83A8BFC9}"/>
    <cellStyle name="Accent4 31" xfId="3337" xr:uid="{4BC60F92-CEA2-424B-904B-BAC911BACFE3}"/>
    <cellStyle name="Accent4 32" xfId="3338" xr:uid="{D4D511FC-7EDA-4F5D-82F4-500456F6B8E9}"/>
    <cellStyle name="Accent4 33" xfId="3339" xr:uid="{7C175CFA-BFA2-4BC3-91E7-E2B5642043F1}"/>
    <cellStyle name="Accent4 34" xfId="3340" xr:uid="{263CE1CB-8811-47A6-8F8D-C28916FD0D5B}"/>
    <cellStyle name="Accent4 35" xfId="3341" xr:uid="{B27C4C8E-565E-43DC-A8E9-8A402A44D777}"/>
    <cellStyle name="Accent4 36" xfId="3342" xr:uid="{A101695D-CABF-45D9-997E-6C034EBF7574}"/>
    <cellStyle name="Accent4 37" xfId="3343" xr:uid="{0B743F5C-ECC7-4D58-927A-B0F82CF19022}"/>
    <cellStyle name="Accent4 4" xfId="3344" xr:uid="{CE88D8C2-C94B-4AF4-ADDA-ECCA9712D79F}"/>
    <cellStyle name="Accent4 5" xfId="3345" xr:uid="{4695007F-810F-4791-B18A-4C3E28BA7F82}"/>
    <cellStyle name="Accent4 6" xfId="3346" xr:uid="{5EB23F73-6001-44DC-BA35-5BE6285D44AC}"/>
    <cellStyle name="Accent4 7" xfId="3347" xr:uid="{F9731BB8-709A-473C-9D10-BEEB253B57A2}"/>
    <cellStyle name="Accent4 8" xfId="3348" xr:uid="{4E67A068-CFF4-4B7E-B3BA-BC7D9C033D38}"/>
    <cellStyle name="Accent4 9" xfId="3349" xr:uid="{919EC478-C25C-4DC1-9DFF-ADEC1A5F53F8}"/>
    <cellStyle name="Accent5 10" xfId="3350" xr:uid="{4D30083E-B8D8-46CC-9070-F5720B3649FD}"/>
    <cellStyle name="Accent5 11" xfId="3351" xr:uid="{22B5BB12-57CB-4DD3-988B-63F49189AA06}"/>
    <cellStyle name="Accent5 12" xfId="3352" xr:uid="{E10298B7-527E-4D26-9223-713A239D70F7}"/>
    <cellStyle name="Accent5 13" xfId="3353" xr:uid="{333693C5-4AE5-49D1-9272-C6C563FCCD6D}"/>
    <cellStyle name="Accent5 14" xfId="3354" xr:uid="{52204784-F3A3-43B3-808E-C94F47B50928}"/>
    <cellStyle name="Accent5 15" xfId="3355" xr:uid="{44DD87C5-5ACD-4E47-98FC-AEA3ABFEF1AB}"/>
    <cellStyle name="Accent5 16" xfId="3356" xr:uid="{4EAF6BA2-C3B6-44E5-A07C-90D68ED17688}"/>
    <cellStyle name="Accent5 17" xfId="3357" xr:uid="{B419EA4F-6FC7-4EBE-9B79-C5FBAA919DDB}"/>
    <cellStyle name="Accent5 18" xfId="3358" xr:uid="{0989D086-83C9-44F4-BB05-77144C4ED1EE}"/>
    <cellStyle name="Accent5 19" xfId="3359" xr:uid="{EA41E108-2DC5-450B-8A28-956F1DC4BAB9}"/>
    <cellStyle name="Accent5 2" xfId="31" xr:uid="{00000000-0005-0000-0000-000016000000}"/>
    <cellStyle name="Accent5 20" xfId="3360" xr:uid="{15BA4FB9-BC92-4ABF-84D3-BA5DBE1348F4}"/>
    <cellStyle name="Accent5 21" xfId="3361" xr:uid="{8C5296CD-C820-4B30-AF1F-11C68CBAF5AF}"/>
    <cellStyle name="Accent5 22" xfId="3362" xr:uid="{B26C3357-2615-4EC1-9679-1F0FC689B68E}"/>
    <cellStyle name="Accent5 23" xfId="3363" xr:uid="{DDB5EE1D-E2B7-430A-BDE5-F968701005A2}"/>
    <cellStyle name="Accent5 24" xfId="3364" xr:uid="{2042A601-65F0-40AC-8813-E40D0B6324EF}"/>
    <cellStyle name="Accent5 25" xfId="3365" xr:uid="{C47B15E3-95A1-4A37-8701-07B82E65AAA6}"/>
    <cellStyle name="Accent5 26" xfId="3366" xr:uid="{01453668-E424-4D5B-9973-9108B68E73E2}"/>
    <cellStyle name="Accent5 27" xfId="3367" xr:uid="{356AC48A-9BB5-46DC-9C43-6279F5831D78}"/>
    <cellStyle name="Accent5 28" xfId="3368" xr:uid="{E51573C8-9FCB-4B2B-9BBE-1317E9910789}"/>
    <cellStyle name="Accent5 29" xfId="3369" xr:uid="{575C72CD-0474-4922-91B0-FCADE8EDF0A5}"/>
    <cellStyle name="Accent5 3" xfId="3370" xr:uid="{6012DD7D-1149-47E5-B44B-BF413911A3FF}"/>
    <cellStyle name="Accent5 30" xfId="3371" xr:uid="{9146997B-8FC8-49C8-899D-A40EE91F4654}"/>
    <cellStyle name="Accent5 31" xfId="3372" xr:uid="{826D6C21-35E2-42A1-B280-0DB9E02C8A2C}"/>
    <cellStyle name="Accent5 32" xfId="3373" xr:uid="{3175233B-65F5-424A-96B2-427893BDA0A3}"/>
    <cellStyle name="Accent5 33" xfId="3374" xr:uid="{61E130A3-E9A0-4FF8-9709-992B77FA017D}"/>
    <cellStyle name="Accent5 34" xfId="3375" xr:uid="{170AA5B6-E4F5-432D-BD8A-822F28C890C2}"/>
    <cellStyle name="Accent5 35" xfId="3376" xr:uid="{1694DE64-B1C8-478D-9B1B-45E766C86D41}"/>
    <cellStyle name="Accent5 36" xfId="3377" xr:uid="{CBC17DA4-D639-4EF6-BE28-19A15C50ABF1}"/>
    <cellStyle name="Accent5 37" xfId="3378" xr:uid="{F6C7BC18-DEB4-4E30-B394-EC36BF1CB948}"/>
    <cellStyle name="Accent5 4" xfId="3379" xr:uid="{41D93F28-628E-43A5-9BB2-E0EC31B9B377}"/>
    <cellStyle name="Accent5 5" xfId="3380" xr:uid="{980F83D3-3ED3-4822-BFD8-D2D0110D1C6E}"/>
    <cellStyle name="Accent5 6" xfId="3381" xr:uid="{504F0775-B66C-4585-9D92-82C14080C492}"/>
    <cellStyle name="Accent5 7" xfId="3382" xr:uid="{A26F8F60-4DFE-484A-A6B5-017050365EA2}"/>
    <cellStyle name="Accent5 8" xfId="3383" xr:uid="{5BD719C9-C706-44B9-BBC1-155F5BB7F1DD}"/>
    <cellStyle name="Accent5 9" xfId="3384" xr:uid="{C40DD374-C82D-43AB-8C41-7D8B5BD8E411}"/>
    <cellStyle name="Accent6 10" xfId="3385" xr:uid="{9D9C8A6D-0573-4E12-A3F3-B3E3CB93BFAF}"/>
    <cellStyle name="Accent6 11" xfId="3386" xr:uid="{C26D0117-3B6B-4A23-9567-00247340DCDE}"/>
    <cellStyle name="Accent6 12" xfId="3387" xr:uid="{DD0A1C70-AAA8-4C2F-8F80-BE18709001F0}"/>
    <cellStyle name="Accent6 13" xfId="3388" xr:uid="{B1AB60B2-AA64-4553-928B-B6D86856546A}"/>
    <cellStyle name="Accent6 14" xfId="3389" xr:uid="{1E28B66F-D970-4582-A56A-C40B8068CB49}"/>
    <cellStyle name="Accent6 15" xfId="3390" xr:uid="{DEA922AB-EEF9-433B-AC5C-DC12020CCE78}"/>
    <cellStyle name="Accent6 16" xfId="3391" xr:uid="{D2F0E769-EE50-4E30-8FC7-B831948CB529}"/>
    <cellStyle name="Accent6 17" xfId="3392" xr:uid="{5E3F2FA5-A822-4F1B-8C9C-34398CC60B3F}"/>
    <cellStyle name="Accent6 18" xfId="3393" xr:uid="{24D3F0F2-5F4F-4FE2-9F3A-C99F92ABDEBB}"/>
    <cellStyle name="Accent6 19" xfId="3394" xr:uid="{9C791F1D-4D6B-46E2-8A95-ACE1EB5B42E2}"/>
    <cellStyle name="Accent6 2" xfId="32" xr:uid="{00000000-0005-0000-0000-000017000000}"/>
    <cellStyle name="Accent6 20" xfId="3395" xr:uid="{61CE1098-AD9F-482C-8F92-0B606CCD583A}"/>
    <cellStyle name="Accent6 21" xfId="3396" xr:uid="{5ECA116B-CD26-49A1-8287-193E3861912C}"/>
    <cellStyle name="Accent6 22" xfId="3397" xr:uid="{DBB087B9-E0F4-4195-BEC9-5CA75CC008EF}"/>
    <cellStyle name="Accent6 23" xfId="3398" xr:uid="{39F21409-1CC1-4756-A35C-FEC0F5C7F588}"/>
    <cellStyle name="Accent6 24" xfId="3399" xr:uid="{5E8428D9-16E9-4A52-91E5-A192977E1F9D}"/>
    <cellStyle name="Accent6 25" xfId="3400" xr:uid="{3A853E12-2A9D-4E07-80AD-9B454F8F70B5}"/>
    <cellStyle name="Accent6 26" xfId="3401" xr:uid="{363082BB-5A12-46BB-A6F4-DB8F4BC77C7C}"/>
    <cellStyle name="Accent6 27" xfId="3402" xr:uid="{183B4D12-A9DB-4CD4-89CD-1B280444C6CE}"/>
    <cellStyle name="Accent6 28" xfId="3403" xr:uid="{679B2ED3-5ED7-41A7-AC04-CF74FA339C6F}"/>
    <cellStyle name="Accent6 29" xfId="3404" xr:uid="{03BAF20C-DA88-47DC-B5A3-4D356525E9A1}"/>
    <cellStyle name="Accent6 3" xfId="3405" xr:uid="{3D784DA4-8313-4D28-8BA7-83A91234FAE3}"/>
    <cellStyle name="Accent6 30" xfId="3406" xr:uid="{A9042895-8D4A-4A60-915C-A60B4B742963}"/>
    <cellStyle name="Accent6 31" xfId="3407" xr:uid="{2A7F0E1A-E576-4624-AAAB-42DDA51A0D99}"/>
    <cellStyle name="Accent6 32" xfId="3408" xr:uid="{15DB1FE4-803F-4A32-A38D-F3F3560C95D8}"/>
    <cellStyle name="Accent6 33" xfId="3409" xr:uid="{792F0AF6-2E7B-4A8B-A756-83D45B4C3AD3}"/>
    <cellStyle name="Accent6 34" xfId="3410" xr:uid="{5A7D58E2-1E82-44C7-8B9A-4543B8145715}"/>
    <cellStyle name="Accent6 35" xfId="3411" xr:uid="{4C43C4F2-1BA8-4597-A0DF-6759FEF2ED91}"/>
    <cellStyle name="Accent6 36" xfId="3412" xr:uid="{3C58B521-755B-4D64-91DC-E31FFDA50F7B}"/>
    <cellStyle name="Accent6 37" xfId="3413" xr:uid="{5196FC05-B5C7-4449-93C1-8A62524B7DD6}"/>
    <cellStyle name="Accent6 4" xfId="3414" xr:uid="{F268D342-68AB-4A96-A3A7-0379B25A4C6D}"/>
    <cellStyle name="Accent6 5" xfId="3415" xr:uid="{CB54867A-5C78-44F5-91CE-8CEC9C2D3317}"/>
    <cellStyle name="Accent6 6" xfId="3416" xr:uid="{5A111D74-CAD7-492B-ACE3-22458DC70279}"/>
    <cellStyle name="Accent6 7" xfId="3417" xr:uid="{683CC7B2-A6E9-4107-807B-1EBEEB608C73}"/>
    <cellStyle name="Accent6 8" xfId="3418" xr:uid="{1D9844EB-6737-466A-A8F8-D9D04263112E}"/>
    <cellStyle name="Accent6 9" xfId="3419" xr:uid="{C2BECC74-7A26-4967-B5DE-B6D099ACF90C}"/>
    <cellStyle name="Assumption" xfId="81" xr:uid="{00000000-0005-0000-0000-000018000000}"/>
    <cellStyle name="Bad 10" xfId="3420" xr:uid="{262F83CD-E64B-4975-A9E4-4F2A37436FE7}"/>
    <cellStyle name="Bad 11" xfId="3421" xr:uid="{44CF9716-3345-4DCC-8CF5-E89BB3BA8748}"/>
    <cellStyle name="Bad 12" xfId="3422" xr:uid="{7D10AB84-2342-4932-A305-47479D608DE7}"/>
    <cellStyle name="Bad 13" xfId="3423" xr:uid="{46221143-519E-4B0F-86B1-7A1FE0FCE938}"/>
    <cellStyle name="Bad 14" xfId="3424" xr:uid="{4D9A0483-DBFA-4B19-AC62-C0B562F221A7}"/>
    <cellStyle name="Bad 15" xfId="3425" xr:uid="{6BB62B27-0B08-4592-A538-51F184A03D17}"/>
    <cellStyle name="Bad 16" xfId="3426" xr:uid="{F427C556-3315-43F9-9465-306886DC3F6A}"/>
    <cellStyle name="Bad 17" xfId="3427" xr:uid="{2564A7B1-E544-4B61-9685-75113DF64F20}"/>
    <cellStyle name="Bad 18" xfId="3428" xr:uid="{AF1AD149-F4A8-4E11-8C1C-B2B1BFF74706}"/>
    <cellStyle name="Bad 19" xfId="3429" xr:uid="{96C6CBB0-D27B-4783-ADA6-1C5864305E80}"/>
    <cellStyle name="Bad 2" xfId="33" xr:uid="{00000000-0005-0000-0000-000019000000}"/>
    <cellStyle name="Bad 20" xfId="3430" xr:uid="{3B4A53EA-19D2-4337-835B-423343CFA81F}"/>
    <cellStyle name="Bad 21" xfId="3431" xr:uid="{5238AED2-B9B4-4D9F-9F5D-677C4E7C52AD}"/>
    <cellStyle name="Bad 22" xfId="3432" xr:uid="{33D54E79-A12D-45B3-A854-5949B77ED350}"/>
    <cellStyle name="Bad 23" xfId="3433" xr:uid="{E65B0A04-EF93-4D92-A1DC-3963F3032EDB}"/>
    <cellStyle name="Bad 24" xfId="3434" xr:uid="{497CF0E0-CF10-4EB2-9140-AEB77D87AB95}"/>
    <cellStyle name="Bad 25" xfId="3435" xr:uid="{079FCA19-A0A7-4920-8F61-88DBA0319C8D}"/>
    <cellStyle name="Bad 26" xfId="3436" xr:uid="{31F1559F-19DA-41B9-8550-710A8F46235A}"/>
    <cellStyle name="Bad 27" xfId="3437" xr:uid="{B85CFE15-C478-4F25-AB9D-34743CFF3BE0}"/>
    <cellStyle name="Bad 28" xfId="3438" xr:uid="{260AAAC7-CE48-4A0E-8F33-CB1B29F5E024}"/>
    <cellStyle name="Bad 29" xfId="3439" xr:uid="{04600281-42CF-4CA6-B6CD-7F43B115EA35}"/>
    <cellStyle name="Bad 3" xfId="3440" xr:uid="{640D790B-1344-4B5D-B00B-7F9C4F705FF0}"/>
    <cellStyle name="Bad 30" xfId="3441" xr:uid="{06EA11DE-9F45-4B42-B3CA-67507F4CDE9D}"/>
    <cellStyle name="Bad 31" xfId="3442" xr:uid="{14B58E71-3C84-4AF1-A98B-3375C0A1CF67}"/>
    <cellStyle name="Bad 32" xfId="3443" xr:uid="{037A55B7-B1B9-4768-A462-4C16F8355A13}"/>
    <cellStyle name="Bad 33" xfId="3444" xr:uid="{2614E6A8-F808-4968-89F3-5E30F7C40FB1}"/>
    <cellStyle name="Bad 34" xfId="3445" xr:uid="{51026C62-51DD-49CB-AA39-7C37D1DCEDE6}"/>
    <cellStyle name="Bad 35" xfId="3446" xr:uid="{AE6D1706-C002-44E8-8C7A-94416E308E7F}"/>
    <cellStyle name="Bad 36" xfId="3447" xr:uid="{051D8926-4157-4C67-B361-677C2D3AD0C4}"/>
    <cellStyle name="Bad 37" xfId="3448" xr:uid="{5225486F-8A62-4645-A5DD-D6340042B7E3}"/>
    <cellStyle name="Bad 4" xfId="3449" xr:uid="{3E360163-718A-4309-9323-5E3793EF71F3}"/>
    <cellStyle name="Bad 5" xfId="3450" xr:uid="{E00A6220-A04B-4027-8892-84EAE492A4DF}"/>
    <cellStyle name="Bad 6" xfId="3451" xr:uid="{4C426F04-DD6D-4CC2-8B0C-87E916BC1D44}"/>
    <cellStyle name="Bad 7" xfId="3452" xr:uid="{C57AD250-968A-4F60-82B6-0724EA89C916}"/>
    <cellStyle name="Bad 8" xfId="3453" xr:uid="{571C1E88-E8F2-436F-B96B-D28B64318CFF}"/>
    <cellStyle name="Bad 9" xfId="3454" xr:uid="{81D09FF6-6CDE-4D1F-A040-5D39A3C2FABC}"/>
    <cellStyle name="Calc Currency (0)" xfId="82" xr:uid="{00000000-0005-0000-0000-00001A000000}"/>
    <cellStyle name="Calc Currency (0) 10" xfId="3455" xr:uid="{3EB633F5-BB82-4B43-A3E4-F0FF0D5A8097}"/>
    <cellStyle name="Calc Currency (0) 11" xfId="3456" xr:uid="{847D4450-9E6D-4A50-8B3B-5BB62456BA89}"/>
    <cellStyle name="Calc Currency (0) 2" xfId="83" xr:uid="{00000000-0005-0000-0000-00001B000000}"/>
    <cellStyle name="Calc Currency (0) 2 2" xfId="84" xr:uid="{00000000-0005-0000-0000-00001C000000}"/>
    <cellStyle name="Calc Currency (0) 3" xfId="85" xr:uid="{00000000-0005-0000-0000-00001D000000}"/>
    <cellStyle name="Calc Currency (0) 3 2" xfId="86" xr:uid="{00000000-0005-0000-0000-00001E000000}"/>
    <cellStyle name="Calc Currency (0) 4" xfId="87" xr:uid="{00000000-0005-0000-0000-00001F000000}"/>
    <cellStyle name="Calc Currency (0) 4 2" xfId="88" xr:uid="{00000000-0005-0000-0000-000020000000}"/>
    <cellStyle name="Calc Currency (0) 5" xfId="89" xr:uid="{00000000-0005-0000-0000-000021000000}"/>
    <cellStyle name="Calc Currency (0) 5 2" xfId="90" xr:uid="{00000000-0005-0000-0000-000022000000}"/>
    <cellStyle name="Calc Currency (0) 6" xfId="3457" xr:uid="{76D0C5CD-81DF-4096-9F8F-1F853E51343E}"/>
    <cellStyle name="Calc Currency (0) 7" xfId="3458" xr:uid="{F028D93B-B9C7-4F2F-8B06-3AE663B57876}"/>
    <cellStyle name="Calc Currency (0) 8" xfId="3459" xr:uid="{931E5372-44D6-4C19-9222-68F74CCBDAEF}"/>
    <cellStyle name="Calc Currency (0) 9" xfId="3460" xr:uid="{6032E19D-2D8E-48E5-90ED-A95221E3092B}"/>
    <cellStyle name="Calc Currency (2)" xfId="91" xr:uid="{00000000-0005-0000-0000-000023000000}"/>
    <cellStyle name="Calc Currency (2) 10" xfId="3461" xr:uid="{3FFCE33B-3A01-44F5-8C53-5EF5E41E4CD3}"/>
    <cellStyle name="Calc Currency (2) 11" xfId="3462" xr:uid="{927D2E2C-0780-4E77-8C09-E9365B562F17}"/>
    <cellStyle name="Calc Currency (2) 2" xfId="92" xr:uid="{00000000-0005-0000-0000-000024000000}"/>
    <cellStyle name="Calc Currency (2) 2 2" xfId="93" xr:uid="{00000000-0005-0000-0000-000025000000}"/>
    <cellStyle name="Calc Currency (2) 3" xfId="94" xr:uid="{00000000-0005-0000-0000-000026000000}"/>
    <cellStyle name="Calc Currency (2) 3 2" xfId="95" xr:uid="{00000000-0005-0000-0000-000027000000}"/>
    <cellStyle name="Calc Currency (2) 4" xfId="96" xr:uid="{00000000-0005-0000-0000-000028000000}"/>
    <cellStyle name="Calc Currency (2) 4 2" xfId="97" xr:uid="{00000000-0005-0000-0000-000029000000}"/>
    <cellStyle name="Calc Currency (2) 5" xfId="98" xr:uid="{00000000-0005-0000-0000-00002A000000}"/>
    <cellStyle name="Calc Currency (2) 5 2" xfId="99" xr:uid="{00000000-0005-0000-0000-00002B000000}"/>
    <cellStyle name="Calc Currency (2) 6" xfId="3463" xr:uid="{E03BBC33-F33F-4978-9843-133A624BA4FE}"/>
    <cellStyle name="Calc Currency (2) 7" xfId="3464" xr:uid="{301554D8-AE75-41DE-9E8E-335985242651}"/>
    <cellStyle name="Calc Currency (2) 8" xfId="3465" xr:uid="{C9B2ACD7-6EE4-4172-950B-B4E6A25E21AF}"/>
    <cellStyle name="Calc Currency (2) 9" xfId="3466" xr:uid="{87F91DA3-CBA9-4994-BA6F-767F0EB0D833}"/>
    <cellStyle name="Calc Percent (0)" xfId="100" xr:uid="{00000000-0005-0000-0000-00002C000000}"/>
    <cellStyle name="Calc Percent (0) 10" xfId="3467" xr:uid="{C1913902-651A-4F6E-BED8-3EE5200F9835}"/>
    <cellStyle name="Calc Percent (0) 11" xfId="3468" xr:uid="{99123543-AAF8-4CCE-A50A-C77330E1FE88}"/>
    <cellStyle name="Calc Percent (0) 2" xfId="101" xr:uid="{00000000-0005-0000-0000-00002D000000}"/>
    <cellStyle name="Calc Percent (0) 2 2" xfId="102" xr:uid="{00000000-0005-0000-0000-00002E000000}"/>
    <cellStyle name="Calc Percent (0) 3" xfId="103" xr:uid="{00000000-0005-0000-0000-00002F000000}"/>
    <cellStyle name="Calc Percent (0) 3 2" xfId="104" xr:uid="{00000000-0005-0000-0000-000030000000}"/>
    <cellStyle name="Calc Percent (0) 4" xfId="105" xr:uid="{00000000-0005-0000-0000-000031000000}"/>
    <cellStyle name="Calc Percent (0) 4 2" xfId="106" xr:uid="{00000000-0005-0000-0000-000032000000}"/>
    <cellStyle name="Calc Percent (0) 5" xfId="107" xr:uid="{00000000-0005-0000-0000-000033000000}"/>
    <cellStyle name="Calc Percent (0) 5 2" xfId="108" xr:uid="{00000000-0005-0000-0000-000034000000}"/>
    <cellStyle name="Calc Percent (0) 6" xfId="3469" xr:uid="{41DE6D05-323F-4892-BCCD-625A945E1E0E}"/>
    <cellStyle name="Calc Percent (0) 7" xfId="3470" xr:uid="{E31C922D-78E8-48E2-AB47-CC9EB7947C4E}"/>
    <cellStyle name="Calc Percent (0) 8" xfId="3471" xr:uid="{6C459847-6EF5-4E7A-8765-68A6F679BE76}"/>
    <cellStyle name="Calc Percent (0) 9" xfId="3472" xr:uid="{BE5F0926-8C47-4E40-B77D-9BDAF9D98B5A}"/>
    <cellStyle name="Calc Percent (1)" xfId="109" xr:uid="{00000000-0005-0000-0000-000035000000}"/>
    <cellStyle name="Calc Percent (1) 10" xfId="3473" xr:uid="{1C9A2A3C-B670-4C0B-8F7E-20B7D6DE8CEC}"/>
    <cellStyle name="Calc Percent (1) 11" xfId="3474" xr:uid="{CDB824F7-13E0-48F0-B807-8F7E73DDAA0D}"/>
    <cellStyle name="Calc Percent (1) 2" xfId="110" xr:uid="{00000000-0005-0000-0000-000036000000}"/>
    <cellStyle name="Calc Percent (1) 2 2" xfId="111" xr:uid="{00000000-0005-0000-0000-000037000000}"/>
    <cellStyle name="Calc Percent (1) 3" xfId="112" xr:uid="{00000000-0005-0000-0000-000038000000}"/>
    <cellStyle name="Calc Percent (1) 3 2" xfId="113" xr:uid="{00000000-0005-0000-0000-000039000000}"/>
    <cellStyle name="Calc Percent (1) 4" xfId="114" xr:uid="{00000000-0005-0000-0000-00003A000000}"/>
    <cellStyle name="Calc Percent (1) 4 2" xfId="115" xr:uid="{00000000-0005-0000-0000-00003B000000}"/>
    <cellStyle name="Calc Percent (1) 5" xfId="116" xr:uid="{00000000-0005-0000-0000-00003C000000}"/>
    <cellStyle name="Calc Percent (1) 5 2" xfId="117" xr:uid="{00000000-0005-0000-0000-00003D000000}"/>
    <cellStyle name="Calc Percent (1) 6" xfId="3475" xr:uid="{E9ED1101-0B66-4BCE-BA11-E9DFC26F6FC6}"/>
    <cellStyle name="Calc Percent (1) 7" xfId="3476" xr:uid="{01F578EB-859E-4162-A9BD-FD31807B6F2F}"/>
    <cellStyle name="Calc Percent (1) 8" xfId="3477" xr:uid="{83CC489C-85A2-4029-A2E0-8FB0BE4562BC}"/>
    <cellStyle name="Calc Percent (1) 9" xfId="3478" xr:uid="{58599073-621F-447D-86A3-066A4F301BE5}"/>
    <cellStyle name="Calc Percent (2)" xfId="118" xr:uid="{00000000-0005-0000-0000-00003E000000}"/>
    <cellStyle name="Calc Percent (2) 10" xfId="3479" xr:uid="{E45842A9-C6BB-4C45-8463-8133697B9859}"/>
    <cellStyle name="Calc Percent (2) 11" xfId="3480" xr:uid="{F943E767-22A8-475B-83CE-6E5BD9BAD1E3}"/>
    <cellStyle name="Calc Percent (2) 2" xfId="119" xr:uid="{00000000-0005-0000-0000-00003F000000}"/>
    <cellStyle name="Calc Percent (2) 3" xfId="120" xr:uid="{00000000-0005-0000-0000-000040000000}"/>
    <cellStyle name="Calc Percent (2) 4" xfId="121" xr:uid="{00000000-0005-0000-0000-000041000000}"/>
    <cellStyle name="Calc Percent (2) 5" xfId="122" xr:uid="{00000000-0005-0000-0000-000042000000}"/>
    <cellStyle name="Calc Percent (2) 6" xfId="3481" xr:uid="{86AF9774-6EB2-4394-8D69-73F7F77F7836}"/>
    <cellStyle name="Calc Percent (2) 7" xfId="3482" xr:uid="{6784148A-6E48-485F-8D0C-FAB3D4D94510}"/>
    <cellStyle name="Calc Percent (2) 8" xfId="3483" xr:uid="{8BC2068D-7614-44B5-95DD-BC7010800334}"/>
    <cellStyle name="Calc Percent (2) 9" xfId="3484" xr:uid="{DFBCDB3F-FEE5-40E4-8D4F-247C5B40E878}"/>
    <cellStyle name="Calc Units (0)" xfId="123" xr:uid="{00000000-0005-0000-0000-000043000000}"/>
    <cellStyle name="Calc Units (0) 10" xfId="3485" xr:uid="{CA4C2B0A-878A-4ED5-B9B5-8D3411B00EE4}"/>
    <cellStyle name="Calc Units (0) 11" xfId="3486" xr:uid="{9C11529E-F85F-4906-9DFE-8096C9530D62}"/>
    <cellStyle name="Calc Units (0) 2" xfId="124" xr:uid="{00000000-0005-0000-0000-000044000000}"/>
    <cellStyle name="Calc Units (0) 2 2" xfId="125" xr:uid="{00000000-0005-0000-0000-000045000000}"/>
    <cellStyle name="Calc Units (0) 3" xfId="126" xr:uid="{00000000-0005-0000-0000-000046000000}"/>
    <cellStyle name="Calc Units (0) 3 2" xfId="127" xr:uid="{00000000-0005-0000-0000-000047000000}"/>
    <cellStyle name="Calc Units (0) 4" xfId="128" xr:uid="{00000000-0005-0000-0000-000048000000}"/>
    <cellStyle name="Calc Units (0) 4 2" xfId="129" xr:uid="{00000000-0005-0000-0000-000049000000}"/>
    <cellStyle name="Calc Units (0) 5" xfId="130" xr:uid="{00000000-0005-0000-0000-00004A000000}"/>
    <cellStyle name="Calc Units (0) 5 2" xfId="131" xr:uid="{00000000-0005-0000-0000-00004B000000}"/>
    <cellStyle name="Calc Units (0) 6" xfId="3487" xr:uid="{E3A2EC5A-B19F-4BCF-92F6-2C85B7D9DBC3}"/>
    <cellStyle name="Calc Units (0) 7" xfId="3488" xr:uid="{221EEBA5-CACA-42BD-BC1E-0E1539D34E2F}"/>
    <cellStyle name="Calc Units (0) 8" xfId="3489" xr:uid="{A5BCE2CA-FB45-4389-9C00-D159E79443C8}"/>
    <cellStyle name="Calc Units (0) 9" xfId="3490" xr:uid="{E6A8CBA8-6623-4F8A-B1F2-D7D432076E16}"/>
    <cellStyle name="Calc Units (1)" xfId="132" xr:uid="{00000000-0005-0000-0000-00004C000000}"/>
    <cellStyle name="Calc Units (1) 10" xfId="3491" xr:uid="{847A8A68-30BE-4FDA-80AA-A70ABF8262A3}"/>
    <cellStyle name="Calc Units (1) 11" xfId="3492" xr:uid="{D4F04436-B10D-438E-BA31-5B067469F8F7}"/>
    <cellStyle name="Calc Units (1) 2" xfId="133" xr:uid="{00000000-0005-0000-0000-00004D000000}"/>
    <cellStyle name="Calc Units (1) 3" xfId="134" xr:uid="{00000000-0005-0000-0000-00004E000000}"/>
    <cellStyle name="Calc Units (1) 4" xfId="135" xr:uid="{00000000-0005-0000-0000-00004F000000}"/>
    <cellStyle name="Calc Units (1) 5" xfId="136" xr:uid="{00000000-0005-0000-0000-000050000000}"/>
    <cellStyle name="Calc Units (1) 6" xfId="3493" xr:uid="{09BEFBF9-829D-43C8-9573-C04E24502CED}"/>
    <cellStyle name="Calc Units (1) 7" xfId="3494" xr:uid="{8DBABDF2-D23E-4CF3-81DC-38CF747C5D4E}"/>
    <cellStyle name="Calc Units (1) 8" xfId="3495" xr:uid="{1D2839D4-8BC3-469D-A913-ACE74F6A3280}"/>
    <cellStyle name="Calc Units (1) 9" xfId="3496" xr:uid="{B7A7DBD9-BBB1-4A1D-BCD2-747450115395}"/>
    <cellStyle name="Calc Units (2)" xfId="137" xr:uid="{00000000-0005-0000-0000-000051000000}"/>
    <cellStyle name="Calc Units (2) 10" xfId="3497" xr:uid="{1ED5D3BE-92B2-4EBA-B32B-13F56C7E9996}"/>
    <cellStyle name="Calc Units (2) 11" xfId="3498" xr:uid="{5BF2E9DF-86BC-4321-B509-1DA1E3D836C3}"/>
    <cellStyle name="Calc Units (2) 2" xfId="138" xr:uid="{00000000-0005-0000-0000-000052000000}"/>
    <cellStyle name="Calc Units (2) 2 2" xfId="139" xr:uid="{00000000-0005-0000-0000-000053000000}"/>
    <cellStyle name="Calc Units (2) 3" xfId="140" xr:uid="{00000000-0005-0000-0000-000054000000}"/>
    <cellStyle name="Calc Units (2) 3 2" xfId="141" xr:uid="{00000000-0005-0000-0000-000055000000}"/>
    <cellStyle name="Calc Units (2) 4" xfId="142" xr:uid="{00000000-0005-0000-0000-000056000000}"/>
    <cellStyle name="Calc Units (2) 4 2" xfId="143" xr:uid="{00000000-0005-0000-0000-000057000000}"/>
    <cellStyle name="Calc Units (2) 5" xfId="144" xr:uid="{00000000-0005-0000-0000-000058000000}"/>
    <cellStyle name="Calc Units (2) 5 2" xfId="145" xr:uid="{00000000-0005-0000-0000-000059000000}"/>
    <cellStyle name="Calc Units (2) 6" xfId="3499" xr:uid="{DA0CE116-CE9B-42A9-8F80-377E506D5EE9}"/>
    <cellStyle name="Calc Units (2) 7" xfId="3500" xr:uid="{0BD435A5-FCA6-48F1-955D-6DB005806FC6}"/>
    <cellStyle name="Calc Units (2) 8" xfId="3501" xr:uid="{CA2C657A-0452-4DD8-A189-1CD9F639FF21}"/>
    <cellStyle name="Calc Units (2) 9" xfId="3502" xr:uid="{4ED359AD-4D38-4FF2-8687-4A720F070171}"/>
    <cellStyle name="Calculated - 2 dec" xfId="146" xr:uid="{00000000-0005-0000-0000-00005A000000}"/>
    <cellStyle name="Calculated - 3 dec" xfId="147" xr:uid="{00000000-0005-0000-0000-00005B000000}"/>
    <cellStyle name="Calculated - no dec" xfId="148" xr:uid="{00000000-0005-0000-0000-00005C000000}"/>
    <cellStyle name="Calculation 10" xfId="3503" xr:uid="{2DB5B199-449E-468E-9B50-292CCA272387}"/>
    <cellStyle name="Calculation 11" xfId="3504" xr:uid="{2E24E14D-C1C9-420F-92B1-F2A5E4BF1F8E}"/>
    <cellStyle name="Calculation 12" xfId="3505" xr:uid="{FF4E8D7F-5DAF-431E-AC92-F8BB92522EE4}"/>
    <cellStyle name="Calculation 13" xfId="3506" xr:uid="{D5CE0CB7-36DF-4691-AC70-9310A9795984}"/>
    <cellStyle name="Calculation 14" xfId="3507" xr:uid="{366FE0E1-95D9-46B9-8092-DE8ECA1B9A56}"/>
    <cellStyle name="Calculation 15" xfId="3508" xr:uid="{BF0D2668-3C6A-4CAC-BC5A-10769951B699}"/>
    <cellStyle name="Calculation 16" xfId="3509" xr:uid="{BD7AC2AB-5390-4023-B482-C1432EC82D94}"/>
    <cellStyle name="Calculation 17" xfId="3510" xr:uid="{F3F02244-0155-41D7-87A8-444D9F925083}"/>
    <cellStyle name="Calculation 18" xfId="3511" xr:uid="{895E5945-46B8-4840-ACE3-40C70B3B745B}"/>
    <cellStyle name="Calculation 19" xfId="3512" xr:uid="{898367A7-DABE-4EC2-9D3E-B4AF67EDCD24}"/>
    <cellStyle name="Calculation 2" xfId="34" xr:uid="{00000000-0005-0000-0000-00005D000000}"/>
    <cellStyle name="Calculation 20" xfId="3513" xr:uid="{BF6F957A-9B91-40B4-BEC8-977465AEAD52}"/>
    <cellStyle name="Calculation 21" xfId="3514" xr:uid="{156BC80F-9457-45FB-A813-0C6D17C57206}"/>
    <cellStyle name="Calculation 22" xfId="3515" xr:uid="{0EBD2608-5185-453B-B4BC-6526991DFA76}"/>
    <cellStyle name="Calculation 23" xfId="3516" xr:uid="{576BDC7C-14BA-4449-8B42-601F9DD7585B}"/>
    <cellStyle name="Calculation 24" xfId="3517" xr:uid="{7C840F5C-A261-4D0E-8B94-3E0333859E9D}"/>
    <cellStyle name="Calculation 25" xfId="3518" xr:uid="{3B53B6E2-4DC5-4530-A45B-78956E63AEA5}"/>
    <cellStyle name="Calculation 26" xfId="3519" xr:uid="{51ED5D6F-B753-451B-AF3B-4F533CDC17C2}"/>
    <cellStyle name="Calculation 27" xfId="3520" xr:uid="{AF960F27-11CC-47B7-A39D-37880684ED1B}"/>
    <cellStyle name="Calculation 28" xfId="3521" xr:uid="{56B27565-79C5-4101-93E9-9B78C4263274}"/>
    <cellStyle name="Calculation 29" xfId="3522" xr:uid="{C5674CB6-97F9-4A81-A1E9-242F99373F12}"/>
    <cellStyle name="Calculation 3" xfId="3523" xr:uid="{9E6861FE-1DCD-4CC5-B71B-4FD197C0CC09}"/>
    <cellStyle name="Calculation 30" xfId="3524" xr:uid="{E85FBF88-F6CE-4F6F-B9B0-109E2E7B4A52}"/>
    <cellStyle name="Calculation 31" xfId="3525" xr:uid="{FDEBD52C-A929-468B-9C9A-F933280261DA}"/>
    <cellStyle name="Calculation 32" xfId="3526" xr:uid="{6AAEF738-9048-4028-A399-69337B874148}"/>
    <cellStyle name="Calculation 33" xfId="3527" xr:uid="{D0D36A4D-FC2D-45F6-A829-79052C40FD84}"/>
    <cellStyle name="Calculation 34" xfId="3528" xr:uid="{9249CEED-E2F5-45F0-8FDF-9CB8A2B13E98}"/>
    <cellStyle name="Calculation 35" xfId="3529" xr:uid="{29CB7D13-A6FF-49F6-B893-EEC7926B7E0A}"/>
    <cellStyle name="Calculation 36" xfId="3530" xr:uid="{2D8A8995-EE0A-4835-81F8-D73CB25D48EF}"/>
    <cellStyle name="Calculation 37" xfId="3531" xr:uid="{C98DDC81-3D18-4B8C-AB05-1530F1E89604}"/>
    <cellStyle name="Calculation 4" xfId="3532" xr:uid="{50E7DD5F-803C-4762-8D35-0A0EDD978FC3}"/>
    <cellStyle name="Calculation 5" xfId="3533" xr:uid="{211859B8-3224-462A-9C79-499189DC559D}"/>
    <cellStyle name="Calculation 6" xfId="3534" xr:uid="{634272AF-0F01-43C0-BE63-94656F1517CD}"/>
    <cellStyle name="Calculation 7" xfId="3535" xr:uid="{1A879E3E-BB1A-4532-83B4-4995A0AF6D59}"/>
    <cellStyle name="Calculation 8" xfId="3536" xr:uid="{B4DC4D29-8925-4DF3-82C5-BA728F49044A}"/>
    <cellStyle name="Calculation 9" xfId="3537" xr:uid="{52A8FAC0-B986-4717-BEC8-C6C7C750A1A4}"/>
    <cellStyle name="cárky [0]_laroux" xfId="149" xr:uid="{00000000-0005-0000-0000-00005E000000}"/>
    <cellStyle name="cárky_laroux" xfId="150" xr:uid="{00000000-0005-0000-0000-00005F000000}"/>
    <cellStyle name="Cena" xfId="151" xr:uid="{00000000-0005-0000-0000-000060000000}"/>
    <cellStyle name="Check Cell 10" xfId="3538" xr:uid="{1D0B0682-1AE5-4CEA-BA5A-EE6B627437D1}"/>
    <cellStyle name="Check Cell 11" xfId="3539" xr:uid="{B3893C3B-A4BB-4025-BE9E-60475F529A24}"/>
    <cellStyle name="Check Cell 12" xfId="3540" xr:uid="{03F828F3-3E2E-423A-AD59-6552D2D62239}"/>
    <cellStyle name="Check Cell 13" xfId="3541" xr:uid="{3A2B5AFD-F9F1-4023-8098-2B982F289B77}"/>
    <cellStyle name="Check Cell 14" xfId="3542" xr:uid="{F5BBF173-0050-4FAE-94D8-CF5BD4F3F0DB}"/>
    <cellStyle name="Check Cell 15" xfId="3543" xr:uid="{AC053DF2-36AB-48E9-A500-8EEDEFB48C26}"/>
    <cellStyle name="Check Cell 16" xfId="3544" xr:uid="{34A7DA94-16E9-4F0A-B203-905E9783690C}"/>
    <cellStyle name="Check Cell 17" xfId="3545" xr:uid="{A11EC40C-9ECE-4792-AE45-4A0C67B21F14}"/>
    <cellStyle name="Check Cell 18" xfId="3546" xr:uid="{043C707B-7518-4D90-97F5-554836DE1EE1}"/>
    <cellStyle name="Check Cell 19" xfId="3547" xr:uid="{1BAA7BE1-9220-4069-9716-13533917BF5F}"/>
    <cellStyle name="Check Cell 2" xfId="35" xr:uid="{00000000-0005-0000-0000-000061000000}"/>
    <cellStyle name="Check Cell 20" xfId="3548" xr:uid="{20D2678F-A265-4804-8FEE-C046892D8222}"/>
    <cellStyle name="Check Cell 21" xfId="3549" xr:uid="{611448DB-501A-4E83-8C80-CEC227113B81}"/>
    <cellStyle name="Check Cell 22" xfId="3550" xr:uid="{3B5A4F60-C3FE-41CC-B0B4-74D444F9E658}"/>
    <cellStyle name="Check Cell 23" xfId="3551" xr:uid="{75BE35D0-F8B9-40AE-858B-9B87AE389834}"/>
    <cellStyle name="Check Cell 24" xfId="3552" xr:uid="{6A04BE61-8198-44C7-9EF3-A19467D84EB8}"/>
    <cellStyle name="Check Cell 25" xfId="3553" xr:uid="{3277442B-B9D7-431E-8AB2-5BE4BA2DE21F}"/>
    <cellStyle name="Check Cell 26" xfId="3554" xr:uid="{EB7482B4-D1F5-4FF3-9CF8-35DEAEEDB212}"/>
    <cellStyle name="Check Cell 27" xfId="3555" xr:uid="{85E0C7F8-FA66-4648-A8CF-FED949B56888}"/>
    <cellStyle name="Check Cell 28" xfId="3556" xr:uid="{0D05711C-B28C-4600-806F-BF09EDA538F3}"/>
    <cellStyle name="Check Cell 29" xfId="3557" xr:uid="{77766103-E31E-43B9-810E-2F32ECC1AC0B}"/>
    <cellStyle name="Check Cell 3" xfId="3558" xr:uid="{49AFC1AB-6D34-4356-ACE9-014A55D9FFFE}"/>
    <cellStyle name="Check Cell 30" xfId="3559" xr:uid="{DB492E71-6E27-426F-AB72-2146225C6670}"/>
    <cellStyle name="Check Cell 31" xfId="3560" xr:uid="{372944E8-2D76-4D3A-85BA-F034D74EACD1}"/>
    <cellStyle name="Check Cell 32" xfId="3561" xr:uid="{99474F59-7CCD-4612-B141-07E5E930DB76}"/>
    <cellStyle name="Check Cell 33" xfId="3562" xr:uid="{EFF3DB6E-045A-4644-BC4B-C0915E1EF5D7}"/>
    <cellStyle name="Check Cell 34" xfId="3563" xr:uid="{15B8B9CC-2C22-47FC-AC01-506897570A14}"/>
    <cellStyle name="Check Cell 35" xfId="3564" xr:uid="{BD48E7EE-547C-45D6-A9F2-94E5CA3F77C0}"/>
    <cellStyle name="Check Cell 36" xfId="3565" xr:uid="{79747D41-B0C2-4701-82E4-3C3730065066}"/>
    <cellStyle name="Check Cell 37" xfId="3566" xr:uid="{3105D6EA-78D0-4975-BBC8-CB5B9D57ABBA}"/>
    <cellStyle name="Check Cell 4" xfId="3567" xr:uid="{3E1AF956-0412-498C-86CE-25F01AE24944}"/>
    <cellStyle name="Check Cell 5" xfId="3568" xr:uid="{BCB56941-D14A-4848-AC0B-21A6DCC29ED8}"/>
    <cellStyle name="Check Cell 6" xfId="3569" xr:uid="{FA90AC0D-C0C8-4384-A6DC-757468209FB5}"/>
    <cellStyle name="Check Cell 7" xfId="3570" xr:uid="{1018E591-47C0-4E53-A45C-B6F9AB2E6702}"/>
    <cellStyle name="Check Cell 8" xfId="3571" xr:uid="{286C7B5F-678A-4A93-9B65-91435597E778}"/>
    <cellStyle name="Check Cell 9" xfId="3572" xr:uid="{98472757-5E41-4020-8606-4CB3A7BFA89D}"/>
    <cellStyle name="Comma" xfId="1" builtinId="3"/>
    <cellStyle name="Comma  - Style1" xfId="152" xr:uid="{00000000-0005-0000-0000-000063000000}"/>
    <cellStyle name="Comma [00]" xfId="153" xr:uid="{00000000-0005-0000-0000-000064000000}"/>
    <cellStyle name="Comma [00] 10" xfId="3573" xr:uid="{F030793D-91C6-459B-9957-D0019998A39A}"/>
    <cellStyle name="Comma [00] 11" xfId="3574" xr:uid="{5F3DB6C0-E000-4A3F-B127-FAFB56E43339}"/>
    <cellStyle name="Comma [00] 2" xfId="154" xr:uid="{00000000-0005-0000-0000-000065000000}"/>
    <cellStyle name="Comma [00] 2 2" xfId="155" xr:uid="{00000000-0005-0000-0000-000066000000}"/>
    <cellStyle name="Comma [00] 3" xfId="156" xr:uid="{00000000-0005-0000-0000-000067000000}"/>
    <cellStyle name="Comma [00] 3 2" xfId="157" xr:uid="{00000000-0005-0000-0000-000068000000}"/>
    <cellStyle name="Comma [00] 4" xfId="158" xr:uid="{00000000-0005-0000-0000-000069000000}"/>
    <cellStyle name="Comma [00] 4 2" xfId="159" xr:uid="{00000000-0005-0000-0000-00006A000000}"/>
    <cellStyle name="Comma [00] 5" xfId="160" xr:uid="{00000000-0005-0000-0000-00006B000000}"/>
    <cellStyle name="Comma [00] 5 2" xfId="161" xr:uid="{00000000-0005-0000-0000-00006C000000}"/>
    <cellStyle name="Comma [00] 6" xfId="3575" xr:uid="{4D7865E3-049C-4AD4-8331-6B91768A147F}"/>
    <cellStyle name="Comma [00] 7" xfId="3576" xr:uid="{C009013D-C71C-4E2C-9949-968A146E99E0}"/>
    <cellStyle name="Comma [00] 8" xfId="3577" xr:uid="{2CEB1107-C1B2-46B0-979C-554DC0FEA6A3}"/>
    <cellStyle name="Comma [00] 9" xfId="3578" xr:uid="{16657599-0FE9-441D-9536-0B0DFFBE3E92}"/>
    <cellStyle name="Comma 10" xfId="420" xr:uid="{00000000-0005-0000-0000-00006D000000}"/>
    <cellStyle name="Comma 10 2" xfId="3579" xr:uid="{3905CAC9-0344-49E1-8334-E16BAFB17835}"/>
    <cellStyle name="Comma 10 2 2" xfId="3580" xr:uid="{D3452E01-598F-494A-85FD-BD3EE9969A27}"/>
    <cellStyle name="Comma 10 3" xfId="3581" xr:uid="{88D55A3D-7471-4A29-99F5-AEA39D13773F}"/>
    <cellStyle name="Comma 10 4" xfId="3582" xr:uid="{A60F5B57-7BD6-4CC4-9C42-70D4A5FEE092}"/>
    <cellStyle name="Comma 100" xfId="3583" xr:uid="{AFF0844B-8E34-4D51-9BAC-D42776A2DBB4}"/>
    <cellStyle name="Comma 100 2" xfId="3584" xr:uid="{DEC4C148-A0E4-42E9-91F7-37FDA11577FE}"/>
    <cellStyle name="Comma 101" xfId="3585" xr:uid="{B6068A03-2AAD-4DBF-B846-AC31A52C8A51}"/>
    <cellStyle name="Comma 101 2" xfId="3586" xr:uid="{757E0EE4-CD11-46E0-94E6-CDC7E6C905F2}"/>
    <cellStyle name="Comma 102" xfId="3587" xr:uid="{56719C47-D9BB-433F-81D1-1A76174A80BF}"/>
    <cellStyle name="Comma 102 2" xfId="3588" xr:uid="{51A09A8B-894E-4FA3-8A90-080417A513DB}"/>
    <cellStyle name="Comma 103" xfId="3589" xr:uid="{6E403296-7A64-4603-9D0F-04B349674CA2}"/>
    <cellStyle name="Comma 103 2" xfId="3590" xr:uid="{5D6100A6-4DAB-4733-8D7B-0C14DFB69525}"/>
    <cellStyle name="Comma 104" xfId="3591" xr:uid="{783E2739-3DFF-4C2C-8905-9BD3677E4DC6}"/>
    <cellStyle name="Comma 104 2" xfId="3592" xr:uid="{7002C216-1BC5-4287-9A15-4AC3CBC490E8}"/>
    <cellStyle name="Comma 105" xfId="3593" xr:uid="{B1B11682-FEA7-46BF-B13D-E8DEEC1807C8}"/>
    <cellStyle name="Comma 105 2" xfId="3594" xr:uid="{D10C53A2-119A-4E02-BCAB-A13497872FD1}"/>
    <cellStyle name="Comma 106" xfId="3595" xr:uid="{D7AE5D7C-0B15-4CA8-A803-F6B465437CB5}"/>
    <cellStyle name="Comma 106 2" xfId="3596" xr:uid="{743C1D99-AEC4-4352-A626-00A8F2BDE437}"/>
    <cellStyle name="Comma 107" xfId="3597" xr:uid="{424561F9-4BDD-4BC9-9866-2618E69CC088}"/>
    <cellStyle name="Comma 107 2" xfId="3598" xr:uid="{92275D99-F6FA-4C83-8D91-7BFD559BB14D}"/>
    <cellStyle name="Comma 108" xfId="3599" xr:uid="{A57C1AC9-C69E-4000-888C-C9240E15A52E}"/>
    <cellStyle name="Comma 108 2" xfId="3600" xr:uid="{8730DCB5-49BD-447A-B71F-F2BCFC0AAC20}"/>
    <cellStyle name="Comma 109" xfId="3601" xr:uid="{A21E0EC5-85DB-4497-B2AB-ED7C804DA5DE}"/>
    <cellStyle name="Comma 109 2" xfId="3602" xr:uid="{8099834E-A14F-4480-8D30-51202FD2503B}"/>
    <cellStyle name="Comma 11" xfId="427" xr:uid="{57E0C69F-847A-4691-9C3F-38BB8D46DBCB}"/>
    <cellStyle name="Comma 11 2" xfId="3603" xr:uid="{26C7E928-167B-4B69-9AE1-46BC8E4CF16F}"/>
    <cellStyle name="Comma 11 2 2" xfId="3604" xr:uid="{225BFE4C-EC80-4F74-AFA4-133583C26E0C}"/>
    <cellStyle name="Comma 11 3" xfId="3605" xr:uid="{DE2B0DC6-8533-402D-BDA7-63273AFB8568}"/>
    <cellStyle name="Comma 110" xfId="3606" xr:uid="{D953E431-0870-4BE4-B71B-9397A88242D6}"/>
    <cellStyle name="Comma 110 2" xfId="3607" xr:uid="{045D4723-A578-49B2-A4FF-915E62B59399}"/>
    <cellStyle name="Comma 111" xfId="3608" xr:uid="{557DF453-9677-4BE9-9AB4-98F960E2330F}"/>
    <cellStyle name="Comma 111 2" xfId="3609" xr:uid="{CF74E98B-C487-4AAC-AED2-9E84850715F1}"/>
    <cellStyle name="Comma 112" xfId="3610" xr:uid="{9D3168C6-7C94-4DAB-843D-5D55FE978772}"/>
    <cellStyle name="Comma 112 2" xfId="3611" xr:uid="{C910248E-C939-40F1-8C6E-47E2E136A4FF}"/>
    <cellStyle name="Comma 113" xfId="3612" xr:uid="{01387263-86F3-4ACA-88DD-03752195327B}"/>
    <cellStyle name="Comma 113 2" xfId="3613" xr:uid="{B749B7F0-0C15-4633-8DE2-425CA101B765}"/>
    <cellStyle name="Comma 114" xfId="3614" xr:uid="{B9BB5105-F887-47B0-9400-3F6E6A18F4F2}"/>
    <cellStyle name="Comma 114 2" xfId="3615" xr:uid="{8D2F97F6-BE94-4215-9C87-3FC824A88382}"/>
    <cellStyle name="Comma 115" xfId="3616" xr:uid="{4D0940C9-B970-43E7-96C3-A4DC66426C47}"/>
    <cellStyle name="Comma 115 2" xfId="3617" xr:uid="{58B373C3-B4F1-4FE4-B686-F5C6D94A4985}"/>
    <cellStyle name="Comma 116" xfId="3618" xr:uid="{15BA513A-216B-4886-BAA0-24B3DA219CA6}"/>
    <cellStyle name="Comma 116 2" xfId="3619" xr:uid="{6BDB4C80-C967-400A-81DB-AAF8B2E176BF}"/>
    <cellStyle name="Comma 117" xfId="3620" xr:uid="{B98A7BC5-0043-4BF7-B958-2F191DE7B98C}"/>
    <cellStyle name="Comma 117 2" xfId="3621" xr:uid="{3D9DE77C-E520-42A4-8094-4782C3F5D9C0}"/>
    <cellStyle name="Comma 118" xfId="3622" xr:uid="{C8E9CD78-A596-45C3-BCA1-C85FB791D7CB}"/>
    <cellStyle name="Comma 118 2" xfId="3623" xr:uid="{396182CC-6022-4D0D-8E0F-F366CFF2D394}"/>
    <cellStyle name="Comma 119" xfId="3624" xr:uid="{9C0EE385-436D-48D4-82AD-2FA1A30B8912}"/>
    <cellStyle name="Comma 119 2" xfId="3625" xr:uid="{B4DF5E8A-998F-4478-A9AB-45F2ECCC4107}"/>
    <cellStyle name="Comma 12" xfId="429" xr:uid="{222E6973-417C-4ED2-AF6F-3C557560DAD2}"/>
    <cellStyle name="Comma 12 2" xfId="3626" xr:uid="{974A1D72-C3DB-4D7B-8D07-D0C013361941}"/>
    <cellStyle name="Comma 12 2 2" xfId="3627" xr:uid="{4ACE862A-6BBB-413F-994F-376EEFEBC4D3}"/>
    <cellStyle name="Comma 12 3" xfId="3628" xr:uid="{5D470FD2-5223-4EEF-B567-3C2A39C47AE6}"/>
    <cellStyle name="Comma 120" xfId="3629" xr:uid="{786897CB-1DDB-4376-9801-386A4690ABD2}"/>
    <cellStyle name="Comma 120 2" xfId="3630" xr:uid="{A152A2BA-1946-4BFA-877F-1F684CEBA434}"/>
    <cellStyle name="Comma 121" xfId="3631" xr:uid="{BBD2AC39-1B56-41D8-B802-C25802B3FCA5}"/>
    <cellStyle name="Comma 121 2" xfId="3632" xr:uid="{ECE29838-656F-4F44-9BA9-644087965B08}"/>
    <cellStyle name="Comma 122" xfId="3633" xr:uid="{C5A313EF-E500-4B86-9EA0-C19C7122A236}"/>
    <cellStyle name="Comma 122 2" xfId="3634" xr:uid="{5F0ECB01-281D-4F2C-964B-708A352A2AC9}"/>
    <cellStyle name="Comma 123" xfId="3635" xr:uid="{DFC18A59-C86B-4885-B635-DA2A886DE4F1}"/>
    <cellStyle name="Comma 123 2" xfId="3636" xr:uid="{D227CCA6-3CAD-4201-87F6-1B2BC89BC8BB}"/>
    <cellStyle name="Comma 124" xfId="3637" xr:uid="{870CC29F-E9B7-48FA-8C6C-42BDA3CC6625}"/>
    <cellStyle name="Comma 124 2" xfId="3638" xr:uid="{6562F9E7-75A9-4074-ADB9-5B14DB1EAC4C}"/>
    <cellStyle name="Comma 125" xfId="3639" xr:uid="{F0D9C4D3-7163-438E-8580-85163C85825F}"/>
    <cellStyle name="Comma 125 2" xfId="3640" xr:uid="{3D7ADA5C-7F2B-40CD-9F0F-1E7C9ABA5163}"/>
    <cellStyle name="Comma 126" xfId="3641" xr:uid="{17171735-DB30-4283-BCB7-8A8D8B11BDA4}"/>
    <cellStyle name="Comma 126 2" xfId="3642" xr:uid="{0B74A1C2-2440-4324-BB0B-FB190A5B9F8F}"/>
    <cellStyle name="Comma 127" xfId="3643" xr:uid="{44FD36AF-D81D-4C10-89F9-053299927113}"/>
    <cellStyle name="Comma 127 2" xfId="3644" xr:uid="{9004A04A-A04D-4B74-BE20-01A0D3A33714}"/>
    <cellStyle name="Comma 128" xfId="3645" xr:uid="{2C66392F-D638-4A00-A587-C889C8D67CF8}"/>
    <cellStyle name="Comma 128 2" xfId="3646" xr:uid="{7CF13FD9-4FDC-417D-91F7-83EADABC1C5C}"/>
    <cellStyle name="Comma 129" xfId="3647" xr:uid="{79579CBA-B37A-4E4B-8806-1F2B76794C79}"/>
    <cellStyle name="Comma 129 2" xfId="3648" xr:uid="{1C33201E-C0A5-4E23-9FEF-46DDB4786006}"/>
    <cellStyle name="Comma 13" xfId="430" xr:uid="{DC3AE615-3C91-4E43-9702-1C78ABDAB0C5}"/>
    <cellStyle name="Comma 13 2" xfId="3649" xr:uid="{5986C9D0-8B3A-4976-9237-B76A9C41563C}"/>
    <cellStyle name="Comma 13 2 2" xfId="3650" xr:uid="{3BBBCAE9-A90E-4C86-8855-15628F1A58DD}"/>
    <cellStyle name="Comma 13 3" xfId="3651" xr:uid="{4B456B62-DBA3-4847-9C93-C3D8D3F9A984}"/>
    <cellStyle name="Comma 130" xfId="3652" xr:uid="{2E1DC6E2-C5C8-4B00-BE9A-656A1DF2E453}"/>
    <cellStyle name="Comma 130 2" xfId="3653" xr:uid="{D8216400-00F8-4ADC-8251-12EDF18AB5AA}"/>
    <cellStyle name="Comma 131" xfId="3654" xr:uid="{AB201760-4DC2-421F-9517-94377D146E99}"/>
    <cellStyle name="Comma 131 2" xfId="3655" xr:uid="{6EB23337-00B6-462C-9ED4-C42144F42D14}"/>
    <cellStyle name="Comma 132" xfId="3656" xr:uid="{3546AAB6-CDBA-4ED6-80C0-FA8FA32EFCEE}"/>
    <cellStyle name="Comma 132 2" xfId="3657" xr:uid="{54A13F38-5171-4D17-957A-389A5BB82588}"/>
    <cellStyle name="Comma 133" xfId="3658" xr:uid="{91B2F10F-6EDD-4C8F-BEE6-5F88A1902D04}"/>
    <cellStyle name="Comma 133 2" xfId="3659" xr:uid="{621DB99F-DF5F-47F2-B4FD-72505FD6D9FD}"/>
    <cellStyle name="Comma 134" xfId="3660" xr:uid="{568C3D47-B910-4706-9AAF-D1C70B889E4A}"/>
    <cellStyle name="Comma 134 2" xfId="3661" xr:uid="{0ACB9831-3868-4981-9088-DC36FA2C1959}"/>
    <cellStyle name="Comma 135" xfId="3662" xr:uid="{61060283-23C6-4FB8-8CB6-AC2066668A46}"/>
    <cellStyle name="Comma 135 2" xfId="3663" xr:uid="{441A6652-8E44-4532-9502-4ACC96C52D52}"/>
    <cellStyle name="Comma 136" xfId="3664" xr:uid="{88A4120F-8FFD-4CF6-A1CC-A18A3091ED85}"/>
    <cellStyle name="Comma 136 2" xfId="3665" xr:uid="{A65FCC16-4CF8-44A0-AA03-09952CCCC717}"/>
    <cellStyle name="Comma 137" xfId="3666" xr:uid="{E5F7E7D9-6511-4C37-BD01-9A73268FD6A5}"/>
    <cellStyle name="Comma 137 2" xfId="3667" xr:uid="{A8B22DBC-D745-4BF0-97F2-2A014F1FB65E}"/>
    <cellStyle name="Comma 138" xfId="3668" xr:uid="{72538B95-9800-44AF-A63F-0E746E3024A3}"/>
    <cellStyle name="Comma 138 2" xfId="3669" xr:uid="{5762D587-410B-4630-A0F7-18D313BCFBAC}"/>
    <cellStyle name="Comma 139" xfId="3670" xr:uid="{47677FFF-C6A3-4695-B640-28DD44AD7A9C}"/>
    <cellStyle name="Comma 139 2" xfId="3671" xr:uid="{BD617716-D94F-43EF-911B-D84A05B58B6E}"/>
    <cellStyle name="Comma 14" xfId="431" xr:uid="{AC5F71D3-4438-4127-8154-50858AFA496A}"/>
    <cellStyle name="Comma 14 2" xfId="3672" xr:uid="{FD19B660-E372-48E6-962E-C78400ABC95A}"/>
    <cellStyle name="Comma 14 2 2" xfId="3673" xr:uid="{CB948999-2F01-41B7-9AFC-4A14F2E28563}"/>
    <cellStyle name="Comma 14 3" xfId="3674" xr:uid="{53FAFF19-189A-4A08-9669-25D8AC9E2965}"/>
    <cellStyle name="Comma 140" xfId="3675" xr:uid="{39F08992-3187-4941-B459-5EA480904F2F}"/>
    <cellStyle name="Comma 140 2" xfId="3676" xr:uid="{A7248D70-A27F-4419-B9C7-745EB8AAC809}"/>
    <cellStyle name="Comma 141" xfId="3677" xr:uid="{5DF435D0-436F-4296-A1D4-66393DF6D502}"/>
    <cellStyle name="Comma 141 2" xfId="3678" xr:uid="{C539E1A3-BBD4-44E4-B770-27FEE156A232}"/>
    <cellStyle name="Comma 142" xfId="3679" xr:uid="{B4732E9C-7BB4-423E-883A-77FD4C46E297}"/>
    <cellStyle name="Comma 142 2" xfId="3680" xr:uid="{0014B9E5-4289-4B1D-B789-E33500CF2315}"/>
    <cellStyle name="Comma 143" xfId="3681" xr:uid="{31963834-D730-425E-A8D1-D6D0A830BC86}"/>
    <cellStyle name="Comma 143 2" xfId="3682" xr:uid="{915BA6B4-52ED-4F86-BB3C-657F1B952AFE}"/>
    <cellStyle name="Comma 144" xfId="3683" xr:uid="{C4EA0961-883E-409E-866A-B2D8CD87569C}"/>
    <cellStyle name="Comma 144 2" xfId="3684" xr:uid="{3FF3BFF0-D256-41DA-B74B-CE25007B1BFE}"/>
    <cellStyle name="Comma 145" xfId="3685" xr:uid="{81EB71FA-9252-45D6-9679-77893657BA3E}"/>
    <cellStyle name="Comma 145 2" xfId="3686" xr:uid="{0318D890-3D75-48A4-983E-59821722280E}"/>
    <cellStyle name="Comma 146" xfId="3687" xr:uid="{08251777-C980-496D-A7C2-549861B7702D}"/>
    <cellStyle name="Comma 146 2" xfId="3688" xr:uid="{38977D3B-4C39-4F38-9295-9724C61438CA}"/>
    <cellStyle name="Comma 147" xfId="3689" xr:uid="{8E73E476-52EA-49E2-9FB1-50E15FF0D449}"/>
    <cellStyle name="Comma 147 2" xfId="3690" xr:uid="{2C3DFEC4-D465-4F7B-8DEF-62822F631385}"/>
    <cellStyle name="Comma 148" xfId="3691" xr:uid="{8B929194-B75A-43F1-B655-07423BC8EDBC}"/>
    <cellStyle name="Comma 148 2" xfId="3692" xr:uid="{8CB80261-E478-4EFA-BCB2-8580D0A48461}"/>
    <cellStyle name="Comma 149" xfId="3693" xr:uid="{DC9CE096-95E3-4936-B6CA-B082243184FA}"/>
    <cellStyle name="Comma 149 2" xfId="3694" xr:uid="{0BA71F8C-C94D-4A26-A1EC-FED52897CC2D}"/>
    <cellStyle name="Comma 15" xfId="3695" xr:uid="{9588D150-A319-43EC-8308-AC4F2252B87B}"/>
    <cellStyle name="Comma 15 2" xfId="3696" xr:uid="{4097FAF5-8D16-4E40-884E-E154ED1130F1}"/>
    <cellStyle name="Comma 15 2 2" xfId="3697" xr:uid="{424368B7-9BFE-43EF-8D3B-E726F44D2142}"/>
    <cellStyle name="Comma 15 3" xfId="3698" xr:uid="{0C7A74F7-99D9-4154-8FE5-49706279B0C5}"/>
    <cellStyle name="Comma 150" xfId="3699" xr:uid="{A8701418-054C-4483-A737-03E460A65F98}"/>
    <cellStyle name="Comma 150 2" xfId="3700" xr:uid="{E9A856CA-B9ED-419D-926D-171761685970}"/>
    <cellStyle name="Comma 151" xfId="3701" xr:uid="{37579589-B20B-46DD-8865-314CA70B7547}"/>
    <cellStyle name="Comma 151 2" xfId="3702" xr:uid="{49256347-6988-44B7-B369-0A293C7BED64}"/>
    <cellStyle name="Comma 152" xfId="3703" xr:uid="{18067DA4-708A-4E64-BB65-3965681AE2D7}"/>
    <cellStyle name="Comma 152 2" xfId="3704" xr:uid="{4C4C52BA-27B6-4D4C-BB5A-8244B9552285}"/>
    <cellStyle name="Comma 153" xfId="3705" xr:uid="{C9DB3F16-6F28-4F53-A99E-D685EAEBD57F}"/>
    <cellStyle name="Comma 153 2" xfId="3706" xr:uid="{5D82DE8F-AC4D-4C33-BBE1-9B55F458C11D}"/>
    <cellStyle name="Comma 154" xfId="3707" xr:uid="{6E22972A-C355-4CB5-ABB5-D8A0267D07F8}"/>
    <cellStyle name="Comma 154 2" xfId="3708" xr:uid="{9DA5B2D0-45A9-4D6B-8F0A-2D941262B4CB}"/>
    <cellStyle name="Comma 155" xfId="3709" xr:uid="{9A1A82D6-E948-4D30-BA9F-BA8E1DA9D697}"/>
    <cellStyle name="Comma 155 2" xfId="3710" xr:uid="{A01DDD50-E149-4750-BD3C-06796B9B46D4}"/>
    <cellStyle name="Comma 156" xfId="3711" xr:uid="{591601CF-5126-491D-865C-1D69C399D80D}"/>
    <cellStyle name="Comma 156 2" xfId="3712" xr:uid="{0AD05957-47D1-4359-9BC4-1C48B955E957}"/>
    <cellStyle name="Comma 157" xfId="3713" xr:uid="{350AF97F-1E9A-42F5-B2CB-AF5E18E5C6AF}"/>
    <cellStyle name="Comma 157 2" xfId="3714" xr:uid="{679859A5-C5AE-493E-9882-C3F878CD8A26}"/>
    <cellStyle name="Comma 158" xfId="3715" xr:uid="{E802E3C2-528A-45FE-8E34-A1C7B25C64EF}"/>
    <cellStyle name="Comma 158 2" xfId="3716" xr:uid="{2585C598-5760-4273-8DE1-C69BC548000F}"/>
    <cellStyle name="Comma 159" xfId="3717" xr:uid="{59E9D5ED-B710-40C0-ADAA-A28AF7D6FA65}"/>
    <cellStyle name="Comma 159 2" xfId="3718" xr:uid="{46AEC899-A546-4C3B-A456-31702A276E25}"/>
    <cellStyle name="Comma 16" xfId="3719" xr:uid="{5C2920F8-C978-46FA-BDFF-C10C2B9C6F1C}"/>
    <cellStyle name="Comma 16 2" xfId="3720" xr:uid="{E832F5C2-3DBC-4B33-9CB3-D79195BFA8D0}"/>
    <cellStyle name="Comma 160" xfId="3721" xr:uid="{FF49E268-49FD-4520-BE93-A9DDC51C5285}"/>
    <cellStyle name="Comma 160 2" xfId="3722" xr:uid="{B54BD08C-A978-45B4-952C-74B480848073}"/>
    <cellStyle name="Comma 161" xfId="3723" xr:uid="{7E14EAA7-9043-4E97-A22D-1BE4F5ED7D38}"/>
    <cellStyle name="Comma 161 2" xfId="3724" xr:uid="{D7209003-ADDD-4348-8829-532A1C6A7B68}"/>
    <cellStyle name="Comma 162" xfId="3725" xr:uid="{B912BB90-4A9B-4EE1-BC29-F1DBBEA68571}"/>
    <cellStyle name="Comma 162 2" xfId="3726" xr:uid="{45925BA1-9EEF-437D-A223-A1B48E2C5500}"/>
    <cellStyle name="Comma 163" xfId="3727" xr:uid="{CC8EBF27-6D7B-484C-A9CD-8DBD998E86DF}"/>
    <cellStyle name="Comma 163 2" xfId="3728" xr:uid="{7C9AA340-954E-455A-BED6-2B13EF89E3DA}"/>
    <cellStyle name="Comma 164" xfId="3729" xr:uid="{D0930A6C-A009-451B-A082-F39A5A568279}"/>
    <cellStyle name="Comma 164 2" xfId="3730" xr:uid="{6E2A0BEA-1CAA-4F84-A01B-BA9C021B1936}"/>
    <cellStyle name="Comma 165" xfId="3731" xr:uid="{56B506AF-AA35-4D6A-8061-D5450B69BE95}"/>
    <cellStyle name="Comma 165 2" xfId="3732" xr:uid="{6BC340F9-D700-4687-AE4F-660E0DAD3468}"/>
    <cellStyle name="Comma 166" xfId="3733" xr:uid="{15905AE7-F463-496C-AF2F-6EA96E435EE8}"/>
    <cellStyle name="Comma 166 2" xfId="3734" xr:uid="{5E9E2362-B5BF-4654-ACFD-3464375E46BC}"/>
    <cellStyle name="Comma 167" xfId="3735" xr:uid="{77471A77-DB46-4EE7-884D-8135E65F429E}"/>
    <cellStyle name="Comma 167 2" xfId="3736" xr:uid="{3ACE5740-FD49-4900-8B17-6FF5DBC97361}"/>
    <cellStyle name="Comma 168" xfId="3737" xr:uid="{0E3AF9AD-9FD3-4B7D-A845-6432567C38E8}"/>
    <cellStyle name="Comma 168 2" xfId="3738" xr:uid="{D0240A18-E742-4C4B-81A6-CB27B2DB0E33}"/>
    <cellStyle name="Comma 169" xfId="3739" xr:uid="{B0CB0C79-4A9B-4E1D-8DBD-2ACA731B31CA}"/>
    <cellStyle name="Comma 169 2" xfId="3740" xr:uid="{FEF4FE8A-3519-49CA-9306-AFD3BE9844B2}"/>
    <cellStyle name="Comma 17" xfId="3741" xr:uid="{870D9CD4-3072-4D0B-B628-020A9768CACD}"/>
    <cellStyle name="Comma 17 2" xfId="3742" xr:uid="{5A111974-BF3E-4182-8CA0-F61CA2BBEFBE}"/>
    <cellStyle name="Comma 170" xfId="3743" xr:uid="{6BB4B3F9-08E8-4223-A30A-C19495175AEB}"/>
    <cellStyle name="Comma 170 2" xfId="3744" xr:uid="{425CB19D-5CF4-42AA-8256-CD6D498159B6}"/>
    <cellStyle name="Comma 171" xfId="3745" xr:uid="{EF3EF5D2-2E4D-4B7E-9442-8CDD1886D4A9}"/>
    <cellStyle name="Comma 171 2" xfId="3746" xr:uid="{8BE2A030-10C1-40C8-B85B-FAAB66F305C4}"/>
    <cellStyle name="Comma 172" xfId="3747" xr:uid="{F23EA2C6-E1F5-449A-ABF2-FCC13C01387D}"/>
    <cellStyle name="Comma 172 2" xfId="3748" xr:uid="{03856A50-E6D7-45CD-8A0C-3FB95E7C4130}"/>
    <cellStyle name="Comma 173" xfId="3749" xr:uid="{4E70B9B1-DE8E-4895-9C5E-21A68EDFAF57}"/>
    <cellStyle name="Comma 173 2" xfId="3750" xr:uid="{B49CC898-3D87-4191-B3A0-02F26CAED630}"/>
    <cellStyle name="Comma 174" xfId="3751" xr:uid="{ED4F26D2-C115-411D-90DB-675CCACFD508}"/>
    <cellStyle name="Comma 174 2" xfId="3752" xr:uid="{D668213A-638F-4A3F-9179-80468EB76E5C}"/>
    <cellStyle name="Comma 175" xfId="3753" xr:uid="{71D69AAE-DCEA-4378-B71B-FA316B7F166D}"/>
    <cellStyle name="Comma 175 2" xfId="3754" xr:uid="{D70207E0-8C87-4C5F-9B25-CEFA154014F4}"/>
    <cellStyle name="Comma 176" xfId="3755" xr:uid="{26BB8DD5-1239-4FAA-B5B8-9FA18E09CC8A}"/>
    <cellStyle name="Comma 176 2" xfId="3756" xr:uid="{AD027A87-95AB-47A1-B0EC-FF3B01652515}"/>
    <cellStyle name="Comma 177" xfId="3757" xr:uid="{C8BC5E77-FF0F-4148-B8FA-650512C6B4DB}"/>
    <cellStyle name="Comma 177 2" xfId="3758" xr:uid="{6FB89B29-9491-4139-85DB-FACE056C66D4}"/>
    <cellStyle name="Comma 178" xfId="3759" xr:uid="{7C061F3E-2D4E-4010-90CF-4BE529C4D6BF}"/>
    <cellStyle name="Comma 178 2" xfId="3760" xr:uid="{A3BF26B8-312C-45B0-9E32-4CD4A3188A48}"/>
    <cellStyle name="Comma 179" xfId="3761" xr:uid="{26DFCA43-DF01-48EE-846B-B85122578101}"/>
    <cellStyle name="Comma 179 2" xfId="3762" xr:uid="{522292AC-C2D4-4690-A0C6-E1CA3A63620A}"/>
    <cellStyle name="Comma 18" xfId="3763" xr:uid="{FD97E976-8224-44BB-9D33-FCB1B4E3F21D}"/>
    <cellStyle name="Comma 18 2" xfId="3764" xr:uid="{81F024CA-FEB1-4517-9241-41C7A5A9E838}"/>
    <cellStyle name="Comma 180" xfId="3765" xr:uid="{83FC2447-CD12-4164-85AF-01E852D4B0FC}"/>
    <cellStyle name="Comma 180 2" xfId="3766" xr:uid="{7B1AB666-B35D-4A9D-BB78-2B45367B741A}"/>
    <cellStyle name="Comma 181" xfId="3767" xr:uid="{EADB138E-8070-47B4-918F-BD31AF22FB14}"/>
    <cellStyle name="Comma 181 2" xfId="3768" xr:uid="{9D8DE30D-E950-4013-BB1C-46BB9F32471B}"/>
    <cellStyle name="Comma 182" xfId="3769" xr:uid="{1DE401B9-0DB7-442F-B807-96AC41232DEB}"/>
    <cellStyle name="Comma 182 2" xfId="3770" xr:uid="{30AB88A7-4416-4B37-9927-DE77314104AA}"/>
    <cellStyle name="Comma 183" xfId="3771" xr:uid="{8E7DE56D-EB8B-4FE0-BC58-5016E795A913}"/>
    <cellStyle name="Comma 183 2" xfId="3772" xr:uid="{06D63409-5B2D-461B-87F5-3492949DB879}"/>
    <cellStyle name="Comma 184" xfId="3773" xr:uid="{41A25915-FF69-459C-A1F1-B22F90627A7E}"/>
    <cellStyle name="Comma 184 2" xfId="3774" xr:uid="{38C0AFC1-446D-499B-9EB2-633C0885B7AC}"/>
    <cellStyle name="Comma 185" xfId="3775" xr:uid="{ED650B2E-EF22-4E9C-A660-807C6AB312D3}"/>
    <cellStyle name="Comma 185 2" xfId="3776" xr:uid="{9ECB25C7-B767-4111-8E0F-DD6B54E21ABF}"/>
    <cellStyle name="Comma 186" xfId="3777" xr:uid="{D357EED8-1AAA-490E-82B2-A464F4AAF8C4}"/>
    <cellStyle name="Comma 186 2" xfId="3778" xr:uid="{B76C6617-6A9D-4774-A829-01929CDE8C52}"/>
    <cellStyle name="Comma 187" xfId="3779" xr:uid="{28A7AD91-EB02-4101-A90C-0BA98E58D8CE}"/>
    <cellStyle name="Comma 187 2" xfId="3780" xr:uid="{CCE47A54-48D2-4134-A981-4FC3C243A6D3}"/>
    <cellStyle name="Comma 188" xfId="3781" xr:uid="{2D7F06A0-5FCE-4EB5-8AFE-C5521694B7DE}"/>
    <cellStyle name="Comma 188 2" xfId="3782" xr:uid="{F9FF71AC-69BC-40A4-808C-F946783332B7}"/>
    <cellStyle name="Comma 189" xfId="3783" xr:uid="{0957745F-175C-4998-84BC-D819B9F09BDB}"/>
    <cellStyle name="Comma 189 2" xfId="3784" xr:uid="{CD28CA4C-A2D9-4516-885C-86CF9B079CB8}"/>
    <cellStyle name="Comma 19" xfId="3785" xr:uid="{18E05EFA-3F32-49DF-99C5-D4A310FF42A4}"/>
    <cellStyle name="Comma 19 2" xfId="3786" xr:uid="{6F0A3711-3618-4BEA-B7A6-12FCF1FE0FBB}"/>
    <cellStyle name="Comma 190" xfId="3787" xr:uid="{6BE3BB06-40CE-461D-8541-A0CF330088E2}"/>
    <cellStyle name="Comma 190 2" xfId="3788" xr:uid="{3FEE5C78-B498-448D-A932-83FE527A0C7A}"/>
    <cellStyle name="Comma 191" xfId="3789" xr:uid="{46EF6CDC-333C-4666-A828-893909323B4D}"/>
    <cellStyle name="Comma 191 2" xfId="3790" xr:uid="{11DAFE28-E68B-4695-BAEB-6E50636130CE}"/>
    <cellStyle name="Comma 192" xfId="3791" xr:uid="{C37FC14B-2471-4665-85BD-45995F78F0E4}"/>
    <cellStyle name="Comma 192 2" xfId="3792" xr:uid="{EC5F1068-D0EE-433B-BD40-68C13FA9890D}"/>
    <cellStyle name="Comma 193" xfId="3793" xr:uid="{A4B40AC5-046F-4B4C-9216-91206D308162}"/>
    <cellStyle name="Comma 193 2" xfId="3794" xr:uid="{4D1D8A3B-1A53-4AEC-90DA-74F7CBE8FCBC}"/>
    <cellStyle name="Comma 194" xfId="3795" xr:uid="{8DB65C42-0AA2-4833-AD44-D8FA3AF872B6}"/>
    <cellStyle name="Comma 194 2" xfId="3796" xr:uid="{5B02211E-8C99-494A-B55D-F1224851FCF3}"/>
    <cellStyle name="Comma 195" xfId="3797" xr:uid="{2711E62E-925C-4DD6-B890-0B823990238A}"/>
    <cellStyle name="Comma 195 2" xfId="3798" xr:uid="{5EAF7283-E8E5-4B28-B001-5428BC7B3391}"/>
    <cellStyle name="Comma 196" xfId="3799" xr:uid="{D819972A-6958-4740-A88E-962F55B33B88}"/>
    <cellStyle name="Comma 196 2" xfId="3800" xr:uid="{96DA9689-D051-43C5-9003-E4828BA5A7CE}"/>
    <cellStyle name="Comma 197" xfId="3801" xr:uid="{8F5FFEC5-B909-4019-9DAF-DD48204DC2D7}"/>
    <cellStyle name="Comma 197 2" xfId="3802" xr:uid="{3E68331E-F5A4-4A55-8BBF-E82CCDAC2194}"/>
    <cellStyle name="Comma 198" xfId="3803" xr:uid="{64FB30E6-8E27-45DA-8D89-0DF1851F7818}"/>
    <cellStyle name="Comma 198 2" xfId="3804" xr:uid="{F9D319B8-64AE-44E8-8367-17E16D3FB217}"/>
    <cellStyle name="Comma 199" xfId="3805" xr:uid="{5037A3D1-FE9F-4A98-9518-DF3C7B420E7F}"/>
    <cellStyle name="Comma 199 2" xfId="3806" xr:uid="{B279DFE7-A947-4008-9F74-EE5B2BC2C3C2}"/>
    <cellStyle name="Comma 2" xfId="8" xr:uid="{00000000-0005-0000-0000-00006E000000}"/>
    <cellStyle name="Comma 2 10" xfId="3807" xr:uid="{4E3369EF-2117-429C-A01E-EFCC44F27DF1}"/>
    <cellStyle name="Comma 2 10 2" xfId="3808" xr:uid="{761AA575-C7C2-4DFB-9C48-D88FEBE9582C}"/>
    <cellStyle name="Comma 2 11" xfId="3809" xr:uid="{72F4F8B3-7210-4352-A128-3B8D5D6193FB}"/>
    <cellStyle name="Comma 2 11 2" xfId="3810" xr:uid="{E59B6A5C-BEC4-475D-8607-3D8870D69DAA}"/>
    <cellStyle name="Comma 2 12" xfId="3811" xr:uid="{D335A225-AD20-4EB8-8EAE-AE06D987DBDA}"/>
    <cellStyle name="Comma 2 12 2" xfId="3812" xr:uid="{A1CF34E6-AD59-41B6-AEF1-06A8ADD08A75}"/>
    <cellStyle name="Comma 2 13" xfId="3813" xr:uid="{8F20172A-67A8-40F6-8B9F-B2057FE3076E}"/>
    <cellStyle name="Comma 2 13 2" xfId="3814" xr:uid="{041220E5-66C9-49D7-A169-E5B032F63A62}"/>
    <cellStyle name="Comma 2 14" xfId="3815" xr:uid="{68B99578-B101-46CF-8619-A89C42484B59}"/>
    <cellStyle name="Comma 2 14 2" xfId="3816" xr:uid="{E3EDA059-DD34-4F65-8E41-A4DC26E4F387}"/>
    <cellStyle name="Comma 2 15" xfId="3817" xr:uid="{23AB466D-D72F-4FB0-9AD4-348A3152A8BA}"/>
    <cellStyle name="Comma 2 15 2" xfId="3818" xr:uid="{1B8E9593-4EB5-4A3B-9C54-89ED3E940583}"/>
    <cellStyle name="Comma 2 16" xfId="3819" xr:uid="{ACF72CBF-2E61-4BF6-AFD2-89869A9667DB}"/>
    <cellStyle name="Comma 2 16 2" xfId="3820" xr:uid="{8C7C88B0-B874-4D05-820C-BFF25B75EADB}"/>
    <cellStyle name="Comma 2 17" xfId="3821" xr:uid="{0730BB7F-6FC9-40D3-B4BD-F1A2DDB21DB2}"/>
    <cellStyle name="Comma 2 17 2" xfId="3822" xr:uid="{8464DE7F-A31E-4C4A-B611-491460110AC0}"/>
    <cellStyle name="Comma 2 18" xfId="3823" xr:uid="{FCDCCCB5-726C-4993-88E5-85672A876593}"/>
    <cellStyle name="Comma 2 18 2" xfId="3824" xr:uid="{7A16B90F-6807-4756-B41C-1F510A83E508}"/>
    <cellStyle name="Comma 2 19" xfId="3825" xr:uid="{A8DE13D5-7224-4C15-8BBC-85550E646F40}"/>
    <cellStyle name="Comma 2 19 2" xfId="3826" xr:uid="{C224299B-5DB5-48DC-B0C7-E741255177FC}"/>
    <cellStyle name="Comma 2 2" xfId="163" xr:uid="{00000000-0005-0000-0000-00006F000000}"/>
    <cellStyle name="Comma 2 2 2" xfId="3827" xr:uid="{04B9FE1A-60D8-4B1A-AC06-54E127EBD3C7}"/>
    <cellStyle name="Comma 2 20" xfId="3828" xr:uid="{9532C479-3A03-48A8-8B69-12B059F91509}"/>
    <cellStyle name="Comma 2 20 2" xfId="3829" xr:uid="{F3FF5440-882F-4507-A21D-59C3E1275FA5}"/>
    <cellStyle name="Comma 2 21" xfId="3830" xr:uid="{AF976C2A-91A0-432A-9AA6-E9334E09A0E0}"/>
    <cellStyle name="Comma 2 21 2" xfId="3831" xr:uid="{208C6615-8BC4-469B-916A-0351370D58AC}"/>
    <cellStyle name="Comma 2 22" xfId="3832" xr:uid="{CC4A7206-3174-4653-B478-5EF5750F3DDC}"/>
    <cellStyle name="Comma 2 22 2" xfId="3833" xr:uid="{B517AF46-32DF-4F6B-91F4-CC651CDA9723}"/>
    <cellStyle name="Comma 2 23" xfId="3834" xr:uid="{8AD5C5C7-9991-4479-8BE8-B75D4EF55A2C}"/>
    <cellStyle name="Comma 2 23 2" xfId="3835" xr:uid="{9E28DE70-2B13-49D6-9298-4234B5DFEB81}"/>
    <cellStyle name="Comma 2 24" xfId="3836" xr:uid="{ED9F3059-4AF4-473F-B76E-FC06EAF0C92B}"/>
    <cellStyle name="Comma 2 24 2" xfId="3837" xr:uid="{ACAC088E-B757-4F9A-A061-01A5882701F7}"/>
    <cellStyle name="Comma 2 25" xfId="3838" xr:uid="{30A3458B-4B28-4CAE-A738-1E5B723F3AB5}"/>
    <cellStyle name="Comma 2 25 2" xfId="3839" xr:uid="{71352479-6A6A-4AE3-8A57-3172D561436A}"/>
    <cellStyle name="Comma 2 26" xfId="3840" xr:uid="{4A8D0DDA-8A39-4841-A00F-CF7EF6CEBE1E}"/>
    <cellStyle name="Comma 2 26 2" xfId="3841" xr:uid="{C1637436-D8A7-4CCC-BE60-F8EFE959871D}"/>
    <cellStyle name="Comma 2 27" xfId="3842" xr:uid="{A01AA673-AFB4-4225-BD2A-29AA56F715E6}"/>
    <cellStyle name="Comma 2 27 2" xfId="3843" xr:uid="{79B38116-58D4-49EE-80E7-327FE7F83389}"/>
    <cellStyle name="Comma 2 28" xfId="3844" xr:uid="{8C5D9F40-1F5E-49D0-95E0-9EDD468D3A61}"/>
    <cellStyle name="Comma 2 28 2" xfId="3845" xr:uid="{EBC869B0-5ABC-4EE6-88E6-0BAFE2161766}"/>
    <cellStyle name="Comma 2 29" xfId="3846" xr:uid="{3BF26E29-4A89-41C7-AA0F-A4F8CDF60255}"/>
    <cellStyle name="Comma 2 29 2" xfId="3847" xr:uid="{B3F8E188-6B2D-4649-AFF9-F0D165D95D3C}"/>
    <cellStyle name="Comma 2 3" xfId="162" xr:uid="{00000000-0005-0000-0000-000070000000}"/>
    <cellStyle name="Comma 2 3 2" xfId="3848" xr:uid="{0F8D140E-FD84-4B86-9507-D57FE3C2D8FB}"/>
    <cellStyle name="Comma 2 30" xfId="3849" xr:uid="{E2A00E00-808B-42A2-86DD-7F7EA5FB3E17}"/>
    <cellStyle name="Comma 2 30 2" xfId="3850" xr:uid="{E244A419-126E-4B28-AF6B-9F4E367F41AB}"/>
    <cellStyle name="Comma 2 31" xfId="3851" xr:uid="{EF53E959-5EA4-44FC-ABAA-0DA98AC13D07}"/>
    <cellStyle name="Comma 2 31 2" xfId="3852" xr:uid="{34953DDE-5749-41C0-9E7C-04B2EE92689C}"/>
    <cellStyle name="Comma 2 32" xfId="3853" xr:uid="{97892649-B4A0-4768-84BA-42F0CE275441}"/>
    <cellStyle name="Comma 2 32 2" xfId="3854" xr:uid="{40350416-269C-4A57-8E5F-FD9A6FA64E1B}"/>
    <cellStyle name="Comma 2 33" xfId="3855" xr:uid="{2984C96F-D350-4C79-843F-5293E085CD08}"/>
    <cellStyle name="Comma 2 33 2" xfId="3856" xr:uid="{591F88A8-A8C0-4335-BD97-25C0EEC1BF5C}"/>
    <cellStyle name="Comma 2 34" xfId="3857" xr:uid="{ACEF7379-FC0F-47B6-8292-02CE09676809}"/>
    <cellStyle name="Comma 2 34 2" xfId="3858" xr:uid="{536C5135-C4B1-47EA-BF55-0FA58945A623}"/>
    <cellStyle name="Comma 2 35" xfId="3859" xr:uid="{9A10DF61-721C-4B4D-994D-F15C0309EFCB}"/>
    <cellStyle name="Comma 2 35 2" xfId="3860" xr:uid="{CD7F8A83-5187-4C99-804D-CB49231AD4EC}"/>
    <cellStyle name="Comma 2 36" xfId="3861" xr:uid="{92015D6F-B9E1-4CD3-958C-A513142203B9}"/>
    <cellStyle name="Comma 2 36 2" xfId="3862" xr:uid="{A9B8FC08-7423-417C-95AA-8A6C905BEDC0}"/>
    <cellStyle name="Comma 2 37" xfId="3863" xr:uid="{445FA2FD-6B93-40A5-A7E3-671AD625D3CA}"/>
    <cellStyle name="Comma 2 4" xfId="3864" xr:uid="{7A29686D-6E54-4107-AE8E-91C4264A1867}"/>
    <cellStyle name="Comma 2 4 2" xfId="3865" xr:uid="{85578D48-C100-4883-A680-ACCF681343E9}"/>
    <cellStyle name="Comma 2 5" xfId="3866" xr:uid="{EB5BA982-439F-42E6-9080-A97599B0245F}"/>
    <cellStyle name="Comma 2 5 2" xfId="3867" xr:uid="{F76D33F1-FB7A-4A6D-B8B4-026F5330A97D}"/>
    <cellStyle name="Comma 2 6" xfId="3868" xr:uid="{2BBBA431-281F-4D54-AD3C-E25245AD4A64}"/>
    <cellStyle name="Comma 2 6 2" xfId="3869" xr:uid="{F5AB34B8-129F-41FD-937F-DC65A43263A7}"/>
    <cellStyle name="Comma 2 7" xfId="3870" xr:uid="{C835AF69-F9ED-4F2C-9B4D-A55AB0585048}"/>
    <cellStyle name="Comma 2 7 2" xfId="3871" xr:uid="{C8BB2450-F3F3-4638-A015-245BA4201DAE}"/>
    <cellStyle name="Comma 2 8" xfId="3872" xr:uid="{F497BCA2-5E65-43E5-A896-44664109BAC0}"/>
    <cellStyle name="Comma 2 8 2" xfId="3873" xr:uid="{88B33E46-78C7-4A84-9745-15D5000B428D}"/>
    <cellStyle name="Comma 2 9" xfId="3874" xr:uid="{D853BF09-1693-40E3-BA0B-ABCF06BDFA41}"/>
    <cellStyle name="Comma 2 9 2" xfId="3875" xr:uid="{C14D250D-D688-41AC-9480-F1D0834F7DB8}"/>
    <cellStyle name="Comma 20" xfId="3876" xr:uid="{2C1182F9-3F98-4116-ADA5-D6F88B7D5B09}"/>
    <cellStyle name="Comma 20 2" xfId="3877" xr:uid="{A201BF59-8F2A-4A5D-A878-C41DC30662C7}"/>
    <cellStyle name="Comma 200" xfId="3878" xr:uid="{9FE96E23-6B53-48A9-97D5-52ADB17B8378}"/>
    <cellStyle name="Comma 200 2" xfId="3879" xr:uid="{4F9AF1BB-6907-4474-BD3B-925CD521A03A}"/>
    <cellStyle name="Comma 201" xfId="3880" xr:uid="{3C763E1A-28AD-4B88-A0DC-826C3BB6F473}"/>
    <cellStyle name="Comma 201 2" xfId="3881" xr:uid="{1EF351BD-07DF-4CB5-BEC3-BF1E655F5F12}"/>
    <cellStyle name="Comma 202" xfId="3882" xr:uid="{0695E3C0-7C45-408F-9BB6-8A7A4B694804}"/>
    <cellStyle name="Comma 202 2" xfId="3883" xr:uid="{C6567116-F9F7-4106-8E25-332FDFADB4BD}"/>
    <cellStyle name="Comma 203" xfId="3884" xr:uid="{BBC79F7A-66E7-461A-A27C-20C257240BC4}"/>
    <cellStyle name="Comma 203 2" xfId="3885" xr:uid="{78E94150-792C-425D-A42F-2F420FD8AAFE}"/>
    <cellStyle name="Comma 204" xfId="3886" xr:uid="{1552E87B-4D8D-4CC9-ACB4-C44B4C6D1E92}"/>
    <cellStyle name="Comma 204 2" xfId="3887" xr:uid="{66340A7A-BBEB-49CF-A77C-134878DAFAF0}"/>
    <cellStyle name="Comma 205" xfId="3888" xr:uid="{6C077D7F-0422-4680-B1DA-B41BCE0FC201}"/>
    <cellStyle name="Comma 205 2" xfId="3889" xr:uid="{1887130A-E414-4BC6-A777-6617F8EA2735}"/>
    <cellStyle name="Comma 206" xfId="3890" xr:uid="{9CE8DB30-7B0B-4B7A-8D2D-AB5AAF29DF37}"/>
    <cellStyle name="Comma 206 2" xfId="3891" xr:uid="{9ED5ECAB-31C0-46D7-B1F2-1E0D96F48A98}"/>
    <cellStyle name="Comma 207" xfId="3892" xr:uid="{D7465D51-35EC-416C-A885-5B798BC97D41}"/>
    <cellStyle name="Comma 207 2" xfId="3893" xr:uid="{BB07DE6A-AB33-4844-B4B9-4705F7D00957}"/>
    <cellStyle name="Comma 208" xfId="3894" xr:uid="{092BED9E-9DF4-4631-AE69-5AC0CCBB1A6B}"/>
    <cellStyle name="Comma 208 2" xfId="3895" xr:uid="{85B0B350-79C3-4230-A48A-AF9D7EC22A52}"/>
    <cellStyle name="Comma 209" xfId="3896" xr:uid="{2B8A9C6E-EEFB-404E-9B47-04D0DDE6F3F8}"/>
    <cellStyle name="Comma 209 2" xfId="3897" xr:uid="{964B7748-9E61-4194-ADF8-6C8EECB65C57}"/>
    <cellStyle name="Comma 21" xfId="3898" xr:uid="{AA182C69-72AF-4A98-A796-46A871AE2ACD}"/>
    <cellStyle name="Comma 21 2" xfId="3899" xr:uid="{885F5A90-A1F6-4E6C-A11C-B98FC611E3DB}"/>
    <cellStyle name="Comma 210" xfId="3900" xr:uid="{77523E55-52B6-4709-A1BC-BBCE53230EA5}"/>
    <cellStyle name="Comma 210 2" xfId="3901" xr:uid="{0D33B6CB-8002-4FBA-8320-04285EEAD067}"/>
    <cellStyle name="Comma 211" xfId="3902" xr:uid="{BAC5D65A-788A-4815-A407-44B7102EDCB4}"/>
    <cellStyle name="Comma 211 2" xfId="3903" xr:uid="{D1E66559-433F-4268-A066-A5383BFCBF75}"/>
    <cellStyle name="Comma 212" xfId="3904" xr:uid="{002A0554-B4C1-4316-8909-93DB274AA441}"/>
    <cellStyle name="Comma 212 2" xfId="3905" xr:uid="{DCBE09C4-C8D2-4276-B747-32384837D844}"/>
    <cellStyle name="Comma 213" xfId="3906" xr:uid="{8D9DF4DD-844B-4BA6-9D51-3CD0BC3D1641}"/>
    <cellStyle name="Comma 213 2" xfId="3907" xr:uid="{88FF2BF7-7BCA-4C3F-91CE-BF5B89BA755E}"/>
    <cellStyle name="Comma 214" xfId="3908" xr:uid="{B8A8C894-4A74-46F7-ADC7-4197A8669088}"/>
    <cellStyle name="Comma 214 2" xfId="3909" xr:uid="{0C404330-D944-4AFA-A2C2-9BD98E616639}"/>
    <cellStyle name="Comma 215" xfId="3910" xr:uid="{7FABE308-2808-4EA5-9628-25424E2DBAA1}"/>
    <cellStyle name="Comma 215 2" xfId="3911" xr:uid="{BB59A6BB-725C-4085-9AFA-340EC03D4F02}"/>
    <cellStyle name="Comma 216" xfId="3912" xr:uid="{7A817555-D7F2-4C87-81BC-B4955C4B2AB6}"/>
    <cellStyle name="Comma 216 2" xfId="3913" xr:uid="{9E042873-7F1F-4144-8EE5-4D24F5E65E6E}"/>
    <cellStyle name="Comma 217" xfId="3914" xr:uid="{8D1A4A8E-2500-4BB5-B727-42780A94500D}"/>
    <cellStyle name="Comma 217 2" xfId="3915" xr:uid="{A6F35CDB-7FB9-41B8-A842-06BBBDE22E88}"/>
    <cellStyle name="Comma 218" xfId="3916" xr:uid="{99440CDA-B0E5-453C-98D6-F94243ECB9A4}"/>
    <cellStyle name="Comma 218 2" xfId="3917" xr:uid="{591E8D6D-F30D-415F-9778-413F7FB26B9E}"/>
    <cellStyle name="Comma 219" xfId="3918" xr:uid="{C9EB59F9-2F48-470A-818D-E5B423DF2244}"/>
    <cellStyle name="Comma 219 2" xfId="3919" xr:uid="{6B611E32-D5C2-499F-A979-C547849F7CAE}"/>
    <cellStyle name="Comma 22" xfId="3920" xr:uid="{33C0FAC0-4137-449D-BA9C-7F3F560AAE31}"/>
    <cellStyle name="Comma 22 2" xfId="3921" xr:uid="{EACD666D-C35E-4BA4-8C7A-8292ADB9BEA2}"/>
    <cellStyle name="Comma 220" xfId="3922" xr:uid="{EFA8016A-4C68-4A95-AF4F-5FF62BFBE650}"/>
    <cellStyle name="Comma 220 2" xfId="3923" xr:uid="{0EE5A628-3BFC-43EC-A5BE-5B7CCEE908CC}"/>
    <cellStyle name="Comma 221" xfId="3924" xr:uid="{9805F601-E38B-4C54-A729-08C39ED1B520}"/>
    <cellStyle name="Comma 221 2" xfId="3925" xr:uid="{29059FC4-CB27-434C-96A4-E08841918228}"/>
    <cellStyle name="Comma 222" xfId="3926" xr:uid="{718412E4-14DF-4FBC-974F-0D3EEDC73749}"/>
    <cellStyle name="Comma 222 2" xfId="3927" xr:uid="{28B29E81-80A3-448A-B821-FD09EAE4AE01}"/>
    <cellStyle name="Comma 223" xfId="3928" xr:uid="{F7A97009-7644-4526-BA4A-739E47F795DE}"/>
    <cellStyle name="Comma 223 2" xfId="3929" xr:uid="{79ADD62F-DD2A-44A0-9DCE-D6ECCCF71D09}"/>
    <cellStyle name="Comma 224" xfId="3930" xr:uid="{F7FF8717-8514-45EE-9507-A1F2644FB871}"/>
    <cellStyle name="Comma 225" xfId="3931" xr:uid="{C95347AE-0E6C-4A09-93BB-2266E166D6D5}"/>
    <cellStyle name="Comma 226" xfId="3932" xr:uid="{77F8EA53-1D92-45DB-AAB5-8309273A4EB0}"/>
    <cellStyle name="Comma 227" xfId="3933" xr:uid="{ABEFAD9A-EEF2-41D5-B25A-9E9FB64B722D}"/>
    <cellStyle name="Comma 228" xfId="3934" xr:uid="{A71993BB-0F59-48FA-8C5A-FB80BAB25294}"/>
    <cellStyle name="Comma 23" xfId="3935" xr:uid="{2FE505F6-8CF0-4F67-9008-A32DA890B5CF}"/>
    <cellStyle name="Comma 23 2" xfId="3936" xr:uid="{7E0022D0-2AF4-4126-B776-4F8AC16BA71B}"/>
    <cellStyle name="Comma 24" xfId="3937" xr:uid="{C5542A08-409A-4183-AD87-1AD3606DC73F}"/>
    <cellStyle name="Comma 24 2" xfId="3938" xr:uid="{80C103EC-F7C8-4290-9260-3CC0EF08885D}"/>
    <cellStyle name="Comma 25" xfId="3939" xr:uid="{057F623E-F21A-4B43-A018-CB3271D0D43A}"/>
    <cellStyle name="Comma 25 2" xfId="3940" xr:uid="{F10119CF-D48C-4FB8-839B-B93DEF3AF662}"/>
    <cellStyle name="Comma 26" xfId="3941" xr:uid="{36186921-3771-4457-8B05-94CC5081CE5B}"/>
    <cellStyle name="Comma 26 2" xfId="3942" xr:uid="{BC935112-B0CD-46E8-B040-3966AAF2DCCD}"/>
    <cellStyle name="Comma 27" xfId="3943" xr:uid="{4D1C8D4D-FCB0-4DBF-BF6B-A918C6E021FD}"/>
    <cellStyle name="Comma 27 2" xfId="3944" xr:uid="{C6533083-4E30-4D08-BDD2-DC3E7E3FE3AE}"/>
    <cellStyle name="Comma 28" xfId="3945" xr:uid="{107069A7-3665-4150-87A2-FDDFBDAF9CEC}"/>
    <cellStyle name="Comma 28 2" xfId="3946" xr:uid="{C396CEB5-8AF2-4409-9E56-43720500319E}"/>
    <cellStyle name="Comma 29" xfId="3947" xr:uid="{CE698F21-7233-465E-AF50-8FF3EB40C98C}"/>
    <cellStyle name="Comma 29 2" xfId="3948" xr:uid="{41F3E45F-9CA3-4283-BD12-1212B8CB5ED8}"/>
    <cellStyle name="Comma 3" xfId="164" xr:uid="{00000000-0005-0000-0000-000071000000}"/>
    <cellStyle name="Comma 3 2" xfId="165" xr:uid="{00000000-0005-0000-0000-000072000000}"/>
    <cellStyle name="Comma 3 2 2" xfId="3949" xr:uid="{8CA915BA-DD98-40DE-9092-C695378470F4}"/>
    <cellStyle name="Comma 3 3" xfId="3950" xr:uid="{86D7C2CC-2055-4025-9DEC-38F87B2D687A}"/>
    <cellStyle name="Comma 30" xfId="3951" xr:uid="{8424DB78-6D4A-4050-B071-8E72CE7B9897}"/>
    <cellStyle name="Comma 30 2" xfId="3952" xr:uid="{9F672E36-AC36-4F4E-9F81-C4C96912DA73}"/>
    <cellStyle name="Comma 31" xfId="3953" xr:uid="{F19A9C58-6CC4-4BB1-B05C-77352247C99F}"/>
    <cellStyle name="Comma 31 2" xfId="3954" xr:uid="{90919B2C-D3C4-412A-AB5E-52CBAD6EBA32}"/>
    <cellStyle name="Comma 32" xfId="3955" xr:uid="{C2FC2FB0-77FC-4332-B7A4-8F37F242C2C9}"/>
    <cellStyle name="Comma 32 2" xfId="3956" xr:uid="{F87E0541-FE82-4602-A62C-EFE19799948F}"/>
    <cellStyle name="Comma 33" xfId="3957" xr:uid="{861CD698-B5AA-466F-BB38-DEB348131801}"/>
    <cellStyle name="Comma 33 2" xfId="3958" xr:uid="{D969E234-E172-480A-A340-46AE5B5E3A0F}"/>
    <cellStyle name="Comma 34" xfId="3959" xr:uid="{013CD3BD-CA16-4A7A-9553-2B14FC783410}"/>
    <cellStyle name="Comma 34 2" xfId="3960" xr:uid="{62453B1E-FD1D-463D-BAC7-1C2811E8D5DB}"/>
    <cellStyle name="Comma 35" xfId="3961" xr:uid="{78BFA675-5656-4F81-8BA8-D5A1BE85AFE9}"/>
    <cellStyle name="Comma 35 2" xfId="3962" xr:uid="{2DD6FEE5-91FF-4704-B22D-383928FCA922}"/>
    <cellStyle name="Comma 36" xfId="3963" xr:uid="{CE1110A7-7FC0-405F-921F-5FF7AE5E5C65}"/>
    <cellStyle name="Comma 36 2" xfId="3964" xr:uid="{9A688480-B9D1-4B4E-87B8-D8AA10E328C7}"/>
    <cellStyle name="Comma 37" xfId="3965" xr:uid="{C153FDF0-B1CE-4403-8471-4D20EDA063EA}"/>
    <cellStyle name="Comma 37 2" xfId="3966" xr:uid="{8FC1ADBF-8737-4490-B391-D93F30172DD6}"/>
    <cellStyle name="Comma 38" xfId="3967" xr:uid="{98218BA3-98A5-421B-87D2-1D8AA5F7AB47}"/>
    <cellStyle name="Comma 38 2" xfId="3968" xr:uid="{CEF46C2A-91FF-4035-B911-CD250A63C39F}"/>
    <cellStyle name="Comma 39" xfId="3969" xr:uid="{AE3F1ED4-9B80-47E8-B4D3-277CE9C92242}"/>
    <cellStyle name="Comma 39 2" xfId="3970" xr:uid="{1226F447-34FB-4523-9EE2-6435A0D6A6D3}"/>
    <cellStyle name="Comma 4" xfId="166" xr:uid="{00000000-0005-0000-0000-000073000000}"/>
    <cellStyle name="Comma 4 2" xfId="167" xr:uid="{00000000-0005-0000-0000-000074000000}"/>
    <cellStyle name="Comma 4 2 2" xfId="3971" xr:uid="{4A4677CD-9247-4508-9283-D5B34A3BC611}"/>
    <cellStyle name="Comma 4 3" xfId="3972" xr:uid="{1AAEDECA-2F26-4961-83F8-7E344F394A2C}"/>
    <cellStyle name="Comma 40" xfId="3973" xr:uid="{5808BB8F-3A08-43E3-AC4A-00E910DC0F0B}"/>
    <cellStyle name="Comma 40 2" xfId="3974" xr:uid="{964DAC5B-B968-44C9-8F7C-D972541632C6}"/>
    <cellStyle name="Comma 41" xfId="3975" xr:uid="{BC443755-D2D5-41AC-9584-6A87DEA1F847}"/>
    <cellStyle name="Comma 41 2" xfId="3976" xr:uid="{F036CBCD-3106-47D9-A647-D76BB52CB99B}"/>
    <cellStyle name="Comma 42" xfId="3977" xr:uid="{A1ABF5E2-972F-4B78-8E79-367E4CD1246B}"/>
    <cellStyle name="Comma 42 2" xfId="3978" xr:uid="{4476FD59-495F-4E4F-937F-9B70A5236D07}"/>
    <cellStyle name="Comma 43" xfId="3979" xr:uid="{8802C891-86DF-4CE0-93E5-98D5A4ACB8B9}"/>
    <cellStyle name="Comma 43 2" xfId="3980" xr:uid="{3CEBB3DE-7BA9-424A-8475-F50E256890C7}"/>
    <cellStyle name="Comma 44" xfId="3981" xr:uid="{7D1511AD-2069-4F18-9746-B21AB5312B93}"/>
    <cellStyle name="Comma 44 2" xfId="3982" xr:uid="{B15795E3-7830-4E23-B4FB-CB0687B03113}"/>
    <cellStyle name="Comma 45" xfId="3983" xr:uid="{31A2BA25-E227-4733-B82A-944A5ED2CC04}"/>
    <cellStyle name="Comma 45 2" xfId="3984" xr:uid="{1FE2B1F2-92DE-4AD4-8362-656BDBE62CF9}"/>
    <cellStyle name="Comma 46" xfId="3985" xr:uid="{CBCCD8A2-8BCA-45E5-912C-34CD2730ED5C}"/>
    <cellStyle name="Comma 46 2" xfId="3986" xr:uid="{B30D5B78-0579-4BA8-ABA8-D523E861EB9E}"/>
    <cellStyle name="Comma 47" xfId="3987" xr:uid="{F2C1D577-012B-4099-A534-8E87D713E8A2}"/>
    <cellStyle name="Comma 47 2" xfId="3988" xr:uid="{BFD68E50-2C35-40D1-B92F-7A3CFAC43823}"/>
    <cellStyle name="Comma 48" xfId="3989" xr:uid="{8773FC27-0528-435E-95F6-9FD9D724377A}"/>
    <cellStyle name="Comma 48 2" xfId="3990" xr:uid="{CC930E30-7A51-4DAB-B3CC-BE68D72E20E8}"/>
    <cellStyle name="Comma 49" xfId="3991" xr:uid="{8DDDC4B3-BDF7-4678-B664-78488B3F5562}"/>
    <cellStyle name="Comma 49 2" xfId="3992" xr:uid="{309C8A3C-C195-42E0-8562-EE58F203A254}"/>
    <cellStyle name="Comma 5" xfId="168" xr:uid="{00000000-0005-0000-0000-000075000000}"/>
    <cellStyle name="Comma 5 2" xfId="169" xr:uid="{00000000-0005-0000-0000-000076000000}"/>
    <cellStyle name="Comma 5 2 2" xfId="3993" xr:uid="{A5414B33-99DB-44BC-A266-4C6D978EED94}"/>
    <cellStyle name="Comma 5 3" xfId="3994" xr:uid="{85F3BB89-FD60-4733-A1B3-4A2D1F234B5D}"/>
    <cellStyle name="Comma 50" xfId="3995" xr:uid="{B3AC773D-B970-4872-97DF-D5FD8FBE8CFF}"/>
    <cellStyle name="Comma 50 2" xfId="3996" xr:uid="{E4139E4E-90E4-4716-9AB7-D59DE62C3337}"/>
    <cellStyle name="Comma 51" xfId="3997" xr:uid="{F55ACFAE-FFE6-4307-AAE5-2DCC290FF12B}"/>
    <cellStyle name="Comma 51 2" xfId="3998" xr:uid="{241B9E0A-0B62-4741-838F-0FFCC3E36BE8}"/>
    <cellStyle name="Comma 52" xfId="3999" xr:uid="{FA688357-9A75-42D4-9EA8-9826151CCF01}"/>
    <cellStyle name="Comma 52 2" xfId="4000" xr:uid="{094AE6F2-E3FF-4CCE-88E5-C5D8313752A6}"/>
    <cellStyle name="Comma 53" xfId="4001" xr:uid="{AEF4F740-B210-4353-B7C3-1DA7A234CB56}"/>
    <cellStyle name="Comma 53 2" xfId="4002" xr:uid="{E82900BB-50B4-49E2-AF6C-5C7844D83C19}"/>
    <cellStyle name="Comma 54" xfId="4003" xr:uid="{C67AD8DA-0ED1-45E3-9E9F-090070A9274D}"/>
    <cellStyle name="Comma 54 2" xfId="4004" xr:uid="{2061D27E-7ACF-4676-895C-E39A2892B465}"/>
    <cellStyle name="Comma 55" xfId="4005" xr:uid="{D7086AE3-35C0-42D5-9FE3-CA2D525049BD}"/>
    <cellStyle name="Comma 55 2" xfId="4006" xr:uid="{A943B7FC-C044-461A-A116-6532F427B6CC}"/>
    <cellStyle name="Comma 56" xfId="4007" xr:uid="{D58BB03A-791A-43E3-8137-77F49554B199}"/>
    <cellStyle name="Comma 56 2" xfId="4008" xr:uid="{4B881E4D-7140-4A18-908B-E1BAB1A07A76}"/>
    <cellStyle name="Comma 57" xfId="4009" xr:uid="{01BC7AF3-87F1-42B5-ADDD-5942CF39B3F7}"/>
    <cellStyle name="Comma 57 2" xfId="4010" xr:uid="{EE83FABF-89C4-40DD-A759-FE3609BA8C47}"/>
    <cellStyle name="Comma 58" xfId="4011" xr:uid="{B8DCE585-6C4B-465E-A40F-8FCBD520889D}"/>
    <cellStyle name="Comma 58 2" xfId="4012" xr:uid="{81B5E559-8B06-4E61-8CBB-640D6030D178}"/>
    <cellStyle name="Comma 59" xfId="4013" xr:uid="{5EC74E87-D29B-4C3B-869E-FE1D7267443B}"/>
    <cellStyle name="Comma 59 2" xfId="4014" xr:uid="{6FD5EAE3-E6A8-40E5-A148-27FAD82392AE}"/>
    <cellStyle name="Comma 6" xfId="170" xr:uid="{00000000-0005-0000-0000-000077000000}"/>
    <cellStyle name="Comma 6 2" xfId="4015" xr:uid="{887EA565-C241-4982-B815-9366C97EB672}"/>
    <cellStyle name="Comma 6 2 2" xfId="4016" xr:uid="{B21F696D-82CE-4E93-BAD1-D01458161278}"/>
    <cellStyle name="Comma 6 3" xfId="4017" xr:uid="{427E26A8-9E02-48D6-B678-46D90DA0DF8C}"/>
    <cellStyle name="Comma 6 3 2" xfId="4018" xr:uid="{3BD1986E-F970-44C5-91CD-2B01A0F69BAB}"/>
    <cellStyle name="Comma 6 4" xfId="4019" xr:uid="{7E4B9693-2C31-4596-9895-31340792439D}"/>
    <cellStyle name="Comma 60" xfId="4020" xr:uid="{D45154DC-18CC-4998-99B3-EE09665B7F87}"/>
    <cellStyle name="Comma 60 2" xfId="4021" xr:uid="{CCA8B759-8415-46C6-A283-9C48846FC017}"/>
    <cellStyle name="Comma 61" xfId="4022" xr:uid="{77C8A2A3-223E-4FFF-9999-2E471B08A3A4}"/>
    <cellStyle name="Comma 61 2" xfId="4023" xr:uid="{2DC0E973-8AFE-418A-AEDE-2905E2142EBD}"/>
    <cellStyle name="Comma 62" xfId="4024" xr:uid="{9E32BDDF-0ABB-40EC-9DE0-274112A048CB}"/>
    <cellStyle name="Comma 62 2" xfId="4025" xr:uid="{D7CA44C5-773B-4B26-8784-A08C32A374D6}"/>
    <cellStyle name="Comma 63" xfId="4026" xr:uid="{A7137A93-8673-4966-9E00-BC1A14E0792C}"/>
    <cellStyle name="Comma 63 2" xfId="4027" xr:uid="{F7DC9EC8-57F7-4295-82ED-6B6AE23FDCB3}"/>
    <cellStyle name="Comma 64" xfId="4028" xr:uid="{9E59736D-BFA1-4FEB-B0C9-6C573136888B}"/>
    <cellStyle name="Comma 64 2" xfId="4029" xr:uid="{E224A345-EC0F-4A88-AFC0-BA431107990E}"/>
    <cellStyle name="Comma 65" xfId="4030" xr:uid="{FB07B541-3BBB-4470-BC59-69C9FBA16F1E}"/>
    <cellStyle name="Comma 65 2" xfId="4031" xr:uid="{3DFA2211-5448-43A8-BBB5-C28B94A39826}"/>
    <cellStyle name="Comma 66" xfId="4032" xr:uid="{28E41EAE-9BE2-40E6-8E92-B4843B98A9E2}"/>
    <cellStyle name="Comma 66 2" xfId="4033" xr:uid="{573DEAA8-DA3F-48A1-9C13-11B6035CC60D}"/>
    <cellStyle name="Comma 67" xfId="4034" xr:uid="{3A35EFE7-4E4E-420C-97C6-9FFC6D2BB594}"/>
    <cellStyle name="Comma 67 2" xfId="4035" xr:uid="{62643586-F084-4377-B449-EA44678B7B17}"/>
    <cellStyle name="Comma 68" xfId="4036" xr:uid="{9D7DFB03-AB3D-4A89-BD2F-A02217A23082}"/>
    <cellStyle name="Comma 68 2" xfId="4037" xr:uid="{989DE7A6-F144-4AA4-B5D8-F1E68E7427D6}"/>
    <cellStyle name="Comma 69" xfId="4038" xr:uid="{956AD862-8B38-4666-97C2-265C367A67E1}"/>
    <cellStyle name="Comma 69 2" xfId="4039" xr:uid="{D8804E3A-FF00-4C50-B87A-0BDB884FB5B7}"/>
    <cellStyle name="Comma 7" xfId="425" xr:uid="{00000000-0005-0000-0000-000078000000}"/>
    <cellStyle name="Comma 7 2" xfId="4040" xr:uid="{69D05CCE-86F1-41F4-B11D-F2DCFCD376EE}"/>
    <cellStyle name="Comma 7 2 2" xfId="4041" xr:uid="{A505439B-2C79-42FE-B379-29F027B7530F}"/>
    <cellStyle name="Comma 7 3" xfId="4042" xr:uid="{42D0FF2A-712D-413A-8E94-F9E0EF850E40}"/>
    <cellStyle name="Comma 7 4" xfId="4043" xr:uid="{A1DDC7F1-F7E2-48EE-B884-E56DF31A80FE}"/>
    <cellStyle name="Comma 70" xfId="4044" xr:uid="{1D8E89F3-0CE4-45B0-81A5-D635639FFBAF}"/>
    <cellStyle name="Comma 70 2" xfId="4045" xr:uid="{DFF2C42E-89E3-475E-8BF1-23A84B9DB510}"/>
    <cellStyle name="Comma 71" xfId="4046" xr:uid="{3C2FAA31-E836-440A-9D6E-2425460B14B2}"/>
    <cellStyle name="Comma 71 2" xfId="4047" xr:uid="{767F8A52-47CF-4851-9690-835ED9EE73B4}"/>
    <cellStyle name="Comma 72" xfId="4048" xr:uid="{B4E56ECA-D4DD-41C7-B391-56D33B4996B8}"/>
    <cellStyle name="Comma 72 2" xfId="4049" xr:uid="{9BE4CC3A-3811-4EDD-BA47-A54989DE1B44}"/>
    <cellStyle name="Comma 73" xfId="4050" xr:uid="{09A20C21-1BC4-44FC-9A47-FE448ED685A6}"/>
    <cellStyle name="Comma 73 2" xfId="4051" xr:uid="{564EEE69-429E-482B-9C36-1C2144D505EB}"/>
    <cellStyle name="Comma 74" xfId="4052" xr:uid="{4621FD57-5245-4B35-BF1D-84CC2AC09203}"/>
    <cellStyle name="Comma 74 2" xfId="4053" xr:uid="{A47A80A4-7485-4021-9792-88D2F79C9E61}"/>
    <cellStyle name="Comma 75" xfId="4054" xr:uid="{3013F520-6999-4F05-83B1-671D53E90B61}"/>
    <cellStyle name="Comma 75 2" xfId="4055" xr:uid="{C92EA1E4-0A17-4CC1-8C0C-06A1293ADBE4}"/>
    <cellStyle name="Comma 76" xfId="4056" xr:uid="{EE2B8CF6-09C4-47FD-B9B3-62AC72B55DEA}"/>
    <cellStyle name="Comma 76 2" xfId="4057" xr:uid="{5B90EC08-6F92-4721-90DB-7D1A3A4D80F5}"/>
    <cellStyle name="Comma 77" xfId="4058" xr:uid="{7746B3F1-6726-49D4-9A68-FDCD75D50441}"/>
    <cellStyle name="Comma 77 2" xfId="4059" xr:uid="{3EBFC03B-47CF-4040-A9C4-7AD66B22E6ED}"/>
    <cellStyle name="Comma 78" xfId="4060" xr:uid="{EE10254E-D500-44F6-92A4-A0F52C0BD5EF}"/>
    <cellStyle name="Comma 78 2" xfId="4061" xr:uid="{6857B9EE-DF62-4476-A29F-136324289EF3}"/>
    <cellStyle name="Comma 79" xfId="4062" xr:uid="{32F43FC2-99DF-4A63-9150-6C0BCAAC6204}"/>
    <cellStyle name="Comma 79 2" xfId="4063" xr:uid="{F07F0D86-10C1-4993-BE6E-F884428012B1}"/>
    <cellStyle name="Comma 8" xfId="418" xr:uid="{00000000-0005-0000-0000-000079000000}"/>
    <cellStyle name="Comma 8 2" xfId="4064" xr:uid="{B77E9168-2987-4C82-8BA9-F5A789C2E7CF}"/>
    <cellStyle name="Comma 8 2 2" xfId="4065" xr:uid="{066DD090-75E6-4173-9D7B-1BD1545555D9}"/>
    <cellStyle name="Comma 8 3" xfId="4066" xr:uid="{4AB61415-106D-4E79-B959-5FC49737A612}"/>
    <cellStyle name="Comma 8 4" xfId="4067" xr:uid="{BD1B064F-3B6E-491D-97D5-227A94BD8459}"/>
    <cellStyle name="Comma 80" xfId="4068" xr:uid="{94BF6A20-9138-403B-ADDE-1B9DD83371D2}"/>
    <cellStyle name="Comma 80 2" xfId="4069" xr:uid="{F3825EC6-AA67-4DDC-A370-5437911779C8}"/>
    <cellStyle name="Comma 81" xfId="4070" xr:uid="{049238C4-17FF-4401-8212-F23A1D552FA8}"/>
    <cellStyle name="Comma 81 2" xfId="4071" xr:uid="{CF70432A-9778-42AF-99F7-B709D6E4AC16}"/>
    <cellStyle name="Comma 82" xfId="4072" xr:uid="{7CF58D22-A097-46AB-9605-AEA7AB56A8BF}"/>
    <cellStyle name="Comma 82 2" xfId="4073" xr:uid="{635F0156-6923-4F53-9EC6-9B7C088035AE}"/>
    <cellStyle name="Comma 83" xfId="4074" xr:uid="{91BCD696-363D-4678-A264-807E16B9099D}"/>
    <cellStyle name="Comma 83 2" xfId="4075" xr:uid="{DFE1978E-E215-4412-9930-1A570F5A93A6}"/>
    <cellStyle name="Comma 84" xfId="4076" xr:uid="{6431D98D-C719-4CB7-98FA-AA0BF6577D0F}"/>
    <cellStyle name="Comma 84 2" xfId="4077" xr:uid="{57804F56-A7F1-401E-8B4B-6FE53DBA66D8}"/>
    <cellStyle name="Comma 85" xfId="4078" xr:uid="{5D8A847E-72D5-460A-85EC-F90260413559}"/>
    <cellStyle name="Comma 85 2" xfId="4079" xr:uid="{B9528E12-7D5A-4228-ADBB-041B0619C303}"/>
    <cellStyle name="Comma 86" xfId="4080" xr:uid="{88E3251E-A611-475A-A12E-B09184792C7F}"/>
    <cellStyle name="Comma 86 2" xfId="4081" xr:uid="{8533E13C-0443-4B65-A323-E1A190F65F90}"/>
    <cellStyle name="Comma 87" xfId="4082" xr:uid="{F2A5A2EC-0364-440E-8846-3C47132BCD76}"/>
    <cellStyle name="Comma 87 2" xfId="4083" xr:uid="{EFB4C393-8040-49C5-96A5-F812480FD2EE}"/>
    <cellStyle name="Comma 88" xfId="4084" xr:uid="{49B0DD4C-5EAE-4453-B89A-D747AE88D031}"/>
    <cellStyle name="Comma 88 2" xfId="4085" xr:uid="{A7C9F67E-B291-4CC0-8173-05CAA98E6C43}"/>
    <cellStyle name="Comma 89" xfId="4086" xr:uid="{45115139-2168-4469-876B-52926DAFD84C}"/>
    <cellStyle name="Comma 89 2" xfId="4087" xr:uid="{416618F0-7940-4444-B332-22116C724BD8}"/>
    <cellStyle name="Comma 9" xfId="428" xr:uid="{3EB5E5EE-44DA-47E2-8615-D33A3EC66B4C}"/>
    <cellStyle name="Comma 9 2" xfId="4088" xr:uid="{29701FDA-4B32-4807-8F9F-7F4920B1A4CD}"/>
    <cellStyle name="Comma 9 2 2" xfId="4089" xr:uid="{1107D2D6-43DB-4BEC-B4BB-67270A682344}"/>
    <cellStyle name="Comma 9 3" xfId="4090" xr:uid="{619022CD-6D94-4CDC-8742-644900255B20}"/>
    <cellStyle name="Comma 90" xfId="4091" xr:uid="{E49F1D1C-ECEA-46CC-8EB6-566C318FA68E}"/>
    <cellStyle name="Comma 90 2" xfId="4092" xr:uid="{B8EE7BAC-954A-47E7-B3A9-BF541F435449}"/>
    <cellStyle name="Comma 91" xfId="4093" xr:uid="{6ED8C5B8-FC28-4A49-9BC0-D6C1AE54ACDB}"/>
    <cellStyle name="Comma 91 2" xfId="4094" xr:uid="{792A1D4D-5C21-43EB-AB56-218E67930E9D}"/>
    <cellStyle name="Comma 92" xfId="4095" xr:uid="{AA0A7926-FC64-4465-B729-5705654E9148}"/>
    <cellStyle name="Comma 92 2" xfId="4096" xr:uid="{7EC9C8D0-7F0A-46C6-8B4A-C287B711DB3B}"/>
    <cellStyle name="Comma 93" xfId="4097" xr:uid="{7B7F7BA7-6896-4FA0-BF8A-069FA16023B1}"/>
    <cellStyle name="Comma 93 2" xfId="4098" xr:uid="{C72E1F8D-1ACB-4134-8F79-6A83156BEDFE}"/>
    <cellStyle name="Comma 94" xfId="4099" xr:uid="{7129AF2B-2A9D-4A9C-8F40-15A8F15D28A0}"/>
    <cellStyle name="Comma 94 2" xfId="4100" xr:uid="{0B225627-093B-4DA1-AC6F-505DFD68B6B9}"/>
    <cellStyle name="Comma 95" xfId="4101" xr:uid="{2C8FB172-1BC3-447C-9E2D-4627403A7A29}"/>
    <cellStyle name="Comma 95 2" xfId="4102" xr:uid="{A6EC7C08-E4D1-435C-BFF3-F1BF672A0AB3}"/>
    <cellStyle name="Comma 96" xfId="4103" xr:uid="{D81A804A-1BD8-434D-BDD5-E61F63CCBD1D}"/>
    <cellStyle name="Comma 96 2" xfId="4104" xr:uid="{0F41E10A-B374-4D58-B3F4-100E49AC8CF8}"/>
    <cellStyle name="Comma 97" xfId="4105" xr:uid="{5CBB83B7-82F9-490F-88EC-339A1EEA2C8B}"/>
    <cellStyle name="Comma 97 2" xfId="4106" xr:uid="{944597BF-8E35-4457-B5A9-39F48B7F7EA4}"/>
    <cellStyle name="Comma 98" xfId="4107" xr:uid="{901C71FD-2485-4F4E-88D8-57394A005D01}"/>
    <cellStyle name="Comma 98 2" xfId="4108" xr:uid="{FBB96E68-A9AE-43DD-8468-74110497D44A}"/>
    <cellStyle name="Comma 99" xfId="4109" xr:uid="{8D1004C6-39B8-4071-9071-8BED3AABA1AF}"/>
    <cellStyle name="Comma 99 2" xfId="4110" xr:uid="{A167EEDF-990D-42BD-B31E-7D9B9B123FFC}"/>
    <cellStyle name="control" xfId="171" xr:uid="{00000000-0005-0000-0000-00007A000000}"/>
    <cellStyle name="control 2" xfId="4111" xr:uid="{B885242E-4BA5-4A27-BD3C-35BB36DCB795}"/>
    <cellStyle name="Curren - Style3" xfId="172" xr:uid="{00000000-0005-0000-0000-00007B000000}"/>
    <cellStyle name="Curren - Style4" xfId="173" xr:uid="{00000000-0005-0000-0000-00007C000000}"/>
    <cellStyle name="Currency" xfId="4" builtinId="4"/>
    <cellStyle name="Currency (0.00)" xfId="174" xr:uid="{00000000-0005-0000-0000-00007E000000}"/>
    <cellStyle name="Currency (0.00) 2" xfId="4112" xr:uid="{697F65C3-90FC-450C-9AE4-0B95FCE56088}"/>
    <cellStyle name="Currency [00]" xfId="175" xr:uid="{00000000-0005-0000-0000-00007F000000}"/>
    <cellStyle name="Currency [00] 10" xfId="4113" xr:uid="{165DA4D5-FE06-44F5-ACEE-D5C6BA665776}"/>
    <cellStyle name="Currency [00] 11" xfId="4114" xr:uid="{D1A18342-DACE-4513-BFF4-E0D72E11EC9B}"/>
    <cellStyle name="Currency [00] 2" xfId="176" xr:uid="{00000000-0005-0000-0000-000080000000}"/>
    <cellStyle name="Currency [00] 2 2" xfId="177" xr:uid="{00000000-0005-0000-0000-000081000000}"/>
    <cellStyle name="Currency [00] 3" xfId="178" xr:uid="{00000000-0005-0000-0000-000082000000}"/>
    <cellStyle name="Currency [00] 3 2" xfId="179" xr:uid="{00000000-0005-0000-0000-000083000000}"/>
    <cellStyle name="Currency [00] 4" xfId="180" xr:uid="{00000000-0005-0000-0000-000084000000}"/>
    <cellStyle name="Currency [00] 4 2" xfId="181" xr:uid="{00000000-0005-0000-0000-000085000000}"/>
    <cellStyle name="Currency [00] 5" xfId="182" xr:uid="{00000000-0005-0000-0000-000086000000}"/>
    <cellStyle name="Currency [00] 5 2" xfId="183" xr:uid="{00000000-0005-0000-0000-000087000000}"/>
    <cellStyle name="Currency [00] 6" xfId="4115" xr:uid="{0E2B103A-A48F-4BA8-A742-C9BA9CF4B6F9}"/>
    <cellStyle name="Currency [00] 7" xfId="4116" xr:uid="{BD8870CB-9F2F-452C-A1C7-9BCA51C15D9D}"/>
    <cellStyle name="Currency [00] 8" xfId="4117" xr:uid="{39E9EE1C-797B-4B6D-8A36-818B50DB8456}"/>
    <cellStyle name="Currency [00] 9" xfId="4118" xr:uid="{9C96E941-5ECD-4604-A461-A9480BD3E035}"/>
    <cellStyle name="Currency 10" xfId="4119" xr:uid="{69A3C02E-3E4E-46CE-A601-C668E1C07BF4}"/>
    <cellStyle name="Currency 10 2" xfId="4120" xr:uid="{A6933563-8A0C-43EA-8FE7-82759A07F6D0}"/>
    <cellStyle name="Currency 11" xfId="4121" xr:uid="{8F8A0C3D-CEDB-4E9C-951E-97F102E19987}"/>
    <cellStyle name="Currency 11 2" xfId="4122" xr:uid="{88A63168-DD4F-4972-9128-B05E21338F00}"/>
    <cellStyle name="Currency 12" xfId="4123" xr:uid="{2BE45E51-E9B1-480B-AE21-7E8D0EDB09BB}"/>
    <cellStyle name="Currency 12 2" xfId="4124" xr:uid="{944AED3C-AEE6-4541-9A19-42A41D771931}"/>
    <cellStyle name="Currency 13" xfId="4125" xr:uid="{D524358A-D546-4458-9907-09059B9FBECA}"/>
    <cellStyle name="Currency 13 2" xfId="4126" xr:uid="{CE28C74D-0706-4E33-A254-3D761AA1EE5E}"/>
    <cellStyle name="Currency 14" xfId="4127" xr:uid="{430397DF-AE81-4A71-8511-B6E3EBC94643}"/>
    <cellStyle name="Currency 14 2" xfId="4128" xr:uid="{C0130706-E378-4794-B63B-1830B97FD1EF}"/>
    <cellStyle name="Currency 15" xfId="4129" xr:uid="{D3A28032-9D4E-4CB0-8E6D-03FFEC8F10D4}"/>
    <cellStyle name="Currency 15 2" xfId="4130" xr:uid="{EB120C13-47F8-4AD3-9E17-82F4FAB11662}"/>
    <cellStyle name="Currency 16" xfId="4131" xr:uid="{6273AD7E-D1E4-4EDC-9317-4A905D3837C2}"/>
    <cellStyle name="Currency 16 2" xfId="4132" xr:uid="{BA60C758-FE45-4605-AC26-21C86592CB19}"/>
    <cellStyle name="Currency 17" xfId="4133" xr:uid="{76DBA098-700C-421A-919B-02027FB707B6}"/>
    <cellStyle name="Currency 17 2" xfId="4134" xr:uid="{1BAB5740-9B68-4422-99F2-A18D6FEE47EB}"/>
    <cellStyle name="Currency 18" xfId="4135" xr:uid="{83CAB529-DF7F-4AA4-BF22-B3AA745C95EE}"/>
    <cellStyle name="Currency 18 2" xfId="4136" xr:uid="{DC124EC4-B00F-4B6B-9E5A-574779B49375}"/>
    <cellStyle name="Currency 19" xfId="4137" xr:uid="{9CC5A034-D85A-4BE6-9FAE-D0C5E7D07C9C}"/>
    <cellStyle name="Currency 19 2" xfId="4138" xr:uid="{EE129331-73DD-4E9F-960E-C81C6E2C921E}"/>
    <cellStyle name="Currency 2" xfId="184" xr:uid="{00000000-0005-0000-0000-000088000000}"/>
    <cellStyle name="Currency 2 2" xfId="185" xr:uid="{00000000-0005-0000-0000-000089000000}"/>
    <cellStyle name="Currency 2 2 2" xfId="4139" xr:uid="{5D4DC56A-BEC1-4AEB-812D-2B0B5A5A11D0}"/>
    <cellStyle name="Currency 2 3" xfId="4140" xr:uid="{E21A1EDA-8B7A-4930-A8C0-83067B9D250A}"/>
    <cellStyle name="Currency 20" xfId="4141" xr:uid="{4C09D3BA-3EC2-44AC-B2E7-415C73488A2D}"/>
    <cellStyle name="Currency 20 2" xfId="4142" xr:uid="{4FBFE759-1FE5-4722-97F6-1E99704EB899}"/>
    <cellStyle name="Currency 21" xfId="4143" xr:uid="{CC89CD5B-667B-4616-A457-41871E54EE56}"/>
    <cellStyle name="Currency 21 2" xfId="4144" xr:uid="{7CB9EC5F-3597-4480-8B21-64E77B309944}"/>
    <cellStyle name="Currency 22" xfId="4145" xr:uid="{46312E6E-67DB-40B7-9AC7-5B0FBF01AF43}"/>
    <cellStyle name="Currency 22 2" xfId="4146" xr:uid="{14A20C62-F7FE-426C-A1D3-DA773D7F85BE}"/>
    <cellStyle name="Currency 23" xfId="4147" xr:uid="{9EF68CD3-C36F-4800-B77A-9DE1F602AE74}"/>
    <cellStyle name="Currency 23 2" xfId="4148" xr:uid="{10CCE368-B8AA-4ED0-81B2-8084356D7579}"/>
    <cellStyle name="Currency 24" xfId="4149" xr:uid="{B1494695-EEAA-4AEF-881F-40F21F40BCCD}"/>
    <cellStyle name="Currency 24 2" xfId="4150" xr:uid="{4BBC6FFC-C025-4DC9-8139-14ED7965839F}"/>
    <cellStyle name="Currency 25" xfId="4151" xr:uid="{8AE8367A-C88A-49BD-A807-838D9BA91E63}"/>
    <cellStyle name="Currency 25 2" xfId="4152" xr:uid="{E3DE9413-E3CB-4A8C-99DA-4F937A59D531}"/>
    <cellStyle name="Currency 26" xfId="4153" xr:uid="{2E01D034-883B-4DFB-BD7F-142D4F81C8A0}"/>
    <cellStyle name="Currency 26 2" xfId="4154" xr:uid="{CAF11A09-91E1-4BB0-B9E0-99E35FBEFF93}"/>
    <cellStyle name="Currency 27" xfId="4155" xr:uid="{13EC6B04-082C-475A-A8BE-CEB884B07992}"/>
    <cellStyle name="Currency 27 2" xfId="4156" xr:uid="{34B4D67C-4B55-409D-B876-B060B4CBDD1D}"/>
    <cellStyle name="Currency 28" xfId="4157" xr:uid="{5A332051-582F-4973-B925-6A5EE30DDA68}"/>
    <cellStyle name="Currency 28 2" xfId="4158" xr:uid="{23D29E8E-17A2-4E6B-8A76-32F77D64830F}"/>
    <cellStyle name="Currency 29" xfId="4159" xr:uid="{A4E25EBD-609F-4CA5-84F2-BB52B9D70ED0}"/>
    <cellStyle name="Currency 29 2" xfId="4160" xr:uid="{53D892B4-388A-4319-8B14-780B56DE3720}"/>
    <cellStyle name="Currency 3" xfId="186" xr:uid="{00000000-0005-0000-0000-00008A000000}"/>
    <cellStyle name="Currency 3 2" xfId="187" xr:uid="{00000000-0005-0000-0000-00008B000000}"/>
    <cellStyle name="Currency 3 2 2" xfId="4161" xr:uid="{045D8AFC-BCD7-4D6C-9D13-D1E651E84C96}"/>
    <cellStyle name="Currency 3 3" xfId="4162" xr:uid="{20DDB75D-5A04-4FE8-B682-3FF58B0A063B}"/>
    <cellStyle name="Currency 30" xfId="4163" xr:uid="{3BCEB57A-0BDE-46E2-978A-1C8A965CD8CF}"/>
    <cellStyle name="Currency 30 2" xfId="4164" xr:uid="{6447235D-F992-43E8-9B87-8621E4BA19FF}"/>
    <cellStyle name="Currency 31" xfId="4165" xr:uid="{4799E7FA-8F50-4C2E-94BC-D9A2FCC93F87}"/>
    <cellStyle name="Currency 32" xfId="4166" xr:uid="{14403E3A-D90E-4CD6-9260-2D4EE5669832}"/>
    <cellStyle name="Currency 33" xfId="4167" xr:uid="{7F0A42AC-86A1-4FC3-AD23-3DA07A6D63F4}"/>
    <cellStyle name="Currency 34" xfId="4168" xr:uid="{8040E8AD-296C-4E87-8F33-ABC5D9500558}"/>
    <cellStyle name="Currency 35" xfId="4169" xr:uid="{CDA68964-B79F-4ABA-90C9-88BAB7EE38C9}"/>
    <cellStyle name="Currency 4" xfId="188" xr:uid="{00000000-0005-0000-0000-00008C000000}"/>
    <cellStyle name="Currency 4 2" xfId="189" xr:uid="{00000000-0005-0000-0000-00008D000000}"/>
    <cellStyle name="Currency 4 2 2" xfId="4170" xr:uid="{41356D05-AC07-4027-8FC4-2ACB05DA40C6}"/>
    <cellStyle name="Currency 4 2 2 2" xfId="4171" xr:uid="{7200FB05-2356-4D32-87F9-722D1CCE433C}"/>
    <cellStyle name="Currency 4 2 3" xfId="4172" xr:uid="{ACF07B9A-6F99-4CED-B577-AD3B3AD1A763}"/>
    <cellStyle name="Currency 4 3" xfId="4173" xr:uid="{23861E87-DA35-42A4-8337-F2AB50F2F601}"/>
    <cellStyle name="Currency 5" xfId="190" xr:uid="{00000000-0005-0000-0000-00008E000000}"/>
    <cellStyle name="Currency 5 2" xfId="191" xr:uid="{00000000-0005-0000-0000-00008F000000}"/>
    <cellStyle name="Currency 5 2 2" xfId="4174" xr:uid="{CBE1A419-CECA-4ECC-A06C-932352AED772}"/>
    <cellStyle name="Currency 5 3" xfId="4175" xr:uid="{3C498362-C16A-46C6-9574-4E8A3B45EC58}"/>
    <cellStyle name="Currency 6" xfId="4176" xr:uid="{5102492B-6112-4608-9C33-82BE4B2B29BB}"/>
    <cellStyle name="Currency 6 2" xfId="4177" xr:uid="{EA4448F1-85FA-4CC6-BDC4-8931EA27B389}"/>
    <cellStyle name="Currency 7" xfId="4178" xr:uid="{5BB80691-D726-4EB0-9F18-CE122152BCC6}"/>
    <cellStyle name="Currency 7 2" xfId="4179" xr:uid="{13B0598A-BA00-4D6A-BD12-319E13188961}"/>
    <cellStyle name="Currency 8" xfId="4180" xr:uid="{49C63D58-4603-45A3-809D-39F7A50FE11A}"/>
    <cellStyle name="Currency 8 2" xfId="4181" xr:uid="{51050B35-85A4-4A2D-959A-E3FA9D766FAE}"/>
    <cellStyle name="Currency 9" xfId="4182" xr:uid="{D81CBE51-305A-40ED-B636-ECDE8E548803}"/>
    <cellStyle name="Currency 9 2" xfId="4183" xr:uid="{04A77853-C07A-49EA-9580-D00DB20534A7}"/>
    <cellStyle name="Currency0" xfId="192" xr:uid="{00000000-0005-0000-0000-000090000000}"/>
    <cellStyle name="Currency0 2" xfId="193" xr:uid="{00000000-0005-0000-0000-000091000000}"/>
    <cellStyle name="Date Short" xfId="194" xr:uid="{00000000-0005-0000-0000-000092000000}"/>
    <cellStyle name="Dezimal [0]_PERSON2" xfId="195" xr:uid="{00000000-0005-0000-0000-000093000000}"/>
    <cellStyle name="Dezimal_PERSON2" xfId="196" xr:uid="{00000000-0005-0000-0000-000094000000}"/>
    <cellStyle name="Discount" xfId="197" xr:uid="{00000000-0005-0000-0000-000095000000}"/>
    <cellStyle name="Discount 2" xfId="198" xr:uid="{00000000-0005-0000-0000-000096000000}"/>
    <cellStyle name="eárky [0]_laroux" xfId="199" xr:uid="{00000000-0005-0000-0000-000097000000}"/>
    <cellStyle name="eárky_laroux" xfId="200" xr:uid="{00000000-0005-0000-0000-000098000000}"/>
    <cellStyle name="Empty" xfId="201" xr:uid="{00000000-0005-0000-0000-000099000000}"/>
    <cellStyle name="Enter Currency (0)" xfId="202" xr:uid="{00000000-0005-0000-0000-00009A000000}"/>
    <cellStyle name="Enter Currency (0) 10" xfId="4184" xr:uid="{B72FDA11-B797-4BFA-ACCA-0755FFA98270}"/>
    <cellStyle name="Enter Currency (0) 11" xfId="4185" xr:uid="{F0A09586-2665-487F-9CE2-D9F6DAB05995}"/>
    <cellStyle name="Enter Currency (0) 2" xfId="203" xr:uid="{00000000-0005-0000-0000-00009B000000}"/>
    <cellStyle name="Enter Currency (0) 2 2" xfId="204" xr:uid="{00000000-0005-0000-0000-00009C000000}"/>
    <cellStyle name="Enter Currency (0) 3" xfId="205" xr:uid="{00000000-0005-0000-0000-00009D000000}"/>
    <cellStyle name="Enter Currency (0) 3 2" xfId="206" xr:uid="{00000000-0005-0000-0000-00009E000000}"/>
    <cellStyle name="Enter Currency (0) 4" xfId="207" xr:uid="{00000000-0005-0000-0000-00009F000000}"/>
    <cellStyle name="Enter Currency (0) 4 2" xfId="208" xr:uid="{00000000-0005-0000-0000-0000A0000000}"/>
    <cellStyle name="Enter Currency (0) 5" xfId="209" xr:uid="{00000000-0005-0000-0000-0000A1000000}"/>
    <cellStyle name="Enter Currency (0) 5 2" xfId="210" xr:uid="{00000000-0005-0000-0000-0000A2000000}"/>
    <cellStyle name="Enter Currency (0) 6" xfId="4186" xr:uid="{A2C1AD5D-6C24-4C8B-9E5B-912867F9D2AB}"/>
    <cellStyle name="Enter Currency (0) 7" xfId="4187" xr:uid="{818954F1-1EF4-48F6-856D-0457B4ABB992}"/>
    <cellStyle name="Enter Currency (0) 8" xfId="4188" xr:uid="{F16B3ECE-1A09-4422-8CAC-A0FF44DDA7D8}"/>
    <cellStyle name="Enter Currency (0) 9" xfId="4189" xr:uid="{BD8980D5-F9BF-4DBE-AC42-597971D6415C}"/>
    <cellStyle name="Enter Currency (2)" xfId="211" xr:uid="{00000000-0005-0000-0000-0000A3000000}"/>
    <cellStyle name="Enter Currency (2) 10" xfId="4190" xr:uid="{5F872E25-40FB-41A9-95C8-C6394D918952}"/>
    <cellStyle name="Enter Currency (2) 11" xfId="4191" xr:uid="{A0CF2C27-D1D4-4990-8421-4D3E9169A780}"/>
    <cellStyle name="Enter Currency (2) 2" xfId="212" xr:uid="{00000000-0005-0000-0000-0000A4000000}"/>
    <cellStyle name="Enter Currency (2) 2 2" xfId="213" xr:uid="{00000000-0005-0000-0000-0000A5000000}"/>
    <cellStyle name="Enter Currency (2) 3" xfId="214" xr:uid="{00000000-0005-0000-0000-0000A6000000}"/>
    <cellStyle name="Enter Currency (2) 3 2" xfId="215" xr:uid="{00000000-0005-0000-0000-0000A7000000}"/>
    <cellStyle name="Enter Currency (2) 4" xfId="216" xr:uid="{00000000-0005-0000-0000-0000A8000000}"/>
    <cellStyle name="Enter Currency (2) 4 2" xfId="217" xr:uid="{00000000-0005-0000-0000-0000A9000000}"/>
    <cellStyle name="Enter Currency (2) 5" xfId="218" xr:uid="{00000000-0005-0000-0000-0000AA000000}"/>
    <cellStyle name="Enter Currency (2) 5 2" xfId="219" xr:uid="{00000000-0005-0000-0000-0000AB000000}"/>
    <cellStyle name="Enter Currency (2) 6" xfId="4192" xr:uid="{7C9D0299-960E-4B0D-9624-B6332A876652}"/>
    <cellStyle name="Enter Currency (2) 7" xfId="4193" xr:uid="{B1D29C0B-8CA2-4BAF-A66A-7227D230D68B}"/>
    <cellStyle name="Enter Currency (2) 8" xfId="4194" xr:uid="{68E8D142-DA07-41DF-B983-2AF4571406F3}"/>
    <cellStyle name="Enter Currency (2) 9" xfId="4195" xr:uid="{7ABBF1DE-BEF6-403A-B7E3-4EC7404AE9E0}"/>
    <cellStyle name="Enter Units (0)" xfId="220" xr:uid="{00000000-0005-0000-0000-0000AC000000}"/>
    <cellStyle name="Enter Units (0) 10" xfId="4196" xr:uid="{24AF89BF-BC5D-45DB-9728-EF9F0226E266}"/>
    <cellStyle name="Enter Units (0) 11" xfId="4197" xr:uid="{451E5688-E2C7-4568-930E-6D02B34CC3AF}"/>
    <cellStyle name="Enter Units (0) 2" xfId="221" xr:uid="{00000000-0005-0000-0000-0000AD000000}"/>
    <cellStyle name="Enter Units (0) 2 2" xfId="222" xr:uid="{00000000-0005-0000-0000-0000AE000000}"/>
    <cellStyle name="Enter Units (0) 3" xfId="223" xr:uid="{00000000-0005-0000-0000-0000AF000000}"/>
    <cellStyle name="Enter Units (0) 3 2" xfId="224" xr:uid="{00000000-0005-0000-0000-0000B0000000}"/>
    <cellStyle name="Enter Units (0) 4" xfId="225" xr:uid="{00000000-0005-0000-0000-0000B1000000}"/>
    <cellStyle name="Enter Units (0) 4 2" xfId="226" xr:uid="{00000000-0005-0000-0000-0000B2000000}"/>
    <cellStyle name="Enter Units (0) 5" xfId="227" xr:uid="{00000000-0005-0000-0000-0000B3000000}"/>
    <cellStyle name="Enter Units (0) 5 2" xfId="228" xr:uid="{00000000-0005-0000-0000-0000B4000000}"/>
    <cellStyle name="Enter Units (0) 6" xfId="4198" xr:uid="{3959491E-0B55-497B-A37D-CA82DD0A6874}"/>
    <cellStyle name="Enter Units (0) 7" xfId="4199" xr:uid="{93F3E013-0F63-4BEB-B205-25C37639DBCF}"/>
    <cellStyle name="Enter Units (0) 8" xfId="4200" xr:uid="{AD714E44-2E34-42D5-A5BC-CEB1AA18BF3F}"/>
    <cellStyle name="Enter Units (0) 9" xfId="4201" xr:uid="{1B654A1B-19FB-4A1D-BB34-071054B7CBC7}"/>
    <cellStyle name="Enter Units (1)" xfId="229" xr:uid="{00000000-0005-0000-0000-0000B5000000}"/>
    <cellStyle name="Enter Units (1) 10" xfId="4202" xr:uid="{0499BE98-9D8E-408C-A54A-BB4860417F34}"/>
    <cellStyle name="Enter Units (1) 11" xfId="4203" xr:uid="{6EA95218-8519-463A-B712-90F45747A629}"/>
    <cellStyle name="Enter Units (1) 2" xfId="230" xr:uid="{00000000-0005-0000-0000-0000B6000000}"/>
    <cellStyle name="Enter Units (1) 3" xfId="231" xr:uid="{00000000-0005-0000-0000-0000B7000000}"/>
    <cellStyle name="Enter Units (1) 4" xfId="232" xr:uid="{00000000-0005-0000-0000-0000B8000000}"/>
    <cellStyle name="Enter Units (1) 5" xfId="233" xr:uid="{00000000-0005-0000-0000-0000B9000000}"/>
    <cellStyle name="Enter Units (1) 6" xfId="4204" xr:uid="{51072281-B697-4E2E-9B3B-BC43A922E70E}"/>
    <cellStyle name="Enter Units (1) 7" xfId="4205" xr:uid="{7E547B5C-BBA8-4AE3-882D-B9E568DC02A7}"/>
    <cellStyle name="Enter Units (1) 8" xfId="4206" xr:uid="{E1206CFA-9B7C-4CEE-800C-6A58CE33776B}"/>
    <cellStyle name="Enter Units (1) 9" xfId="4207" xr:uid="{3DA439F7-51FF-4C06-9E7C-8CC9F6A97D25}"/>
    <cellStyle name="Enter Units (2)" xfId="234" xr:uid="{00000000-0005-0000-0000-0000BA000000}"/>
    <cellStyle name="Enter Units (2) 10" xfId="4208" xr:uid="{9AB10ED9-F800-48CF-9062-23BD36AAC14F}"/>
    <cellStyle name="Enter Units (2) 11" xfId="4209" xr:uid="{919041DF-072C-406B-944C-5715CA92B0BB}"/>
    <cellStyle name="Enter Units (2) 2" xfId="235" xr:uid="{00000000-0005-0000-0000-0000BB000000}"/>
    <cellStyle name="Enter Units (2) 2 2" xfId="236" xr:uid="{00000000-0005-0000-0000-0000BC000000}"/>
    <cellStyle name="Enter Units (2) 3" xfId="237" xr:uid="{00000000-0005-0000-0000-0000BD000000}"/>
    <cellStyle name="Enter Units (2) 3 2" xfId="238" xr:uid="{00000000-0005-0000-0000-0000BE000000}"/>
    <cellStyle name="Enter Units (2) 4" xfId="239" xr:uid="{00000000-0005-0000-0000-0000BF000000}"/>
    <cellStyle name="Enter Units (2) 4 2" xfId="240" xr:uid="{00000000-0005-0000-0000-0000C0000000}"/>
    <cellStyle name="Enter Units (2) 5" xfId="241" xr:uid="{00000000-0005-0000-0000-0000C1000000}"/>
    <cellStyle name="Enter Units (2) 5 2" xfId="242" xr:uid="{00000000-0005-0000-0000-0000C2000000}"/>
    <cellStyle name="Enter Units (2) 6" xfId="4210" xr:uid="{2670C008-72ED-450B-A547-4DDAEC791303}"/>
    <cellStyle name="Enter Units (2) 7" xfId="4211" xr:uid="{1D3A74F2-1249-4DE0-9C09-F1F1CF2B263E}"/>
    <cellStyle name="Enter Units (2) 8" xfId="4212" xr:uid="{503FC6BA-B1FA-4891-84AE-B7F09786579A}"/>
    <cellStyle name="Enter Units (2) 9" xfId="4213" xr:uid="{CAF98B2B-71C8-47AB-968D-354DB0425E6E}"/>
    <cellStyle name="Explanatory Text 10" xfId="4214" xr:uid="{58224E72-12F7-4F5F-BBA9-3F5A3B9F640E}"/>
    <cellStyle name="Explanatory Text 11" xfId="4215" xr:uid="{0703E45E-BC4A-4056-A63B-010A41687F41}"/>
    <cellStyle name="Explanatory Text 12" xfId="4216" xr:uid="{77FF7A05-EFDB-4AF6-B07C-93FBE726DCF7}"/>
    <cellStyle name="Explanatory Text 13" xfId="4217" xr:uid="{B385382F-3518-4EBF-9639-75BE155D6441}"/>
    <cellStyle name="Explanatory Text 14" xfId="4218" xr:uid="{2DEE4C8A-C550-48E7-9D6B-A0282929B655}"/>
    <cellStyle name="Explanatory Text 15" xfId="4219" xr:uid="{43420962-3AC1-4295-8FCF-50ADEBA4C3D7}"/>
    <cellStyle name="Explanatory Text 16" xfId="4220" xr:uid="{EEA76FC5-C81D-4809-A826-A6D316C06FEF}"/>
    <cellStyle name="Explanatory Text 17" xfId="4221" xr:uid="{C5F9432A-3F55-4FFD-9972-6F62D9EE4084}"/>
    <cellStyle name="Explanatory Text 18" xfId="4222" xr:uid="{703E95E8-86F0-44C9-91FD-6916C5C73375}"/>
    <cellStyle name="Explanatory Text 19" xfId="4223" xr:uid="{5CA7FEAE-B87F-4EE2-91E7-6002F9012B44}"/>
    <cellStyle name="Explanatory Text 2" xfId="36" xr:uid="{00000000-0005-0000-0000-0000C3000000}"/>
    <cellStyle name="Explanatory Text 20" xfId="4224" xr:uid="{925C78CD-3893-46D1-9958-4135249C82EA}"/>
    <cellStyle name="Explanatory Text 21" xfId="4225" xr:uid="{4AC20635-746D-4DD7-A300-CD734BB73C75}"/>
    <cellStyle name="Explanatory Text 22" xfId="4226" xr:uid="{A318E438-43AA-477E-AF83-BBA7CC2E1B47}"/>
    <cellStyle name="Explanatory Text 23" xfId="4227" xr:uid="{92BA0D79-7201-4B04-B5D7-43589E9F9160}"/>
    <cellStyle name="Explanatory Text 24" xfId="4228" xr:uid="{A37DB5DE-BBBB-453B-8F2C-FB252F1269C4}"/>
    <cellStyle name="Explanatory Text 25" xfId="4229" xr:uid="{B812F3E8-7EBE-4401-91DC-3012B2FEF646}"/>
    <cellStyle name="Explanatory Text 26" xfId="4230" xr:uid="{5537FF05-0F8B-4783-8A15-7CAAD0629DBF}"/>
    <cellStyle name="Explanatory Text 27" xfId="4231" xr:uid="{85AB3D81-3F91-4C2A-AA1B-19818F742FB6}"/>
    <cellStyle name="Explanatory Text 28" xfId="4232" xr:uid="{D0903006-F058-4A08-96A3-F924E0C69C3D}"/>
    <cellStyle name="Explanatory Text 29" xfId="4233" xr:uid="{3B138E9F-8F3E-481A-99D5-2562277B26A7}"/>
    <cellStyle name="Explanatory Text 3" xfId="4234" xr:uid="{E996226E-29D1-4F8D-8132-56F009494B98}"/>
    <cellStyle name="Explanatory Text 30" xfId="4235" xr:uid="{FDB00ABC-F909-44E0-A4B6-205E1C28E3A4}"/>
    <cellStyle name="Explanatory Text 31" xfId="4236" xr:uid="{7B906B58-5100-49F6-8A57-C2956BE3DA28}"/>
    <cellStyle name="Explanatory Text 32" xfId="4237" xr:uid="{A26773B2-41D7-45B4-BFD1-015077B0D5C7}"/>
    <cellStyle name="Explanatory Text 33" xfId="4238" xr:uid="{58FDD863-0B9B-47B8-8748-8A2DCAD882C8}"/>
    <cellStyle name="Explanatory Text 34" xfId="4239" xr:uid="{A1263249-5DBE-4B1F-A599-DDF2D667DB70}"/>
    <cellStyle name="Explanatory Text 35" xfId="4240" xr:uid="{C5765526-9FEF-410B-92A0-3B341BB3D652}"/>
    <cellStyle name="Explanatory Text 36" xfId="4241" xr:uid="{83B17B68-55A8-45C1-9B7B-ADFB693C76DB}"/>
    <cellStyle name="Explanatory Text 37" xfId="4242" xr:uid="{D521A28C-C530-496E-81A6-30AB231DA6B1}"/>
    <cellStyle name="Explanatory Text 4" xfId="4243" xr:uid="{B9B7B67D-55FA-408F-B99C-6C2D1F282998}"/>
    <cellStyle name="Explanatory Text 5" xfId="4244" xr:uid="{F35135AB-65F0-4371-BBDB-4689D36C8FC4}"/>
    <cellStyle name="Explanatory Text 6" xfId="4245" xr:uid="{08A9FBB9-B588-4F11-BF27-B87F6955C1A1}"/>
    <cellStyle name="Explanatory Text 7" xfId="4246" xr:uid="{A80DD7AA-2596-49C9-BC76-E66926D56E2F}"/>
    <cellStyle name="Explanatory Text 8" xfId="4247" xr:uid="{DCB5FA7F-3D76-4CB0-8B7F-F4226D5C7BA0}"/>
    <cellStyle name="Explanatory Text 9" xfId="4248" xr:uid="{CF4CC93C-1821-48DA-B4CB-CC7582D3E973}"/>
    <cellStyle name="FY_Basis" xfId="243" xr:uid="{00000000-0005-0000-0000-0000C4000000}"/>
    <cellStyle name="Good 10" xfId="4249" xr:uid="{E6F886B7-7DDE-4E33-949D-382C6D4442B5}"/>
    <cellStyle name="Good 10 2" xfId="4250" xr:uid="{6FC3CC38-0A54-43EA-A71E-421BAD7E2CDF}"/>
    <cellStyle name="Good 11" xfId="4251" xr:uid="{CF5EB563-C595-46DD-99AF-4B6721F7DBA4}"/>
    <cellStyle name="Good 11 2" xfId="4252" xr:uid="{5B99F30E-8CF6-4862-B201-2D667C13D18E}"/>
    <cellStyle name="Good 12" xfId="4253" xr:uid="{B95AD226-7DBA-491C-BFE4-24BF358F6F19}"/>
    <cellStyle name="Good 12 2" xfId="4254" xr:uid="{3FF4C5A2-1CA2-4DF5-9767-24A0C8DDC82F}"/>
    <cellStyle name="Good 13" xfId="4255" xr:uid="{7CB1A45A-CE22-4BFB-BA27-3CA732C6305D}"/>
    <cellStyle name="Good 13 2" xfId="4256" xr:uid="{1CA05E33-1DB0-4C13-B41A-13AAE61030BB}"/>
    <cellStyle name="Good 14" xfId="4257" xr:uid="{CF0D8437-7850-4B05-A4FE-6AD4333F61E9}"/>
    <cellStyle name="Good 14 2" xfId="4258" xr:uid="{050C9065-F2ED-422B-953E-AC9EB89A9768}"/>
    <cellStyle name="Good 15" xfId="4259" xr:uid="{51C328E5-6B25-4264-A84B-30C1D65E5216}"/>
    <cellStyle name="Good 15 2" xfId="4260" xr:uid="{B982F9EF-B6F4-4784-95C8-B557FCB6B8E7}"/>
    <cellStyle name="Good 16" xfId="4261" xr:uid="{23FF189F-DDA8-482F-975C-8ACD6E97970E}"/>
    <cellStyle name="Good 16 2" xfId="4262" xr:uid="{1DB0344C-99C8-4368-BCFF-DB4C8933D5AE}"/>
    <cellStyle name="Good 17" xfId="4263" xr:uid="{C7BDB6C0-0918-430D-8853-74908BA68999}"/>
    <cellStyle name="Good 17 2" xfId="4264" xr:uid="{A2EFE866-8676-490C-A165-BA09F324EC5C}"/>
    <cellStyle name="Good 18" xfId="4265" xr:uid="{D18DFDCC-CCC7-4320-995F-C18FCC3CBA92}"/>
    <cellStyle name="Good 18 2" xfId="4266" xr:uid="{25C40775-90EF-4BFC-8171-2A50AB1BE272}"/>
    <cellStyle name="Good 19" xfId="4267" xr:uid="{5841A609-9F07-47A3-9E32-EDC6F3A0DD9F}"/>
    <cellStyle name="Good 19 2" xfId="4268" xr:uid="{98A19529-1C5F-446F-AC95-0EF5C2BB1B83}"/>
    <cellStyle name="Good 2" xfId="37" xr:uid="{00000000-0005-0000-0000-0000C5000000}"/>
    <cellStyle name="Good 2 2" xfId="4269" xr:uid="{816D47C9-42A7-4F9D-935C-066DDD88A7BC}"/>
    <cellStyle name="Good 2_Exist Trunk Assets - Transport" xfId="7872" xr:uid="{AF28E52B-8AAA-406A-B1CB-9CB61BED26AA}"/>
    <cellStyle name="Good 20" xfId="4270" xr:uid="{5CE1B981-D799-4714-90FE-9DF216FF54F8}"/>
    <cellStyle name="Good 20 2" xfId="4271" xr:uid="{65FE772C-9FD7-4974-A5CB-A01ABB24018D}"/>
    <cellStyle name="Good 21" xfId="4272" xr:uid="{59CC35AE-29D6-4C05-993B-43FE18C7F2F9}"/>
    <cellStyle name="Good 21 2" xfId="4273" xr:uid="{12EFCD40-8C6F-4266-A100-D434ED01CB8A}"/>
    <cellStyle name="Good 22" xfId="4274" xr:uid="{51BEB2AF-2DAC-4F6F-AD7B-9875FDE65C73}"/>
    <cellStyle name="Good 22 2" xfId="4275" xr:uid="{06EB87F7-34D1-4629-8C5E-043A1C8F9212}"/>
    <cellStyle name="Good 23" xfId="4276" xr:uid="{9820B7D4-AC4D-4A97-A6FA-E2637B89275B}"/>
    <cellStyle name="Good 23 2" xfId="4277" xr:uid="{654592ED-BDE9-44B8-B05A-45326AC17D86}"/>
    <cellStyle name="Good 24" xfId="4278" xr:uid="{E38DE8C9-D159-46A2-BFBB-E5A2B68BC214}"/>
    <cellStyle name="Good 24 2" xfId="4279" xr:uid="{7BA6C43E-298B-4672-8D22-8A8579FA6ED3}"/>
    <cellStyle name="Good 25" xfId="4280" xr:uid="{19A461C9-9C4E-46B3-95F7-35CA94B30B02}"/>
    <cellStyle name="Good 25 2" xfId="4281" xr:uid="{5494B205-B564-487C-B1F0-DD9CA7EFC7D1}"/>
    <cellStyle name="Good 26" xfId="4282" xr:uid="{A253DBCC-6AA1-493F-B658-FD9BDF742D1F}"/>
    <cellStyle name="Good 26 2" xfId="4283" xr:uid="{24279395-F39D-4556-958C-9A06F90FCAC3}"/>
    <cellStyle name="Good 27" xfId="4284" xr:uid="{421788A6-33F6-41F1-9A8A-C414BBF3C5D8}"/>
    <cellStyle name="Good 27 2" xfId="4285" xr:uid="{05AECE22-0E73-4E96-8D03-C62159B51F50}"/>
    <cellStyle name="Good 28" xfId="4286" xr:uid="{5F76A68F-621D-4144-B4E0-8781AA404403}"/>
    <cellStyle name="Good 28 2" xfId="4287" xr:uid="{6AE4614F-2AD1-4FB0-A9F8-88A24D4B1AD7}"/>
    <cellStyle name="Good 29" xfId="4288" xr:uid="{23B6B23D-3A05-471B-96F6-FD14FAD04382}"/>
    <cellStyle name="Good 29 2" xfId="4289" xr:uid="{B3C46693-7D17-484E-969D-B77FC92F7F48}"/>
    <cellStyle name="Good 3" xfId="4290" xr:uid="{65325B92-640D-483A-8A0E-F5AE99F3AC52}"/>
    <cellStyle name="Good 3 2" xfId="4291" xr:uid="{40A76ACE-80AA-486F-B514-F69951E8CE47}"/>
    <cellStyle name="Good 30" xfId="4292" xr:uid="{868CB90C-AA2D-4407-B9BD-2EE76BF5CA4A}"/>
    <cellStyle name="Good 30 2" xfId="4293" xr:uid="{E64EB525-FACA-4C8C-88F5-04934B797CCD}"/>
    <cellStyle name="Good 31" xfId="4294" xr:uid="{8070CD25-D247-4422-809A-A7809A5047EE}"/>
    <cellStyle name="Good 31 2" xfId="4295" xr:uid="{5370C315-B4AC-4532-A627-24A71CCA71D1}"/>
    <cellStyle name="Good 32" xfId="4296" xr:uid="{B29A0920-0822-4A3F-8535-4B59BE1EE1A9}"/>
    <cellStyle name="Good 32 2" xfId="4297" xr:uid="{930C0D3B-DFEA-486D-B9B4-760572E1D9A5}"/>
    <cellStyle name="Good 33" xfId="4298" xr:uid="{C0C34A7E-CA93-4ED3-86C7-C3F2B3B8D412}"/>
    <cellStyle name="Good 33 2" xfId="4299" xr:uid="{4E488F5D-B316-4574-87FB-98995C8A76BD}"/>
    <cellStyle name="Good 34" xfId="4300" xr:uid="{38D3B710-E187-46C0-B223-ED321F3AC19D}"/>
    <cellStyle name="Good 34 2" xfId="4301" xr:uid="{40237505-3187-4199-8941-A9CF422D4F7B}"/>
    <cellStyle name="Good 35" xfId="4302" xr:uid="{3FA7D7DE-3AEB-47BA-89D3-26CF8BD14CD5}"/>
    <cellStyle name="Good 35 2" xfId="4303" xr:uid="{10828E94-60FB-45A3-9D1C-05FCD3FEDB78}"/>
    <cellStyle name="Good 36" xfId="4304" xr:uid="{039C6E5B-90BA-400E-A06F-33244A3B70E4}"/>
    <cellStyle name="Good 36 2" xfId="4305" xr:uid="{3BB83F0C-00D0-4156-A32C-48EBE3BBEA1F}"/>
    <cellStyle name="Good 37" xfId="4306" xr:uid="{FF79380D-E824-47B9-BBE7-914F4A388C68}"/>
    <cellStyle name="Good 37 2" xfId="4307" xr:uid="{08A608C7-A02B-408F-A29E-E6A075DA60F1}"/>
    <cellStyle name="Good 4" xfId="4308" xr:uid="{6A3C5361-7569-4D60-AE8F-F8ED61C32A3D}"/>
    <cellStyle name="Good 4 2" xfId="4309" xr:uid="{A912F7B5-F263-4E99-A579-F1F625598035}"/>
    <cellStyle name="Good 4 2 2" xfId="4310" xr:uid="{8E07FFB1-700F-416C-A4E0-CDAB5EDCE498}"/>
    <cellStyle name="Good 4 3" xfId="4311" xr:uid="{F1EEB30C-9423-438A-9AC2-1DCE890D9A4F}"/>
    <cellStyle name="Good 4 4" xfId="4312" xr:uid="{FC450EAA-7F2C-47D7-9DB6-A70AF08BFEB7}"/>
    <cellStyle name="Good 4 5" xfId="4313" xr:uid="{B7C415DC-9274-48C0-A994-9BBF24E010D8}"/>
    <cellStyle name="Good 5" xfId="4314" xr:uid="{87B6907C-58D7-4050-ADEF-7F2EE3CB7448}"/>
    <cellStyle name="Good 5 2" xfId="4315" xr:uid="{4FCACB11-F7AF-4BC1-9948-73DF61BA3DE0}"/>
    <cellStyle name="Good 6" xfId="4316" xr:uid="{DE416427-8437-4F2F-B4F9-9372F6BD90A2}"/>
    <cellStyle name="Good 6 2" xfId="4317" xr:uid="{E1E743A5-4251-4627-8B1E-CCED88F2DCFB}"/>
    <cellStyle name="Good 7" xfId="4318" xr:uid="{16C9B222-6CF3-4D70-A9ED-D522B73EF510}"/>
    <cellStyle name="Good 7 2" xfId="4319" xr:uid="{E9856E4A-C591-4CDC-BCBE-47EA102B0ADF}"/>
    <cellStyle name="Good 8" xfId="4320" xr:uid="{C55DBFF9-D822-4B3C-813B-A4CDA52BF8AF}"/>
    <cellStyle name="Good 8 2" xfId="4321" xr:uid="{E0B5CD4F-657A-4584-9626-5F3303E53794}"/>
    <cellStyle name="Good 9" xfId="4322" xr:uid="{A3563405-037A-4C86-9598-BF4F6FF630E2}"/>
    <cellStyle name="Good 9 2" xfId="4323" xr:uid="{503EC505-DDFA-490F-A564-1CB59F53A4B0}"/>
    <cellStyle name="Graph Heading" xfId="244" xr:uid="{00000000-0005-0000-0000-0000C6000000}"/>
    <cellStyle name="Graph Heading 2" xfId="4324" xr:uid="{DF81B1C8-F021-40A3-96D2-DA5D4C8E27E3}"/>
    <cellStyle name="Graph Heading_Exist Trunk Assets - Transport" xfId="7873" xr:uid="{1FBCEB78-E31E-4FAE-8A00-14E901A6597E}"/>
    <cellStyle name="Graph Text" xfId="245" xr:uid="{00000000-0005-0000-0000-0000C7000000}"/>
    <cellStyle name="Grey" xfId="246" xr:uid="{00000000-0005-0000-0000-0000C8000000}"/>
    <cellStyle name="H_Date" xfId="38" xr:uid="{00000000-0005-0000-0000-0000C9000000}"/>
    <cellStyle name="H_Date_Exist Trunk Assets - Transport" xfId="7874" xr:uid="{A09D6577-FAC9-4339-94E4-0F1C174B2F45}"/>
    <cellStyle name="H_Date_Future Trunk Assets - Roads" xfId="4325" xr:uid="{DF0D740A-5A9C-417F-A0AC-704985F19AFF}"/>
    <cellStyle name="Header1" xfId="247" xr:uid="{00000000-0005-0000-0000-0000CA000000}"/>
    <cellStyle name="Header2" xfId="248" xr:uid="{00000000-0005-0000-0000-0000CB000000}"/>
    <cellStyle name="Header2 2" xfId="4326" xr:uid="{B3C2A803-7CE0-4057-A98F-5326A5C00A06}"/>
    <cellStyle name="Header2_Exist Trunk Assets - Transport" xfId="7875" xr:uid="{6798A681-EC68-4664-BC4C-21E9F7DC2E69}"/>
    <cellStyle name="Heading 1 10" xfId="4327" xr:uid="{7F94976B-B02E-40B6-9C2E-04DD27A57B67}"/>
    <cellStyle name="Heading 1 11" xfId="4328" xr:uid="{42F98D7A-29EC-4FD0-8846-CEF29C27BA6F}"/>
    <cellStyle name="Heading 1 12" xfId="4329" xr:uid="{3100497E-893D-410B-86BA-C0D3CE04B3CE}"/>
    <cellStyle name="Heading 1 13" xfId="4330" xr:uid="{98369A98-BC52-48C7-994A-89B0C3C46F32}"/>
    <cellStyle name="Heading 1 14" xfId="4331" xr:uid="{2ADDABB0-7BE3-430F-9E71-18D580800A76}"/>
    <cellStyle name="Heading 1 15" xfId="4332" xr:uid="{E413D2DC-B245-4090-821B-8893E10A4613}"/>
    <cellStyle name="Heading 1 16" xfId="4333" xr:uid="{32F841D0-AD37-4BBC-B19D-1F65A0B9CBA5}"/>
    <cellStyle name="Heading 1 17" xfId="4334" xr:uid="{C98EA28F-F9B2-4FE2-86B4-E8348D6FD433}"/>
    <cellStyle name="Heading 1 18" xfId="4335" xr:uid="{CCB12035-A109-4A1A-B7AB-D7C1052FEBA7}"/>
    <cellStyle name="Heading 1 19" xfId="4336" xr:uid="{F21F5D55-8615-48D9-AAD6-5D7D32A3DBEE}"/>
    <cellStyle name="Heading 1 2" xfId="39" xr:uid="{00000000-0005-0000-0000-0000CC000000}"/>
    <cellStyle name="Heading 1 20" xfId="4337" xr:uid="{3E14184D-FDB0-4D99-AFC2-7D0B63A703DD}"/>
    <cellStyle name="Heading 1 21" xfId="4338" xr:uid="{00636390-96E3-4F51-BF9C-1A354C7B1EC6}"/>
    <cellStyle name="Heading 1 22" xfId="4339" xr:uid="{382D0E1F-62D6-4FE7-9987-1E2AFDB82CB0}"/>
    <cellStyle name="Heading 1 23" xfId="4340" xr:uid="{C7F2D897-5E99-4F6F-A0BA-EAF37415A68B}"/>
    <cellStyle name="Heading 1 24" xfId="4341" xr:uid="{DEDBB120-6E4D-4BCA-A180-D1753BC19DD7}"/>
    <cellStyle name="Heading 1 25" xfId="4342" xr:uid="{B18E3912-51B9-4A74-9951-07DC10FB54E6}"/>
    <cellStyle name="Heading 1 26" xfId="4343" xr:uid="{4457D5E7-343E-4914-8170-4A6F38A14527}"/>
    <cellStyle name="Heading 1 27" xfId="4344" xr:uid="{591FFE67-A2D5-435E-82C4-8A74547D02CE}"/>
    <cellStyle name="Heading 1 28" xfId="4345" xr:uid="{F12AEA4F-CC65-41B2-803D-18B6EE14B67B}"/>
    <cellStyle name="Heading 1 29" xfId="4346" xr:uid="{32F5E937-A9EC-47A3-94C7-79E46B44017B}"/>
    <cellStyle name="Heading 1 3" xfId="4347" xr:uid="{DCA5CFA7-A4F1-4CEF-A879-657DC79D12CE}"/>
    <cellStyle name="Heading 1 30" xfId="4348" xr:uid="{159315FE-5A9A-47ED-8208-70936A45FDA9}"/>
    <cellStyle name="Heading 1 31" xfId="4349" xr:uid="{CA94FD24-4B21-4556-8965-DDCD4C27E054}"/>
    <cellStyle name="Heading 1 32" xfId="4350" xr:uid="{BD2CCBE5-1B29-4728-8CDD-0FF642859477}"/>
    <cellStyle name="Heading 1 33" xfId="4351" xr:uid="{CE8C180A-4ECE-41EF-A268-CE35354AD761}"/>
    <cellStyle name="Heading 1 34" xfId="4352" xr:uid="{88BC318E-9373-4E25-853B-1422B66B93EC}"/>
    <cellStyle name="Heading 1 35" xfId="4353" xr:uid="{9E88D14E-3BD0-492E-97B5-8671D5CB681C}"/>
    <cellStyle name="Heading 1 36" xfId="4354" xr:uid="{CE325D3E-3705-4A7D-8A61-C19A5C05B52D}"/>
    <cellStyle name="Heading 1 37" xfId="4355" xr:uid="{48ED0A92-29FC-45E8-99F8-5FB66CAE19C7}"/>
    <cellStyle name="Heading 1 4" xfId="4356" xr:uid="{B95CC5FF-CB41-4A31-97AB-9670B66F5250}"/>
    <cellStyle name="Heading 1 5" xfId="4357" xr:uid="{B1EECA66-E86D-4E5E-ABB0-C421E773D374}"/>
    <cellStyle name="Heading 1 6" xfId="4358" xr:uid="{FD163770-8E59-4478-894D-EBD0D8C7FFB3}"/>
    <cellStyle name="Heading 1 7" xfId="4359" xr:uid="{0679B0BA-E38E-42FF-B727-8994C1B21036}"/>
    <cellStyle name="Heading 1 8" xfId="4360" xr:uid="{53D2DD46-D650-4AB5-93FD-2E3F72F14D19}"/>
    <cellStyle name="Heading 1 9" xfId="4361" xr:uid="{BA3374F6-120C-4802-82E7-F6E0D07C40B2}"/>
    <cellStyle name="Heading 11 Bold" xfId="249" xr:uid="{00000000-0005-0000-0000-0000CD000000}"/>
    <cellStyle name="Heading 11 Bold 2" xfId="4362" xr:uid="{0D6E5D79-186B-473C-B2A4-1FB40542F125}"/>
    <cellStyle name="Heading 11 Bold_Exist Trunk Assets - Transport" xfId="7876" xr:uid="{32AE8148-CF08-4BD9-B5DD-BFBD8CBF568B}"/>
    <cellStyle name="Heading 2 10" xfId="4363" xr:uid="{CBC91E8D-7A0E-4D61-B7C8-884ED8679711}"/>
    <cellStyle name="Heading 2 11" xfId="4364" xr:uid="{9E4E13EA-F58A-4B92-8AB2-9EECA9E97FB1}"/>
    <cellStyle name="Heading 2 12" xfId="4365" xr:uid="{AB23BF56-C9C0-4ACC-80B8-CE17254DC85C}"/>
    <cellStyle name="Heading 2 13" xfId="4366" xr:uid="{6271C239-8C8E-4160-B6ED-BB94EA145065}"/>
    <cellStyle name="Heading 2 14" xfId="4367" xr:uid="{2D06C003-6AE4-49F6-A58E-29C52E09440B}"/>
    <cellStyle name="Heading 2 15" xfId="4368" xr:uid="{4C7FA0B1-3006-4863-B842-EC70F626D7D2}"/>
    <cellStyle name="Heading 2 16" xfId="4369" xr:uid="{A69193ED-C0B0-40A7-AB7D-8DA1C25121C3}"/>
    <cellStyle name="Heading 2 17" xfId="4370" xr:uid="{180BD965-CA03-420C-B770-3B1B74714035}"/>
    <cellStyle name="Heading 2 18" xfId="4371" xr:uid="{45E02FA6-FE0B-438D-8190-60034C805177}"/>
    <cellStyle name="Heading 2 19" xfId="4372" xr:uid="{DB5B8A16-BAC0-40B2-A310-FDDCC91FE7E0}"/>
    <cellStyle name="Heading 2 2" xfId="40" xr:uid="{00000000-0005-0000-0000-0000CE000000}"/>
    <cellStyle name="Heading 2 20" xfId="4373" xr:uid="{EE9EBB4A-B27D-4390-886F-587E3C303ACE}"/>
    <cellStyle name="Heading 2 21" xfId="4374" xr:uid="{FAD86F12-9FB8-46F7-ADBD-80AE1D0476B8}"/>
    <cellStyle name="Heading 2 22" xfId="4375" xr:uid="{01D7C4C0-EDF0-49BC-A94C-B7EEFDA515CF}"/>
    <cellStyle name="Heading 2 23" xfId="4376" xr:uid="{790CF20E-AC3C-43C1-9587-83202E2B2B03}"/>
    <cellStyle name="Heading 2 24" xfId="4377" xr:uid="{EF7F624D-3442-4548-A921-E9ADDE56639C}"/>
    <cellStyle name="Heading 2 25" xfId="4378" xr:uid="{3B7F1377-65D7-4C28-87C4-A2CD333D4AE6}"/>
    <cellStyle name="Heading 2 26" xfId="4379" xr:uid="{EC21443A-53F5-460D-AC10-CD2FBD82B6E8}"/>
    <cellStyle name="Heading 2 27" xfId="4380" xr:uid="{BBD76F51-A3ED-42DC-98A4-6EEB18F56315}"/>
    <cellStyle name="Heading 2 28" xfId="4381" xr:uid="{A290E409-9C0A-44E7-A63D-54CECBB95BE5}"/>
    <cellStyle name="Heading 2 29" xfId="4382" xr:uid="{C5640372-42E9-4CB3-827F-8213169BAE73}"/>
    <cellStyle name="Heading 2 3" xfId="4383" xr:uid="{6D58D093-435F-4E1D-BA7C-8BA929A8B79B}"/>
    <cellStyle name="Heading 2 30" xfId="4384" xr:uid="{DB72C92E-BF6E-40E3-B334-99F44FB298C8}"/>
    <cellStyle name="Heading 2 31" xfId="4385" xr:uid="{9962348A-D88A-49B7-A579-4C1DE8EF0E37}"/>
    <cellStyle name="Heading 2 32" xfId="4386" xr:uid="{31555BBC-89EC-4DBC-8503-F777BB75C597}"/>
    <cellStyle name="Heading 2 33" xfId="4387" xr:uid="{D3703224-CEDA-47B9-8624-CD9D3C0DC880}"/>
    <cellStyle name="Heading 2 34" xfId="4388" xr:uid="{1B239FDE-944C-49B4-948B-313CDBF3A846}"/>
    <cellStyle name="Heading 2 35" xfId="4389" xr:uid="{6009473F-A5C2-4A0C-A142-2BD34484151F}"/>
    <cellStyle name="Heading 2 36" xfId="4390" xr:uid="{CBD576D9-9024-4967-B5D1-AB40810A4F2A}"/>
    <cellStyle name="Heading 2 37" xfId="4391" xr:uid="{97E4C1C2-4D09-48E8-9A3C-107F1306E23F}"/>
    <cellStyle name="Heading 2 4" xfId="4392" xr:uid="{D033FA5F-EA55-4DDF-B0B3-C79887554AE1}"/>
    <cellStyle name="Heading 2 5" xfId="4393" xr:uid="{F49D56E4-E6F4-492D-A652-6695B334FE8E}"/>
    <cellStyle name="Heading 2 6" xfId="4394" xr:uid="{95F06680-6F91-47CC-87F7-B8DB6414D32A}"/>
    <cellStyle name="Heading 2 7" xfId="4395" xr:uid="{93215585-105A-4ED9-AA7A-6B43FF05C337}"/>
    <cellStyle name="Heading 2 8" xfId="4396" xr:uid="{D5469018-2C09-4E5E-86D1-FDD0A68B3DA5}"/>
    <cellStyle name="Heading 2 9" xfId="4397" xr:uid="{B81C498C-E739-4A12-AD02-94686755006B}"/>
    <cellStyle name="Heading 3 10" xfId="4398" xr:uid="{69734937-C253-4C14-8B4D-D164C67C15C5}"/>
    <cellStyle name="Heading 3 11" xfId="4399" xr:uid="{84241640-08C2-43A2-8A94-CB9A01C54809}"/>
    <cellStyle name="Heading 3 12" xfId="4400" xr:uid="{20F8928C-4AAE-40B6-8920-A9FF60FF3053}"/>
    <cellStyle name="Heading 3 13" xfId="4401" xr:uid="{68853994-1F6D-41A5-8E90-4D21ED0ECF53}"/>
    <cellStyle name="Heading 3 14" xfId="4402" xr:uid="{42477ACE-83C9-45C8-BD7E-613E630286D7}"/>
    <cellStyle name="Heading 3 15" xfId="4403" xr:uid="{E62AFEEE-5D6C-4A43-A1B4-D55A962CAB45}"/>
    <cellStyle name="Heading 3 16" xfId="4404" xr:uid="{F55F3701-2939-4C6C-9708-397E85A54653}"/>
    <cellStyle name="Heading 3 17" xfId="4405" xr:uid="{CD0EF9D5-C60A-456C-B0F2-35A8A19F59FF}"/>
    <cellStyle name="Heading 3 18" xfId="4406" xr:uid="{8A86F179-AB2D-47E4-8A11-33E6F97C6DB0}"/>
    <cellStyle name="Heading 3 19" xfId="4407" xr:uid="{C446431A-1EE2-46AB-AE33-343BC129C697}"/>
    <cellStyle name="Heading 3 2" xfId="41" xr:uid="{00000000-0005-0000-0000-0000CF000000}"/>
    <cellStyle name="Heading 3 20" xfId="4408" xr:uid="{998FFC12-29CC-43F1-AFD7-90FD1BC99B42}"/>
    <cellStyle name="Heading 3 21" xfId="4409" xr:uid="{AF67C28E-6FA1-40B1-8FCE-77B1AB7C6C3E}"/>
    <cellStyle name="Heading 3 22" xfId="4410" xr:uid="{A7B10276-85B6-40CD-BF81-613C8CE599FC}"/>
    <cellStyle name="Heading 3 23" xfId="4411" xr:uid="{70DDD081-677E-4756-A4A3-61252639F8FF}"/>
    <cellStyle name="Heading 3 24" xfId="4412" xr:uid="{D5955E1B-F38E-4BC4-AAB2-209CEE8B0829}"/>
    <cellStyle name="Heading 3 25" xfId="4413" xr:uid="{11A89623-9E21-4C2F-A982-D32407611EEA}"/>
    <cellStyle name="Heading 3 26" xfId="4414" xr:uid="{1B92CCB4-0ABA-4B14-9D98-5006EEC1F592}"/>
    <cellStyle name="Heading 3 27" xfId="4415" xr:uid="{92D4EB4E-1993-41E6-9A94-7643DEE8DF69}"/>
    <cellStyle name="Heading 3 28" xfId="4416" xr:uid="{CE9F76E7-FCEE-41E7-8E79-99CB220CF212}"/>
    <cellStyle name="Heading 3 29" xfId="4417" xr:uid="{6D742571-42E6-44B8-9376-AB3E24D4CC22}"/>
    <cellStyle name="Heading 3 3" xfId="4418" xr:uid="{A381ED87-4399-4173-B093-4A1126564B5A}"/>
    <cellStyle name="Heading 3 30" xfId="4419" xr:uid="{E2467FB8-59E3-455E-A197-C75480309AD1}"/>
    <cellStyle name="Heading 3 31" xfId="4420" xr:uid="{05F258BB-761E-4DD3-8E06-E9B200D09A19}"/>
    <cellStyle name="Heading 3 32" xfId="4421" xr:uid="{59D78C00-C931-4A81-B4CE-40FEDF937FF8}"/>
    <cellStyle name="Heading 3 33" xfId="4422" xr:uid="{B52D9023-2C0C-42D7-B618-19379E147C6D}"/>
    <cellStyle name="Heading 3 34" xfId="4423" xr:uid="{55F49B6E-5B9F-4B21-A42C-CBE6C2C54941}"/>
    <cellStyle name="Heading 3 35" xfId="4424" xr:uid="{ABFDA65E-DDE0-4450-91F6-0E5827DC4C90}"/>
    <cellStyle name="Heading 3 36" xfId="4425" xr:uid="{18CE43EC-A279-4294-94EF-7AE800CEFDA3}"/>
    <cellStyle name="Heading 3 37" xfId="4426" xr:uid="{32D46189-96A2-4C64-BF5E-AC3BE0534ADA}"/>
    <cellStyle name="Heading 3 4" xfId="4427" xr:uid="{D1D09E95-5517-4D80-B499-B64CB79FA792}"/>
    <cellStyle name="Heading 3 5" xfId="4428" xr:uid="{A3317476-B3EC-47CD-B52A-0A2D22379629}"/>
    <cellStyle name="Heading 3 6" xfId="4429" xr:uid="{4E9F1E6F-791C-4882-8747-B27C940255B8}"/>
    <cellStyle name="Heading 3 7" xfId="4430" xr:uid="{0EA8490A-C550-45F9-9441-671489EF2B99}"/>
    <cellStyle name="Heading 3 8" xfId="4431" xr:uid="{A317A9F9-D385-4C80-B01A-227E9CB38AFA}"/>
    <cellStyle name="Heading 3 9" xfId="4432" xr:uid="{C4CAF0AD-50D5-425B-ABB8-48A0DA541034}"/>
    <cellStyle name="Heading 4 10" xfId="4433" xr:uid="{BB879827-471F-401F-9991-21BD47D64E19}"/>
    <cellStyle name="Heading 4 11" xfId="4434" xr:uid="{6844BA15-A32D-41ED-8773-DA7E80EE3D4D}"/>
    <cellStyle name="Heading 4 12" xfId="4435" xr:uid="{19D9C171-BBDC-45BF-92C4-CEE5C858C958}"/>
    <cellStyle name="Heading 4 13" xfId="4436" xr:uid="{1F6436CB-0928-4A10-B6C6-C661602562B1}"/>
    <cellStyle name="Heading 4 14" xfId="4437" xr:uid="{2A510C40-BF97-4BF4-86DB-FA6F913A6384}"/>
    <cellStyle name="Heading 4 15" xfId="4438" xr:uid="{042A3333-8C55-4D3B-B05F-24067089C761}"/>
    <cellStyle name="Heading 4 16" xfId="4439" xr:uid="{F1431A04-76A5-495B-8161-58FCC778A1DB}"/>
    <cellStyle name="Heading 4 17" xfId="4440" xr:uid="{1E666D72-AC11-423B-B7FC-8C5902CD1D01}"/>
    <cellStyle name="Heading 4 18" xfId="4441" xr:uid="{C691D212-EE7E-4A33-8686-EACAB5F4B21E}"/>
    <cellStyle name="Heading 4 19" xfId="4442" xr:uid="{AB8E1ABE-A872-46F1-B27E-126A5B3091F5}"/>
    <cellStyle name="Heading 4 2" xfId="42" xr:uid="{00000000-0005-0000-0000-0000D0000000}"/>
    <cellStyle name="Heading 4 20" xfId="4443" xr:uid="{4B0FCE69-75DA-4376-B7DC-5459D7D97540}"/>
    <cellStyle name="Heading 4 21" xfId="4444" xr:uid="{99A86356-0E7A-4F23-B73A-026FBF28A94E}"/>
    <cellStyle name="Heading 4 22" xfId="4445" xr:uid="{68112D53-46FA-41A9-9090-508270E320A9}"/>
    <cellStyle name="Heading 4 23" xfId="4446" xr:uid="{AEE62B97-A8DC-4225-8152-506C24FF7952}"/>
    <cellStyle name="Heading 4 24" xfId="4447" xr:uid="{8D704474-1DD0-46E3-8537-C60425ACB0C7}"/>
    <cellStyle name="Heading 4 25" xfId="4448" xr:uid="{C7A33401-5A58-4697-9B4B-E316FCE22E46}"/>
    <cellStyle name="Heading 4 26" xfId="4449" xr:uid="{C3649440-12A2-4CD2-9289-4BD91C0001A8}"/>
    <cellStyle name="Heading 4 27" xfId="4450" xr:uid="{D788BF4A-C216-4BA7-B0F9-ABEC5410944A}"/>
    <cellStyle name="Heading 4 28" xfId="4451" xr:uid="{462888F8-8F17-409A-B634-7224CEC828A5}"/>
    <cellStyle name="Heading 4 29" xfId="4452" xr:uid="{3C53109F-100E-4B58-AE07-10F6585CA322}"/>
    <cellStyle name="Heading 4 3" xfId="4453" xr:uid="{117022C8-22D4-4D90-9B55-213C6576DF0A}"/>
    <cellStyle name="Heading 4 30" xfId="4454" xr:uid="{6DC595BB-983F-48DA-BFAF-2DDB8E6B12C4}"/>
    <cellStyle name="Heading 4 31" xfId="4455" xr:uid="{9B0F3415-C8D5-4EB1-9166-57219C70B51F}"/>
    <cellStyle name="Heading 4 32" xfId="4456" xr:uid="{C4EA10A0-AF63-4221-81C2-889B4674F0FE}"/>
    <cellStyle name="Heading 4 33" xfId="4457" xr:uid="{29B6CE7F-90ED-4571-9787-498BED7496EC}"/>
    <cellStyle name="Heading 4 34" xfId="4458" xr:uid="{01CE4FD6-6816-443C-947B-F11FAE080833}"/>
    <cellStyle name="Heading 4 35" xfId="4459" xr:uid="{7833925D-7796-4140-A90E-76FB30A0E9A4}"/>
    <cellStyle name="Heading 4 36" xfId="4460" xr:uid="{F4F5AD57-3C88-4469-B103-A182DC739E6B}"/>
    <cellStyle name="Heading 4 37" xfId="4461" xr:uid="{86928EA6-D6BC-4C5F-AECA-43235C775D23}"/>
    <cellStyle name="Heading 4 4" xfId="4462" xr:uid="{426AAE5E-9B5F-4EEA-BED6-8D076AB5F138}"/>
    <cellStyle name="Heading 4 5" xfId="4463" xr:uid="{770CD2B9-0944-4AD5-B995-7F9069105E5A}"/>
    <cellStyle name="Heading 4 6" xfId="4464" xr:uid="{5B46AF20-3D7F-4F65-83C6-9CF2C44F0DB0}"/>
    <cellStyle name="Heading 4 7" xfId="4465" xr:uid="{DFD7A819-DA36-49C2-B498-90D8D1795461}"/>
    <cellStyle name="Heading 4 8" xfId="4466" xr:uid="{C82FFFF1-B513-49DA-A027-4326B5668196}"/>
    <cellStyle name="Heading 4 9" xfId="4467" xr:uid="{21A79DB2-1BA1-4977-A393-DE8DF9547704}"/>
    <cellStyle name="HPproduct" xfId="250" xr:uid="{00000000-0005-0000-0000-0000D1000000}"/>
    <cellStyle name="Hyperlink" xfId="3" builtinId="8"/>
    <cellStyle name="Hyperlink 2" xfId="422" xr:uid="{00000000-0005-0000-0000-0000D3000000}"/>
    <cellStyle name="Hyperlink 3" xfId="74" xr:uid="{00000000-0005-0000-0000-0000D4000000}"/>
    <cellStyle name="Hyperlink Text" xfId="43" xr:uid="{00000000-0005-0000-0000-0000D5000000}"/>
    <cellStyle name="I_#_0dp" xfId="5" xr:uid="{00000000-0005-0000-0000-0000D6000000}"/>
    <cellStyle name="I_#_0dp_Exist Trunk Assets - Transport" xfId="7877" xr:uid="{8891BBB6-B364-49A6-A7D4-258FBBA716C3}"/>
    <cellStyle name="I_#_0dp_FINAL DRAFT" xfId="4469" xr:uid="{59A0B5E3-112E-4FF9-8DEE-A1124CA9354F}"/>
    <cellStyle name="I_#_0dp_Future Trunk Assets - Roads" xfId="4468" xr:uid="{2C61E256-887F-4B42-B8C3-B02BB01B961B}"/>
    <cellStyle name="I_#_0dp_Input-Gen" xfId="75" xr:uid="{00000000-0005-0000-0000-0000D7000000}"/>
    <cellStyle name="I_#_0dp_Input-Gen_Exist Trunk Assets - Transport" xfId="7878" xr:uid="{E9EDD824-5EEE-4348-9FFB-07708EB644E0}"/>
    <cellStyle name="I_#_0dp_Input-Gen_Future Trunk Assets - Roads" xfId="4470" xr:uid="{4869460E-C125-4B1E-B4CE-B347EC56F03F}"/>
    <cellStyle name="I_#_0dp_PIP2 EM Template + BCC Notes" xfId="4471" xr:uid="{C0C9DE47-41BF-451D-9AD2-D5CFFD215CC4}"/>
    <cellStyle name="I_#_0dp_WICT Operating Cost 20080820" xfId="251" xr:uid="{00000000-0005-0000-0000-0000D8000000}"/>
    <cellStyle name="I_#_0dp_WICT Operating Cost 20080820_Exist Trunk Assets - Transport" xfId="7879" xr:uid="{83F4979E-5DDE-41CE-96C7-ABA43AEF336D}"/>
    <cellStyle name="I_#_0dp_WICT Operating Cost 20080820_Future Trunk Assets - Roads" xfId="4472" xr:uid="{753E24B9-E296-4A7C-BF04-AC068F401FED}"/>
    <cellStyle name="I_#_4dp" xfId="44" xr:uid="{00000000-0005-0000-0000-0000D9000000}"/>
    <cellStyle name="I_#_4dp_Exist Trunk Assets - Transport" xfId="7880" xr:uid="{68030A46-8A6B-45A5-B8C6-6CAA9B7320BD}"/>
    <cellStyle name="I_#_4dp_Future Trunk Assets - Roads" xfId="4473" xr:uid="{965962ED-9906-4A00-88E3-FE7DACD5D0D6}"/>
    <cellStyle name="I_#_4dp_WICT Operating Cost 20080820" xfId="252" xr:uid="{00000000-0005-0000-0000-0000DA000000}"/>
    <cellStyle name="I_#_4dp_WICT Operating Cost 20080820_Exist Trunk Assets - Transport" xfId="7881" xr:uid="{E91F74C8-0F27-46A5-9894-2B8BE33359E6}"/>
    <cellStyle name="I_#_4dp_WICT Operating Cost 20080820_Future Trunk Assets - Roads" xfId="4474" xr:uid="{25B86F18-A78E-4EEA-8A48-6341609E5E41}"/>
    <cellStyle name="I_%_2dp" xfId="45" xr:uid="{00000000-0005-0000-0000-0000DB000000}"/>
    <cellStyle name="I_%_2dp_Exist Trunk Assets - Transport" xfId="7882" xr:uid="{9513AA39-8A1C-40DF-806B-E90DC645EE4D}"/>
    <cellStyle name="I_%_2dp_Future Trunk Assets - Roads" xfId="4475" xr:uid="{678BE7BB-A8A8-4FBA-85D1-BB36352DBF22}"/>
    <cellStyle name="I_%_2dp_WICT Operating Cost 20080820" xfId="253" xr:uid="{00000000-0005-0000-0000-0000DC000000}"/>
    <cellStyle name="I_%_2dp_WICT Operating Cost 20080820_Exist Trunk Assets - Transport" xfId="7883" xr:uid="{7B58CB55-A552-4CE9-9F2C-C8CFDEA24A4C}"/>
    <cellStyle name="I_%_2dp_WICT Operating Cost 20080820_Future Trunk Assets - Roads" xfId="4476" xr:uid="{C7DC5CF1-1760-40C6-BEA5-407D9C44D914}"/>
    <cellStyle name="I_Comment" xfId="46" xr:uid="{00000000-0005-0000-0000-0000DD000000}"/>
    <cellStyle name="I_Comment_Exist Trunk Assets - Transport" xfId="7884" xr:uid="{7456138D-CD6C-4116-B7CF-C006CD81890A}"/>
    <cellStyle name="I_Comment_Future Trunk Assets - Roads" xfId="4477" xr:uid="{3AF50E11-9E88-455E-82A6-1A42CF17053D}"/>
    <cellStyle name="I_Comment_WICT Operating Cost 20080820" xfId="254" xr:uid="{00000000-0005-0000-0000-0000DE000000}"/>
    <cellStyle name="I_Comment_WICT Operating Cost 20080820_Exist Trunk Assets - Transport" xfId="7885" xr:uid="{95649D63-DCCD-4C05-BFE7-88D77CE1B55D}"/>
    <cellStyle name="I_Comment_WICT Operating Cost 20080820_Future Trunk Assets - Roads" xfId="4478" xr:uid="{E7367484-C446-49A7-906A-2DF7EF0E11BA}"/>
    <cellStyle name="I_Date" xfId="47" xr:uid="{00000000-0005-0000-0000-0000DF000000}"/>
    <cellStyle name="I_Date_Exist Trunk Assets - Transport" xfId="7886" xr:uid="{01A8F6AB-F77A-4CED-A6F3-475249248AC6}"/>
    <cellStyle name="I_Date_Future Trunk Assets - Roads" xfId="4479" xr:uid="{80E9D754-C1A5-4F11-95D8-F99EDCB06F3B}"/>
    <cellStyle name="I_Date_WICT Operating Cost 20080820" xfId="255" xr:uid="{00000000-0005-0000-0000-0000E0000000}"/>
    <cellStyle name="I_Date_WICT Operating Cost 20080820_Exist Trunk Assets - Transport" xfId="7887" xr:uid="{63A425D4-A7D7-47A0-9958-133A63440350}"/>
    <cellStyle name="I_Date_WICT Operating Cost 20080820_Future Trunk Assets - Roads" xfId="4480" xr:uid="{C3FF8698-03A4-4F64-A3F9-63262D75EE99}"/>
    <cellStyle name="I_Text" xfId="48" xr:uid="{00000000-0005-0000-0000-0000E1000000}"/>
    <cellStyle name="I_Text_Exist Trunk Assets - Transport" xfId="7888" xr:uid="{A84FB4DE-67EB-4AF9-98DF-8EB1A229C33F}"/>
    <cellStyle name="I_Text_Future Trunk Assets - Roads" xfId="4481" xr:uid="{01AC0FEC-E75B-44B1-9434-F65D3027903B}"/>
    <cellStyle name="I_Text_WICT Operating Cost 20080820" xfId="256" xr:uid="{00000000-0005-0000-0000-0000E2000000}"/>
    <cellStyle name="I_Text_WICT Operating Cost 20080820_Exist Trunk Assets - Transport" xfId="7889" xr:uid="{09CBD4E1-1FD7-4EE0-8126-499C88950A74}"/>
    <cellStyle name="I_Text_WICT Operating Cost 20080820_Future Trunk Assets - Roads" xfId="4482" xr:uid="{FCBAF821-9CB8-4714-BC96-8DC11387D59B}"/>
    <cellStyle name="Input [yellow]" xfId="257" xr:uid="{00000000-0005-0000-0000-0000E3000000}"/>
    <cellStyle name="Input [yellow] 2" xfId="4483" xr:uid="{4B74A5BC-F8CB-477C-BC49-16F2177B1FB0}"/>
    <cellStyle name="Input [yellow]_Exist Trunk Assets - Transport" xfId="7890" xr:uid="{6E780B37-3DE9-4F4C-A1A7-B2CECC92E022}"/>
    <cellStyle name="Input 10" xfId="4484" xr:uid="{8E6E47B5-9BD2-4193-8618-5D8F46D40B6D}"/>
    <cellStyle name="Input 11" xfId="4485" xr:uid="{50895CB3-17AB-43DE-B371-857C140326C2}"/>
    <cellStyle name="Input 12" xfId="4486" xr:uid="{6025A3EF-B130-48E2-B7CA-E7D2DD91E494}"/>
    <cellStyle name="Input 13" xfId="4487" xr:uid="{4915F5E5-4D2E-40AB-BDF2-D3D9F3868E2B}"/>
    <cellStyle name="Input 14" xfId="4488" xr:uid="{360DEEE8-9C14-418E-B811-7BAD35283BC6}"/>
    <cellStyle name="Input 15" xfId="4489" xr:uid="{F1D94635-0DBE-402C-8C7A-324C07BB0A8E}"/>
    <cellStyle name="Input 16" xfId="4490" xr:uid="{8BA3BA62-BBEC-4E07-9D7A-04B04EB39487}"/>
    <cellStyle name="Input 17" xfId="4491" xr:uid="{0D449F53-757E-4F3D-8346-8E6626A1EEEF}"/>
    <cellStyle name="Input 18" xfId="4492" xr:uid="{A770E92C-8173-4B00-85AE-42C3AB7190D1}"/>
    <cellStyle name="Input 19" xfId="4493" xr:uid="{5699A37E-E8E2-446E-9B54-6B9A029CA743}"/>
    <cellStyle name="Input 2" xfId="49" xr:uid="{00000000-0005-0000-0000-0000E4000000}"/>
    <cellStyle name="Input 20" xfId="4494" xr:uid="{C7D8BA62-C2CD-4AE5-8594-9C49089E873A}"/>
    <cellStyle name="Input 21" xfId="4495" xr:uid="{0CF6620C-7F35-4B11-8633-E2D357E2BF33}"/>
    <cellStyle name="Input 22" xfId="4496" xr:uid="{D50400E7-F041-4834-AAF5-554AB8A69E02}"/>
    <cellStyle name="Input 23" xfId="4497" xr:uid="{D15C7553-0162-4757-8F90-626C21175261}"/>
    <cellStyle name="Input 24" xfId="4498" xr:uid="{CE0E762D-E6B7-4874-BEBE-03B2DD27148C}"/>
    <cellStyle name="Input 25" xfId="4499" xr:uid="{DE655B7E-ECE0-48E9-9679-A151F1F7492C}"/>
    <cellStyle name="Input 26" xfId="4500" xr:uid="{6D4BC041-5888-454C-A640-CA3909E4804C}"/>
    <cellStyle name="Input 27" xfId="4501" xr:uid="{036DB3B9-3BE2-4C86-BB87-2C535F74538A}"/>
    <cellStyle name="Input 28" xfId="4502" xr:uid="{CC2BDD91-C56D-4382-9821-AEECF74937EC}"/>
    <cellStyle name="Input 29" xfId="4503" xr:uid="{99A2584B-0C87-496B-8F2D-9B1B5AB63C84}"/>
    <cellStyle name="Input 3" xfId="4504" xr:uid="{CD6CDBF6-E511-472F-B7B7-2FB9C0639A47}"/>
    <cellStyle name="Input 30" xfId="4505" xr:uid="{B964E92F-961E-4B44-A58C-D310B730C46E}"/>
    <cellStyle name="Input 31" xfId="4506" xr:uid="{D81267AF-DE80-4FB5-9E50-38F8491A6B18}"/>
    <cellStyle name="Input 32" xfId="4507" xr:uid="{6013BD80-78CE-41B0-9D76-45AF4618303D}"/>
    <cellStyle name="Input 33" xfId="4508" xr:uid="{29E6CD18-7EE5-4A30-89F5-285FEF44EBF7}"/>
    <cellStyle name="Input 34" xfId="4509" xr:uid="{A3C7C052-0E6C-4495-9150-CBA023E68CD5}"/>
    <cellStyle name="Input 35" xfId="4510" xr:uid="{4DE524F0-6030-441C-AAA2-955EBF69BA81}"/>
    <cellStyle name="Input 36" xfId="4511" xr:uid="{16E14E15-2D71-444B-8DBB-D158EEEEF23F}"/>
    <cellStyle name="Input 37" xfId="4512" xr:uid="{E0AE743C-CC84-4DA0-BF03-96BEBB7B9AC5}"/>
    <cellStyle name="Input 4" xfId="4513" xr:uid="{536E4500-1B09-4434-B427-9E5ACA62A14D}"/>
    <cellStyle name="Input 5" xfId="4514" xr:uid="{71C8F8DD-FBF0-4DF4-BEA1-21C6B98546CD}"/>
    <cellStyle name="Input 6" xfId="4515" xr:uid="{F12C8183-89A3-4B67-B9FA-6E42EDD10967}"/>
    <cellStyle name="Input 7" xfId="4516" xr:uid="{A26A1014-46B7-4401-9AB9-67846E92AAE9}"/>
    <cellStyle name="Input 8" xfId="4517" xr:uid="{35FBF447-2EF2-47C4-AAA1-D36E2C469E9E}"/>
    <cellStyle name="Input 9" xfId="4518" xr:uid="{AEFD1A80-EE0B-41E0-A72E-E86D8BF803D3}"/>
    <cellStyle name="Input Currency.1" xfId="258" xr:uid="{00000000-0005-0000-0000-0000E5000000}"/>
    <cellStyle name="Input percent" xfId="259" xr:uid="{00000000-0005-0000-0000-0000E6000000}"/>
    <cellStyle name="Legend" xfId="260" xr:uid="{00000000-0005-0000-0000-0000E7000000}"/>
    <cellStyle name="Link Currency (0)" xfId="261" xr:uid="{00000000-0005-0000-0000-0000E8000000}"/>
    <cellStyle name="Link Currency (0) 10" xfId="4519" xr:uid="{7ECCDECA-F5DC-490A-A7E4-E3249ACF21DA}"/>
    <cellStyle name="Link Currency (0) 11" xfId="4520" xr:uid="{ECDDD9DC-C24D-488D-8341-A5AB1860A3BD}"/>
    <cellStyle name="Link Currency (0) 2" xfId="262" xr:uid="{00000000-0005-0000-0000-0000E9000000}"/>
    <cellStyle name="Link Currency (0) 2 2" xfId="263" xr:uid="{00000000-0005-0000-0000-0000EA000000}"/>
    <cellStyle name="Link Currency (0) 2_Exist Trunk Assets - Transport" xfId="7892" xr:uid="{9CE89630-2CA7-4CBA-AD15-0F5972379E8A}"/>
    <cellStyle name="Link Currency (0) 3" xfId="264" xr:uid="{00000000-0005-0000-0000-0000EB000000}"/>
    <cellStyle name="Link Currency (0) 3 2" xfId="265" xr:uid="{00000000-0005-0000-0000-0000EC000000}"/>
    <cellStyle name="Link Currency (0) 3_Exist Trunk Assets - Transport" xfId="7893" xr:uid="{65356E9C-900E-4DB4-8530-4CFD3C760A03}"/>
    <cellStyle name="Link Currency (0) 4" xfId="266" xr:uid="{00000000-0005-0000-0000-0000ED000000}"/>
    <cellStyle name="Link Currency (0) 4 2" xfId="267" xr:uid="{00000000-0005-0000-0000-0000EE000000}"/>
    <cellStyle name="Link Currency (0) 4_Exist Trunk Assets - Transport" xfId="7894" xr:uid="{12F471B2-D1CF-40D4-8DAB-24D4D03063ED}"/>
    <cellStyle name="Link Currency (0) 5" xfId="268" xr:uid="{00000000-0005-0000-0000-0000EF000000}"/>
    <cellStyle name="Link Currency (0) 5 2" xfId="269" xr:uid="{00000000-0005-0000-0000-0000F0000000}"/>
    <cellStyle name="Link Currency (0) 5_Exist Trunk Assets - Transport" xfId="7895" xr:uid="{2EF2A6DC-B095-4571-B8AF-6E7B4957A58D}"/>
    <cellStyle name="Link Currency (0) 6" xfId="4521" xr:uid="{F35239F0-FCFE-4E10-8CC8-DD067B041699}"/>
    <cellStyle name="Link Currency (0) 7" xfId="4522" xr:uid="{A494ADC8-F1A0-4653-93D2-F8416B8724C5}"/>
    <cellStyle name="Link Currency (0) 8" xfId="4523" xr:uid="{4EE1F8D7-4E2A-461A-BAD9-5675B0844150}"/>
    <cellStyle name="Link Currency (0) 9" xfId="4524" xr:uid="{36401BFC-3154-41F4-8909-17521A72AB68}"/>
    <cellStyle name="Link Currency (0)_Exist Trunk Assets - Transport" xfId="7891" xr:uid="{DFB8A7A7-66BD-464C-87B5-E3CAC28EEBE8}"/>
    <cellStyle name="Link Currency (2)" xfId="270" xr:uid="{00000000-0005-0000-0000-0000F1000000}"/>
    <cellStyle name="Link Currency (2) 10" xfId="4525" xr:uid="{6FA99291-EE73-40C2-AD64-39E66C09CE3C}"/>
    <cellStyle name="Link Currency (2) 11" xfId="4526" xr:uid="{DD0750C2-AE2D-487C-88E4-5C969CFF8810}"/>
    <cellStyle name="Link Currency (2) 2" xfId="271" xr:uid="{00000000-0005-0000-0000-0000F2000000}"/>
    <cellStyle name="Link Currency (2) 2 2" xfId="272" xr:uid="{00000000-0005-0000-0000-0000F3000000}"/>
    <cellStyle name="Link Currency (2) 2_Exist Trunk Assets - Transport" xfId="7897" xr:uid="{E3D087C8-1EEF-40A6-BFE5-91C5E5AABC88}"/>
    <cellStyle name="Link Currency (2) 3" xfId="273" xr:uid="{00000000-0005-0000-0000-0000F4000000}"/>
    <cellStyle name="Link Currency (2) 3 2" xfId="274" xr:uid="{00000000-0005-0000-0000-0000F5000000}"/>
    <cellStyle name="Link Currency (2) 3_Exist Trunk Assets - Transport" xfId="7898" xr:uid="{101F7AE6-0E8F-4536-A4DB-2E94BF522C29}"/>
    <cellStyle name="Link Currency (2) 4" xfId="275" xr:uid="{00000000-0005-0000-0000-0000F6000000}"/>
    <cellStyle name="Link Currency (2) 4 2" xfId="276" xr:uid="{00000000-0005-0000-0000-0000F7000000}"/>
    <cellStyle name="Link Currency (2) 4_Exist Trunk Assets - Transport" xfId="7899" xr:uid="{77621AEE-2F98-490A-981A-AC11FA9E4926}"/>
    <cellStyle name="Link Currency (2) 5" xfId="277" xr:uid="{00000000-0005-0000-0000-0000F8000000}"/>
    <cellStyle name="Link Currency (2) 5 2" xfId="278" xr:uid="{00000000-0005-0000-0000-0000F9000000}"/>
    <cellStyle name="Link Currency (2) 5_Exist Trunk Assets - Transport" xfId="7900" xr:uid="{7177524E-6FA3-47D4-97D8-8EAE75F6A78E}"/>
    <cellStyle name="Link Currency (2) 6" xfId="4527" xr:uid="{EE7B9231-984B-46BE-9092-B64301AD5423}"/>
    <cellStyle name="Link Currency (2) 7" xfId="4528" xr:uid="{4AC98195-4219-48FD-980C-081C44421F65}"/>
    <cellStyle name="Link Currency (2) 7 2" xfId="4529" xr:uid="{04004389-3584-4239-B0A6-76770061F1EE}"/>
    <cellStyle name="Link Currency (2) 8" xfId="4530" xr:uid="{25F2C57B-4549-410B-9662-CD9560C39B82}"/>
    <cellStyle name="Link Currency (2) 8 2" xfId="4531" xr:uid="{78A5584F-C478-4387-822B-CCAA455BB296}"/>
    <cellStyle name="Link Currency (2) 9" xfId="4532" xr:uid="{21E56261-D3A8-4E70-8C2D-81DDFB3B3C7E}"/>
    <cellStyle name="Link Currency (2) 9 2" xfId="4533" xr:uid="{5716344B-DCFA-47BF-8065-171A40759686}"/>
    <cellStyle name="Link Currency (2)_Exist Trunk Assets - Transport" xfId="7896" xr:uid="{74E7506A-EBCC-4FE3-9CE6-7ABE66238063}"/>
    <cellStyle name="Link Units (0)" xfId="279" xr:uid="{00000000-0005-0000-0000-0000FA000000}"/>
    <cellStyle name="Link Units (0) 10" xfId="4534" xr:uid="{55C24621-95F8-4D99-8644-B15E0F1B0623}"/>
    <cellStyle name="Link Units (0) 10 2" xfId="4535" xr:uid="{4A64D2CE-A147-4352-A406-B4C9B3B3F4CF}"/>
    <cellStyle name="Link Units (0) 11" xfId="4536" xr:uid="{45205B63-347B-4F74-B3E0-AB2653749B60}"/>
    <cellStyle name="Link Units (0) 11 2" xfId="4537" xr:uid="{40640D80-FBE4-4CB1-A9AD-C1E9D5A0C1DF}"/>
    <cellStyle name="Link Units (0) 12" xfId="4538" xr:uid="{0DF8BECA-0233-4AE8-B8F7-723F7CCB6C2E}"/>
    <cellStyle name="Link Units (0) 2" xfId="280" xr:uid="{00000000-0005-0000-0000-0000FB000000}"/>
    <cellStyle name="Link Units (0) 2 2" xfId="281" xr:uid="{00000000-0005-0000-0000-0000FC000000}"/>
    <cellStyle name="Link Units (0) 2 2 2" xfId="4539" xr:uid="{E74428CC-AA6B-462D-B79E-2818A5146986}"/>
    <cellStyle name="Link Units (0) 2 2_Exist Trunk Assets - Transport" xfId="7903" xr:uid="{FA0FCD3E-CD5A-4D95-BD9C-808F88EFA127}"/>
    <cellStyle name="Link Units (0) 2 3" xfId="4540" xr:uid="{83D584D9-4F6D-4EEE-9A80-CFB990D52420}"/>
    <cellStyle name="Link Units (0) 2_Exist Trunk Assets - Transport" xfId="7902" xr:uid="{781600C4-9F49-4590-8468-3841820F7A3C}"/>
    <cellStyle name="Link Units (0) 3" xfId="282" xr:uid="{00000000-0005-0000-0000-0000FD000000}"/>
    <cellStyle name="Link Units (0) 3 2" xfId="283" xr:uid="{00000000-0005-0000-0000-0000FE000000}"/>
    <cellStyle name="Link Units (0) 3 2 2" xfId="4541" xr:uid="{0FF0F57A-5CDD-4FE8-BB42-BAB1BA0518CB}"/>
    <cellStyle name="Link Units (0) 3 2_Exist Trunk Assets - Transport" xfId="7905" xr:uid="{ED7B3752-C6D9-4B4A-AE40-12D99BCAC647}"/>
    <cellStyle name="Link Units (0) 3 3" xfId="4542" xr:uid="{DA889A3C-CCC7-4F12-9DD1-93410EDA7E99}"/>
    <cellStyle name="Link Units (0) 3_Exist Trunk Assets - Transport" xfId="7904" xr:uid="{FBEE3B5C-73DA-4A13-A31B-7D8AD1C04649}"/>
    <cellStyle name="Link Units (0) 4" xfId="284" xr:uid="{00000000-0005-0000-0000-0000FF000000}"/>
    <cellStyle name="Link Units (0) 4 2" xfId="285" xr:uid="{00000000-0005-0000-0000-000000010000}"/>
    <cellStyle name="Link Units (0) 4 2 2" xfId="4543" xr:uid="{4F3D14F0-EE2A-4271-8CAF-166942A9816D}"/>
    <cellStyle name="Link Units (0) 4 2_Exist Trunk Assets - Transport" xfId="7907" xr:uid="{E5BFFBFC-5C38-4E8A-B912-E94339E44ADF}"/>
    <cellStyle name="Link Units (0) 4 3" xfId="4544" xr:uid="{44DED24E-2A61-4726-89FD-2A90B9D3674F}"/>
    <cellStyle name="Link Units (0) 4_Exist Trunk Assets - Transport" xfId="7906" xr:uid="{D234A023-D8D3-49C7-8815-30712BD799A3}"/>
    <cellStyle name="Link Units (0) 5" xfId="286" xr:uid="{00000000-0005-0000-0000-000001010000}"/>
    <cellStyle name="Link Units (0) 5 2" xfId="287" xr:uid="{00000000-0005-0000-0000-000002010000}"/>
    <cellStyle name="Link Units (0) 5 2 2" xfId="4545" xr:uid="{9AFCFF31-0455-41A8-A535-9D85D743D518}"/>
    <cellStyle name="Link Units (0) 5 2_Exist Trunk Assets - Transport" xfId="7909" xr:uid="{B48850B5-C00F-4003-89ED-ACF36F7C5344}"/>
    <cellStyle name="Link Units (0) 5 3" xfId="4546" xr:uid="{86842C01-23FB-4276-9DBF-40216B81A24C}"/>
    <cellStyle name="Link Units (0) 5_Exist Trunk Assets - Transport" xfId="7908" xr:uid="{ED31DE10-5BE5-481D-85F7-E00430CBB385}"/>
    <cellStyle name="Link Units (0) 6" xfId="4547" xr:uid="{43B49689-2827-4639-A1EE-3A51E4DB64A7}"/>
    <cellStyle name="Link Units (0) 6 2" xfId="4548" xr:uid="{4C89D4E2-684B-43A5-9AB7-1580A86F6CB4}"/>
    <cellStyle name="Link Units (0) 7" xfId="4549" xr:uid="{DAF00DE8-D5ED-4BF7-8DDC-0D94E39171D4}"/>
    <cellStyle name="Link Units (0) 7 2" xfId="4550" xr:uid="{74D81330-F9C6-4480-B592-933A80FAEA17}"/>
    <cellStyle name="Link Units (0) 8" xfId="4551" xr:uid="{03A6EFD0-66D3-4A63-9CA9-AE680A3C1AC6}"/>
    <cellStyle name="Link Units (0) 8 2" xfId="4552" xr:uid="{49878CDE-855B-4C48-ADE3-D920BEB1668E}"/>
    <cellStyle name="Link Units (0) 9" xfId="4553" xr:uid="{3FC2FA2D-2920-4A8C-ADB8-8F57D6637DFA}"/>
    <cellStyle name="Link Units (0) 9 2" xfId="4554" xr:uid="{A1A29468-62B5-4056-8F3A-DD25F4F4824E}"/>
    <cellStyle name="Link Units (0)_Exist Trunk Assets - Transport" xfId="7901" xr:uid="{F9D87C27-BC6F-4F49-9C3A-B4469C889C99}"/>
    <cellStyle name="Link Units (1)" xfId="288" xr:uid="{00000000-0005-0000-0000-000003010000}"/>
    <cellStyle name="Link Units (1) 10" xfId="4555" xr:uid="{858D0316-369D-4A31-8167-EF5AAA9450BC}"/>
    <cellStyle name="Link Units (1) 10 2" xfId="4556" xr:uid="{596719EE-C43C-40CC-BAFE-9F678100D328}"/>
    <cellStyle name="Link Units (1) 11" xfId="4557" xr:uid="{AE127F4C-4506-48CE-A0FA-02FE91027078}"/>
    <cellStyle name="Link Units (1) 11 2" xfId="4558" xr:uid="{0F33953F-8469-43FB-B41A-7FDC5FC458BB}"/>
    <cellStyle name="Link Units (1) 12" xfId="4559" xr:uid="{D8D615FF-FAC8-4551-B57B-415F556224C6}"/>
    <cellStyle name="Link Units (1) 2" xfId="289" xr:uid="{00000000-0005-0000-0000-000004010000}"/>
    <cellStyle name="Link Units (1) 2 2" xfId="4560" xr:uid="{114FA1C5-C4FD-4BAD-87A4-E02FAF6BC84B}"/>
    <cellStyle name="Link Units (1) 2_Exist Trunk Assets - Transport" xfId="7911" xr:uid="{F46A45F5-ED75-4F0C-A8E2-222E24DEAB98}"/>
    <cellStyle name="Link Units (1) 3" xfId="290" xr:uid="{00000000-0005-0000-0000-000005010000}"/>
    <cellStyle name="Link Units (1) 3 2" xfId="4561" xr:uid="{A145DEF0-2FFA-4F91-AB04-5E5538746A48}"/>
    <cellStyle name="Link Units (1) 3_Exist Trunk Assets - Transport" xfId="7912" xr:uid="{F86D2182-D9DF-424B-9F17-9C5FEAD35082}"/>
    <cellStyle name="Link Units (1) 4" xfId="291" xr:uid="{00000000-0005-0000-0000-000006010000}"/>
    <cellStyle name="Link Units (1) 4 2" xfId="4562" xr:uid="{68240080-B597-411B-9406-2EF9157D0E0D}"/>
    <cellStyle name="Link Units (1) 4_Exist Trunk Assets - Transport" xfId="7913" xr:uid="{B5F4E458-92DE-4CF2-A9E6-7E004D0C8F5C}"/>
    <cellStyle name="Link Units (1) 5" xfId="292" xr:uid="{00000000-0005-0000-0000-000007010000}"/>
    <cellStyle name="Link Units (1) 5 2" xfId="4563" xr:uid="{8C59393A-5C9D-41EA-AA12-32FDA58C4E71}"/>
    <cellStyle name="Link Units (1) 5_Exist Trunk Assets - Transport" xfId="7914" xr:uid="{4C0F6176-FB08-4D98-AC68-0C446209CD7A}"/>
    <cellStyle name="Link Units (1) 6" xfId="4564" xr:uid="{3FF09867-6E5C-4C11-80A0-66E6D7FD55AE}"/>
    <cellStyle name="Link Units (1) 6 2" xfId="4565" xr:uid="{334EC733-FE06-42CA-8B6D-4C4B810DC0B6}"/>
    <cellStyle name="Link Units (1) 7" xfId="4566" xr:uid="{4649DDD6-8716-4DE2-8018-CA494855B498}"/>
    <cellStyle name="Link Units (1) 7 2" xfId="4567" xr:uid="{88C277EA-F877-41E5-9A26-9A9453482C08}"/>
    <cellStyle name="Link Units (1) 8" xfId="4568" xr:uid="{A2CC3DD0-A605-4315-ADE3-7763145D3779}"/>
    <cellStyle name="Link Units (1) 8 2" xfId="4569" xr:uid="{F624096F-2BB9-4152-9E3B-3EC734EC8FC0}"/>
    <cellStyle name="Link Units (1) 9" xfId="4570" xr:uid="{87505CC2-413A-4D6E-9DF9-2AB2DC52379F}"/>
    <cellStyle name="Link Units (1) 9 2" xfId="4571" xr:uid="{841E1AA5-054F-4AC3-8890-76CD35C95F8E}"/>
    <cellStyle name="Link Units (1)_Exist Trunk Assets - Transport" xfId="7910" xr:uid="{E9E690CB-82F7-489C-ADB9-E640F06B7726}"/>
    <cellStyle name="Link Units (2)" xfId="293" xr:uid="{00000000-0005-0000-0000-000008010000}"/>
    <cellStyle name="Link Units (2) 10" xfId="4572" xr:uid="{CE7728EC-BCC9-448B-8CA3-C3F37ED04ADC}"/>
    <cellStyle name="Link Units (2) 10 2" xfId="4573" xr:uid="{7A4B171B-E1FA-4C2B-8E70-E97E43C23FE4}"/>
    <cellStyle name="Link Units (2) 11" xfId="4574" xr:uid="{B3B9F3C4-5078-4139-92BA-78E8F43E6494}"/>
    <cellStyle name="Link Units (2) 11 2" xfId="4575" xr:uid="{D027F0A5-A863-4A63-995D-E80E28185BC3}"/>
    <cellStyle name="Link Units (2) 12" xfId="4576" xr:uid="{26ABBD8A-4D6F-4FC3-8BD9-F3DD3B3BDEDD}"/>
    <cellStyle name="Link Units (2) 2" xfId="294" xr:uid="{00000000-0005-0000-0000-000009010000}"/>
    <cellStyle name="Link Units (2) 2 2" xfId="295" xr:uid="{00000000-0005-0000-0000-00000A010000}"/>
    <cellStyle name="Link Units (2) 2 2 2" xfId="4577" xr:uid="{67C0A443-1E5A-4EBB-8DD0-1B18A8259277}"/>
    <cellStyle name="Link Units (2) 2 2_Exist Trunk Assets - Transport" xfId="7917" xr:uid="{74B62491-4B53-4DFB-A097-D4C7D9063F61}"/>
    <cellStyle name="Link Units (2) 2 3" xfId="4578" xr:uid="{BD748A20-E351-4FAF-B7D8-077019B4666A}"/>
    <cellStyle name="Link Units (2) 2_Exist Trunk Assets - Transport" xfId="7916" xr:uid="{F0179B72-CE70-43C1-A244-D5BD4D3A2ADF}"/>
    <cellStyle name="Link Units (2) 3" xfId="296" xr:uid="{00000000-0005-0000-0000-00000B010000}"/>
    <cellStyle name="Link Units (2) 3 2" xfId="297" xr:uid="{00000000-0005-0000-0000-00000C010000}"/>
    <cellStyle name="Link Units (2) 3 2 2" xfId="4579" xr:uid="{CE33FFAD-1F7F-416B-A011-22BF4709FBF3}"/>
    <cellStyle name="Link Units (2) 3 2_Exist Trunk Assets - Transport" xfId="7919" xr:uid="{01B41BA3-DAB6-41AE-AB88-A476BD01399F}"/>
    <cellStyle name="Link Units (2) 3 3" xfId="4580" xr:uid="{FA903D2A-CBED-40AB-904D-6EB3633D31A7}"/>
    <cellStyle name="Link Units (2) 3_Exist Trunk Assets - Transport" xfId="7918" xr:uid="{08F7C3F2-374B-4834-B399-FB6288B60860}"/>
    <cellStyle name="Link Units (2) 4" xfId="298" xr:uid="{00000000-0005-0000-0000-00000D010000}"/>
    <cellStyle name="Link Units (2) 4 2" xfId="299" xr:uid="{00000000-0005-0000-0000-00000E010000}"/>
    <cellStyle name="Link Units (2) 4 2 2" xfId="4581" xr:uid="{DF58D447-B360-4D63-BDD6-3B79D25C1BB9}"/>
    <cellStyle name="Link Units (2) 4 2_Exist Trunk Assets - Transport" xfId="7921" xr:uid="{A6E301C5-1D8E-4096-A010-A78A77E697FD}"/>
    <cellStyle name="Link Units (2) 4 3" xfId="4582" xr:uid="{206E62F5-4704-4E16-9ADB-6E5A3CB00D36}"/>
    <cellStyle name="Link Units (2) 4_Exist Trunk Assets - Transport" xfId="7920" xr:uid="{289E1A65-4FE3-4236-95E2-8313B79992A1}"/>
    <cellStyle name="Link Units (2) 5" xfId="300" xr:uid="{00000000-0005-0000-0000-00000F010000}"/>
    <cellStyle name="Link Units (2) 5 2" xfId="301" xr:uid="{00000000-0005-0000-0000-000010010000}"/>
    <cellStyle name="Link Units (2) 5 2 2" xfId="4583" xr:uid="{EE25AD3A-744D-47E9-86A8-A53BC509AB3D}"/>
    <cellStyle name="Link Units (2) 5 2_Exist Trunk Assets - Transport" xfId="7923" xr:uid="{6F0F4D09-3EBD-485A-AAFC-A521032200BA}"/>
    <cellStyle name="Link Units (2) 5 3" xfId="4584" xr:uid="{47064DC8-94E1-42A0-AEF0-710B167A250E}"/>
    <cellStyle name="Link Units (2) 5_Exist Trunk Assets - Transport" xfId="7922" xr:uid="{FC6BD3E9-9340-4C6F-91BC-8921BDB365A8}"/>
    <cellStyle name="Link Units (2) 6" xfId="4585" xr:uid="{4BE6E173-640F-4694-BC55-A7B08A493DCE}"/>
    <cellStyle name="Link Units (2) 6 2" xfId="4586" xr:uid="{A3D8E5A6-3C84-401C-BE58-1C0D6A184525}"/>
    <cellStyle name="Link Units (2) 7" xfId="4587" xr:uid="{6B3C8BE6-9A41-48F5-87C1-ED821C286949}"/>
    <cellStyle name="Link Units (2) 7 2" xfId="4588" xr:uid="{11989ACC-8CF9-4035-BCFC-5DD445A06D0B}"/>
    <cellStyle name="Link Units (2) 8" xfId="4589" xr:uid="{17BFC3BF-C5BB-4A08-909E-F5FB3B679188}"/>
    <cellStyle name="Link Units (2) 8 2" xfId="4590" xr:uid="{73E960EF-A8E3-4C90-A8D0-F7816EDFC334}"/>
    <cellStyle name="Link Units (2) 8 3" xfId="4591" xr:uid="{83BD4B03-E8C7-4189-8289-06B805818203}"/>
    <cellStyle name="Link Units (2) 9" xfId="4592" xr:uid="{B10C2B5A-3C11-42DA-9F0B-B936E78DD3FF}"/>
    <cellStyle name="Link Units (2) 9 2" xfId="4593" xr:uid="{9A2D382E-08AE-4647-A20B-EC53E591A3CF}"/>
    <cellStyle name="Link Units (2) 9 3" xfId="4594" xr:uid="{CDE1774D-3480-41CB-A30D-8071E68ED941}"/>
    <cellStyle name="Link Units (2)_Exist Trunk Assets - Transport" xfId="7915" xr:uid="{FB939D77-0FE9-4C54-A704-F6D74554E97E}"/>
    <cellStyle name="Linked" xfId="302" xr:uid="{00000000-0005-0000-0000-000011010000}"/>
    <cellStyle name="Linked 2" xfId="4595" xr:uid="{2A870A59-5724-428B-8721-D1F0C34E1125}"/>
    <cellStyle name="Linked 3" xfId="4596" xr:uid="{F3BE1C8E-44DA-4109-AF14-E429DDE40971}"/>
    <cellStyle name="Linked Cell 10" xfId="4597" xr:uid="{F9AB48EA-ADDC-4CE5-84F0-8177BDE24D39}"/>
    <cellStyle name="Linked Cell 10 2" xfId="4598" xr:uid="{F9B85328-0665-47C0-AFF2-61768B6A6CCF}"/>
    <cellStyle name="Linked Cell 10 3" xfId="4599" xr:uid="{E437E5C1-F6AA-4179-9B64-BDD9EE41C17D}"/>
    <cellStyle name="Linked Cell 11" xfId="4600" xr:uid="{2C52A49A-E45E-4FB0-B55E-55D3DAE8B1E9}"/>
    <cellStyle name="Linked Cell 11 2" xfId="4601" xr:uid="{C70B71BB-EF24-4817-A557-3E8A07B2799B}"/>
    <cellStyle name="Linked Cell 11 3" xfId="4602" xr:uid="{1EEE8A0D-B387-486F-88B7-24D04F2A3D8D}"/>
    <cellStyle name="Linked Cell 12" xfId="4603" xr:uid="{D01573E1-BEBA-48B8-9883-110B75E74087}"/>
    <cellStyle name="Linked Cell 12 2" xfId="4604" xr:uid="{1E88F2B3-7CAD-491E-9452-953463091372}"/>
    <cellStyle name="Linked Cell 12 3" xfId="4605" xr:uid="{2E9726AF-3BE3-4F16-984B-4560E8CE7FCA}"/>
    <cellStyle name="Linked Cell 13" xfId="4606" xr:uid="{EE2ACF1B-DCB7-4BDA-89C4-72D76E254435}"/>
    <cellStyle name="Linked Cell 13 2" xfId="4607" xr:uid="{809C3293-953B-42EA-B89A-3F479EDBC6BB}"/>
    <cellStyle name="Linked Cell 13 3" xfId="4608" xr:uid="{233DF257-71B9-4ABA-9B1D-2B8784AA3CF5}"/>
    <cellStyle name="Linked Cell 14" xfId="4609" xr:uid="{DD64947A-A137-46E2-86AF-5D667D85CE5C}"/>
    <cellStyle name="Linked Cell 14 2" xfId="4610" xr:uid="{7A9B8909-E3A3-4555-9599-5F53B87B022F}"/>
    <cellStyle name="Linked Cell 14 3" xfId="4611" xr:uid="{3ED538EF-C7D3-4B64-93CA-056CE57E0289}"/>
    <cellStyle name="Linked Cell 15" xfId="4612" xr:uid="{631F75A6-29D9-443A-BAE7-4D7B71A0CAF9}"/>
    <cellStyle name="Linked Cell 15 2" xfId="4613" xr:uid="{0931B811-9899-44FB-97A9-CD565FCCCEC6}"/>
    <cellStyle name="Linked Cell 15 3" xfId="4614" xr:uid="{DECE76DE-FB59-4751-AC64-DC48BD68A4B4}"/>
    <cellStyle name="Linked Cell 16" xfId="4615" xr:uid="{0B669B37-89C1-4255-B225-66448FCC4C71}"/>
    <cellStyle name="Linked Cell 16 2" xfId="4616" xr:uid="{D6487EFE-96C9-4DBF-B81B-25E510263D70}"/>
    <cellStyle name="Linked Cell 16 3" xfId="4617" xr:uid="{1E644B50-4D2C-4A9D-9343-13FE622C8C6B}"/>
    <cellStyle name="Linked Cell 17" xfId="4618" xr:uid="{B9BAFC0A-D321-445C-9698-80889B396F6F}"/>
    <cellStyle name="Linked Cell 17 2" xfId="4619" xr:uid="{59073F3F-7505-4D44-A183-9744590D0CEA}"/>
    <cellStyle name="Linked Cell 17 3" xfId="4620" xr:uid="{5668BD4A-9F6F-42C0-BCC0-384825825E43}"/>
    <cellStyle name="Linked Cell 18" xfId="4621" xr:uid="{3D88783E-240F-4DE1-8670-47303829FA51}"/>
    <cellStyle name="Linked Cell 18 2" xfId="4622" xr:uid="{48C120E5-089B-4E24-A37E-9ED5553FB251}"/>
    <cellStyle name="Linked Cell 18 3" xfId="4623" xr:uid="{79D75D32-A60E-4BC7-9EA5-1B5C9AFA2BEF}"/>
    <cellStyle name="Linked Cell 19" xfId="4624" xr:uid="{9F40F298-10A3-4578-946B-B33216D368D0}"/>
    <cellStyle name="Linked Cell 19 2" xfId="4625" xr:uid="{BA17617D-B880-4893-BE14-518666A1BF31}"/>
    <cellStyle name="Linked Cell 19 3" xfId="4626" xr:uid="{C899DDB8-2463-4765-A5D3-50EDC49D9582}"/>
    <cellStyle name="Linked Cell 2" xfId="50" xr:uid="{00000000-0005-0000-0000-000012010000}"/>
    <cellStyle name="Linked Cell 2 2" xfId="4627" xr:uid="{856BDA04-3CD1-45FB-A3AC-AE208D279000}"/>
    <cellStyle name="Linked Cell 2 3" xfId="4628" xr:uid="{F46331C2-CDA6-4833-ACFD-CBE66F46FF09}"/>
    <cellStyle name="Linked Cell 2_Exist Trunk Assets - Transport" xfId="7924" xr:uid="{2E359330-4046-4131-90F6-38522AF8A0FA}"/>
    <cellStyle name="Linked Cell 20" xfId="4629" xr:uid="{EFAD7E01-68EF-494C-ACED-191D95A2E12B}"/>
    <cellStyle name="Linked Cell 20 2" xfId="4630" xr:uid="{A634A424-54B9-44BF-AD03-FC9B16EC3232}"/>
    <cellStyle name="Linked Cell 20 3" xfId="4631" xr:uid="{6F6E57A1-266E-42CE-B166-A6FFA39F50C0}"/>
    <cellStyle name="Linked Cell 21" xfId="4632" xr:uid="{84A1B1D4-5282-4F96-9BB0-701A8A19A82F}"/>
    <cellStyle name="Linked Cell 21 2" xfId="4633" xr:uid="{CA74D6D6-62D2-4E1B-8127-979A835700A8}"/>
    <cellStyle name="Linked Cell 21 3" xfId="4634" xr:uid="{9C338687-8C66-4046-9EFD-4FCB6EBACB15}"/>
    <cellStyle name="Linked Cell 22" xfId="4635" xr:uid="{2B0408AF-A9B6-45E5-8378-7D21BA5B683B}"/>
    <cellStyle name="Linked Cell 22 2" xfId="4636" xr:uid="{0529F884-B177-435A-B020-51EACBF977F7}"/>
    <cellStyle name="Linked Cell 22 3" xfId="4637" xr:uid="{C388913F-7AFD-466A-B063-17917874E4B8}"/>
    <cellStyle name="Linked Cell 23" xfId="4638" xr:uid="{95085AD9-E79B-443F-8AFB-79E1D523608A}"/>
    <cellStyle name="Linked Cell 23 2" xfId="4639" xr:uid="{BAC1FA4F-A581-4392-AE41-CE783F1BA43E}"/>
    <cellStyle name="Linked Cell 23 3" xfId="4640" xr:uid="{B98F339B-75BA-4327-9449-8EAB016F6F3B}"/>
    <cellStyle name="Linked Cell 24" xfId="4641" xr:uid="{1C335646-3C6A-4EAE-9D11-0BB552F0D31C}"/>
    <cellStyle name="Linked Cell 24 2" xfId="4642" xr:uid="{57D3010F-A5AF-417F-80C4-E7D5BF5619B4}"/>
    <cellStyle name="Linked Cell 24 3" xfId="4643" xr:uid="{4F91A4B9-276F-47B5-854D-2599E45D51DA}"/>
    <cellStyle name="Linked Cell 25" xfId="4644" xr:uid="{BAA846BC-281E-4712-88EA-B2F6CE0931D4}"/>
    <cellStyle name="Linked Cell 25 2" xfId="4645" xr:uid="{7A2A3EB6-5469-45D1-A4A4-F031FD0CEEB2}"/>
    <cellStyle name="Linked Cell 25 3" xfId="4646" xr:uid="{A898A72A-760D-4B19-82A8-17923E74468D}"/>
    <cellStyle name="Linked Cell 26" xfId="4647" xr:uid="{C208A74E-BC1C-4879-B69B-1E655835926D}"/>
    <cellStyle name="Linked Cell 26 2" xfId="4648" xr:uid="{9618FC93-5F31-4F31-B208-ABCE32F0E926}"/>
    <cellStyle name="Linked Cell 26 3" xfId="4649" xr:uid="{9389DD7A-ED05-40EC-B27B-03DBEFEF5021}"/>
    <cellStyle name="Linked Cell 27" xfId="4650" xr:uid="{C9AD4F91-7B17-4CE7-B417-5656EC525175}"/>
    <cellStyle name="Linked Cell 27 2" xfId="4651" xr:uid="{0DEF715E-B903-4431-B49D-863105F672C1}"/>
    <cellStyle name="Linked Cell 27 3" xfId="4652" xr:uid="{A3ABD3AB-B99D-481E-9D20-B499AFF7C60B}"/>
    <cellStyle name="Linked Cell 28" xfId="4653" xr:uid="{CFCF28B4-CB47-481C-86D3-BF6336928E41}"/>
    <cellStyle name="Linked Cell 28 2" xfId="4654" xr:uid="{C3181FAA-F095-4F35-B8A7-08DFBC98F4D5}"/>
    <cellStyle name="Linked Cell 28 3" xfId="4655" xr:uid="{FB9299DD-EB05-45AF-8576-61EAE3B6DFDD}"/>
    <cellStyle name="Linked Cell 29" xfId="4656" xr:uid="{A83B0A49-8CC5-49CE-9DBF-1276BA097493}"/>
    <cellStyle name="Linked Cell 29 2" xfId="4657" xr:uid="{AD071A7E-3281-4E1B-A5E8-DFBF96D62C40}"/>
    <cellStyle name="Linked Cell 29 3" xfId="4658" xr:uid="{25707FBB-6CFE-441F-8ED4-E615CB0C7E38}"/>
    <cellStyle name="Linked Cell 3" xfId="4659" xr:uid="{67A3C66D-70F2-443A-BA02-103308AA8438}"/>
    <cellStyle name="Linked Cell 3 2" xfId="4660" xr:uid="{307D70FA-9A2E-4F35-9A57-5838235E26D4}"/>
    <cellStyle name="Linked Cell 3 3" xfId="4661" xr:uid="{38B6C279-9403-4F73-9F77-484F537269AB}"/>
    <cellStyle name="Linked Cell 30" xfId="4662" xr:uid="{F0587493-0F4C-4AA2-B6A7-65A4F28CC270}"/>
    <cellStyle name="Linked Cell 30 2" xfId="4663" xr:uid="{C1683EEB-7B3F-4F0D-96D8-C1645BB67FDF}"/>
    <cellStyle name="Linked Cell 30 3" xfId="4664" xr:uid="{3F9857ED-07B9-4F6F-87B5-68094C4E776D}"/>
    <cellStyle name="Linked Cell 31" xfId="4665" xr:uid="{C9DA782D-490A-427B-898A-54B7F2F4E4CD}"/>
    <cellStyle name="Linked Cell 31 2" xfId="4666" xr:uid="{04F7E87E-BFD6-46DC-973C-B2D947F6A6CC}"/>
    <cellStyle name="Linked Cell 31 3" xfId="4667" xr:uid="{201445CC-CEF3-4369-B996-7D61F0E7B65B}"/>
    <cellStyle name="Linked Cell 32" xfId="4668" xr:uid="{F8DE0963-7B7F-421A-84FC-B16AE3B3DDAB}"/>
    <cellStyle name="Linked Cell 32 2" xfId="4669" xr:uid="{DD1AB53D-2B35-4F1B-8185-D1DC8BA8B1A0}"/>
    <cellStyle name="Linked Cell 32 3" xfId="4670" xr:uid="{D8E9CB30-D65B-49A0-8554-AB72ED7FA8A5}"/>
    <cellStyle name="Linked Cell 33" xfId="4671" xr:uid="{338114FE-9E6F-4BE3-9688-BEFC404EF8C3}"/>
    <cellStyle name="Linked Cell 33 2" xfId="4672" xr:uid="{16EB6EAE-F5A9-4364-A013-F75FAE81BBA7}"/>
    <cellStyle name="Linked Cell 33 3" xfId="4673" xr:uid="{CBB840A1-45B0-4039-A559-1B9781AF6054}"/>
    <cellStyle name="Linked Cell 34" xfId="4674" xr:uid="{8BE582E6-EF36-461C-B986-AC8854708952}"/>
    <cellStyle name="Linked Cell 34 2" xfId="4675" xr:uid="{9C1784F9-99F4-4586-8F83-AAA75BB3E3AB}"/>
    <cellStyle name="Linked Cell 34 3" xfId="4676" xr:uid="{952A5729-B0D5-4D30-A173-300A156CB5A4}"/>
    <cellStyle name="Linked Cell 35" xfId="4677" xr:uid="{56D3D1EF-5FF7-44DC-9D73-A4425158BBFC}"/>
    <cellStyle name="Linked Cell 35 2" xfId="4678" xr:uid="{123527C2-40C3-4E99-87E2-621F303FBCF3}"/>
    <cellStyle name="Linked Cell 35 3" xfId="4679" xr:uid="{0CACEBC8-7777-4F18-95AF-FB958F8222B9}"/>
    <cellStyle name="Linked Cell 36" xfId="4680" xr:uid="{859B58C5-4A0C-411C-BA85-B2DC85399EE1}"/>
    <cellStyle name="Linked Cell 36 2" xfId="4681" xr:uid="{27DA83F1-BA97-44E4-A0B6-F2490B6A0EAB}"/>
    <cellStyle name="Linked Cell 36 3" xfId="4682" xr:uid="{2A9A831A-5FB8-4BBA-8B79-F06C332E1586}"/>
    <cellStyle name="Linked Cell 37" xfId="4683" xr:uid="{CD345228-BD2F-41E5-B756-ABFBF1F14C03}"/>
    <cellStyle name="Linked Cell 37 2" xfId="4684" xr:uid="{8CFF01E6-A26E-4CF7-A767-C3CA67E6A04A}"/>
    <cellStyle name="Linked Cell 37 3" xfId="4685" xr:uid="{DD737C39-2BFE-45C5-A0CB-6C9B4090B871}"/>
    <cellStyle name="Linked Cell 4" xfId="4686" xr:uid="{4A861CBE-575A-437C-B394-32E01C113883}"/>
    <cellStyle name="Linked Cell 4 2" xfId="4687" xr:uid="{482DC9C3-01C5-4F4F-B5A1-27DD20895105}"/>
    <cellStyle name="Linked Cell 4 3" xfId="4688" xr:uid="{EDCA90F0-4D8F-44E1-AC2E-0914614FA44B}"/>
    <cellStyle name="Linked Cell 5" xfId="4689" xr:uid="{D6D45293-092D-4748-A28F-0AECAC95F832}"/>
    <cellStyle name="Linked Cell 5 2" xfId="4690" xr:uid="{729777D5-0EEB-49A3-9A67-60B82B06B4F2}"/>
    <cellStyle name="Linked Cell 5 3" xfId="4691" xr:uid="{A40B6BAA-729E-4A58-B30B-7B8F85779496}"/>
    <cellStyle name="Linked Cell 6" xfId="4692" xr:uid="{3BDFC067-79FC-4B3C-A644-C6FC213B97D0}"/>
    <cellStyle name="Linked Cell 6 2" xfId="4693" xr:uid="{2BA79FE7-B0AE-4874-B564-14CECF1C6574}"/>
    <cellStyle name="Linked Cell 6 3" xfId="4694" xr:uid="{1A27138D-3340-4ADA-BE5E-9E701756002C}"/>
    <cellStyle name="Linked Cell 7" xfId="4695" xr:uid="{C3E3827C-82BC-438A-B4F4-571E0B51E4BE}"/>
    <cellStyle name="Linked Cell 7 2" xfId="4696" xr:uid="{56016199-28D5-4C7F-AFA2-457540BACF9E}"/>
    <cellStyle name="Linked Cell 7 3" xfId="4697" xr:uid="{014640F5-7911-4110-B214-B43BA4817F67}"/>
    <cellStyle name="Linked Cell 8" xfId="4698" xr:uid="{551ABAF4-6903-4A43-A949-6CB4E13A6A2D}"/>
    <cellStyle name="Linked Cell 8 2" xfId="4699" xr:uid="{42FBC55D-884F-4C5A-9C9B-7CD0E5468C77}"/>
    <cellStyle name="Linked Cell 8 3" xfId="4700" xr:uid="{4A8F781E-2ED7-45E3-A15C-220768A2E69E}"/>
    <cellStyle name="Linked Cell 9" xfId="4701" xr:uid="{FCD017F8-DCEF-4B59-9638-FFB5B0583C1D}"/>
    <cellStyle name="Linked Cell 9 2" xfId="4702" xr:uid="{5B7237AD-BB0A-48AA-BE50-F89AC1CC89F3}"/>
    <cellStyle name="Linked Cell 9 3" xfId="4703" xr:uid="{678B2F94-E0C9-4461-9E86-F37CD44382F2}"/>
    <cellStyle name="List Price" xfId="303" xr:uid="{00000000-0005-0000-0000-000013010000}"/>
    <cellStyle name="List Price 2" xfId="304" xr:uid="{00000000-0005-0000-0000-000014010000}"/>
    <cellStyle name="List Price 2 2" xfId="4704" xr:uid="{76AF9ED9-DE8A-47AF-8183-2956E9CF834F}"/>
    <cellStyle name="List Price 2 3" xfId="4705" xr:uid="{F625D8F2-39B1-4DCD-B53D-58FCA3DDF515}"/>
    <cellStyle name="List Price 2_Exist Trunk Assets - Transport" xfId="7926" xr:uid="{7B4E53B0-1FC9-443F-AE3C-F29C85831DE5}"/>
    <cellStyle name="List Price 3" xfId="4706" xr:uid="{199A2715-5E5F-4E9B-87F9-F3FE33131DDA}"/>
    <cellStyle name="List Price 4" xfId="4707" xr:uid="{057EEE79-21F2-49C2-BFA1-19B4B8713354}"/>
    <cellStyle name="List Price_Exist Trunk Assets - Transport" xfId="7925" xr:uid="{B44FAA22-7EA4-4BCA-9309-C09AA77AAE57}"/>
    <cellStyle name="Malý nadpis" xfId="305" xr:uid="{00000000-0005-0000-0000-000015010000}"/>
    <cellStyle name="Malý nadpis 2" xfId="4708" xr:uid="{835B9EC4-98F4-4554-A9CB-EC030F392003}"/>
    <cellStyle name="Malý nadpis 3" xfId="4709" xr:uid="{F5B3DBB5-B5A5-4CCE-B507-F48F4A7CA649}"/>
    <cellStyle name="Malý nadpis_Exist Trunk Assets - Transport" xfId="7927" xr:uid="{906122D2-F369-4E2D-B488-993D2CC53F4B}"/>
    <cellStyle name="meny_laroux" xfId="306" xr:uid="{00000000-0005-0000-0000-000016010000}"/>
    <cellStyle name="miny_laroux" xfId="307" xr:uid="{00000000-0005-0000-0000-000017010000}"/>
    <cellStyle name="Model Name" xfId="51" xr:uid="{00000000-0005-0000-0000-000018010000}"/>
    <cellStyle name="Model Name 2" xfId="4710" xr:uid="{E71A4FB8-F6E6-4E5A-8753-032D8F5901AF}"/>
    <cellStyle name="Model Name 3" xfId="4711" xr:uid="{670065D5-8EDB-406A-85DC-6F0050CC6A51}"/>
    <cellStyle name="Model Name_Exist Trunk Assets - Transport" xfId="7928" xr:uid="{8B9206F3-8CB7-4B5C-B003-1DDAA2EFAD2D}"/>
    <cellStyle name="Neutral 10" xfId="4712" xr:uid="{82EEDE56-10E9-41C1-AADD-0864134B6026}"/>
    <cellStyle name="Neutral 10 2" xfId="4713" xr:uid="{F5A45636-5BC8-4F3B-9F1B-CB519C62D9FD}"/>
    <cellStyle name="Neutral 10 3" xfId="4714" xr:uid="{C1D5F693-2149-41C4-B769-75CD6B34255C}"/>
    <cellStyle name="Neutral 11" xfId="4715" xr:uid="{D1DABBC2-0166-4B13-818A-6CA4B2D588EC}"/>
    <cellStyle name="Neutral 11 2" xfId="4716" xr:uid="{833C6F0F-4DC3-455A-942F-BF0F7F575A6E}"/>
    <cellStyle name="Neutral 11 3" xfId="4717" xr:uid="{B6864915-B3BE-4BBF-AC63-949E2B7DE42E}"/>
    <cellStyle name="Neutral 12" xfId="4718" xr:uid="{9F9D7AFD-8FF9-4D24-8CEE-2714DBAB2F5F}"/>
    <cellStyle name="Neutral 12 2" xfId="4719" xr:uid="{E0249DBE-5615-4EFD-8327-499737D9C5C4}"/>
    <cellStyle name="Neutral 12 3" xfId="4720" xr:uid="{A9B12C89-7180-4182-98AE-7C2390C36169}"/>
    <cellStyle name="Neutral 13" xfId="4721" xr:uid="{0862C1BE-DA58-4E9A-850B-CF30795A16CE}"/>
    <cellStyle name="Neutral 13 2" xfId="4722" xr:uid="{24F49443-FD3C-4528-AC52-F91D20881093}"/>
    <cellStyle name="Neutral 13 3" xfId="4723" xr:uid="{8500709D-E06B-484F-87AF-22ED29CA12E6}"/>
    <cellStyle name="Neutral 14" xfId="4724" xr:uid="{E778391B-BD72-46E2-A3A9-9F28606C4302}"/>
    <cellStyle name="Neutral 14 2" xfId="4725" xr:uid="{3B92A2AA-AB56-4307-9ECB-DDA3A93CB6A3}"/>
    <cellStyle name="Neutral 14 3" xfId="4726" xr:uid="{0CA57ADA-2E2D-4EB4-9E04-9BBB0CFB3EEE}"/>
    <cellStyle name="Neutral 15" xfId="4727" xr:uid="{7281C15C-3F21-4186-906C-64BD36100251}"/>
    <cellStyle name="Neutral 15 2" xfId="4728" xr:uid="{87B3C4A7-4E42-4F2C-BF03-6742CDB6CAE5}"/>
    <cellStyle name="Neutral 15 3" xfId="4729" xr:uid="{C5DD53A0-B669-4C2B-AD6A-39FC29596792}"/>
    <cellStyle name="Neutral 16" xfId="4730" xr:uid="{E72281B7-D74B-434E-8A97-C4A019CBC2CA}"/>
    <cellStyle name="Neutral 16 2" xfId="4731" xr:uid="{E57200FF-BD69-497E-8764-0A715335582E}"/>
    <cellStyle name="Neutral 16 3" xfId="4732" xr:uid="{359E5DE0-8619-4116-81DA-9412237EDC1B}"/>
    <cellStyle name="Neutral 17" xfId="4733" xr:uid="{E75B5EFD-A52B-449D-B9BA-83E3A6332B4F}"/>
    <cellStyle name="Neutral 17 2" xfId="4734" xr:uid="{04FC9B00-D0BB-4B36-B9D0-459BECD067AC}"/>
    <cellStyle name="Neutral 17 3" xfId="4735" xr:uid="{50061099-AE4D-410D-AF27-42FA1E3172FA}"/>
    <cellStyle name="Neutral 18" xfId="4736" xr:uid="{E118BAAA-00EF-4412-836B-553B18336FA5}"/>
    <cellStyle name="Neutral 18 2" xfId="4737" xr:uid="{218854B9-758F-48FB-AD8D-782B7E0DA7A9}"/>
    <cellStyle name="Neutral 18 3" xfId="4738" xr:uid="{C837813E-F578-4C97-AB21-8AB2D812A9E3}"/>
    <cellStyle name="Neutral 19" xfId="4739" xr:uid="{D305F769-B6C9-4753-86FE-DE77730ECB39}"/>
    <cellStyle name="Neutral 19 2" xfId="4740" xr:uid="{6570DC97-0F29-40E2-8893-9877ACCC5B2F}"/>
    <cellStyle name="Neutral 19 3" xfId="4741" xr:uid="{BBBD9A7A-7182-4B3E-A79E-EB452FB08729}"/>
    <cellStyle name="Neutral 2" xfId="52" xr:uid="{00000000-0005-0000-0000-000019010000}"/>
    <cellStyle name="Neutral 2 2" xfId="4742" xr:uid="{908165A8-16AF-4FF8-A4E6-37C5AC7C0F7B}"/>
    <cellStyle name="Neutral 2 3" xfId="4743" xr:uid="{FCA13E39-A6A7-4C44-82EA-E3B5CC7220F1}"/>
    <cellStyle name="Neutral 2_Exist Trunk Assets - Transport" xfId="7929" xr:uid="{914923E5-F7CC-4EE7-B010-47AE186BEF96}"/>
    <cellStyle name="Neutral 20" xfId="4744" xr:uid="{B22A2255-EB4C-46FE-932F-CB5263B7E5A7}"/>
    <cellStyle name="Neutral 20 2" xfId="4745" xr:uid="{50891D9A-1F0F-4D3E-B05D-C621A1C415FA}"/>
    <cellStyle name="Neutral 20 3" xfId="4746" xr:uid="{5719053E-C179-453C-BAB6-1A796FE3FD9E}"/>
    <cellStyle name="Neutral 21" xfId="4747" xr:uid="{DB6803AF-78D9-482F-8E77-151391259398}"/>
    <cellStyle name="Neutral 21 2" xfId="4748" xr:uid="{F47F3440-8467-4753-B16A-AE8A78060975}"/>
    <cellStyle name="Neutral 21 3" xfId="4749" xr:uid="{EDB1FC87-17E0-4E3C-A0C1-222BB64BDA1D}"/>
    <cellStyle name="Neutral 22" xfId="4750" xr:uid="{48753A7B-B972-40B4-A7EE-3715838608D9}"/>
    <cellStyle name="Neutral 22 2" xfId="4751" xr:uid="{3C4B7BEE-3BF2-462D-86FC-F52D2BB00186}"/>
    <cellStyle name="Neutral 22 3" xfId="4752" xr:uid="{191BD704-3C0D-4378-BFEC-0592C5F0CFCD}"/>
    <cellStyle name="Neutral 23" xfId="4753" xr:uid="{EDCFEAA8-E986-4A91-8C87-04D83B40EF01}"/>
    <cellStyle name="Neutral 23 2" xfId="4754" xr:uid="{8457D259-011E-41BA-9D89-0866237A9116}"/>
    <cellStyle name="Neutral 23 3" xfId="4755" xr:uid="{16447DF5-74BD-4BD4-8F45-E66898C52F18}"/>
    <cellStyle name="Neutral 24" xfId="4756" xr:uid="{DA51171C-0BA7-45E9-8FB7-A9E2CCCB020B}"/>
    <cellStyle name="Neutral 24 2" xfId="4757" xr:uid="{4D1796BF-9801-4099-8A8D-CA53FBF4810F}"/>
    <cellStyle name="Neutral 24 3" xfId="4758" xr:uid="{5462FD16-1D5B-441E-940D-306F6D0A3347}"/>
    <cellStyle name="Neutral 25" xfId="4759" xr:uid="{C5DD0973-9A00-43FD-8B1B-46563AEB3219}"/>
    <cellStyle name="Neutral 25 2" xfId="4760" xr:uid="{1BADCF08-6198-4488-ABA4-FB6027FDCEE2}"/>
    <cellStyle name="Neutral 25 3" xfId="4761" xr:uid="{874743C5-9034-42AA-82D5-59B4B42D8039}"/>
    <cellStyle name="Neutral 26" xfId="4762" xr:uid="{6B497E3B-6624-4AC6-8B7C-98C2CE88C47F}"/>
    <cellStyle name="Neutral 26 2" xfId="4763" xr:uid="{E71C5BAF-63FE-4481-B446-A3BB7E0E1E99}"/>
    <cellStyle name="Neutral 26 3" xfId="4764" xr:uid="{0B542F32-CAB7-417E-89F1-1A2470EB1A92}"/>
    <cellStyle name="Neutral 27" xfId="4765" xr:uid="{EF12E512-0489-4EBA-8D4E-37F271A7AF31}"/>
    <cellStyle name="Neutral 27 2" xfId="4766" xr:uid="{EE2808CC-5D86-4D89-9A33-98C08B923003}"/>
    <cellStyle name="Neutral 27 3" xfId="4767" xr:uid="{E5F53DB1-880E-4390-A6C3-3D4D2915F76E}"/>
    <cellStyle name="Neutral 28" xfId="4768" xr:uid="{C9336C08-6999-46EC-90EC-73C982F57FDA}"/>
    <cellStyle name="Neutral 28 2" xfId="4769" xr:uid="{09C9596A-50A8-4408-8CF6-BD7ED7EE562E}"/>
    <cellStyle name="Neutral 28 3" xfId="4770" xr:uid="{07CF3D42-B397-493E-A620-6E92E07D1C78}"/>
    <cellStyle name="Neutral 29" xfId="4771" xr:uid="{116EA82A-F6D2-49D4-9211-23FA9763B91A}"/>
    <cellStyle name="Neutral 29 2" xfId="4772" xr:uid="{4A988C1C-CE0B-42E0-B432-3825FA6C8AB6}"/>
    <cellStyle name="Neutral 29 3" xfId="4773" xr:uid="{7A74422F-7563-4891-9E52-8A22249490B0}"/>
    <cellStyle name="Neutral 3" xfId="4774" xr:uid="{0A87C6E1-9AED-418D-ACB5-4F2F9D94E0D2}"/>
    <cellStyle name="Neutral 3 2" xfId="4775" xr:uid="{D0940A20-2966-4CE0-A461-E8C4294A8FD4}"/>
    <cellStyle name="Neutral 3 3" xfId="4776" xr:uid="{D7C43AA5-5E4B-488C-880F-A81C21B276B5}"/>
    <cellStyle name="Neutral 30" xfId="4777" xr:uid="{877249DA-C61B-4602-8398-9DA5C61D78A9}"/>
    <cellStyle name="Neutral 30 2" xfId="4778" xr:uid="{7D3C4670-F6C0-44C9-81CC-20C245731DD0}"/>
    <cellStyle name="Neutral 30 3" xfId="4779" xr:uid="{8E35902D-D5E6-4EE3-8BB0-13064F64AA89}"/>
    <cellStyle name="Neutral 31" xfId="4780" xr:uid="{570FE868-A5D0-4EB4-905B-DB3CE7FEA48C}"/>
    <cellStyle name="Neutral 31 2" xfId="4781" xr:uid="{D3995102-92FB-4681-A0F1-772D5D73486C}"/>
    <cellStyle name="Neutral 31 3" xfId="4782" xr:uid="{71B9369D-38BA-4C61-BA1F-6397C668C549}"/>
    <cellStyle name="Neutral 32" xfId="4783" xr:uid="{63AF9F86-2C16-462B-8205-53A0875681BA}"/>
    <cellStyle name="Neutral 32 2" xfId="4784" xr:uid="{624D5088-C162-4689-ABD8-E1E095A51378}"/>
    <cellStyle name="Neutral 32 3" xfId="4785" xr:uid="{BC30F51D-DB8B-417F-A072-F8A739DAED65}"/>
    <cellStyle name="Neutral 33" xfId="4786" xr:uid="{A2DCC158-BC1A-4979-8EB2-5CB9865AFBB0}"/>
    <cellStyle name="Neutral 33 2" xfId="4787" xr:uid="{A4479D7F-2FC5-4BA4-99A4-1952455A158C}"/>
    <cellStyle name="Neutral 33 3" xfId="4788" xr:uid="{8D1C16D5-932B-4173-B6E5-6FDAD2333AB5}"/>
    <cellStyle name="Neutral 34" xfId="4789" xr:uid="{11F71899-BAB1-47AB-8C00-041106703C04}"/>
    <cellStyle name="Neutral 34 2" xfId="4790" xr:uid="{BF3AD7DE-BFAF-44F7-94ED-948BF2D83614}"/>
    <cellStyle name="Neutral 34 3" xfId="4791" xr:uid="{7317373C-E0FD-4D67-8C84-C3F93456ADE2}"/>
    <cellStyle name="Neutral 35" xfId="4792" xr:uid="{AAD4B268-2A32-4F1E-8C62-27D16EC00C95}"/>
    <cellStyle name="Neutral 35 2" xfId="4793" xr:uid="{D6370C6A-E057-40E6-BD98-951E3A679655}"/>
    <cellStyle name="Neutral 35 3" xfId="4794" xr:uid="{5F2487B7-CEC0-4D17-8185-5F767DF57248}"/>
    <cellStyle name="Neutral 36" xfId="4795" xr:uid="{CBFC6C7F-19E2-40CF-B977-2491F37DCEF7}"/>
    <cellStyle name="Neutral 36 2" xfId="4796" xr:uid="{BAD7FFCA-7B88-452D-B9A3-DC6219967497}"/>
    <cellStyle name="Neutral 36 3" xfId="4797" xr:uid="{117A2CCF-4104-4305-B612-C51989740737}"/>
    <cellStyle name="Neutral 37" xfId="4798" xr:uid="{670A0AD5-BB0E-467C-9B7C-73AF9FBC8322}"/>
    <cellStyle name="Neutral 37 2" xfId="4799" xr:uid="{BB975736-1234-42D2-9F04-0D379FB29E03}"/>
    <cellStyle name="Neutral 37 3" xfId="4800" xr:uid="{8BBA30BD-C49C-4623-9816-E3648472BD37}"/>
    <cellStyle name="Neutral 4" xfId="4801" xr:uid="{7AA12FFC-4D95-48FD-B356-AA8293A920AF}"/>
    <cellStyle name="Neutral 4 2" xfId="4802" xr:uid="{7F03558E-8074-4E28-B3A7-01DC42F61386}"/>
    <cellStyle name="Neutral 4 3" xfId="4803" xr:uid="{97B7072A-EC2B-4341-AE3C-A57597A01DF1}"/>
    <cellStyle name="Neutral 5" xfId="4804" xr:uid="{4C37A331-340E-47DA-92C6-8CF35F1AEB7F}"/>
    <cellStyle name="Neutral 5 2" xfId="4805" xr:uid="{64A4132F-7E27-4645-86BB-349A9D2D0D13}"/>
    <cellStyle name="Neutral 5 3" xfId="4806" xr:uid="{C81E8CA1-9FF4-4A7E-9495-3F62166C8CD8}"/>
    <cellStyle name="Neutral 6" xfId="4807" xr:uid="{61AE71EB-46D8-448E-B37B-256237F6AFBB}"/>
    <cellStyle name="Neutral 6 2" xfId="4808" xr:uid="{D5850E19-ED31-412D-901A-4A51BB3BA6E5}"/>
    <cellStyle name="Neutral 6 3" xfId="4809" xr:uid="{CF7FA276-A7A3-49C8-8AF1-60A4B40EA770}"/>
    <cellStyle name="Neutral 7" xfId="4810" xr:uid="{B49F5B68-74E5-4162-993D-DDC57CCC1755}"/>
    <cellStyle name="Neutral 7 2" xfId="4811" xr:uid="{7B4C06AE-FE92-4EFF-B693-56BEC408B5A2}"/>
    <cellStyle name="Neutral 7 3" xfId="4812" xr:uid="{1195B0FD-1971-4FD5-AD8C-FA3BF897B175}"/>
    <cellStyle name="Neutral 8" xfId="4813" xr:uid="{E51AF005-2BE6-4F51-B206-8DE7BAB4C2AB}"/>
    <cellStyle name="Neutral 8 2" xfId="4814" xr:uid="{D479427D-6E0B-46F0-A482-CA0A546854CF}"/>
    <cellStyle name="Neutral 8 3" xfId="4815" xr:uid="{3AE99184-94B9-4AA8-A499-13CD8075CEA8}"/>
    <cellStyle name="Neutral 9" xfId="4816" xr:uid="{872AC90A-444F-4981-B810-64176A08A0E3}"/>
    <cellStyle name="Neutral 9 2" xfId="4817" xr:uid="{B655BD2F-8D6E-45A6-BFDD-103F2DA1BF0E}"/>
    <cellStyle name="Neutral 9 3" xfId="4818" xr:uid="{9632FAF2-2D03-4523-9E18-CC1DFE185D73}"/>
    <cellStyle name="Normal" xfId="0" builtinId="0"/>
    <cellStyle name="Normal  - Bold, Underline" xfId="308" xr:uid="{00000000-0005-0000-0000-00001B010000}"/>
    <cellStyle name="Normal  - Bold, Underline 2" xfId="4819" xr:uid="{B0F26708-F52E-4DDC-80C0-E65EF3DE4AC4}"/>
    <cellStyle name="Normal  - Bold, Underline 3" xfId="4820" xr:uid="{A47D3993-2C75-4B4A-8F63-2B6E29597145}"/>
    <cellStyle name="Normal  - Bold, Underline_Exist Trunk Assets - Transport" xfId="7930" xr:uid="{7EB200C1-D66A-48E0-9A87-D78EA57B8BD5}"/>
    <cellStyle name="Normal - Bold" xfId="309" xr:uid="{00000000-0005-0000-0000-00001C010000}"/>
    <cellStyle name="Normal - Bold 2" xfId="4821" xr:uid="{BF2731A3-AFF6-48A9-BC96-EA709A784CCF}"/>
    <cellStyle name="Normal - Bold 3" xfId="4822" xr:uid="{BF5DA4F2-C956-4CF1-A07A-607E769887D9}"/>
    <cellStyle name="Normal - Bold_Exist Trunk Assets - Transport" xfId="7931" xr:uid="{10377236-F106-4A52-87FE-C15D1AC6F9F8}"/>
    <cellStyle name="Normal - Style1" xfId="310" xr:uid="{00000000-0005-0000-0000-00001D010000}"/>
    <cellStyle name="Normal - Style1 10" xfId="4823" xr:uid="{DDB21DB5-8F9A-4393-9D59-9DF10DF1347A}"/>
    <cellStyle name="Normal - Style1 10 2" xfId="4824" xr:uid="{2E27C95B-2150-4175-825B-0D8575E40483}"/>
    <cellStyle name="Normal - Style1 10 3" xfId="4825" xr:uid="{E59FB2DC-6E43-47AF-8579-B0E34521BD49}"/>
    <cellStyle name="Normal - Style1 11" xfId="4826" xr:uid="{550EA4CB-B373-44F6-B310-759AEAB50F18}"/>
    <cellStyle name="Normal - Style1 11 2" xfId="4827" xr:uid="{5F16E7BC-8B73-41DC-BA31-1F5845235680}"/>
    <cellStyle name="Normal - Style1 11 3" xfId="4828" xr:uid="{BB7B172D-9D3D-4A3D-B2C9-4C454779AA7A}"/>
    <cellStyle name="Normal - Style1 12" xfId="4829" xr:uid="{BAF7B36D-EE46-4320-AEC0-55EE6C1CAFC6}"/>
    <cellStyle name="Normal - Style1 13" xfId="4830" xr:uid="{923C2D35-EA83-4A35-BD56-3D5AE94297C6}"/>
    <cellStyle name="Normal - Style1 2" xfId="311" xr:uid="{00000000-0005-0000-0000-00001E010000}"/>
    <cellStyle name="Normal - Style1 2 2" xfId="4831" xr:uid="{E106C12B-6E20-4CF4-BDB8-BF903FF33F25}"/>
    <cellStyle name="Normal - Style1 2 3" xfId="4832" xr:uid="{90766B01-665B-4AAD-8BD8-DECBDC84EF63}"/>
    <cellStyle name="Normal - Style1 2_Exist Trunk Assets - Transport" xfId="7933" xr:uid="{F1CEEFEC-D6C6-421D-8051-551EFEE33D76}"/>
    <cellStyle name="Normal - Style1 3" xfId="312" xr:uid="{00000000-0005-0000-0000-00001F010000}"/>
    <cellStyle name="Normal - Style1 3 2" xfId="4833" xr:uid="{65867F8E-7068-4797-80EE-73696E409E3F}"/>
    <cellStyle name="Normal - Style1 3 3" xfId="4834" xr:uid="{0645CE2B-F865-40A0-BF86-9D54A2BA4F65}"/>
    <cellStyle name="Normal - Style1 3_Exist Trunk Assets - Transport" xfId="7934" xr:uid="{755626B3-6808-4370-BE8C-F2099D62A0A7}"/>
    <cellStyle name="Normal - Style1 4" xfId="313" xr:uid="{00000000-0005-0000-0000-000020010000}"/>
    <cellStyle name="Normal - Style1 4 2" xfId="4835" xr:uid="{296077B7-FB07-4372-B456-186919B34205}"/>
    <cellStyle name="Normal - Style1 4 3" xfId="4836" xr:uid="{818412D0-2F11-4842-8CE5-812F62A667AF}"/>
    <cellStyle name="Normal - Style1 4_Exist Trunk Assets - Transport" xfId="7935" xr:uid="{6DEDBADE-622B-433E-8CE4-D78440441C82}"/>
    <cellStyle name="Normal - Style1 5" xfId="314" xr:uid="{00000000-0005-0000-0000-000021010000}"/>
    <cellStyle name="Normal - Style1 5 2" xfId="4837" xr:uid="{46DF54B1-C665-4108-8F0F-5E82ECBC48C1}"/>
    <cellStyle name="Normal - Style1 5 3" xfId="4838" xr:uid="{06C8E9DF-B506-4B45-B05A-3EEBD180BB53}"/>
    <cellStyle name="Normal - Style1 5_Exist Trunk Assets - Transport" xfId="7936" xr:uid="{94A61955-FDD2-45E1-AF29-A8FD9F2B58C9}"/>
    <cellStyle name="Normal - Style1 6" xfId="4839" xr:uid="{EEDE2775-00C4-4166-BB16-863450F85D3C}"/>
    <cellStyle name="Normal - Style1 6 2" xfId="4840" xr:uid="{71722858-5450-4A6B-B829-BE08C2026C7D}"/>
    <cellStyle name="Normal - Style1 6 3" xfId="4841" xr:uid="{F62A89F3-44F0-465F-BC8A-1FCCBB2CC297}"/>
    <cellStyle name="Normal - Style1 7" xfId="4842" xr:uid="{30808DEE-2D26-4089-A014-276A84CEB868}"/>
    <cellStyle name="Normal - Style1 7 2" xfId="4843" xr:uid="{615BB89E-D602-413C-90C9-B7BD82A326E6}"/>
    <cellStyle name="Normal - Style1 7 3" xfId="4844" xr:uid="{54E1AB20-6C26-413A-895C-83DA201197BE}"/>
    <cellStyle name="Normal - Style1 8" xfId="4845" xr:uid="{FF6DC0D7-4F9B-4470-8611-C14AD6610094}"/>
    <cellStyle name="Normal - Style1 8 2" xfId="4846" xr:uid="{FE2DDE14-E1D6-49B2-9315-E8B421BC81C6}"/>
    <cellStyle name="Normal - Style1 8 3" xfId="4847" xr:uid="{7F3C71D9-1F56-44B7-AD39-6B5869D46DA9}"/>
    <cellStyle name="Normal - Style1 9" xfId="4848" xr:uid="{23D2A8E9-AA83-4237-955E-117C69267C00}"/>
    <cellStyle name="Normal - Style1 9 2" xfId="4849" xr:uid="{D530EF10-15DF-4C9C-81A4-AE651A01E0FF}"/>
    <cellStyle name="Normal - Style1 9 3" xfId="4850" xr:uid="{FD532DB5-1D93-4389-978B-84B076C9F222}"/>
    <cellStyle name="Normal - Style1_Exist Trunk Assets - Transport" xfId="7932" xr:uid="{AE8F0F96-679D-4E41-923C-B8173E9612B9}"/>
    <cellStyle name="Normal - Style5" xfId="315" xr:uid="{00000000-0005-0000-0000-000022010000}"/>
    <cellStyle name="Normal - Style5 2" xfId="4851" xr:uid="{19CF2299-299C-4DB5-AB3C-B77F73FD452C}"/>
    <cellStyle name="Normal - Style5 3" xfId="4852" xr:uid="{E97FCB3B-B287-4F6A-AF8B-F47D0EB63F6C}"/>
    <cellStyle name="Normal - Style5_Exist Trunk Assets - Transport" xfId="7937" xr:uid="{E99F036F-E273-457C-840A-D19578D95640}"/>
    <cellStyle name="Normal (Red)" xfId="316" xr:uid="{00000000-0005-0000-0000-000023010000}"/>
    <cellStyle name="Normal (Red) 2" xfId="317" xr:uid="{00000000-0005-0000-0000-000024010000}"/>
    <cellStyle name="Normal (Red) 2 2" xfId="4853" xr:uid="{714B194A-B3A0-44C5-9184-96D7AC9E68FC}"/>
    <cellStyle name="Normal (Red) 2 3" xfId="4854" xr:uid="{5AB8DFB3-15FD-4576-B93A-A07548F991FE}"/>
    <cellStyle name="Normal (Red) 2_Exist Trunk Assets - Transport" xfId="7939" xr:uid="{2538C4BE-C15F-4717-92AF-474787AF0394}"/>
    <cellStyle name="Normal (Red) 3" xfId="4855" xr:uid="{2C8B457D-8484-4CAA-BC7C-ECA57A4A6B79}"/>
    <cellStyle name="Normal (Red) 4" xfId="4856" xr:uid="{1E42B420-29DE-4C88-B822-E8C99327AD90}"/>
    <cellStyle name="Normal (Red)_Exist Trunk Assets - Transport" xfId="7938" xr:uid="{73C3BB1C-241D-4D23-9663-EAEB2149875C}"/>
    <cellStyle name="Normal 10" xfId="4857" xr:uid="{8026DE0D-9824-475D-A721-1A891389BFFE}"/>
    <cellStyle name="Normal 10 2" xfId="4858" xr:uid="{2586BD82-45F3-411C-A3FB-F191191FB3D0}"/>
    <cellStyle name="Normal 10 2 2" xfId="4859" xr:uid="{8D424E70-6AB2-4E3D-A00C-46942B13C3EA}"/>
    <cellStyle name="Normal 10 2 2 2" xfId="4860" xr:uid="{6F8FE499-B409-464A-A5CA-4A6244A63FE1}"/>
    <cellStyle name="Normal 10 2 3" xfId="4861" xr:uid="{902C276F-0E82-452D-9330-EA3B4567FE1C}"/>
    <cellStyle name="Normal 10 2 3 2" xfId="4862" xr:uid="{7A5C6AA0-724F-42CA-ADCD-975B02AEF78C}"/>
    <cellStyle name="Normal 10 2 4" xfId="4863" xr:uid="{90C2FCC7-35EA-4BE0-8BA8-27105C5E7764}"/>
    <cellStyle name="Normal 10 3" xfId="4864" xr:uid="{0DA05758-A974-48C4-95E3-5590C5D4F95A}"/>
    <cellStyle name="Normal 10 3 2" xfId="4865" xr:uid="{1FD58E59-2C06-4171-A8DC-CC4B9C4B0855}"/>
    <cellStyle name="Normal 10 3 3" xfId="4866" xr:uid="{258FA7A5-CFA6-4B2C-8FB4-34D548236236}"/>
    <cellStyle name="Normal 10 4" xfId="4867" xr:uid="{F3A55EF0-CB26-468F-B492-3498FED2A4E8}"/>
    <cellStyle name="Normal 10 4 2" xfId="4868" xr:uid="{F4F538A1-A6D6-4248-90AA-9C000839D3C3}"/>
    <cellStyle name="Normal 10 4 2 2" xfId="4869" xr:uid="{56644F6A-0B8D-47E3-84C0-A3A72A2924EC}"/>
    <cellStyle name="Normal 10 4 3" xfId="4870" xr:uid="{047E460B-F16A-42CD-BB0F-C5D87A35E44A}"/>
    <cellStyle name="Normal 10 5" xfId="4871" xr:uid="{F2D879C1-6C22-4635-98B1-ABC4545903AD}"/>
    <cellStyle name="Normal 10 5 2" xfId="4872" xr:uid="{6CC7E994-78DB-402F-AC82-11BD5C07CFBA}"/>
    <cellStyle name="Normal 10 6" xfId="4873" xr:uid="{E026631A-BA70-41EE-8B4B-7F599CB7FA92}"/>
    <cellStyle name="Normal 100" xfId="4874" xr:uid="{2A140D93-07BE-4D09-9210-A3736824D34F}"/>
    <cellStyle name="Normal 100 2" xfId="4875" xr:uid="{DF9F7641-60D3-4C9B-9FE6-0F2C10B73144}"/>
    <cellStyle name="Normal 101" xfId="4876" xr:uid="{5BFD36FD-B171-40AA-8533-45104DA52971}"/>
    <cellStyle name="Normal 101 2" xfId="4877" xr:uid="{C18B0057-C609-494E-8EA4-B55D8C31082E}"/>
    <cellStyle name="Normal 102" xfId="4878" xr:uid="{14F8F970-06A9-4B84-9790-5770CCBF2D2C}"/>
    <cellStyle name="Normal 102 2" xfId="4879" xr:uid="{3FC68F54-21CB-42AD-B618-736A0E85C2DB}"/>
    <cellStyle name="Normal 103" xfId="4880" xr:uid="{52358FAF-0C28-4828-899E-FBAC01742B4F}"/>
    <cellStyle name="Normal 103 2" xfId="4881" xr:uid="{EFDB5298-C6FA-4193-A646-FCD2A28B0EC7}"/>
    <cellStyle name="Normal 104" xfId="4882" xr:uid="{ED5536C1-2B94-4CA5-8AE2-BC58BFE18562}"/>
    <cellStyle name="Normal 104 2" xfId="4883" xr:uid="{24067C0E-DDE3-4042-92BA-7A8A700B503D}"/>
    <cellStyle name="Normal 105" xfId="4884" xr:uid="{72846B2B-BFBF-4526-8FCC-C3B31186B471}"/>
    <cellStyle name="Normal 105 2" xfId="4885" xr:uid="{AD17D3EB-C46A-4B6D-BAEF-3CB90B9FB8BB}"/>
    <cellStyle name="Normal 106" xfId="4886" xr:uid="{5AAA82CF-B32B-44D7-8BFC-45B23140C838}"/>
    <cellStyle name="Normal 106 2" xfId="4887" xr:uid="{C11D0C5E-D273-45FB-8D11-4FE123FFC3C5}"/>
    <cellStyle name="Normal 107" xfId="4888" xr:uid="{21A83E6D-CE59-4B61-87D3-2B2ABAB4310A}"/>
    <cellStyle name="Normal 107 2" xfId="4889" xr:uid="{ECBC6A67-D806-413F-9561-B352884DC0BB}"/>
    <cellStyle name="Normal 108" xfId="4890" xr:uid="{01B097D2-668C-4A8D-B24D-97BCA8A28755}"/>
    <cellStyle name="Normal 108 2" xfId="4891" xr:uid="{B027FF4F-E39E-465B-A019-5786A5C5ADAC}"/>
    <cellStyle name="Normal 109" xfId="4892" xr:uid="{7D07997E-88BE-49E0-839F-24F0A35219B7}"/>
    <cellStyle name="Normal 109 2" xfId="4893" xr:uid="{280C2804-A707-4AB0-82BB-628FAFDF0D04}"/>
    <cellStyle name="Normal 11" xfId="4894" xr:uid="{CC483CA7-5064-4DC3-9CAA-7BFDB4C6316D}"/>
    <cellStyle name="Normal 11 2" xfId="4895" xr:uid="{34BFBEF1-367A-4CCF-8ABE-BDA9C0C37E18}"/>
    <cellStyle name="Normal 11 2 2" xfId="4896" xr:uid="{AF1A2B80-ABBC-4B9F-AE47-D7324A48D2EB}"/>
    <cellStyle name="Normal 11 2 2 2" xfId="4897" xr:uid="{C1B1EABD-6DB8-4C28-980A-0D5E262767C2}"/>
    <cellStyle name="Normal 11 2 3" xfId="4898" xr:uid="{74AA27BA-E82B-413B-8A8F-DBB165A14A3A}"/>
    <cellStyle name="Normal 11 2 3 2" xfId="4899" xr:uid="{C92F6CB8-C550-49C5-89F8-36E15E2462F0}"/>
    <cellStyle name="Normal 11 2 4" xfId="4900" xr:uid="{F9AF2411-8F9F-4E1F-917A-BF4E2D84CEE7}"/>
    <cellStyle name="Normal 11 3" xfId="4901" xr:uid="{37796670-CD13-4A56-9D43-98965382DEAA}"/>
    <cellStyle name="Normal 11 3 2" xfId="4902" xr:uid="{0304D88D-4ECD-446B-B03E-F24C54CC76BF}"/>
    <cellStyle name="Normal 11 3 3" xfId="4903" xr:uid="{0E6A2FDB-6E23-449A-88C9-4F493E949808}"/>
    <cellStyle name="Normal 11 4" xfId="4904" xr:uid="{BB43AA1A-463B-45EA-806A-3EE19431C2C1}"/>
    <cellStyle name="Normal 11 4 2" xfId="4905" xr:uid="{3BEB51A4-B5CB-44C7-95B8-2C76D91395AF}"/>
    <cellStyle name="Normal 11 4 2 2" xfId="4906" xr:uid="{BAFA3BA4-AF45-45AD-A50E-51F61D2FBFE3}"/>
    <cellStyle name="Normal 11 4 3" xfId="4907" xr:uid="{62C430C4-1A63-4A6C-AFB9-8BD9EC5D5ED0}"/>
    <cellStyle name="Normal 11 5" xfId="4908" xr:uid="{5333B471-3943-4880-A534-1A71731EA65C}"/>
    <cellStyle name="Normal 11 5 2" xfId="4909" xr:uid="{712181BA-D00A-48F9-BB35-FBEFFFB329AD}"/>
    <cellStyle name="Normal 11 6" xfId="4910" xr:uid="{15376C47-14F4-433C-817A-22BBFCE59F40}"/>
    <cellStyle name="Normal 110" xfId="4911" xr:uid="{4A1754BA-8038-4802-B1A4-49A0953C128A}"/>
    <cellStyle name="Normal 110 2" xfId="4912" xr:uid="{E2D6F605-8C48-4BDE-98CD-B1D3CEB5AEC9}"/>
    <cellStyle name="Normal 111" xfId="4913" xr:uid="{06D92B00-26FE-4637-A0B2-59F15E1A6567}"/>
    <cellStyle name="Normal 111 2" xfId="4914" xr:uid="{41849C6C-9FD0-46D3-9507-6E48203F425F}"/>
    <cellStyle name="Normal 112" xfId="4915" xr:uid="{C25C78E8-685C-4DD0-B003-7203DF6A148B}"/>
    <cellStyle name="Normal 112 2" xfId="4916" xr:uid="{D2D63253-6D0F-4A80-91FF-1F121044220F}"/>
    <cellStyle name="Normal 113" xfId="4917" xr:uid="{D7376CA1-444D-44BB-A9B1-FC9B15C1AE8B}"/>
    <cellStyle name="Normal 113 2" xfId="4918" xr:uid="{3A07EFE8-E0F6-4C00-893E-13699635767A}"/>
    <cellStyle name="Normal 114" xfId="4919" xr:uid="{64B79898-39B3-41E0-89AE-C4F183ABC74B}"/>
    <cellStyle name="Normal 114 2" xfId="4920" xr:uid="{64D43512-0C89-44BA-85CD-5774E38D068B}"/>
    <cellStyle name="Normal 115" xfId="4921" xr:uid="{3FB7D91B-0BCD-4D37-B34E-9214D43B9C51}"/>
    <cellStyle name="Normal 115 2" xfId="4922" xr:uid="{5D25ABD1-52D8-4A07-A952-C3E9E07EF24C}"/>
    <cellStyle name="Normal 116" xfId="4923" xr:uid="{3FF7EFE6-F255-4F8A-92F6-A1C106195457}"/>
    <cellStyle name="Normal 116 2" xfId="4924" xr:uid="{FAA0D624-5A2E-4DCF-AE40-35481C22D949}"/>
    <cellStyle name="Normal 117" xfId="4925" xr:uid="{FAE2195D-F79F-4230-8E78-7F9D07779CE3}"/>
    <cellStyle name="Normal 117 2" xfId="4926" xr:uid="{3E636100-046C-45FC-AF5C-1CD1AFF04AD1}"/>
    <cellStyle name="Normal 118" xfId="4927" xr:uid="{A65C8DEB-F580-4528-B5C1-1035F043E052}"/>
    <cellStyle name="Normal 118 2" xfId="4928" xr:uid="{5A53B078-AD4C-4DCD-894E-C7A57E01920F}"/>
    <cellStyle name="Normal 119" xfId="4929" xr:uid="{59A052F1-6496-4F40-AC30-991AA32BB555}"/>
    <cellStyle name="Normal 119 2" xfId="4930" xr:uid="{A464705A-32BC-4F0F-88F8-70ADE297C13C}"/>
    <cellStyle name="Normal 12" xfId="4931" xr:uid="{F8045EB2-5BF7-47B2-A572-3162977F3579}"/>
    <cellStyle name="Normal 12 2" xfId="4932" xr:uid="{03333BD7-CAF1-4DDE-AA24-F12FA13D3675}"/>
    <cellStyle name="Normal 12 2 2" xfId="4933" xr:uid="{095C316E-22F6-4622-9B53-11DD8635F534}"/>
    <cellStyle name="Normal 12 2 2 2" xfId="4934" xr:uid="{DC25E3BB-1E15-44B8-A388-4BDD5A769206}"/>
    <cellStyle name="Normal 12 2 3" xfId="4935" xr:uid="{3C9C3699-67A3-4AF0-8422-86891048FA48}"/>
    <cellStyle name="Normal 12 2 3 2" xfId="4936" xr:uid="{DE8CA402-10CA-4ECF-A5CE-9E3C998B47A8}"/>
    <cellStyle name="Normal 12 2 4" xfId="4937" xr:uid="{8B8E6956-6FD2-4DFB-92A5-1697EEF91D39}"/>
    <cellStyle name="Normal 12 3" xfId="4938" xr:uid="{4467BDF9-70D3-49B4-B308-91522D9FC392}"/>
    <cellStyle name="Normal 12 3 2" xfId="4939" xr:uid="{83708E1B-4098-4F82-AE51-D029B0C33D97}"/>
    <cellStyle name="Normal 12 3 3" xfId="4940" xr:uid="{10631136-F11B-4EE5-BF77-3AB17D6A29FC}"/>
    <cellStyle name="Normal 12 4" xfId="4941" xr:uid="{1D1374BD-4C15-4E96-81A5-40D2A02295B8}"/>
    <cellStyle name="Normal 12 4 2" xfId="4942" xr:uid="{B2199019-1EC3-4758-B34A-287A555BC0A6}"/>
    <cellStyle name="Normal 12 4 2 2" xfId="4943" xr:uid="{3DD37BEF-8A17-459B-BBF4-94A897311438}"/>
    <cellStyle name="Normal 12 4 3" xfId="4944" xr:uid="{C89CB707-524E-4843-8685-7DC2EE23847F}"/>
    <cellStyle name="Normal 12 5" xfId="4945" xr:uid="{C8E57769-6F30-4D7D-A34C-302C6C185574}"/>
    <cellStyle name="Normal 12 5 2" xfId="4946" xr:uid="{AC2AC8BC-7CD7-4912-B8E1-242B327013DB}"/>
    <cellStyle name="Normal 12 6" xfId="4947" xr:uid="{2B3826DF-BCCB-498A-A632-5CCE22EA002D}"/>
    <cellStyle name="Normal 120" xfId="4948" xr:uid="{5B575E75-ED42-43CC-9717-F048595A9AE3}"/>
    <cellStyle name="Normal 120 2" xfId="4949" xr:uid="{31395C8B-2C61-488E-B707-00758DDB1927}"/>
    <cellStyle name="Normal 121" xfId="4950" xr:uid="{F448E41F-8E2C-4A2A-B426-D71BB15019EA}"/>
    <cellStyle name="Normal 121 2" xfId="4951" xr:uid="{843BB299-6595-4D2F-9E3F-2ABB93816EF4}"/>
    <cellStyle name="Normal 122" xfId="4952" xr:uid="{A9549EE2-00A5-4E36-9B80-27163E71BB76}"/>
    <cellStyle name="Normal 122 2" xfId="4953" xr:uid="{BB4B51C7-DA20-4CEF-B93A-DB86CC463602}"/>
    <cellStyle name="Normal 123" xfId="4954" xr:uid="{504EE486-FABA-4517-BF35-C9CA2B16861D}"/>
    <cellStyle name="Normal 123 2" xfId="4955" xr:uid="{84EE60E6-C17B-4612-A2CE-FC9DE7FF274F}"/>
    <cellStyle name="Normal 124" xfId="4956" xr:uid="{5E370177-D9C3-4949-BD20-BE40FD5AF94D}"/>
    <cellStyle name="Normal 124 2" xfId="4957" xr:uid="{96ADF9E1-72A5-4CCD-B7AA-C492500C2236}"/>
    <cellStyle name="Normal 125" xfId="4958" xr:uid="{344425FE-ADA5-422F-AF50-2FBC227A6998}"/>
    <cellStyle name="Normal 125 2" xfId="4959" xr:uid="{A1100D41-19A3-404E-950F-C76675E98A4E}"/>
    <cellStyle name="Normal 126" xfId="4960" xr:uid="{9CE9E815-EE38-4E32-90EE-569063A5BC95}"/>
    <cellStyle name="Normal 126 2" xfId="4961" xr:uid="{EBB89B78-BCEC-410F-A77C-DB4399A96175}"/>
    <cellStyle name="Normal 127" xfId="4962" xr:uid="{BF1425A8-47EB-458F-B9FD-8127F8B04D0A}"/>
    <cellStyle name="Normal 127 2" xfId="4963" xr:uid="{7523E86D-5BA8-48B5-B606-70FB16A7A37C}"/>
    <cellStyle name="Normal 128" xfId="4964" xr:uid="{16A73E37-76CB-45EC-87FC-07FEF4E5AE5F}"/>
    <cellStyle name="Normal 128 2" xfId="4965" xr:uid="{236AB64C-E5D0-4F0C-913E-2B73442691EF}"/>
    <cellStyle name="Normal 129" xfId="4966" xr:uid="{BF3D3659-D30C-420A-A14C-CB6327243E14}"/>
    <cellStyle name="Normal 129 2" xfId="4967" xr:uid="{DA8298F8-7C25-4DF8-A532-5D2A0863D0C4}"/>
    <cellStyle name="Normal 129 3" xfId="4968" xr:uid="{15ED066E-6D13-467A-9799-4CA058EF373F}"/>
    <cellStyle name="Normal 13" xfId="4969" xr:uid="{1F136ED8-7A87-41D0-985C-57A9830A6BBF}"/>
    <cellStyle name="Normal 13 2" xfId="4970" xr:uid="{9FF80270-84AC-4256-8FEE-E3D676FCB21E}"/>
    <cellStyle name="Normal 13 2 2" xfId="4971" xr:uid="{0359AE9E-357E-450E-B1B8-FB26ED95E5CD}"/>
    <cellStyle name="Normal 13 2 2 2" xfId="4972" xr:uid="{15FAF031-5966-4EE4-8DD1-4B495A6D10F7}"/>
    <cellStyle name="Normal 13 2 3" xfId="4973" xr:uid="{3A069E05-A3D9-4DF8-AF5D-041D72737992}"/>
    <cellStyle name="Normal 13 2 3 2" xfId="4974" xr:uid="{94F0CFD0-FB38-44B1-B688-F52409992ACC}"/>
    <cellStyle name="Normal 13 2 4" xfId="4975" xr:uid="{52EB4E64-94F2-4292-877F-069055C51D24}"/>
    <cellStyle name="Normal 13 3" xfId="4976" xr:uid="{BB62C486-F348-411A-9732-CA461B37ABD0}"/>
    <cellStyle name="Normal 13 3 2" xfId="4977" xr:uid="{25B77C1C-D61A-44B7-B82F-5FE2A6004802}"/>
    <cellStyle name="Normal 13 3 3" xfId="4978" xr:uid="{6705E3C3-4A77-4219-9D7B-9E0117E49D7E}"/>
    <cellStyle name="Normal 13 4" xfId="4979" xr:uid="{481B08BA-E6E7-4BA8-AA6A-2D6C278FECDC}"/>
    <cellStyle name="Normal 13 4 2" xfId="4980" xr:uid="{B06D2DE8-5D63-4DF2-A2CB-2CEC192DD4A3}"/>
    <cellStyle name="Normal 13 4 2 2" xfId="4981" xr:uid="{1AE6AE3B-89E7-456B-A886-8A21DD00F848}"/>
    <cellStyle name="Normal 13 4 3" xfId="4982" xr:uid="{B492DC87-F89D-4A23-A0A4-CE9201ACA24B}"/>
    <cellStyle name="Normal 13 5" xfId="4983" xr:uid="{9D3C39F1-47B7-4C9F-8018-A16C463A035C}"/>
    <cellStyle name="Normal 13 5 2" xfId="4984" xr:uid="{DED3BED0-F374-459D-9C5A-86697A8EF4E8}"/>
    <cellStyle name="Normal 13 6" xfId="4985" xr:uid="{C67A3C10-DB3C-4F2E-B747-58E2AC5D8B2C}"/>
    <cellStyle name="Normal 130" xfId="4986" xr:uid="{13A5D2FB-8D58-4DEE-BFC7-4E1DA905F487}"/>
    <cellStyle name="Normal 130 2" xfId="4987" xr:uid="{D71156D0-B362-4042-BA55-45BA02BEC217}"/>
    <cellStyle name="Normal 131" xfId="4988" xr:uid="{3D02F999-396D-4A3F-81AC-EAD89BB92D33}"/>
    <cellStyle name="Normal 131 2" xfId="4989" xr:uid="{D2AB687B-2E49-41DA-97EC-3A9743B0CFCA}"/>
    <cellStyle name="Normal 132" xfId="4990" xr:uid="{04F47965-9057-4830-824E-151063DB1144}"/>
    <cellStyle name="Normal 132 2" xfId="4991" xr:uid="{001D8C5F-8F5E-4144-B824-FE8DD078D99E}"/>
    <cellStyle name="Normal 133" xfId="4992" xr:uid="{0A37C6CB-CBCA-431D-A4C9-BC89D6635053}"/>
    <cellStyle name="Normal 133 2" xfId="4993" xr:uid="{65388320-12C1-41A1-B56D-EC91F950AB98}"/>
    <cellStyle name="Normal 134" xfId="4994" xr:uid="{E6910FEB-0C54-4034-BA19-DB17D41A7AB7}"/>
    <cellStyle name="Normal 134 2" xfId="4995" xr:uid="{A781FB37-CEB9-4BCD-B4D9-CFCB405E7258}"/>
    <cellStyle name="Normal 135" xfId="4996" xr:uid="{F81A8028-81B7-4B22-90E6-8DE7CCA7DD01}"/>
    <cellStyle name="Normal 135 2" xfId="4997" xr:uid="{0115318F-8F62-4892-9FA6-BC17433CEC68}"/>
    <cellStyle name="Normal 136" xfId="4998" xr:uid="{F5D138B8-E386-4004-9AC1-18CC33B1DC92}"/>
    <cellStyle name="Normal 136 2" xfId="4999" xr:uid="{5349D162-D11B-4150-B9C8-34F62C7AB859}"/>
    <cellStyle name="Normal 137" xfId="5000" xr:uid="{DDC048A2-C3AF-4D55-92FC-9946F83006A1}"/>
    <cellStyle name="Normal 137 2" xfId="5001" xr:uid="{B7A73EA8-D64D-45D4-9800-0B01753E2A3D}"/>
    <cellStyle name="Normal 138" xfId="5002" xr:uid="{FFEAD85C-7F6D-4358-9889-05555A8DBA43}"/>
    <cellStyle name="Normal 138 2" xfId="5003" xr:uid="{E21A0E77-DA42-4FCB-BB33-46BF8DB9A074}"/>
    <cellStyle name="Normal 139" xfId="5004" xr:uid="{54721FF5-B0AA-49D9-B906-9EB2BD9DF1A7}"/>
    <cellStyle name="Normal 139 2" xfId="5005" xr:uid="{AE44BFA2-8FBD-4F19-AEF8-DDD816A75E51}"/>
    <cellStyle name="Normal 14" xfId="5006" xr:uid="{20B693DE-D89E-408A-949B-8D6B96FC7C84}"/>
    <cellStyle name="Normal 14 2" xfId="5007" xr:uid="{B0E7190B-D490-4943-B52E-41DFC96C1C91}"/>
    <cellStyle name="Normal 14 2 2" xfId="5008" xr:uid="{BB2B3067-44C2-48D9-A7BB-CC9AC44B2202}"/>
    <cellStyle name="Normal 14 2 2 2" xfId="5009" xr:uid="{0B8AB8D8-40E0-4500-92B9-990B0A61F80B}"/>
    <cellStyle name="Normal 14 2 3" xfId="5010" xr:uid="{C1680923-695A-4810-A5D1-19E61F742F25}"/>
    <cellStyle name="Normal 14 2 3 2" xfId="5011" xr:uid="{EF5963C0-85A7-4A6E-BDC6-0957E4BCA298}"/>
    <cellStyle name="Normal 14 2 4" xfId="5012" xr:uid="{57855716-16F0-484E-93A9-02F8C7C1EB22}"/>
    <cellStyle name="Normal 14 3" xfId="5013" xr:uid="{D32231C1-549A-4DB5-9922-2BEBB3C781E2}"/>
    <cellStyle name="Normal 14 3 2" xfId="5014" xr:uid="{56121FA7-481D-48C4-97CD-1B4BE4BDE7AB}"/>
    <cellStyle name="Normal 14 3 3" xfId="5015" xr:uid="{A3DC4D59-78A6-4F92-8374-B3151484C87E}"/>
    <cellStyle name="Normal 14 4" xfId="5016" xr:uid="{8769FACD-3F89-402A-96E2-4F278D2AE86C}"/>
    <cellStyle name="Normal 14 4 2" xfId="5017" xr:uid="{93EE8D81-1DC2-42BF-ABA4-795E932AB57B}"/>
    <cellStyle name="Normal 14 4 2 2" xfId="5018" xr:uid="{BBDE578F-FA85-482E-BF6C-2FC6D3DEF450}"/>
    <cellStyle name="Normal 14 4 3" xfId="5019" xr:uid="{71ACFB70-ACDC-4E3B-83E5-4AEC9CB063D2}"/>
    <cellStyle name="Normal 14 5" xfId="5020" xr:uid="{D63985DD-18A2-4B65-9B20-D9686D0144C0}"/>
    <cellStyle name="Normal 14 5 2" xfId="5021" xr:uid="{5DE671A7-1B10-4D22-859C-CF2171B11B69}"/>
    <cellStyle name="Normal 14 6" xfId="5022" xr:uid="{21D8D6B0-9A7F-46DE-8A1B-B7B81BF4A9BA}"/>
    <cellStyle name="Normal 140" xfId="5023" xr:uid="{317DF882-87F6-4853-A7D3-834CD8340188}"/>
    <cellStyle name="Normal 140 2" xfId="5024" xr:uid="{5979AC0C-8DF1-4FA5-A588-02112FBAA611}"/>
    <cellStyle name="Normal 141" xfId="5025" xr:uid="{C8DAAB43-6BC8-448F-870F-72B0AFAD8967}"/>
    <cellStyle name="Normal 141 2" xfId="5026" xr:uid="{40FDB7C6-DB6D-4672-993D-B159FCB5B65E}"/>
    <cellStyle name="Normal 142" xfId="5027" xr:uid="{5B25D8FC-2B46-47CF-B755-892E173FA84A}"/>
    <cellStyle name="Normal 142 2" xfId="5028" xr:uid="{E3985909-CCD8-4B5D-BD64-A0D85F4557D5}"/>
    <cellStyle name="Normal 143" xfId="5029" xr:uid="{70567E6B-165F-4013-A0FB-34B86767C826}"/>
    <cellStyle name="Normal 143 2" xfId="5030" xr:uid="{71C1743D-2B42-48E0-AB31-111B18995CDB}"/>
    <cellStyle name="Normal 144" xfId="5031" xr:uid="{B4891F5B-189D-438D-AA58-AD9748181793}"/>
    <cellStyle name="Normal 144 2" xfId="5032" xr:uid="{7A1751D5-89B1-4CD4-B552-0FCA57C3B447}"/>
    <cellStyle name="Normal 145" xfId="5033" xr:uid="{57275C9D-8676-48AC-9737-7DA39FCE6582}"/>
    <cellStyle name="Normal 145 2" xfId="5034" xr:uid="{DE92DD5D-D548-47E1-BDC6-EB19D8A58A2F}"/>
    <cellStyle name="Normal 146" xfId="5035" xr:uid="{BC6BFAA4-8ED4-469A-B258-329F68E3C7E4}"/>
    <cellStyle name="Normal 146 2" xfId="5036" xr:uid="{AEE893D3-5DF2-4292-BE9D-C7BB567F7325}"/>
    <cellStyle name="Normal 147" xfId="5037" xr:uid="{9B77F2A5-F1B4-4512-8E14-782F6A54E609}"/>
    <cellStyle name="Normal 147 2" xfId="5038" xr:uid="{A840B391-BAFE-4E46-9878-D938B759864A}"/>
    <cellStyle name="Normal 148" xfId="5039" xr:uid="{ABE243E4-44D0-405E-A7A1-B14917399887}"/>
    <cellStyle name="Normal 148 2" xfId="5040" xr:uid="{7EE1BEA8-4940-4969-BEE0-A9A1976F54AA}"/>
    <cellStyle name="Normal 149" xfId="5041" xr:uid="{F66A43E4-5527-474A-976F-CD45CCA90BC6}"/>
    <cellStyle name="Normal 149 2" xfId="5042" xr:uid="{2532C7CB-1A9A-4FD2-9384-08CB490B1D0C}"/>
    <cellStyle name="Normal 15" xfId="5043" xr:uid="{92BBD883-EF37-430B-A557-04A20A33AD9B}"/>
    <cellStyle name="Normal 15 2" xfId="5044" xr:uid="{D6E356B4-2E11-4608-9E4D-8ACD68F9F0EB}"/>
    <cellStyle name="Normal 15 2 2" xfId="5045" xr:uid="{D46E7601-01EB-4A48-9C21-EA639CDF0FDC}"/>
    <cellStyle name="Normal 15 2 2 2" xfId="5046" xr:uid="{1DA33FDC-4A3B-48F6-B3BF-2797FCDFD309}"/>
    <cellStyle name="Normal 15 2 3" xfId="5047" xr:uid="{AF8827FA-9552-4834-96DE-B6C5768CC6DF}"/>
    <cellStyle name="Normal 15 2 3 2" xfId="5048" xr:uid="{77409DA4-2C7B-44A4-BF9E-464B4331719A}"/>
    <cellStyle name="Normal 15 2 4" xfId="5049" xr:uid="{547618CA-259B-4D50-AED5-DF7F2A95F77C}"/>
    <cellStyle name="Normal 15 3" xfId="5050" xr:uid="{EEC2BFEC-AC70-40C3-A335-56572D49CA65}"/>
    <cellStyle name="Normal 15 3 2" xfId="5051" xr:uid="{FD84905D-390D-4C80-A96B-523AE437AE42}"/>
    <cellStyle name="Normal 15 3 3" xfId="5052" xr:uid="{668B9DC7-000B-40EE-AF00-DBBB2C182578}"/>
    <cellStyle name="Normal 15 4" xfId="5053" xr:uid="{DD9BAD7C-9FDB-4BEF-BC59-D20F95610B48}"/>
    <cellStyle name="Normal 15 4 2" xfId="5054" xr:uid="{E8BA1A1A-03C9-40A2-B0C4-3017DB30FC63}"/>
    <cellStyle name="Normal 15 4 2 2" xfId="5055" xr:uid="{75B52CB9-AF22-4FFA-93C7-0CF807DACA4A}"/>
    <cellStyle name="Normal 15 4 3" xfId="5056" xr:uid="{F15FBE51-1117-4676-B50E-CB79E3C2F2AB}"/>
    <cellStyle name="Normal 15 5" xfId="5057" xr:uid="{A22BEFF5-503C-46A1-884D-DF3B6B00ADE0}"/>
    <cellStyle name="Normal 15 5 2" xfId="5058" xr:uid="{43B2DE3A-0626-4A4E-A285-AC8ED06E58BE}"/>
    <cellStyle name="Normal 15 6" xfId="5059" xr:uid="{6F046F30-A2C7-4462-8944-10255CD59D0B}"/>
    <cellStyle name="Normal 150" xfId="5060" xr:uid="{4F4E2D3C-6B5A-432B-ACF5-70F3533A107E}"/>
    <cellStyle name="Normal 150 2" xfId="5061" xr:uid="{8B5EC683-CB1F-4D00-82D3-BDB4B9BBA6D7}"/>
    <cellStyle name="Normal 151" xfId="5062" xr:uid="{E2E1AECE-CE86-4CDB-874B-09735806F8C2}"/>
    <cellStyle name="Normal 151 2" xfId="5063" xr:uid="{E2C586DA-3DED-499F-80C5-925EDC76063B}"/>
    <cellStyle name="Normal 152" xfId="5064" xr:uid="{F3E475E3-2BA2-424B-947E-F32D8FE5D9FE}"/>
    <cellStyle name="Normal 152 2" xfId="5065" xr:uid="{AA1C4A61-06E1-4E33-A297-E7440219FF78}"/>
    <cellStyle name="Normal 153" xfId="5066" xr:uid="{1FDFF52D-A03C-482C-8770-4690E28DE2EB}"/>
    <cellStyle name="Normal 153 2" xfId="5067" xr:uid="{425432FC-74D7-4AB7-BEF4-907CC67E3690}"/>
    <cellStyle name="Normal 153 3" xfId="5068" xr:uid="{ECE2D96D-F7B4-4992-915B-DEC4B6FD4417}"/>
    <cellStyle name="Normal 154" xfId="5069" xr:uid="{23512EC4-650C-44E3-BC16-C5902DF7F4EF}"/>
    <cellStyle name="Normal 154 2" xfId="5070" xr:uid="{0F988689-5A48-4188-87A3-EB93E08A3E2B}"/>
    <cellStyle name="Normal 155" xfId="5071" xr:uid="{4539FD90-2025-42F7-9873-58445E498C7C}"/>
    <cellStyle name="Normal 155 2" xfId="5072" xr:uid="{FC1ACC51-43E3-4B6D-9050-1E14DB93E94E}"/>
    <cellStyle name="Normal 156" xfId="5073" xr:uid="{EB963100-32F7-473D-B2A2-189272511BC5}"/>
    <cellStyle name="Normal 156 2" xfId="5074" xr:uid="{FDBA06E8-0018-4840-9C0D-563747B7E972}"/>
    <cellStyle name="Normal 157" xfId="5075" xr:uid="{32B3DEE4-F6D8-494E-892C-17A4263C01B1}"/>
    <cellStyle name="Normal 157 2" xfId="5076" xr:uid="{2F4DB759-6180-456E-A215-963EA53BE331}"/>
    <cellStyle name="Normal 158" xfId="5077" xr:uid="{C0523F6E-B199-45B9-8ABE-15B1E7D6587A}"/>
    <cellStyle name="Normal 158 2" xfId="5078" xr:uid="{27164447-A1A0-4B62-9CA0-65D405411D77}"/>
    <cellStyle name="Normal 159" xfId="5079" xr:uid="{132F3E4E-D304-40F5-B0C6-53E0EB3E3CC0}"/>
    <cellStyle name="Normal 159 2" xfId="5080" xr:uid="{C1B341E0-4651-4DCF-9198-814B01F9BA94}"/>
    <cellStyle name="Normal 16" xfId="5081" xr:uid="{BA76A856-C24C-4FAB-BE8E-B3C297B68B33}"/>
    <cellStyle name="Normal 16 2" xfId="5082" xr:uid="{823D8ABB-59AC-454F-A139-0561482AD528}"/>
    <cellStyle name="Normal 16 2 2" xfId="5083" xr:uid="{43D6FD95-33DD-4F77-9D53-1690ED135995}"/>
    <cellStyle name="Normal 16 2 2 2" xfId="5084" xr:uid="{83E8D46C-120E-48E9-8006-3B334029735A}"/>
    <cellStyle name="Normal 16 2 3" xfId="5085" xr:uid="{3DFBEA0D-1F14-4E1B-88C9-86A909FAD997}"/>
    <cellStyle name="Normal 16 2 3 2" xfId="5086" xr:uid="{FA98E578-9F2C-434A-94B4-4C642D1727B7}"/>
    <cellStyle name="Normal 16 2 4" xfId="5087" xr:uid="{DDB8A1DF-DDBB-48D8-8BE1-CA9473EAA51E}"/>
    <cellStyle name="Normal 16 3" xfId="5088" xr:uid="{AB3A2677-61EB-4BA8-9D38-4E8D4CD547AA}"/>
    <cellStyle name="Normal 16 3 2" xfId="5089" xr:uid="{F266D403-6499-46CF-9CE3-7AFCBBF03A82}"/>
    <cellStyle name="Normal 16 3 3" xfId="5090" xr:uid="{78D8F621-21DC-44C8-9A2F-3B247EF36BDF}"/>
    <cellStyle name="Normal 16 4" xfId="5091" xr:uid="{BA156677-5200-4F32-9E16-191E43AC8316}"/>
    <cellStyle name="Normal 16 4 2" xfId="5092" xr:uid="{8E49C91D-AD12-4CCE-B855-A7EE1F0D3AC7}"/>
    <cellStyle name="Normal 16 4 2 2" xfId="5093" xr:uid="{19178EB2-0557-4AB9-B4E6-DFFDA4C55969}"/>
    <cellStyle name="Normal 16 4 3" xfId="5094" xr:uid="{A3170D02-CF26-4B62-84F4-840924073C19}"/>
    <cellStyle name="Normal 16 5" xfId="5095" xr:uid="{9AD5AB5B-FFEE-4A8D-AC3F-3C97725D9FCF}"/>
    <cellStyle name="Normal 16 5 2" xfId="5096" xr:uid="{1B649F0B-66C3-4366-A600-A3AB88617728}"/>
    <cellStyle name="Normal 16 6" xfId="5097" xr:uid="{FD94B099-1EFA-4D37-9FE5-58AFD5EAE4AB}"/>
    <cellStyle name="Normal 160" xfId="5098" xr:uid="{75CDDA91-AB6D-4F38-99ED-EDB396565767}"/>
    <cellStyle name="Normal 160 2" xfId="5099" xr:uid="{8B4EC6DB-A94D-4521-B208-7839D6E6EA60}"/>
    <cellStyle name="Normal 161" xfId="5100" xr:uid="{C7EDAACD-029C-4BD6-8155-C5231D564B32}"/>
    <cellStyle name="Normal 161 2" xfId="5101" xr:uid="{141D12CC-B388-401E-B51E-2297CA45C4C8}"/>
    <cellStyle name="Normal 162" xfId="5102" xr:uid="{156B6814-589E-4A60-9E07-E705CAA4B57C}"/>
    <cellStyle name="Normal 162 2" xfId="5103" xr:uid="{9A2834B5-AAC8-439B-962A-43BE765CE4A2}"/>
    <cellStyle name="Normal 163" xfId="5104" xr:uid="{ADE7EBD0-6758-45EC-866E-7F053CA2B1CA}"/>
    <cellStyle name="Normal 163 2" xfId="5105" xr:uid="{3B462078-54B2-4CD4-95E6-64A7260EF4DA}"/>
    <cellStyle name="Normal 164" xfId="5106" xr:uid="{A835C8B1-9F59-4A06-B67C-B463CB0C770E}"/>
    <cellStyle name="Normal 164 2" xfId="5107" xr:uid="{1F7D23D1-3440-4B84-8E12-4C9EA0A4B0F2}"/>
    <cellStyle name="Normal 165" xfId="5108" xr:uid="{277856DB-834A-4DB2-A841-1870743C8A2D}"/>
    <cellStyle name="Normal 165 2" xfId="5109" xr:uid="{3CD9E99D-BD3C-411B-8851-221F27D80FDD}"/>
    <cellStyle name="Normal 166" xfId="5110" xr:uid="{B144A9D0-B985-4990-8B37-4A5608408A9C}"/>
    <cellStyle name="Normal 166 2" xfId="5111" xr:uid="{C5E05206-54EB-45E1-A2DB-1CCC5501BCA8}"/>
    <cellStyle name="Normal 167" xfId="5112" xr:uid="{CDC7D04B-C644-4D28-A960-BD30A43AC1FC}"/>
    <cellStyle name="Normal 167 2" xfId="5113" xr:uid="{F0BD3A88-AAB7-40DA-B9D8-C63BA635DAD6}"/>
    <cellStyle name="Normal 168" xfId="5114" xr:uid="{1F2BDBFE-1E15-49DC-910A-C91ABE52856C}"/>
    <cellStyle name="Normal 168 2" xfId="5115" xr:uid="{4E7DECC8-171B-4693-9A63-9CDCFBBD3169}"/>
    <cellStyle name="Normal 169" xfId="5116" xr:uid="{E80F5A95-424A-4430-9B15-0A290B726656}"/>
    <cellStyle name="Normal 169 2" xfId="5117" xr:uid="{2FDE7081-4227-4A47-B57D-4B378286356A}"/>
    <cellStyle name="Normal 17" xfId="419" xr:uid="{00000000-0005-0000-0000-000025010000}"/>
    <cellStyle name="Normal 17 2" xfId="5118" xr:uid="{774245AE-0542-48D8-B9AA-4C0AABD04865}"/>
    <cellStyle name="Normal 17 2 2" xfId="5119" xr:uid="{4D425E3D-C9E1-4B77-929C-ACDC4F5417C5}"/>
    <cellStyle name="Normal 17 2 2 2" xfId="5120" xr:uid="{9BB518DC-047E-4866-805E-C495F8B44CEE}"/>
    <cellStyle name="Normal 17 2 3" xfId="5121" xr:uid="{4C1A9107-0ED0-489D-8A1F-B160BFD47EF9}"/>
    <cellStyle name="Normal 17 2 3 2" xfId="5122" xr:uid="{8D55C64E-6874-44E8-8E43-065F15088890}"/>
    <cellStyle name="Normal 17 2 4" xfId="5123" xr:uid="{EBCF5C53-BB27-4208-A9F5-BD52D37DFC58}"/>
    <cellStyle name="Normal 17 3" xfId="5124" xr:uid="{795B3305-6F63-4FC5-AEEC-58E606EEACB3}"/>
    <cellStyle name="Normal 17 3 2" xfId="5125" xr:uid="{2A663A82-04E8-40A3-BEC9-E79F4BD8E9F6}"/>
    <cellStyle name="Normal 17 3 3" xfId="5126" xr:uid="{A8377653-6816-4C46-917C-717DF1251752}"/>
    <cellStyle name="Normal 17 4" xfId="5127" xr:uid="{A3BD4DE5-596A-4628-B8EC-D16078462BF7}"/>
    <cellStyle name="Normal 17 4 2" xfId="5128" xr:uid="{3A1BA3D0-2DE1-4865-B590-F51CAFFAED8F}"/>
    <cellStyle name="Normal 17 4 2 2" xfId="5129" xr:uid="{4E0F9893-1237-45ED-856C-0C8AAC7B7A58}"/>
    <cellStyle name="Normal 17 4 3" xfId="5130" xr:uid="{A3208642-CA0C-49B7-BB35-031ED554725B}"/>
    <cellStyle name="Normal 17 5" xfId="5131" xr:uid="{E1E1D4AA-C4B7-45CF-AF9B-50F0A183878C}"/>
    <cellStyle name="Normal 17 5 2" xfId="5132" xr:uid="{52CC2DA2-5699-452B-AF9E-48570B8786EE}"/>
    <cellStyle name="Normal 17 6" xfId="5133" xr:uid="{692CBF0A-D091-4E88-B1DE-BC7010DF1ABD}"/>
    <cellStyle name="Normal 17 7" xfId="5134" xr:uid="{8983A2F2-3355-4AED-BC0F-09046EA6A6D7}"/>
    <cellStyle name="Normal 17_Exist Trunk Assets - Transport" xfId="7940" xr:uid="{2CF0C171-F6B6-48E2-A408-F5B16237347F}"/>
    <cellStyle name="Normal 170" xfId="5135" xr:uid="{6DBC6CFB-CE5A-4417-B16F-783E3AA104FD}"/>
    <cellStyle name="Normal 170 2" xfId="5136" xr:uid="{F92934C2-1E65-4051-A71B-420707470A08}"/>
    <cellStyle name="Normal 171" xfId="5137" xr:uid="{71EF1707-1D83-40F7-A18D-E7F1A1E06718}"/>
    <cellStyle name="Normal 171 2" xfId="5138" xr:uid="{838F8D3D-5A6D-4525-8EC2-FEA70E1BE1FF}"/>
    <cellStyle name="Normal 172" xfId="5139" xr:uid="{0B030C51-7C0D-495D-8314-4AFC8DFA7003}"/>
    <cellStyle name="Normal 172 2" xfId="5140" xr:uid="{95CA93A0-B8FC-4431-A050-478510D14523}"/>
    <cellStyle name="Normal 173" xfId="5141" xr:uid="{AB3B3752-878C-4704-919A-162E181A0A21}"/>
    <cellStyle name="Normal 173 2" xfId="5142" xr:uid="{4DEBFB8E-717B-4A93-8468-A0C843C1E77A}"/>
    <cellStyle name="Normal 174" xfId="5143" xr:uid="{BB3C6C1A-1117-4159-97F8-68B9AC7994A0}"/>
    <cellStyle name="Normal 174 2" xfId="5144" xr:uid="{9B303CF9-BF39-4B24-9B8B-C75E55688A42}"/>
    <cellStyle name="Normal 175" xfId="5145" xr:uid="{E38F4112-7C5C-42C7-A5D1-17FF59576621}"/>
    <cellStyle name="Normal 175 2" xfId="5146" xr:uid="{E7F82DAE-7BB2-4983-B87C-601B1B7163C9}"/>
    <cellStyle name="Normal 176" xfId="5147" xr:uid="{C6ADC735-D197-4966-9EF9-67ACBCB52EB1}"/>
    <cellStyle name="Normal 176 2" xfId="5148" xr:uid="{502F4D15-D155-4379-9541-FBA68C99C0FE}"/>
    <cellStyle name="Normal 177" xfId="5149" xr:uid="{3A571300-DF6D-4ABB-BA2B-F7232B8DD44A}"/>
    <cellStyle name="Normal 178" xfId="5150" xr:uid="{314563FF-C66E-474D-8BE8-C79F13D901BA}"/>
    <cellStyle name="Normal 178 2" xfId="5151" xr:uid="{03F24845-4960-441C-96E9-6842F5EC2533}"/>
    <cellStyle name="Normal 179" xfId="5152" xr:uid="{61962F76-44BF-4DA7-B63C-274AC4592AC8}"/>
    <cellStyle name="Normal 179 2" xfId="5153" xr:uid="{08F3B7E3-11B1-4511-A066-B6AE636AF09C}"/>
    <cellStyle name="Normal 18" xfId="5154" xr:uid="{E32E4035-128D-461D-85F0-DC9972D1CB3C}"/>
    <cellStyle name="Normal 18 2" xfId="5155" xr:uid="{58C36F8D-1646-46DB-AA2C-E3B4B424D3A9}"/>
    <cellStyle name="Normal 18 2 2" xfId="5156" xr:uid="{D2CF0F76-DB03-4DFB-9994-8DF7B28BE9E2}"/>
    <cellStyle name="Normal 18 2 2 2" xfId="5157" xr:uid="{50EB8E5D-E86D-45F7-9FC5-45F900CF237C}"/>
    <cellStyle name="Normal 18 2 3" xfId="5158" xr:uid="{D46341A5-4452-41DB-9E95-A8A3333E43C5}"/>
    <cellStyle name="Normal 18 2 3 2" xfId="5159" xr:uid="{80D565A4-DE3C-4D77-866D-20383CF674FD}"/>
    <cellStyle name="Normal 18 2 4" xfId="5160" xr:uid="{8B9AFABC-B536-4331-937A-6583F852E589}"/>
    <cellStyle name="Normal 18 3" xfId="5161" xr:uid="{F15FC81A-4411-4F35-BD19-39CBE1A7D3B8}"/>
    <cellStyle name="Normal 18 3 2" xfId="5162" xr:uid="{529A2605-D05A-4EFC-B597-66733DC2347C}"/>
    <cellStyle name="Normal 18 3 3" xfId="5163" xr:uid="{8A8BF03A-6420-40AC-A2DB-98979135DFC3}"/>
    <cellStyle name="Normal 18 4" xfId="5164" xr:uid="{E41F7D61-01E5-41C2-858D-4C001492BB9E}"/>
    <cellStyle name="Normal 18 4 2" xfId="5165" xr:uid="{119589FA-2A7D-4B00-9575-3F5CAD1A178A}"/>
    <cellStyle name="Normal 18 4 2 2" xfId="5166" xr:uid="{0CCE9A7A-6D08-4C02-BCBC-2D4A08563C37}"/>
    <cellStyle name="Normal 18 4 3" xfId="5167" xr:uid="{F9ED58F1-D479-456D-B5E3-9FCF439DAC32}"/>
    <cellStyle name="Normal 18 5" xfId="5168" xr:uid="{BA5BB7D5-951B-4865-9635-EBF85C145984}"/>
    <cellStyle name="Normal 18 5 2" xfId="5169" xr:uid="{B49F1878-E1C0-49B7-8A19-0528679494F3}"/>
    <cellStyle name="Normal 18 6" xfId="5170" xr:uid="{0E313E8D-AC63-4758-B0AE-27D70829C3E9}"/>
    <cellStyle name="Normal 180" xfId="5171" xr:uid="{31B4358C-8FE8-4704-896E-87C1C44FC8E8}"/>
    <cellStyle name="Normal 180 2" xfId="5172" xr:uid="{3D39648E-0F94-4B8A-B08A-20E0EA9E1688}"/>
    <cellStyle name="Normal 181" xfId="5173" xr:uid="{707B4520-5272-4205-8665-19DC00030AA3}"/>
    <cellStyle name="Normal 181 2" xfId="5174" xr:uid="{864F213A-E34C-4B77-816E-43D12A7B54C3}"/>
    <cellStyle name="Normal 182" xfId="5175" xr:uid="{F7D0D909-988F-4F7C-8A18-5C45B1B13B38}"/>
    <cellStyle name="Normal 182 2" xfId="5176" xr:uid="{85740052-1706-4464-9873-E791D7B975FD}"/>
    <cellStyle name="Normal 183" xfId="5177" xr:uid="{51563754-3832-41A1-B3B2-1B32CE14CC12}"/>
    <cellStyle name="Normal 183 2" xfId="5178" xr:uid="{59E3E564-FEFA-43E1-81D4-92DFBDD3153F}"/>
    <cellStyle name="Normal 184" xfId="5179" xr:uid="{7187CAA5-FC11-4895-B84E-1D7FEDC82B6B}"/>
    <cellStyle name="Normal 184 2" xfId="5180" xr:uid="{524F074F-AAF4-4808-A94F-390103B9860F}"/>
    <cellStyle name="Normal 185" xfId="5181" xr:uid="{15527346-A823-4CB4-B0E7-D8AAF1F81599}"/>
    <cellStyle name="Normal 185 2" xfId="5182" xr:uid="{EC89B224-86F0-4DBE-95DE-888E71D1F4F3}"/>
    <cellStyle name="Normal 186" xfId="5183" xr:uid="{3AB93231-8801-4E16-BDA6-FA489249889F}"/>
    <cellStyle name="Normal 186 2" xfId="5184" xr:uid="{38BAC905-5877-4333-B801-C9D16499BBBC}"/>
    <cellStyle name="Normal 187" xfId="5185" xr:uid="{E43D3C42-D8E7-48C5-B2F0-7F2D90464DA3}"/>
    <cellStyle name="Normal 187 2" xfId="5186" xr:uid="{CD8B6701-A549-47D7-A4BC-77A8771346C3}"/>
    <cellStyle name="Normal 188" xfId="5187" xr:uid="{1CBF72B9-D76A-45BE-A0BD-04F3A615B5E2}"/>
    <cellStyle name="Normal 188 2" xfId="5188" xr:uid="{FACCE8C1-8801-4A95-941B-6A45678B1E33}"/>
    <cellStyle name="Normal 189" xfId="5189" xr:uid="{0E4D2984-6CC6-4FD2-97E7-23777B142385}"/>
    <cellStyle name="Normal 189 2" xfId="5190" xr:uid="{67B42518-FDEB-432C-95A2-FA7E59C229A8}"/>
    <cellStyle name="Normal 19" xfId="5191" xr:uid="{672F003F-EA2D-4152-B4F1-AD8EC337798D}"/>
    <cellStyle name="Normal 19 2" xfId="5192" xr:uid="{4063B2CA-8FEF-457E-84CA-775AAC809212}"/>
    <cellStyle name="Normal 19 2 2" xfId="5193" xr:uid="{D84B21E0-91AF-4B02-B64F-1665FC8A4E1A}"/>
    <cellStyle name="Normal 19 2 2 2" xfId="5194" xr:uid="{E444D2ED-2A39-48EB-B15B-49094D10B786}"/>
    <cellStyle name="Normal 19 2 3" xfId="5195" xr:uid="{F5E74C3F-36A4-4E04-988F-E8A2CDDC34D7}"/>
    <cellStyle name="Normal 19 2 3 2" xfId="5196" xr:uid="{0C712636-0E73-478F-8070-98009444E00A}"/>
    <cellStyle name="Normal 19 2 4" xfId="5197" xr:uid="{75062004-A329-4D8E-A73D-31BC15DE9148}"/>
    <cellStyle name="Normal 19 3" xfId="5198" xr:uid="{33ED1CC5-1654-4DB9-A3B1-A47CB5DE2E57}"/>
    <cellStyle name="Normal 19 3 2" xfId="5199" xr:uid="{37DBDE8A-15A4-459A-A9A5-69DED3611ECA}"/>
    <cellStyle name="Normal 19 3 3" xfId="5200" xr:uid="{41D1CBEA-72AD-4D1C-A973-3B2421D22600}"/>
    <cellStyle name="Normal 19 4" xfId="5201" xr:uid="{03B8876B-07E5-4D38-88E6-7603A12EB36E}"/>
    <cellStyle name="Normal 19 4 2" xfId="5202" xr:uid="{61B346C1-8CED-4A9C-B15E-1B1F6BB35F0F}"/>
    <cellStyle name="Normal 19 4 2 2" xfId="5203" xr:uid="{2040F708-F701-4F7E-BB7A-929FE205EED1}"/>
    <cellStyle name="Normal 19 4 3" xfId="5204" xr:uid="{195DCBD6-4E81-4ADE-9EAF-B20123642A38}"/>
    <cellStyle name="Normal 19 5" xfId="5205" xr:uid="{A0418C07-03BF-4B24-8BFA-A4ED2647B36A}"/>
    <cellStyle name="Normal 19 5 2" xfId="5206" xr:uid="{0FEA0744-3048-41F6-8CA8-1DB90175E10C}"/>
    <cellStyle name="Normal 19 6" xfId="5207" xr:uid="{DFE315FA-9373-487C-A599-7B3AF9959481}"/>
    <cellStyle name="Normal 190" xfId="5208" xr:uid="{F5673D52-93FF-4252-9285-339F94EE2543}"/>
    <cellStyle name="Normal 190 2" xfId="5209" xr:uid="{A501A7A1-10C2-4813-8783-ED64C73DED37}"/>
    <cellStyle name="Normal 191" xfId="5210" xr:uid="{854B1847-6A6A-4A97-B488-1AE2E9D0D9C3}"/>
    <cellStyle name="Normal 191 2" xfId="5211" xr:uid="{E8A3BD42-E26B-4A38-A437-12690DAB4AB3}"/>
    <cellStyle name="Normal 192" xfId="5212" xr:uid="{D55E4218-DD84-4C89-898A-B45E9F533980}"/>
    <cellStyle name="Normal 192 2" xfId="5213" xr:uid="{BB7847FC-9614-4851-9C59-56A9929C8466}"/>
    <cellStyle name="Normal 193" xfId="5214" xr:uid="{89941B45-FCC3-48DA-BCF0-C91168790325}"/>
    <cellStyle name="Normal 193 2" xfId="5215" xr:uid="{E903E67E-93F0-44FD-8543-52C541F80E97}"/>
    <cellStyle name="Normal 194" xfId="5216" xr:uid="{78CDE24E-F979-484A-9759-285F402D4659}"/>
    <cellStyle name="Normal 194 2" xfId="5217" xr:uid="{A0F8A245-7E5C-434C-808C-71FBD934AABC}"/>
    <cellStyle name="Normal 195" xfId="5218" xr:uid="{7118B6A9-6D81-48A7-9F1F-B23258DCB035}"/>
    <cellStyle name="Normal 195 2" xfId="5219" xr:uid="{D80B2656-13D3-4E7C-A528-968CA2C88542}"/>
    <cellStyle name="Normal 196" xfId="5220" xr:uid="{396BC548-19A0-4835-B1AA-2DCA9DCF1B85}"/>
    <cellStyle name="Normal 196 2" xfId="5221" xr:uid="{FB645333-A980-4512-A37B-AB28215FCA50}"/>
    <cellStyle name="Normal 197" xfId="5222" xr:uid="{89E939FF-0AD5-4D6D-A23F-BAB2470F80B9}"/>
    <cellStyle name="Normal 197 2" xfId="5223" xr:uid="{B27C1BB9-2EE2-4E44-A2D9-B467FFC7F535}"/>
    <cellStyle name="Normal 198" xfId="5224" xr:uid="{388B69B5-7515-43F7-9C65-6546593C463E}"/>
    <cellStyle name="Normal 198 2" xfId="5225" xr:uid="{65CE8689-9A25-4D75-95E2-467430B71BD1}"/>
    <cellStyle name="Normal 199" xfId="5226" xr:uid="{C4C21274-BB4C-4CEB-A368-5AA0A14D5280}"/>
    <cellStyle name="Normal 199 2" xfId="5227" xr:uid="{CCC6FD49-E673-461D-9A56-305F84180903}"/>
    <cellStyle name="Normal 2" xfId="79" xr:uid="{00000000-0005-0000-0000-000026010000}"/>
    <cellStyle name="Normal 2 10" xfId="5228" xr:uid="{B68D0B74-C4B4-4B07-8725-87BC0EB24CED}"/>
    <cellStyle name="Normal 2 2" xfId="5229" xr:uid="{0CA77512-65AA-4AAE-931D-9A3C6B174F76}"/>
    <cellStyle name="Normal 2 2 2" xfId="5230" xr:uid="{2190C6DA-B256-40F6-A656-B620AB86F885}"/>
    <cellStyle name="Normal 2 2 2 2" xfId="5231" xr:uid="{D59DEC26-BA99-4419-B0BD-E42C94414730}"/>
    <cellStyle name="Normal 2 2 2 2 2" xfId="5232" xr:uid="{95D1D9F2-7AB5-487B-9AD5-C6172C9C3BB1}"/>
    <cellStyle name="Normal 2 2 2 2 2 2" xfId="5233" xr:uid="{3B364637-D090-45E1-8D91-B289D32F7BAA}"/>
    <cellStyle name="Normal 2 2 2 2 3" xfId="5234" xr:uid="{AE3B5352-6D19-401E-AFC2-23F4C190C576}"/>
    <cellStyle name="Normal 2 2 2 2 3 2" xfId="5235" xr:uid="{B194635A-DEBF-405D-824D-9055E6158356}"/>
    <cellStyle name="Normal 2 2 2 2 4" xfId="5236" xr:uid="{2DA367B3-1ADE-4F41-9F8C-201D847AB46D}"/>
    <cellStyle name="Normal 2 2 2 3" xfId="5237" xr:uid="{459B3481-4030-4F1F-A530-8B7FD316D78D}"/>
    <cellStyle name="Normal 2 2 2 3 2" xfId="5238" xr:uid="{820EA5AC-C1D5-46E7-B4BD-E38BE673023F}"/>
    <cellStyle name="Normal 2 2 2 4" xfId="5239" xr:uid="{322D6B6B-48B7-49DE-ADDE-1937FA52473E}"/>
    <cellStyle name="Normal 2 2 2 4 2" xfId="5240" xr:uid="{53CB7627-66BC-436D-A6FC-742B9DC35C8C}"/>
    <cellStyle name="Normal 2 2 2 5" xfId="5241" xr:uid="{7AE48E98-6BA4-4D2D-88D0-5608BC44A43A}"/>
    <cellStyle name="Normal 2 2 3" xfId="5242" xr:uid="{275BFFF1-BA9F-427E-939B-87DD1FB29447}"/>
    <cellStyle name="Normal 2 2 3 2" xfId="5243" xr:uid="{9A0D9856-DCC5-4A4B-AB88-9FDBC760B5A6}"/>
    <cellStyle name="Normal 2 2 3 2 2" xfId="5244" xr:uid="{1088A69F-C505-4C75-BFD9-CCF68CD7BDCE}"/>
    <cellStyle name="Normal 2 2 3 2 2 2" xfId="5245" xr:uid="{AEBA9304-020C-460E-BF97-C35869FA2764}"/>
    <cellStyle name="Normal 2 2 3 2 3" xfId="5246" xr:uid="{66276BD2-C98C-4186-BED8-BAA1A587A844}"/>
    <cellStyle name="Normal 2 2 3 2 3 2" xfId="5247" xr:uid="{1D79BC9E-0FBC-44DD-85C5-EE7B4A1705EC}"/>
    <cellStyle name="Normal 2 2 3 2 4" xfId="5248" xr:uid="{B7A84FA3-F8C4-4AD3-B648-70550D3C980A}"/>
    <cellStyle name="Normal 2 2 3 3" xfId="5249" xr:uid="{4891AB16-91BB-4C70-8E86-2D585C9BA73D}"/>
    <cellStyle name="Normal 2 2 3 3 2" xfId="5250" xr:uid="{801BE37D-2E6A-478F-80E7-952DDFCECE04}"/>
    <cellStyle name="Normal 2 2 3 4" xfId="5251" xr:uid="{A52A5628-5832-4EB2-9A9D-22C769899A76}"/>
    <cellStyle name="Normal 2 2 3 4 2" xfId="5252" xr:uid="{90F9B297-947E-479D-AC66-B84187253871}"/>
    <cellStyle name="Normal 2 2 3 5" xfId="5253" xr:uid="{46C9F965-05F3-4203-A60A-A3D18290C4F1}"/>
    <cellStyle name="Normal 2 2 4" xfId="5254" xr:uid="{30107032-9C68-41B8-8A80-2DB54DF84B23}"/>
    <cellStyle name="Normal 2 2 4 2" xfId="5255" xr:uid="{0B93346B-4D11-4F37-9AC5-6813132FE81A}"/>
    <cellStyle name="Normal 2 2 4 2 2" xfId="5256" xr:uid="{914F8AEA-4618-4A5E-9F15-6F5B65F9D657}"/>
    <cellStyle name="Normal 2 2 4 3" xfId="5257" xr:uid="{633F8302-5374-4B02-BC95-0D355D4586F3}"/>
    <cellStyle name="Normal 2 2 4 3 2" xfId="5258" xr:uid="{D34DF8FA-04DC-47BE-A121-A9E68E1E6EA7}"/>
    <cellStyle name="Normal 2 2 4 4" xfId="5259" xr:uid="{271DF786-8D1A-46A0-A930-F9EDBA9CD531}"/>
    <cellStyle name="Normal 2 2 5" xfId="5260" xr:uid="{B864F1E2-1358-464E-8FF5-F93DCF881967}"/>
    <cellStyle name="Normal 2 2 5 2" xfId="5261" xr:uid="{4A963985-D61C-4F47-8FF9-9277E9975445}"/>
    <cellStyle name="Normal 2 2 5 3" xfId="5262" xr:uid="{39DDA8A9-A716-4AF8-B740-460523C88EC5}"/>
    <cellStyle name="Normal 2 2 6" xfId="5263" xr:uid="{A4216393-A591-4760-B4DF-362CBEB69F7F}"/>
    <cellStyle name="Normal 2 2 6 2" xfId="5264" xr:uid="{B60B1A48-5F4F-47AD-898E-DE64B1FB45A3}"/>
    <cellStyle name="Normal 2 2 7" xfId="5265" xr:uid="{EF3F52F7-E786-4FDE-8B2B-E6DA91863639}"/>
    <cellStyle name="Normal 2 2 7 2" xfId="5266" xr:uid="{E0A86344-0CCC-4E76-9CCE-0F8342E2B775}"/>
    <cellStyle name="Normal 2 2 8" xfId="5267" xr:uid="{242B0CB0-8978-4C2D-875C-1B3FE5B7E53D}"/>
    <cellStyle name="Normal 2 2 9" xfId="5268" xr:uid="{6FB0CA29-BAE3-49B3-AD26-DE4626A1862A}"/>
    <cellStyle name="Normal 2 3" xfId="5269" xr:uid="{7F8BB59E-F85B-485E-A40A-A59F6A031D44}"/>
    <cellStyle name="Normal 2 3 2" xfId="5270" xr:uid="{411F760D-D0B5-4638-B18A-780A9B45A291}"/>
    <cellStyle name="Normal 2 3 2 2" xfId="5271" xr:uid="{0E8A0FFE-2F2B-434B-81EE-83316ECD90C7}"/>
    <cellStyle name="Normal 2 3 2 2 2" xfId="5272" xr:uid="{A1136C01-7267-4BF0-840A-63685F114914}"/>
    <cellStyle name="Normal 2 3 2 2 2 2" xfId="5273" xr:uid="{06D28521-31D3-47EC-BAB3-FF17BE096871}"/>
    <cellStyle name="Normal 2 3 2 2 3" xfId="5274" xr:uid="{1635A344-A399-402D-9C93-6D811749C45A}"/>
    <cellStyle name="Normal 2 3 2 2 3 2" xfId="5275" xr:uid="{B7F54F01-74EF-4653-936D-44CF7AF7C553}"/>
    <cellStyle name="Normal 2 3 2 2 4" xfId="5276" xr:uid="{1DDE78EE-9BB4-4E77-B050-9346D2EB7165}"/>
    <cellStyle name="Normal 2 3 2 3" xfId="5277" xr:uid="{F1FD6503-E5EA-49AD-8CA7-AACE63E3D813}"/>
    <cellStyle name="Normal 2 3 2 3 2" xfId="5278" xr:uid="{2B6EE64D-FB25-4BD3-8BE6-87A63DEFA8EB}"/>
    <cellStyle name="Normal 2 3 2 4" xfId="5279" xr:uid="{650C271B-7AF2-445D-9310-CF131E74E1E4}"/>
    <cellStyle name="Normal 2 3 2 4 2" xfId="5280" xr:uid="{F631B0AC-AB02-49C0-AD97-2D251E329D20}"/>
    <cellStyle name="Normal 2 3 2 5" xfId="5281" xr:uid="{3791DBDC-F1E7-4875-9038-F3DFE753AD49}"/>
    <cellStyle name="Normal 2 3 3" xfId="5282" xr:uid="{4E6B53CF-1663-4B83-BB52-3A2CC334F177}"/>
    <cellStyle name="Normal 2 3 3 2" xfId="5283" xr:uid="{10998A43-1BBB-4185-A8A6-E77BF04F2346}"/>
    <cellStyle name="Normal 2 3 3 2 2" xfId="5284" xr:uid="{B637461F-8AFC-4663-92DC-992E962FB880}"/>
    <cellStyle name="Normal 2 3 3 2 2 2" xfId="5285" xr:uid="{026E8924-93D7-47D6-9A6C-2346E93BE75F}"/>
    <cellStyle name="Normal 2 3 3 2 3" xfId="5286" xr:uid="{D5BE799A-78F7-4D33-A0C5-01A8BF3ACADC}"/>
    <cellStyle name="Normal 2 3 3 2 3 2" xfId="5287" xr:uid="{D33B5E80-4BAF-48CB-AB7E-546AEA8296AF}"/>
    <cellStyle name="Normal 2 3 3 2 4" xfId="5288" xr:uid="{F18D3B10-0649-458B-9C0B-7C436FB867CF}"/>
    <cellStyle name="Normal 2 3 3 3" xfId="5289" xr:uid="{B88CE9D3-F643-42AB-8F1D-DE69C624385B}"/>
    <cellStyle name="Normal 2 3 3 3 2" xfId="5290" xr:uid="{D5788DB5-F279-4AE0-921C-94E811FF2E92}"/>
    <cellStyle name="Normal 2 3 3 4" xfId="5291" xr:uid="{03541193-F55C-4C98-B964-EA8032D2A0A9}"/>
    <cellStyle name="Normal 2 3 3 4 2" xfId="5292" xr:uid="{AEEAE12D-C4F2-41A6-A676-42E33AD7717A}"/>
    <cellStyle name="Normal 2 3 3 5" xfId="5293" xr:uid="{21F3E7D4-E850-4A76-AE83-5D87DF532774}"/>
    <cellStyle name="Normal 2 3 4" xfId="5294" xr:uid="{77B5B987-8716-44B4-8500-CB6F6060C774}"/>
    <cellStyle name="Normal 2 3 4 2" xfId="5295" xr:uid="{58BCE6AB-B0CD-4070-9ACB-0DC4DF979DA7}"/>
    <cellStyle name="Normal 2 3 4 2 2" xfId="5296" xr:uid="{65EF7AD6-5C61-4F2F-944A-AD0ABFC6AE2E}"/>
    <cellStyle name="Normal 2 3 4 3" xfId="5297" xr:uid="{3822706A-626C-455F-9A31-F1D27807E743}"/>
    <cellStyle name="Normal 2 3 4 3 2" xfId="5298" xr:uid="{3DB2C783-A6EA-45F3-B81C-FCAF2C2B3C08}"/>
    <cellStyle name="Normal 2 3 4 4" xfId="5299" xr:uid="{AF6B0B58-FF4B-4B11-865A-4F2DA2EF87BB}"/>
    <cellStyle name="Normal 2 3 5" xfId="5300" xr:uid="{B3F4FFEE-291A-49A0-8B92-2316865E7FFC}"/>
    <cellStyle name="Normal 2 3 5 2" xfId="5301" xr:uid="{C6222F1A-5944-4564-A4FA-362447EF0EBE}"/>
    <cellStyle name="Normal 2 3 5 3" xfId="5302" xr:uid="{E825975A-CE32-4DD1-8ECA-33F35FF7F950}"/>
    <cellStyle name="Normal 2 3 6" xfId="5303" xr:uid="{1A4131EF-1220-415A-9D0C-3E5F50D35268}"/>
    <cellStyle name="Normal 2 3 6 2" xfId="5304" xr:uid="{70927BE3-391E-4A30-8DF1-4FF143355942}"/>
    <cellStyle name="Normal 2 3 7" xfId="5305" xr:uid="{04829AF7-35BE-41BC-A153-E967581F8F32}"/>
    <cellStyle name="Normal 2 3 7 2" xfId="5306" xr:uid="{30C2F400-59E5-4A99-90F9-9293B282A2DF}"/>
    <cellStyle name="Normal 2 3 8" xfId="5307" xr:uid="{43CF1AD3-4E2F-4488-BF18-DF1B7D65C951}"/>
    <cellStyle name="Normal 2 4" xfId="5308" xr:uid="{C1468B8D-4155-443E-8012-872544CE4132}"/>
    <cellStyle name="Normal 2 4 2" xfId="5309" xr:uid="{C458951F-D13D-4EF8-B1C4-7CDD7F041A9F}"/>
    <cellStyle name="Normal 2 4 2 2" xfId="5310" xr:uid="{4EE0C70F-EDF2-4E67-B4B5-34253B5CCCD4}"/>
    <cellStyle name="Normal 2 4 2 2 2" xfId="5311" xr:uid="{CCC75CB3-7E30-44C6-ACF9-AB4B4436CD8C}"/>
    <cellStyle name="Normal 2 4 2 2 2 2" xfId="5312" xr:uid="{19AA3F84-EA05-4BBA-8937-5C37DC77F0E0}"/>
    <cellStyle name="Normal 2 4 2 2 3" xfId="5313" xr:uid="{E9AFE149-3084-4016-A8B4-8932F0148019}"/>
    <cellStyle name="Normal 2 4 2 2 3 2" xfId="5314" xr:uid="{1FF7586D-D5D9-4F64-8F94-8F01AE33E5C2}"/>
    <cellStyle name="Normal 2 4 2 2 4" xfId="5315" xr:uid="{1C2DCAC5-EEFC-408E-9903-DAE74C5E8286}"/>
    <cellStyle name="Normal 2 4 2 3" xfId="5316" xr:uid="{1E4BA021-C41F-46FF-B63C-7C1526684A48}"/>
    <cellStyle name="Normal 2 4 2 3 2" xfId="5317" xr:uid="{39435DFB-2D8B-4206-97FC-4B4E01CEB9DD}"/>
    <cellStyle name="Normal 2 4 2 4" xfId="5318" xr:uid="{4B6A2085-A4FC-4A8E-8C0B-8A1500B2712E}"/>
    <cellStyle name="Normal 2 4 2 4 2" xfId="5319" xr:uid="{131BA730-4B7F-4705-8930-1254A873D140}"/>
    <cellStyle name="Normal 2 4 2 5" xfId="5320" xr:uid="{1F19287D-4B77-4150-8C70-19B3217AF61E}"/>
    <cellStyle name="Normal 2 4 3" xfId="5321" xr:uid="{557D0083-4060-4C4B-8AC1-6506C9E42338}"/>
    <cellStyle name="Normal 2 4 3 2" xfId="5322" xr:uid="{60D4B0FF-2D5B-42FC-A039-FE1FE96D0DA2}"/>
    <cellStyle name="Normal 2 4 3 2 2" xfId="5323" xr:uid="{350428B6-5644-4687-AD4F-64F9A45F27EC}"/>
    <cellStyle name="Normal 2 4 3 2 2 2" xfId="5324" xr:uid="{F795D23A-B37A-4317-A79C-A252E21D2C87}"/>
    <cellStyle name="Normal 2 4 3 2 3" xfId="5325" xr:uid="{31ABF821-DD86-40C2-B1E6-2C788E36E2BB}"/>
    <cellStyle name="Normal 2 4 3 2 3 2" xfId="5326" xr:uid="{23FB03FF-E430-4384-AF3F-4E1809C70643}"/>
    <cellStyle name="Normal 2 4 3 2 4" xfId="5327" xr:uid="{48F7456B-4221-4152-A2AB-923ABAE36E76}"/>
    <cellStyle name="Normal 2 4 3 3" xfId="5328" xr:uid="{6E2A859B-B622-4762-9ADF-16AFC99D53A7}"/>
    <cellStyle name="Normal 2 4 3 3 2" xfId="5329" xr:uid="{2E6110B5-1E5E-4E89-B605-AAB2884F808E}"/>
    <cellStyle name="Normal 2 4 3 4" xfId="5330" xr:uid="{B74A843B-498A-4288-AA49-8633AACD2C1C}"/>
    <cellStyle name="Normal 2 4 3 4 2" xfId="5331" xr:uid="{E5BBDFDB-661D-431F-A204-782EEE87EBDA}"/>
    <cellStyle name="Normal 2 4 3 5" xfId="5332" xr:uid="{B2215C14-EE89-4656-90FB-F10228CF110E}"/>
    <cellStyle name="Normal 2 4 4" xfId="5333" xr:uid="{282C342A-721E-4078-BF00-66FD01E2FD5D}"/>
    <cellStyle name="Normal 2 4 4 2" xfId="5334" xr:uid="{6C7E2BCE-5D0D-489A-BB3D-F47513F88DC0}"/>
    <cellStyle name="Normal 2 4 4 2 2" xfId="5335" xr:uid="{3FAE9A2F-0E6A-474E-8625-F9C3F01CB578}"/>
    <cellStyle name="Normal 2 4 4 3" xfId="5336" xr:uid="{AA350B53-6492-48E4-8BF7-86D69C67BCEF}"/>
    <cellStyle name="Normal 2 4 4 3 2" xfId="5337" xr:uid="{1B83D04B-3AB5-4E30-A08B-BFBD840752F0}"/>
    <cellStyle name="Normal 2 4 4 4" xfId="5338" xr:uid="{B0C0ED54-1D4D-409D-A7B3-9E96333B2107}"/>
    <cellStyle name="Normal 2 4 5" xfId="5339" xr:uid="{A12F91B3-E32C-4030-A605-A74C5E6066D2}"/>
    <cellStyle name="Normal 2 4 5 2" xfId="5340" xr:uid="{017D1A4A-7D01-497A-A556-A8D5CE796041}"/>
    <cellStyle name="Normal 2 4 5 3" xfId="5341" xr:uid="{847FB086-4DD7-4F9D-BEA4-9E4636316417}"/>
    <cellStyle name="Normal 2 4 6" xfId="5342" xr:uid="{70B0A616-9138-4F2C-A92C-BCAB1EBF6FF5}"/>
    <cellStyle name="Normal 2 4 6 2" xfId="5343" xr:uid="{35A00A69-4176-4ACF-AC30-07818B29855A}"/>
    <cellStyle name="Normal 2 4 7" xfId="5344" xr:uid="{4C6D27B0-F8B9-437F-B566-5C12AD3F803B}"/>
    <cellStyle name="Normal 2 4 7 2" xfId="5345" xr:uid="{941DAAB6-0848-43A7-B36F-7C255C057C71}"/>
    <cellStyle name="Normal 2 4 8" xfId="5346" xr:uid="{44E25F96-75C3-4A5E-A675-9757B450067B}"/>
    <cellStyle name="Normal 2 5" xfId="5347" xr:uid="{BAC33951-9998-4A97-A4BB-E1433D501469}"/>
    <cellStyle name="Normal 2 5 2" xfId="5348" xr:uid="{8128998C-5E94-4A9B-9E03-9BCB3D28A7A8}"/>
    <cellStyle name="Normal 2 5 2 2" xfId="5349" xr:uid="{DFD7869D-F377-4D0D-B760-A7374317815A}"/>
    <cellStyle name="Normal 2 5 2 2 2" xfId="5350" xr:uid="{974850A4-6F63-4583-AEF0-04B9BD8F3D9C}"/>
    <cellStyle name="Normal 2 5 2 3" xfId="5351" xr:uid="{3E5156C1-DD80-4E74-B6CA-7E087BB87EAD}"/>
    <cellStyle name="Normal 2 5 2 3 2" xfId="5352" xr:uid="{5EEE8611-3ABE-4CEB-9294-25EF52146714}"/>
    <cellStyle name="Normal 2 5 2 4" xfId="5353" xr:uid="{80D45656-1ACB-4B19-BC69-BD92D6FB49E0}"/>
    <cellStyle name="Normal 2 5 3" xfId="5354" xr:uid="{94746D0F-211A-4518-8E7A-5D5420EDED13}"/>
    <cellStyle name="Normal 2 5 3 2" xfId="5355" xr:uid="{5F8B5FAD-9F48-4621-8D5B-4247932345CD}"/>
    <cellStyle name="Normal 2 5 3 3" xfId="5356" xr:uid="{4D568A51-FB11-4DF2-858F-DEBC0C3B62DD}"/>
    <cellStyle name="Normal 2 5 4" xfId="5357" xr:uid="{49150FE4-8454-448A-AFCF-1CA5C7364140}"/>
    <cellStyle name="Normal 2 5 4 2" xfId="5358" xr:uid="{D9B33120-CD89-4885-9ACE-0A3B5C2D48C8}"/>
    <cellStyle name="Normal 2 5 5" xfId="5359" xr:uid="{2004FE29-B9A8-42C2-A829-AE5884BA81CC}"/>
    <cellStyle name="Normal 2 5 5 2" xfId="5360" xr:uid="{DF9C477B-F7BB-4508-8AAD-87E4C5E34C7E}"/>
    <cellStyle name="Normal 2 5 6" xfId="5361" xr:uid="{4E4F66B7-D7D9-46CA-9FC7-B9E360936D9F}"/>
    <cellStyle name="Normal 2 6" xfId="5362" xr:uid="{76FB8264-E720-4631-A7FC-C2A56A867E03}"/>
    <cellStyle name="Normal 2 6 2" xfId="5363" xr:uid="{E93076C5-1F94-4262-99ED-0C10E6E7A0DF}"/>
    <cellStyle name="Normal 2 6 2 2" xfId="5364" xr:uid="{DA559A3B-4E86-40EE-ACA8-B3206A0DCA9A}"/>
    <cellStyle name="Normal 2 6 2 2 2" xfId="5365" xr:uid="{A477BDCE-D772-446E-89AC-A82CA8234BEC}"/>
    <cellStyle name="Normal 2 6 2 3" xfId="5366" xr:uid="{3F7CF528-95C7-4CD4-8560-C0B6B188072E}"/>
    <cellStyle name="Normal 2 6 2 3 2" xfId="5367" xr:uid="{8CD0EB52-E21C-4B01-A6EB-775BCBE31DEC}"/>
    <cellStyle name="Normal 2 6 2 4" xfId="5368" xr:uid="{AD0D0EC9-6EF5-417D-80F3-DA54ECDCEE9D}"/>
    <cellStyle name="Normal 2 6 3" xfId="5369" xr:uid="{3ED22491-AAF9-4610-A572-10B5D79202FC}"/>
    <cellStyle name="Normal 2 6 3 2" xfId="5370" xr:uid="{61F54169-23F1-4AF6-888F-B1623E64136D}"/>
    <cellStyle name="Normal 2 6 3 3" xfId="5371" xr:uid="{7067DB10-FE62-4E82-83E2-22C5F921ED86}"/>
    <cellStyle name="Normal 2 6 4" xfId="5372" xr:uid="{A76CA64F-B492-4CFF-B6FF-12805041689D}"/>
    <cellStyle name="Normal 2 6 4 2" xfId="5373" xr:uid="{1A3E9366-9714-412D-AC1F-D8E827B117F8}"/>
    <cellStyle name="Normal 2 6 5" xfId="5374" xr:uid="{8BA26D0D-3210-4068-B1A8-27055EBEA44B}"/>
    <cellStyle name="Normal 2 6 5 2" xfId="5375" xr:uid="{C4C71756-DD7B-4170-B158-FECF9063470C}"/>
    <cellStyle name="Normal 2 6 6" xfId="5376" xr:uid="{8E1F5A9D-120C-417E-A62D-F83C6FA528A0}"/>
    <cellStyle name="Normal 2 7" xfId="5377" xr:uid="{205DFF11-3421-48BC-8289-E551607A17F4}"/>
    <cellStyle name="Normal 2 7 2" xfId="5378" xr:uid="{3FEF7DEA-22CE-417F-AB76-928F1846B64E}"/>
    <cellStyle name="Normal 2 7 2 2" xfId="5379" xr:uid="{5463666F-2229-449F-9169-662E64CCFF6F}"/>
    <cellStyle name="Normal 2 7 2 3" xfId="5380" xr:uid="{608BEBE8-AF94-46A4-BA89-C7B8146E032B}"/>
    <cellStyle name="Normal 2 7 3" xfId="5381" xr:uid="{AAAE9240-8717-4DAD-B5DA-74B7486682BD}"/>
    <cellStyle name="Normal 2 7 3 2" xfId="5382" xr:uid="{674F620D-548D-45B3-B88B-C93EA42CC9C9}"/>
    <cellStyle name="Normal 2 7 3 2 2" xfId="5383" xr:uid="{9A708BE3-62C1-4D2E-BE4F-B2554CCE5A70}"/>
    <cellStyle name="Normal 2 7 3 3" xfId="5384" xr:uid="{32792BF4-F217-4ECD-B2B9-726303D73E60}"/>
    <cellStyle name="Normal 2 7 3 3 2" xfId="5385" xr:uid="{19483022-269E-43C8-BBA2-8C8EB8340BDC}"/>
    <cellStyle name="Normal 2 7 3 4" xfId="5386" xr:uid="{F0521530-BFFA-49A4-95E2-45DFFE1B675F}"/>
    <cellStyle name="Normal 2 7 4" xfId="5387" xr:uid="{86AB397D-25A1-458C-9105-D190B9D48483}"/>
    <cellStyle name="Normal 2 7 5" xfId="5388" xr:uid="{19099F09-EEF9-4390-B284-4AABDE20DBF5}"/>
    <cellStyle name="Normal 2 7 6" xfId="5389" xr:uid="{6ED70A8E-ED15-431A-A325-97E5F4D1ADE7}"/>
    <cellStyle name="Normal 2 8" xfId="5390" xr:uid="{F5485220-21D0-45A5-B630-DC718D962E23}"/>
    <cellStyle name="Normal 2 8 2" xfId="5391" xr:uid="{D00A6762-C8A4-4D04-9F16-538F188638C3}"/>
    <cellStyle name="Normal 2 8 3" xfId="5392" xr:uid="{6A5664E8-7AB2-459A-89E2-DF24498773DE}"/>
    <cellStyle name="Normal 2 9" xfId="5393" xr:uid="{30F5A006-8BC9-4146-9321-FF699C87F6F3}"/>
    <cellStyle name="Normal 2_Exist Trunk Assets - Transport" xfId="7941" xr:uid="{038BFD41-263F-4FD2-BFA5-82C8D15B04D5}"/>
    <cellStyle name="Normal 20" xfId="5394" xr:uid="{E4CD9E3F-7A23-49D7-A289-6F8E46C2943A}"/>
    <cellStyle name="Normal 20 2" xfId="5395" xr:uid="{D8D8F61E-053D-45FF-9321-BB8D81478A67}"/>
    <cellStyle name="Normal 20 2 2" xfId="5396" xr:uid="{39FDE5E7-5E70-4FD6-A747-D0B646680CA5}"/>
    <cellStyle name="Normal 20 2 2 2" xfId="5397" xr:uid="{290DCF71-6BBD-43B9-B518-244AA7AD9F8E}"/>
    <cellStyle name="Normal 20 2 3" xfId="5398" xr:uid="{8074FFE9-FE09-40A1-AE37-B2BE7743DB8A}"/>
    <cellStyle name="Normal 20 2 3 2" xfId="5399" xr:uid="{8AE94A68-ECA4-4F75-90EA-2F6E86EAAAF0}"/>
    <cellStyle name="Normal 20 2 4" xfId="5400" xr:uid="{09043909-FF63-4A4C-B3C1-13C85167F0EA}"/>
    <cellStyle name="Normal 20 3" xfId="5401" xr:uid="{4BB79359-A680-494E-9590-751D991F45FE}"/>
    <cellStyle name="Normal 20 3 2" xfId="5402" xr:uid="{F9BCC313-7484-4776-AC8B-FE8B6DA6DADD}"/>
    <cellStyle name="Normal 20 3 3" xfId="5403" xr:uid="{5C86C37E-524D-4C3A-8308-23AEE310B61E}"/>
    <cellStyle name="Normal 20 4" xfId="5404" xr:uid="{760B40D1-D742-4630-9176-8BA09C33F856}"/>
    <cellStyle name="Normal 20 4 2" xfId="5405" xr:uid="{8C7AB403-70AC-4136-9446-40E3D51A8535}"/>
    <cellStyle name="Normal 20 4 2 2" xfId="5406" xr:uid="{CFCA498D-7DC9-45E9-82EB-A2426E4DA06D}"/>
    <cellStyle name="Normal 20 4 3" xfId="5407" xr:uid="{495B70EE-72E4-4574-805A-9A4EFD660033}"/>
    <cellStyle name="Normal 20 5" xfId="5408" xr:uid="{F9B05263-DB16-415D-B411-0251FEF5561F}"/>
    <cellStyle name="Normal 20 5 2" xfId="5409" xr:uid="{3D8C87A2-8C7A-4927-852A-D8A4B4B877D3}"/>
    <cellStyle name="Normal 20 6" xfId="5410" xr:uid="{C48FC6A3-8514-464F-B685-FC38731FEE2F}"/>
    <cellStyle name="Normal 200" xfId="5411" xr:uid="{522471ED-A92C-46E4-AFF3-294677370218}"/>
    <cellStyle name="Normal 200 2" xfId="5412" xr:uid="{9D32E8F1-E33C-4EDC-BF7A-9E7DAFFE3ADC}"/>
    <cellStyle name="Normal 201" xfId="5413" xr:uid="{0657F671-9036-4021-AFCA-AA5EB91B730D}"/>
    <cellStyle name="Normal 201 2" xfId="5414" xr:uid="{843BC66D-DD5B-4985-ADB1-EEFE4B4A6F6D}"/>
    <cellStyle name="Normal 202" xfId="5415" xr:uid="{3674206F-2A53-4F63-A4F3-A75F9D898755}"/>
    <cellStyle name="Normal 203" xfId="5416" xr:uid="{A84C323E-F9CE-44DB-8CEC-A049D60D19C0}"/>
    <cellStyle name="Normal 204" xfId="5417" xr:uid="{D83E9004-71EA-4214-9AD3-F8CA34A310C8}"/>
    <cellStyle name="Normal 205" xfId="5418" xr:uid="{72AD9E68-AF7C-48AF-9862-ACD5414D77BF}"/>
    <cellStyle name="Normal 206" xfId="5419" xr:uid="{A39CD2DF-4D7A-43DE-8532-1EED901BD818}"/>
    <cellStyle name="Normal 207" xfId="5420" xr:uid="{A181ECFD-6A60-40B8-ABAA-E93971988224}"/>
    <cellStyle name="Normal 208" xfId="5421" xr:uid="{EC0389FE-DF22-4F55-A28F-9144E889A869}"/>
    <cellStyle name="Normal 209" xfId="5422" xr:uid="{80C26255-121C-4EF4-A481-C2E3C68AFEBC}"/>
    <cellStyle name="Normal 21" xfId="5423" xr:uid="{2DDDCD74-A9D7-46D4-A02C-98A675FD906D}"/>
    <cellStyle name="Normal 21 2" xfId="5424" xr:uid="{75598EDB-2600-4D3C-AEE1-F385FDA672B3}"/>
    <cellStyle name="Normal 21 2 2" xfId="5425" xr:uid="{D509B6C6-3932-4E35-B4B5-03E8BF5D0952}"/>
    <cellStyle name="Normal 21 2 2 2" xfId="5426" xr:uid="{172FF665-1A3E-4350-8414-8DD6E7B9BEC9}"/>
    <cellStyle name="Normal 21 2 3" xfId="5427" xr:uid="{23E085AB-FD95-4C6D-B262-6151BC3C4673}"/>
    <cellStyle name="Normal 21 2 3 2" xfId="5428" xr:uid="{5B71C419-40C9-4244-B8C3-128BDCD988AB}"/>
    <cellStyle name="Normal 21 2 4" xfId="5429" xr:uid="{3B61532A-EA06-44CC-A0A2-1CB9F79839F1}"/>
    <cellStyle name="Normal 21 3" xfId="5430" xr:uid="{4449EBA6-AB49-40CB-8F60-D79B37FBB173}"/>
    <cellStyle name="Normal 21 3 2" xfId="5431" xr:uid="{FC5A8F4E-F419-4DAD-BF5B-2279338FEBD9}"/>
    <cellStyle name="Normal 21 3 3" xfId="5432" xr:uid="{6FEFFB7A-1D9C-49A5-99AB-14D53D90ED77}"/>
    <cellStyle name="Normal 21 4" xfId="5433" xr:uid="{E283FE01-B12B-49F9-8B27-D5CD91974778}"/>
    <cellStyle name="Normal 21 4 2" xfId="5434" xr:uid="{46A98B68-0325-4EF8-9B1B-1B899B178FED}"/>
    <cellStyle name="Normal 21 4 2 2" xfId="5435" xr:uid="{643B2282-DE5E-441C-BC79-BB0770A7976B}"/>
    <cellStyle name="Normal 21 4 3" xfId="5436" xr:uid="{1CDB79C3-4619-435D-8C95-D06A0CEA3044}"/>
    <cellStyle name="Normal 21 5" xfId="5437" xr:uid="{060BBCC4-68E5-4FDD-B155-DDE34DAA0ECD}"/>
    <cellStyle name="Normal 21 5 2" xfId="5438" xr:uid="{DC82773B-D841-4AFD-BED7-84C7D708ABBE}"/>
    <cellStyle name="Normal 21 6" xfId="5439" xr:uid="{945A9C9C-60E1-4483-AED6-73A27371684C}"/>
    <cellStyle name="Normal 210" xfId="5440" xr:uid="{D57E6EFC-32EB-41B8-8663-ECC2A8FCE704}"/>
    <cellStyle name="Normal 211" xfId="5441" xr:uid="{C6E4E288-5A0C-4F4B-A91B-D70DDD549406}"/>
    <cellStyle name="Normal 212" xfId="5442" xr:uid="{D3D9957D-2D08-4917-8F07-6FFDA611CB67}"/>
    <cellStyle name="Normal 213" xfId="5443" xr:uid="{543F6C77-4DF0-4C7C-AE06-E2EDEAF26855}"/>
    <cellStyle name="Normal 214" xfId="5444" xr:uid="{B278F125-1AE2-4028-B3DC-D745D478102D}"/>
    <cellStyle name="Normal 215" xfId="5445" xr:uid="{5E1DA39B-26D5-4FCF-B650-24B330699761}"/>
    <cellStyle name="Normal 216" xfId="5446" xr:uid="{FBE1715E-FF05-4003-BA2F-5F365DC6B5B0}"/>
    <cellStyle name="Normal 217" xfId="5447" xr:uid="{B5018F67-EE18-4E4D-A834-4BDB6F335B03}"/>
    <cellStyle name="Normal 218" xfId="5448" xr:uid="{1EDEC0EF-E9FE-4F8C-BC49-3C9142593E8D}"/>
    <cellStyle name="Normal 219" xfId="5449" xr:uid="{3861A697-C882-410D-A758-BFAC58F1EAFC}"/>
    <cellStyle name="Normal 22" xfId="5450" xr:uid="{9AA9E750-FE43-45C7-8536-7CE4319D9FB7}"/>
    <cellStyle name="Normal 22 2" xfId="5451" xr:uid="{04051A73-9A4C-47C4-BA18-50CA3843F516}"/>
    <cellStyle name="Normal 22 2 2" xfId="5452" xr:uid="{C6FAB8D4-7D5C-412B-B2DE-70B87F63E11A}"/>
    <cellStyle name="Normal 22 2 2 2" xfId="5453" xr:uid="{BD9C2770-1449-4315-84B4-B661EF606724}"/>
    <cellStyle name="Normal 22 2 3" xfId="5454" xr:uid="{9D3CA50A-2FBF-48DF-AD1E-8CF67D8B49D8}"/>
    <cellStyle name="Normal 22 2 3 2" xfId="5455" xr:uid="{7FB5BD72-FADA-40FE-885B-E8F73BEECD95}"/>
    <cellStyle name="Normal 22 2 4" xfId="5456" xr:uid="{65F1C43E-4EB6-47D0-8A37-16D07121C6ED}"/>
    <cellStyle name="Normal 22 3" xfId="5457" xr:uid="{DEFFE4FF-6CEE-4EDE-A7B2-C64EFD328201}"/>
    <cellStyle name="Normal 22 3 2" xfId="5458" xr:uid="{C29F69AB-F431-401A-9935-5CA0D5BA7D03}"/>
    <cellStyle name="Normal 22 3 3" xfId="5459" xr:uid="{6FB93D23-FE45-4085-AB7A-2D16FCBAF052}"/>
    <cellStyle name="Normal 22 4" xfId="5460" xr:uid="{6A936C8D-9E31-4641-B40E-983EF3F2FCE7}"/>
    <cellStyle name="Normal 22 4 2" xfId="5461" xr:uid="{ADD92A83-3158-4D5E-8C8B-57BCCD758F9D}"/>
    <cellStyle name="Normal 22 4 2 2" xfId="5462" xr:uid="{880B831F-853C-490D-828E-78EF8A4BF112}"/>
    <cellStyle name="Normal 22 4 3" xfId="5463" xr:uid="{E25B500D-6351-4013-93D2-EF1227E455E6}"/>
    <cellStyle name="Normal 22 5" xfId="5464" xr:uid="{0828D3E2-2152-4A66-93B8-9F0EF5809D22}"/>
    <cellStyle name="Normal 22 5 2" xfId="5465" xr:uid="{36D1B581-2CBB-4B1E-8B6D-80B8D34DF80C}"/>
    <cellStyle name="Normal 22 6" xfId="5466" xr:uid="{4B1068FE-3B00-4B09-8E4C-829FA21D3BD1}"/>
    <cellStyle name="Normal 220" xfId="5467" xr:uid="{139EC1D4-B3A7-4EF3-B5F9-4239A3D69775}"/>
    <cellStyle name="Normal 221" xfId="5468" xr:uid="{D363D495-B355-4465-A075-B94F007068E9}"/>
    <cellStyle name="Normal 222" xfId="5469" xr:uid="{26646790-082A-4D9D-ACA6-1172F2121B9D}"/>
    <cellStyle name="Normal 223" xfId="5470" xr:uid="{A3091D71-2E53-440F-8975-27FD9C45C124}"/>
    <cellStyle name="Normal 224" xfId="5471" xr:uid="{D39057DB-706E-4C2E-BC0F-F20EE26E5C00}"/>
    <cellStyle name="Normal 225" xfId="5472" xr:uid="{408623D6-CB3D-4C9B-9DF1-BE84334BF513}"/>
    <cellStyle name="Normal 226" xfId="5473" xr:uid="{9CD6298D-D6AF-43A8-83CD-C638860F1C25}"/>
    <cellStyle name="Normal 227" xfId="5474" xr:uid="{701B7001-F754-4C04-9D85-E2CCC088F0AB}"/>
    <cellStyle name="Normal 228" xfId="5475" xr:uid="{535E5ED5-CA1D-4F43-AFFD-0AB8C7BF191C}"/>
    <cellStyle name="Normal 229" xfId="5476" xr:uid="{DF05AB57-A715-4AB2-9F0E-5DE5877207DF}"/>
    <cellStyle name="Normal 23" xfId="5477" xr:uid="{F6D68B15-D47D-4AF3-9765-21990BD632BD}"/>
    <cellStyle name="Normal 23 2" xfId="5478" xr:uid="{8A9CB368-5FB4-4273-9CFC-6F328F1C3C4B}"/>
    <cellStyle name="Normal 23 2 2" xfId="5479" xr:uid="{98964CA8-29E2-4F73-8C9B-911A66C709BF}"/>
    <cellStyle name="Normal 23 2 2 2" xfId="5480" xr:uid="{EC74B060-C2A5-4CDC-9C77-20127623EB1F}"/>
    <cellStyle name="Normal 23 2 3" xfId="5481" xr:uid="{5F15C730-A885-443C-A6EE-19D985B90495}"/>
    <cellStyle name="Normal 23 2 3 2" xfId="5482" xr:uid="{BAAF83DD-21BD-4FA5-8AC2-0BC3667E35B8}"/>
    <cellStyle name="Normal 23 2 4" xfId="5483" xr:uid="{D6716B3E-57DE-4BCE-A251-C01494622500}"/>
    <cellStyle name="Normal 23 3" xfId="5484" xr:uid="{1C4EFD7D-3281-45FD-9E91-C25FFA74E0FE}"/>
    <cellStyle name="Normal 23 3 2" xfId="5485" xr:uid="{6C8DDBC2-5FDC-4D4C-9DE1-E804E4C18FCB}"/>
    <cellStyle name="Normal 23 3 3" xfId="5486" xr:uid="{CB99F9A3-5EC4-4E32-B39B-D44EA52BED68}"/>
    <cellStyle name="Normal 23 4" xfId="5487" xr:uid="{0967398D-7391-4931-9011-BED013309D0B}"/>
    <cellStyle name="Normal 23 4 2" xfId="5488" xr:uid="{222D5657-5CB1-40AE-823E-D0F66EEBDEA7}"/>
    <cellStyle name="Normal 23 4 2 2" xfId="5489" xr:uid="{37287C11-0B9C-4157-92B1-B20AEB96230F}"/>
    <cellStyle name="Normal 23 4 3" xfId="5490" xr:uid="{AE34C110-EB04-4583-8D25-C496E5B5B966}"/>
    <cellStyle name="Normal 23 5" xfId="5491" xr:uid="{A1E6A2C5-1ADB-4275-8CFA-004222E47328}"/>
    <cellStyle name="Normal 23 5 2" xfId="5492" xr:uid="{FEAB2A75-7A1D-4496-93E0-115D6102DE8B}"/>
    <cellStyle name="Normal 23 6" xfId="5493" xr:uid="{AF757BCF-14C6-4E56-AA8D-FF6EE073C434}"/>
    <cellStyle name="Normal 230" xfId="5494" xr:uid="{CA750238-3E24-4469-8B63-91C726AFE45F}"/>
    <cellStyle name="Normal 231" xfId="5495" xr:uid="{E9DCAF06-1898-4FB9-9E37-E65ADFDE3B30}"/>
    <cellStyle name="Normal 231 2" xfId="5496" xr:uid="{63F11590-417A-4808-BC96-A3A8DD172CB8}"/>
    <cellStyle name="Normal 232" xfId="5497" xr:uid="{C7431A50-E7D3-410E-92D0-7DC8E150D0D4}"/>
    <cellStyle name="Normal 232 2" xfId="5498" xr:uid="{ED0A5182-300D-4052-8833-E97DB1967AF2}"/>
    <cellStyle name="Normal 233" xfId="5499" xr:uid="{2A8181CC-EFE0-470F-A018-10D9778A5644}"/>
    <cellStyle name="Normal 233 2" xfId="5500" xr:uid="{7A6FDB4B-E706-4DD2-B232-CEA9A8EC876C}"/>
    <cellStyle name="Normal 234" xfId="5501" xr:uid="{DD542908-628E-4BCD-880A-BBB1DC0CD497}"/>
    <cellStyle name="Normal 234 2" xfId="5502" xr:uid="{7779E928-126D-4763-B4C4-D330F3016057}"/>
    <cellStyle name="Normal 235" xfId="5503" xr:uid="{F60BEEF3-638F-421E-9460-4FB5D3636810}"/>
    <cellStyle name="Normal 235 2" xfId="5504" xr:uid="{E0C01B12-0B2E-4131-85EF-31671A17FDDC}"/>
    <cellStyle name="Normal 236" xfId="5505" xr:uid="{14722729-BB1E-4CBD-BE57-8B5AA2A79900}"/>
    <cellStyle name="Normal 236 2" xfId="5506" xr:uid="{CE2C701D-49F7-4826-9948-8AA472CC0AFD}"/>
    <cellStyle name="Normal 237" xfId="5507" xr:uid="{9EB07CD6-52B7-417B-A40F-1538A4050FE4}"/>
    <cellStyle name="Normal 237 2" xfId="5508" xr:uid="{F7BA0FE9-179D-4241-A2D4-CC0EC3DDA296}"/>
    <cellStyle name="Normal 238" xfId="5509" xr:uid="{89963FC6-51F4-4F69-B949-AC1992A9E0DA}"/>
    <cellStyle name="Normal 238 2" xfId="5510" xr:uid="{7072BAB2-8B8C-4205-9301-1CAD92170D29}"/>
    <cellStyle name="Normal 239" xfId="5511" xr:uid="{FE1D0F9D-2053-4E9A-B9C6-7332ED3B5F1A}"/>
    <cellStyle name="Normal 239 2" xfId="5512" xr:uid="{E54829A7-AC1A-4884-9A23-457C7D8CF18F}"/>
    <cellStyle name="Normal 24" xfId="5513" xr:uid="{937BD889-0ABF-4253-B315-B2951D8D1774}"/>
    <cellStyle name="Normal 24 2" xfId="5514" xr:uid="{5C0F9FE4-7594-467C-B58B-B7C6138FE653}"/>
    <cellStyle name="Normal 24 2 2" xfId="5515" xr:uid="{A1CF8E59-0F22-4D08-8AC4-09B10CBADCFC}"/>
    <cellStyle name="Normal 24 2 2 2" xfId="5516" xr:uid="{8F780C06-A538-4AB2-8C66-9A4FFA22CF95}"/>
    <cellStyle name="Normal 24 2 3" xfId="5517" xr:uid="{0404DAD2-547E-48EE-AD30-DC069565E5C6}"/>
    <cellStyle name="Normal 24 2 3 2" xfId="5518" xr:uid="{92DF0216-9E28-44D5-A3C9-882F0DAFB58C}"/>
    <cellStyle name="Normal 24 2 4" xfId="5519" xr:uid="{2776DF08-253A-47F2-9B48-938F3AB927B4}"/>
    <cellStyle name="Normal 24 3" xfId="5520" xr:uid="{3210C786-F7F3-4043-9C02-FD54E8FA187F}"/>
    <cellStyle name="Normal 24 3 2" xfId="5521" xr:uid="{75514A9E-7607-4D78-BBFF-418ECF215541}"/>
    <cellStyle name="Normal 24 3 3" xfId="5522" xr:uid="{A6BA7493-9656-4899-9755-B02B6C1C4A39}"/>
    <cellStyle name="Normal 24 4" xfId="5523" xr:uid="{64A8FA48-E5A4-4C4E-9DFF-F921CEB0502F}"/>
    <cellStyle name="Normal 24 4 2" xfId="5524" xr:uid="{765B5C29-5B4B-4983-99A3-FE65A31F7F17}"/>
    <cellStyle name="Normal 24 4 2 2" xfId="5525" xr:uid="{61593145-D121-44D9-9E00-DFDB4B8DF041}"/>
    <cellStyle name="Normal 24 4 3" xfId="5526" xr:uid="{D1439441-6ADB-4A14-8400-4CCD683E830B}"/>
    <cellStyle name="Normal 24 5" xfId="5527" xr:uid="{8954F69B-4DFB-4CED-B5E3-C1A924CDEF7D}"/>
    <cellStyle name="Normal 24 5 2" xfId="5528" xr:uid="{7982E436-70DF-4C1C-88C1-755C2ED3FF7A}"/>
    <cellStyle name="Normal 24 6" xfId="5529" xr:uid="{2D0EB1F0-A885-4303-859E-CFC288A6E1B9}"/>
    <cellStyle name="Normal 240" xfId="5530" xr:uid="{631C5505-2FEE-4BFE-B9A7-24A9C63BCAED}"/>
    <cellStyle name="Normal 240 2" xfId="5531" xr:uid="{C597D172-C538-457D-837B-9F13FA6F9BAE}"/>
    <cellStyle name="Normal 240 3" xfId="5532" xr:uid="{8E5F6CE1-1947-4AEA-9899-D99D79D3229A}"/>
    <cellStyle name="Normal 241" xfId="5533" xr:uid="{6E3502FC-30A0-44C6-818A-D9868057DC6D}"/>
    <cellStyle name="Normal 242" xfId="5534" xr:uid="{F24D4EC7-0D30-4CB0-84A6-9118FE89D321}"/>
    <cellStyle name="Normal 243" xfId="5535" xr:uid="{EF8BF1CD-48CC-4E97-9AAC-899CE5D67588}"/>
    <cellStyle name="Normal 244" xfId="5536" xr:uid="{2DD46449-0CA0-4A4F-9C8D-0B5636E766CD}"/>
    <cellStyle name="Normal 245" xfId="5537" xr:uid="{58AA1602-B94E-4C62-A0C7-6DF8645D027B}"/>
    <cellStyle name="Normal 246" xfId="5538" xr:uid="{D4EF0823-A57E-4F97-8907-F66E56157BFC}"/>
    <cellStyle name="Normal 247" xfId="5539" xr:uid="{4E3A2335-BA32-4CC3-B9EA-A768F1C4DBDA}"/>
    <cellStyle name="Normal 248" xfId="5540" xr:uid="{4D4EE5AB-478A-4A27-9E79-C5F454FE6E88}"/>
    <cellStyle name="Normal 249" xfId="5541" xr:uid="{BC6DAACF-8F83-4897-9B5B-D40AE6F101DF}"/>
    <cellStyle name="Normal 25" xfId="5542" xr:uid="{64A1F6A4-C823-46FF-B5D2-7378FA52DBF9}"/>
    <cellStyle name="Normal 25 2" xfId="5543" xr:uid="{28EF4E4C-C0F4-4983-B02C-0E4701DE4794}"/>
    <cellStyle name="Normal 25 2 2" xfId="5544" xr:uid="{11468101-2AE8-429A-A0D4-4299F378E013}"/>
    <cellStyle name="Normal 25 2 2 2" xfId="5545" xr:uid="{E1D60C3B-656B-4EE2-AB1B-2DCF3F22EFA3}"/>
    <cellStyle name="Normal 25 2 3" xfId="5546" xr:uid="{3C1AC761-801B-4721-AB2E-9A0559D84528}"/>
    <cellStyle name="Normal 25 2 3 2" xfId="5547" xr:uid="{7675DE92-F5FA-42E1-9598-2EF10227650A}"/>
    <cellStyle name="Normal 25 2 4" xfId="5548" xr:uid="{949F26DE-00C8-4A68-AC1A-522DBBA3F4CF}"/>
    <cellStyle name="Normal 25 3" xfId="5549" xr:uid="{54541BA3-FD17-456E-8907-0FBBE357E3DC}"/>
    <cellStyle name="Normal 25 3 2" xfId="5550" xr:uid="{C17EE17C-FA36-4180-9B5F-A57CC2FD1499}"/>
    <cellStyle name="Normal 25 3 3" xfId="5551" xr:uid="{FA0BAB14-24B8-4BC6-A1EC-0148C697FC6D}"/>
    <cellStyle name="Normal 25 4" xfId="5552" xr:uid="{43AAFB47-058F-4FEB-8384-E7F1D6906CAD}"/>
    <cellStyle name="Normal 25 4 2" xfId="5553" xr:uid="{0A9F8B2C-CEF8-45EC-BCC0-C0FBE912A978}"/>
    <cellStyle name="Normal 25 4 2 2" xfId="5554" xr:uid="{DDACA190-5A71-4DF5-B7F2-8B0B42157910}"/>
    <cellStyle name="Normal 25 4 3" xfId="5555" xr:uid="{D5AB6CB2-6FBA-485F-8718-4A01EC56BF15}"/>
    <cellStyle name="Normal 25 5" xfId="5556" xr:uid="{C8309D66-83C7-4200-89EF-ACEC026B2E3F}"/>
    <cellStyle name="Normal 25 5 2" xfId="5557" xr:uid="{203113F6-7F2C-4DEE-BB80-B5B988EC7B17}"/>
    <cellStyle name="Normal 25 6" xfId="5558" xr:uid="{1424D65D-504E-471A-9BEC-C2C4C7E310B9}"/>
    <cellStyle name="Normal 250" xfId="5559" xr:uid="{E0C9C3B2-E63A-4A0D-AA8D-1875C28984F7}"/>
    <cellStyle name="Normal 251" xfId="5560" xr:uid="{E798C0EA-D43C-4D9F-8516-A9662F565081}"/>
    <cellStyle name="Normal 252" xfId="5561" xr:uid="{D8DE162D-0BB6-4F69-8E8D-B35FDD9C0DA9}"/>
    <cellStyle name="Normal 26" xfId="5562" xr:uid="{58FC71A1-E97D-482B-8796-E070C004AC33}"/>
    <cellStyle name="Normal 26 2" xfId="5563" xr:uid="{75B6C125-FF9F-414E-ACAC-5760A1EF0344}"/>
    <cellStyle name="Normal 26 2 2" xfId="5564" xr:uid="{09C85B3B-719F-4AFE-83E5-B39409BC6C7A}"/>
    <cellStyle name="Normal 26 2 2 2" xfId="5565" xr:uid="{90BD4867-BF9C-4FB3-866C-E4687E276016}"/>
    <cellStyle name="Normal 26 2 3" xfId="5566" xr:uid="{410B55F3-4266-49FE-A4E8-088D823A97F3}"/>
    <cellStyle name="Normal 26 2 3 2" xfId="5567" xr:uid="{7AAE2CE0-C091-4D2B-AB67-6AFB44784D31}"/>
    <cellStyle name="Normal 26 2 4" xfId="5568" xr:uid="{B8D87CC9-B3EA-4973-ABFC-F3EF71CAE057}"/>
    <cellStyle name="Normal 26 3" xfId="5569" xr:uid="{C6232FD3-2124-407C-A218-BA89F67F2957}"/>
    <cellStyle name="Normal 26 3 2" xfId="5570" xr:uid="{BB7F992E-C27A-49D9-B6A4-E34FE86E7196}"/>
    <cellStyle name="Normal 26 3 3" xfId="5571" xr:uid="{9789048F-DDFD-495A-A257-1F22A26F22BB}"/>
    <cellStyle name="Normal 26 4" xfId="5572" xr:uid="{9FC377ED-1999-46CE-8AD1-999F4236ACC5}"/>
    <cellStyle name="Normal 26 4 2" xfId="5573" xr:uid="{FE15A455-2B4D-4352-9A10-13DADECF1ED7}"/>
    <cellStyle name="Normal 26 4 2 2" xfId="5574" xr:uid="{F477BD0C-025D-4C9F-9C76-D6954B70BDC2}"/>
    <cellStyle name="Normal 26 4 3" xfId="5575" xr:uid="{0D76113E-75EE-47BE-9110-A981FB5322D7}"/>
    <cellStyle name="Normal 26 5" xfId="5576" xr:uid="{1CC95B07-9C20-44FD-8D39-78767A2F3F74}"/>
    <cellStyle name="Normal 26 5 2" xfId="5577" xr:uid="{7547D4E4-47C2-4141-BCC4-C61D650C9D19}"/>
    <cellStyle name="Normal 26 6" xfId="5578" xr:uid="{8CADE0E1-727A-4405-B6A3-82B17DB4826B}"/>
    <cellStyle name="Normal 27" xfId="5579" xr:uid="{510AD007-136A-4AB9-B8B5-7F0F09032F66}"/>
    <cellStyle name="Normal 27 2" xfId="5580" xr:uid="{8C4A5F28-A12D-4690-BD80-CE5EBE6EA911}"/>
    <cellStyle name="Normal 27 2 2" xfId="5581" xr:uid="{409EF16F-4FD7-43CE-9CFD-FF0B747386A9}"/>
    <cellStyle name="Normal 27 2 2 2" xfId="5582" xr:uid="{982045AA-668D-43BB-9722-331A8840EEE0}"/>
    <cellStyle name="Normal 27 2 3" xfId="5583" xr:uid="{AE85529A-2030-4884-8531-5462A3797B22}"/>
    <cellStyle name="Normal 27 2 3 2" xfId="5584" xr:uid="{29182078-2F9C-4EEC-95E4-4987EA008E20}"/>
    <cellStyle name="Normal 27 2 4" xfId="5585" xr:uid="{B52B9533-FF4C-4152-AAF4-02FAFF924508}"/>
    <cellStyle name="Normal 27 3" xfId="5586" xr:uid="{6436976A-4787-4B81-BD5D-075FB34ECAD1}"/>
    <cellStyle name="Normal 27 3 2" xfId="5587" xr:uid="{6B105FF3-F344-491C-B69D-275D67A0CFF8}"/>
    <cellStyle name="Normal 27 3 3" xfId="5588" xr:uid="{C4EC6A08-2813-417B-A866-8BEB499B2AF4}"/>
    <cellStyle name="Normal 27 4" xfId="5589" xr:uid="{EC8DD753-FADB-4800-8820-18DA56476FDA}"/>
    <cellStyle name="Normal 27 4 2" xfId="5590" xr:uid="{5F0D5BF1-838C-445E-8514-A285DDE6592B}"/>
    <cellStyle name="Normal 27 4 2 2" xfId="5591" xr:uid="{436C123B-7EDE-4ABF-826A-1F633C0C9FB8}"/>
    <cellStyle name="Normal 27 4 3" xfId="5592" xr:uid="{78E02CA0-AD5A-45CF-AF7D-F145A8B1DDF5}"/>
    <cellStyle name="Normal 27 5" xfId="5593" xr:uid="{CA652E73-65B2-4632-88D1-54EB13520F10}"/>
    <cellStyle name="Normal 27 5 2" xfId="5594" xr:uid="{D4F9D21E-7F92-4761-A3C7-C7429CD577CF}"/>
    <cellStyle name="Normal 27 6" xfId="5595" xr:uid="{D7EFEE78-9A20-4EA8-BE1D-C70DDDB7B130}"/>
    <cellStyle name="Normal 28" xfId="5596" xr:uid="{C1867EFD-DA0B-45DF-87AF-F49CB87B9176}"/>
    <cellStyle name="Normal 28 2" xfId="5597" xr:uid="{93E1AD51-01DA-42FF-A630-CB814487335F}"/>
    <cellStyle name="Normal 28 2 2" xfId="5598" xr:uid="{8209CA22-36DA-4C39-8145-1B056EBFF203}"/>
    <cellStyle name="Normal 28 2 2 2" xfId="5599" xr:uid="{352166E8-04BC-4B7F-A50F-6A48911120CF}"/>
    <cellStyle name="Normal 28 2 3" xfId="5600" xr:uid="{C4F163A8-E4F1-4DB1-8FFD-140CD4710A5A}"/>
    <cellStyle name="Normal 28 2 3 2" xfId="5601" xr:uid="{3039AC7D-955D-4BDE-96F2-F6A764AC6693}"/>
    <cellStyle name="Normal 28 2 4" xfId="5602" xr:uid="{7AFE5080-DC07-4089-9F28-A9BA26F60262}"/>
    <cellStyle name="Normal 28 3" xfId="5603" xr:uid="{9B536BB3-1039-4E39-ACF7-F9A6DADBCC8D}"/>
    <cellStyle name="Normal 28 3 2" xfId="5604" xr:uid="{77F28D45-F7B2-4725-9E46-E15D423C8DC6}"/>
    <cellStyle name="Normal 28 3 3" xfId="5605" xr:uid="{80F96775-4B9F-40F7-A718-0CB7C2555706}"/>
    <cellStyle name="Normal 28 4" xfId="5606" xr:uid="{DBB43D27-4F4A-4993-9804-04AE1C85840B}"/>
    <cellStyle name="Normal 28 4 2" xfId="5607" xr:uid="{460173D2-F72F-4C61-8425-FDFB6450F9F7}"/>
    <cellStyle name="Normal 28 4 2 2" xfId="5608" xr:uid="{F1F5D20E-2290-440F-9F4C-16E2AA3838BB}"/>
    <cellStyle name="Normal 28 4 3" xfId="5609" xr:uid="{50B05CE2-A1BD-452A-8117-1B3AF4E7B900}"/>
    <cellStyle name="Normal 28 5" xfId="5610" xr:uid="{595157F7-78AC-49E2-9AB2-86D5F5420AC9}"/>
    <cellStyle name="Normal 28 5 2" xfId="5611" xr:uid="{1BDFC041-F767-4AF6-A0FF-6C964A23A50A}"/>
    <cellStyle name="Normal 28 6" xfId="5612" xr:uid="{7109C89A-D755-4468-A96E-EDE36366D52E}"/>
    <cellStyle name="Normal 29" xfId="5613" xr:uid="{7F9181BE-231F-4362-8043-ECABAE47666C}"/>
    <cellStyle name="Normal 29 2" xfId="5614" xr:uid="{B4251A44-782A-4C3D-9FEC-24F75A2986C2}"/>
    <cellStyle name="Normal 29 2 2" xfId="5615" xr:uid="{01CD2596-82D6-4DFB-A274-9EE8CF715B32}"/>
    <cellStyle name="Normal 29 2 2 2" xfId="5616" xr:uid="{163DA397-2BCC-4E54-BFEE-22CB5F4C450A}"/>
    <cellStyle name="Normal 29 2 3" xfId="5617" xr:uid="{0B20353D-C866-46E1-B84B-2B15DF023257}"/>
    <cellStyle name="Normal 29 2 3 2" xfId="5618" xr:uid="{CC4BE88A-80A8-4F4E-877B-834A65689B1A}"/>
    <cellStyle name="Normal 29 2 4" xfId="5619" xr:uid="{C794AC16-D7CD-4837-8644-CEEABC97C6B0}"/>
    <cellStyle name="Normal 29 3" xfId="5620" xr:uid="{35DA2133-C280-4D41-A8FF-3993E6BA4DFA}"/>
    <cellStyle name="Normal 29 3 2" xfId="5621" xr:uid="{AD643856-8C24-45EF-A826-421B82280FD2}"/>
    <cellStyle name="Normal 29 3 3" xfId="5622" xr:uid="{915A1415-97E6-44C5-A702-583B31EC439D}"/>
    <cellStyle name="Normal 29 4" xfId="5623" xr:uid="{BDEE0FF5-FA57-4A1A-BAD1-5DA7162973D7}"/>
    <cellStyle name="Normal 29 4 2" xfId="5624" xr:uid="{6C1165CB-BE07-4137-B10E-829CEA88FCC4}"/>
    <cellStyle name="Normal 29 4 2 2" xfId="5625" xr:uid="{50A38AFE-EFEA-455D-A978-F8FDE618254B}"/>
    <cellStyle name="Normal 29 4 3" xfId="5626" xr:uid="{8249003A-7CF6-4CA3-8116-FB6D86B73127}"/>
    <cellStyle name="Normal 29 5" xfId="5627" xr:uid="{877D6509-96A2-45E7-A2FD-86FF5082FCBA}"/>
    <cellStyle name="Normal 29 5 2" xfId="5628" xr:uid="{D6485B02-F177-434F-85A9-F060595019C0}"/>
    <cellStyle name="Normal 29 6" xfId="5629" xr:uid="{727FE4DE-3972-4D54-A26B-F51877123182}"/>
    <cellStyle name="Normal 3" xfId="77" xr:uid="{00000000-0005-0000-0000-000027010000}"/>
    <cellStyle name="Normal 3 2" xfId="5630" xr:uid="{DC89C533-7A2A-4BB1-B8AD-F01263C9FF59}"/>
    <cellStyle name="Normal 3 2 2" xfId="5631" xr:uid="{3E16255B-82BF-4E74-BFAB-109208609300}"/>
    <cellStyle name="Normal 3 2 2 2" xfId="5632" xr:uid="{13D45A28-184F-4954-BE3B-B4B96D136A86}"/>
    <cellStyle name="Normal 3 2 2 2 2" xfId="5633" xr:uid="{97DEEC12-E977-4AAC-9D52-FEFE45CEAA50}"/>
    <cellStyle name="Normal 3 2 2 2 2 2" xfId="5634" xr:uid="{961597B5-3C04-42AE-ACD9-F147D2011724}"/>
    <cellStyle name="Normal 3 2 2 2 3" xfId="5635" xr:uid="{540E9217-DCDA-40ED-9CBD-66570551A557}"/>
    <cellStyle name="Normal 3 2 2 2 3 2" xfId="5636" xr:uid="{AC385077-DAD1-4032-A0D0-807F48388722}"/>
    <cellStyle name="Normal 3 2 2 2 4" xfId="5637" xr:uid="{0329E912-9AED-4513-986A-CD4C37622B0B}"/>
    <cellStyle name="Normal 3 2 2 3" xfId="5638" xr:uid="{B312D098-F751-4C65-9B1C-4EB9589DF418}"/>
    <cellStyle name="Normal 3 2 2 3 2" xfId="5639" xr:uid="{943E1642-6272-49D1-9F83-F22CAAC410D3}"/>
    <cellStyle name="Normal 3 2 2 4" xfId="5640" xr:uid="{DEFE247C-05C1-412C-BEAC-F8FEAB611E49}"/>
    <cellStyle name="Normal 3 2 2 4 2" xfId="5641" xr:uid="{23AC5636-AEC7-4EF9-A3B6-0B6E417888DD}"/>
    <cellStyle name="Normal 3 2 2 5" xfId="5642" xr:uid="{3D76A477-E9C8-4E5E-A947-7ACA1E26A6F3}"/>
    <cellStyle name="Normal 3 2 3" xfId="5643" xr:uid="{DE764E53-4BA6-44D5-92BD-AA8D343B3A29}"/>
    <cellStyle name="Normal 3 2 3 2" xfId="5644" xr:uid="{753D109E-E70A-4B1E-9C77-EA5A0FDD9529}"/>
    <cellStyle name="Normal 3 2 3 2 2" xfId="5645" xr:uid="{C68D56FC-C640-4DB2-BA5D-564574F2512D}"/>
    <cellStyle name="Normal 3 2 3 2 2 2" xfId="5646" xr:uid="{DC20C9B2-4413-4733-8574-4F87F9A69AB1}"/>
    <cellStyle name="Normal 3 2 3 2 3" xfId="5647" xr:uid="{72D5771B-A509-4B5D-82A4-A6D44AF8AC67}"/>
    <cellStyle name="Normal 3 2 3 2 3 2" xfId="5648" xr:uid="{DA392E7F-9A01-4B46-98D1-E88BE139100F}"/>
    <cellStyle name="Normal 3 2 3 2 4" xfId="5649" xr:uid="{BCCEAA91-360A-46D4-BAC7-BB330B96CA70}"/>
    <cellStyle name="Normal 3 2 3 3" xfId="5650" xr:uid="{03912CD7-D41F-4143-8870-1A0E98D39D12}"/>
    <cellStyle name="Normal 3 2 3 3 2" xfId="5651" xr:uid="{41BF37B5-DD7A-4606-AA0E-C232E4A542E1}"/>
    <cellStyle name="Normal 3 2 3 4" xfId="5652" xr:uid="{0D08A233-E7C0-48F7-ADA1-BDEFC10E500F}"/>
    <cellStyle name="Normal 3 2 3 4 2" xfId="5653" xr:uid="{E5AF3AE1-155C-4F23-A9AC-7590154BDB81}"/>
    <cellStyle name="Normal 3 2 3 5" xfId="5654" xr:uid="{B2242FB4-8A64-4784-BE5A-1D851892309C}"/>
    <cellStyle name="Normal 3 2 4" xfId="5655" xr:uid="{821A7D64-D4E9-4A83-841A-C69FE52CFAD2}"/>
    <cellStyle name="Normal 3 2 4 2" xfId="5656" xr:uid="{1CBB1309-A0FD-4CCA-BDA7-87455BDDA74E}"/>
    <cellStyle name="Normal 3 2 4 2 2" xfId="5657" xr:uid="{3DBAE502-AB9A-4299-9737-A559DA9FEC9F}"/>
    <cellStyle name="Normal 3 2 4 3" xfId="5658" xr:uid="{6FAAC733-2052-47D4-842B-CA9B4726F499}"/>
    <cellStyle name="Normal 3 2 4 3 2" xfId="5659" xr:uid="{BBE85E9D-8423-4E00-A39F-A00D1D7EBD6D}"/>
    <cellStyle name="Normal 3 2 4 4" xfId="5660" xr:uid="{EDE333CD-9022-4541-B771-A1273DB5A81B}"/>
    <cellStyle name="Normal 3 2 5" xfId="5661" xr:uid="{7BFDBAB1-1F40-4B90-B9B1-AEE989C5C609}"/>
    <cellStyle name="Normal 3 2 5 2" xfId="5662" xr:uid="{AC1BC3A9-6204-425B-92C2-7377AD536C45}"/>
    <cellStyle name="Normal 3 2 5 3" xfId="5663" xr:uid="{D791E2B3-7D6C-4EEA-884F-9B369505EDDD}"/>
    <cellStyle name="Normal 3 2 6" xfId="5664" xr:uid="{C96BE686-B5D7-4393-93D4-E50ABD96FF18}"/>
    <cellStyle name="Normal 3 2 6 2" xfId="5665" xr:uid="{34BC8121-8A0B-44DA-9D84-12F3799BF43D}"/>
    <cellStyle name="Normal 3 2 7" xfId="5666" xr:uid="{867D4750-599D-49A7-AA0C-A3B8F2CEAE1D}"/>
    <cellStyle name="Normal 3 2 7 2" xfId="5667" xr:uid="{AE53CFCC-1F95-429D-9D22-D6A1B2FEE752}"/>
    <cellStyle name="Normal 3 2 8" xfId="5668" xr:uid="{C45FF7F6-5B97-4171-A84E-C6A81DDA9808}"/>
    <cellStyle name="Normal 3 3" xfId="5669" xr:uid="{D0A9113A-4C4A-4488-BA31-81CC99737298}"/>
    <cellStyle name="Normal 3 3 2" xfId="5670" xr:uid="{9F899541-C560-45FC-9EA3-6EB594FBFBFA}"/>
    <cellStyle name="Normal 3 3 2 2" xfId="5671" xr:uid="{505FA036-6578-4A3B-BFB9-1508F7D57703}"/>
    <cellStyle name="Normal 3 3 2 2 2" xfId="5672" xr:uid="{A9E13AAF-2B87-4FF0-81B6-E424F7CB10DB}"/>
    <cellStyle name="Normal 3 3 2 2 2 2" xfId="5673" xr:uid="{BEAEFFD4-C00E-41F6-9C29-F4BDBACB0148}"/>
    <cellStyle name="Normal 3 3 2 2 3" xfId="5674" xr:uid="{99143671-086B-4C56-9AB8-9AAE5935D1CD}"/>
    <cellStyle name="Normal 3 3 2 2 3 2" xfId="5675" xr:uid="{48F64964-9865-4B48-AD73-706C5E46F033}"/>
    <cellStyle name="Normal 3 3 2 2 4" xfId="5676" xr:uid="{900B49B3-F8BF-4D88-B2DD-3978B8DA563C}"/>
    <cellStyle name="Normal 3 3 2 3" xfId="5677" xr:uid="{4F998DA6-8AB2-49C4-A3D6-E8FDCFB280B6}"/>
    <cellStyle name="Normal 3 3 2 3 2" xfId="5678" xr:uid="{BBB151DD-8169-4FA6-9099-08874143A00A}"/>
    <cellStyle name="Normal 3 3 2 4" xfId="5679" xr:uid="{43F8EEC2-8D51-4C74-BA16-DBB387A88521}"/>
    <cellStyle name="Normal 3 3 2 4 2" xfId="5680" xr:uid="{7E61AEEF-E2C6-4702-A809-3CA1EBD7FCD4}"/>
    <cellStyle name="Normal 3 3 2 5" xfId="5681" xr:uid="{E04AC205-0D39-4032-B3AF-06E3ED58800A}"/>
    <cellStyle name="Normal 3 3 3" xfId="5682" xr:uid="{D530E59C-D6C1-419C-A077-03B5F8DB8173}"/>
    <cellStyle name="Normal 3 3 3 2" xfId="5683" xr:uid="{1B47C9CE-05B2-47EC-9541-3FAB1407D621}"/>
    <cellStyle name="Normal 3 3 3 2 2" xfId="5684" xr:uid="{1D311C2D-98EE-44D2-B768-21840472EEBF}"/>
    <cellStyle name="Normal 3 3 3 2 2 2" xfId="5685" xr:uid="{66C8C460-80CB-4CF0-B58A-C8DF7D5AAE7B}"/>
    <cellStyle name="Normal 3 3 3 2 3" xfId="5686" xr:uid="{6A2F4473-097F-4FF1-B72F-1F1E8A73C4EE}"/>
    <cellStyle name="Normal 3 3 3 2 3 2" xfId="5687" xr:uid="{F17CCC93-4BDC-4789-87AD-BE2EBB1EEFA2}"/>
    <cellStyle name="Normal 3 3 3 2 4" xfId="5688" xr:uid="{8956D5D8-0458-4CCF-989C-809678124883}"/>
    <cellStyle name="Normal 3 3 3 3" xfId="5689" xr:uid="{6EDAB094-7DE0-4709-8EA0-BFC025DDD411}"/>
    <cellStyle name="Normal 3 3 3 3 2" xfId="5690" xr:uid="{A82A3584-59EA-4FFB-A307-CB425D4CB6E1}"/>
    <cellStyle name="Normal 3 3 3 4" xfId="5691" xr:uid="{AA7F753D-B357-4D06-A621-5FBF84670D1B}"/>
    <cellStyle name="Normal 3 3 3 4 2" xfId="5692" xr:uid="{C54B1129-53D9-46BC-8AEC-632ABB206EF5}"/>
    <cellStyle name="Normal 3 3 3 5" xfId="5693" xr:uid="{EAD1C5F9-2626-41D5-B5E4-6F30A8DCFFDB}"/>
    <cellStyle name="Normal 3 3 4" xfId="5694" xr:uid="{3EF6D6A7-4F79-4A62-9474-D935D67FE818}"/>
    <cellStyle name="Normal 3 3 4 2" xfId="5695" xr:uid="{AA407BCF-CB86-4E67-8C9D-C4547C2A9D96}"/>
    <cellStyle name="Normal 3 3 4 2 2" xfId="5696" xr:uid="{4858FF84-1185-420D-8A67-76BC654A47B6}"/>
    <cellStyle name="Normal 3 3 4 3" xfId="5697" xr:uid="{707BA7CC-8F84-4456-883B-D3CFCF9FB3EE}"/>
    <cellStyle name="Normal 3 3 4 3 2" xfId="5698" xr:uid="{F66E25E6-0030-4CA9-8EB2-D373D64C872B}"/>
    <cellStyle name="Normal 3 3 4 4" xfId="5699" xr:uid="{79303134-7642-4562-8100-809E40FF740C}"/>
    <cellStyle name="Normal 3 3 5" xfId="5700" xr:uid="{46FB1658-FD59-420F-8F76-E6DC8CB6E972}"/>
    <cellStyle name="Normal 3 3 5 2" xfId="5701" xr:uid="{9503F489-4713-4F66-B856-6F6A1E2F54F2}"/>
    <cellStyle name="Normal 3 3 5 3" xfId="5702" xr:uid="{C0BACA18-3D21-490D-84A4-BE003A139DAC}"/>
    <cellStyle name="Normal 3 3 6" xfId="5703" xr:uid="{9B9CDA3B-8E15-4BA6-8CBF-8FED6774BFF5}"/>
    <cellStyle name="Normal 3 3 6 2" xfId="5704" xr:uid="{3CA32947-6E48-4B37-8B2E-5C3E4B6C1B85}"/>
    <cellStyle name="Normal 3 3 7" xfId="5705" xr:uid="{1BC216F6-6444-466A-AE35-F45C57E24E83}"/>
    <cellStyle name="Normal 3 3 7 2" xfId="5706" xr:uid="{98624EA5-E340-4056-8445-4FA220D1D368}"/>
    <cellStyle name="Normal 3 3 8" xfId="5707" xr:uid="{6C099B3D-66A3-4B1E-A93D-A425AA23837F}"/>
    <cellStyle name="Normal 3 4" xfId="5708" xr:uid="{F33C13AD-EFC8-492F-A6FF-37C2CD5D95DC}"/>
    <cellStyle name="Normal 3 4 2" xfId="5709" xr:uid="{DFF9C466-87F2-4DB5-BBFF-022C6B47C247}"/>
    <cellStyle name="Normal 3 4 2 2" xfId="5710" xr:uid="{972236A2-929E-4ED7-B85D-2CFEFE108978}"/>
    <cellStyle name="Normal 3 4 2 2 2" xfId="5711" xr:uid="{792D017C-4194-47FC-8D44-FDE1743D4D88}"/>
    <cellStyle name="Normal 3 4 2 3" xfId="5712" xr:uid="{65D89AFB-0B1F-4E2D-AB01-D43D8C61261B}"/>
    <cellStyle name="Normal 3 4 2 3 2" xfId="5713" xr:uid="{D699F1DD-22D1-45AE-82F8-94C695956BCD}"/>
    <cellStyle name="Normal 3 4 2 4" xfId="5714" xr:uid="{7AF05601-BAA3-4D61-AAE3-340FCF9DA667}"/>
    <cellStyle name="Normal 3 4 3" xfId="5715" xr:uid="{23655D03-99CC-42F3-96D3-6ECAEF819F77}"/>
    <cellStyle name="Normal 3 4 3 2" xfId="5716" xr:uid="{E557C2B9-4425-439F-8F6E-DAC8006E4A99}"/>
    <cellStyle name="Normal 3 4 3 3" xfId="5717" xr:uid="{042B70EB-AAD2-4968-A6E3-645E2B4E30EF}"/>
    <cellStyle name="Normal 3 4 4" xfId="5718" xr:uid="{8BDEB630-B20B-485D-8D5B-840F6A5310AF}"/>
    <cellStyle name="Normal 3 4 4 2" xfId="5719" xr:uid="{3F930AED-510B-429B-B58D-D48578021098}"/>
    <cellStyle name="Normal 3 4 5" xfId="5720" xr:uid="{0195DEA5-6A7A-4761-8E74-1D60682005B5}"/>
    <cellStyle name="Normal 3 4 5 2" xfId="5721" xr:uid="{EC47AC54-568C-45CC-B502-DA31676C6EF2}"/>
    <cellStyle name="Normal 3 4 6" xfId="5722" xr:uid="{B57EC24C-54B4-46BA-A244-49C395FD477F}"/>
    <cellStyle name="Normal 3 5" xfId="5723" xr:uid="{7B9900BB-5AC6-4754-A95F-00D68F24C85B}"/>
    <cellStyle name="Normal 3 6" xfId="5724" xr:uid="{24D680C6-E8E8-4DAC-9901-6E7597379A5D}"/>
    <cellStyle name="Normal 3 7" xfId="5725" xr:uid="{74A1E660-1CFB-46AD-830C-C85CE497869B}"/>
    <cellStyle name="Normal 3 8" xfId="5726" xr:uid="{55C8AC73-5065-4D7E-B6B3-A4CE09CB4FF8}"/>
    <cellStyle name="Normal 3_Exist Trunk Assets - Transport" xfId="7942" xr:uid="{47D9AE7F-B11D-481D-96E0-8A28407E4C70}"/>
    <cellStyle name="Normal 30" xfId="5727" xr:uid="{9D40497F-8ADE-4C9E-8448-1C44123B444A}"/>
    <cellStyle name="Normal 30 2" xfId="5728" xr:uid="{67ED62FF-DDE8-4E55-8A02-F4284244C6E5}"/>
    <cellStyle name="Normal 30 2 2" xfId="5729" xr:uid="{6F2518C7-6BF0-4ADA-8A81-790D039FFAC3}"/>
    <cellStyle name="Normal 30 2 2 2" xfId="5730" xr:uid="{F5D58848-F1E5-490D-A7A3-D55DE9160C42}"/>
    <cellStyle name="Normal 30 2 3" xfId="5731" xr:uid="{778D3995-907B-4150-AC03-B065A1C6AE58}"/>
    <cellStyle name="Normal 30 2 3 2" xfId="5732" xr:uid="{2AE5F81F-CF75-4F45-8E64-D4AE1A7644F2}"/>
    <cellStyle name="Normal 30 2 4" xfId="5733" xr:uid="{AB39973B-1134-44D1-A264-15C37C439300}"/>
    <cellStyle name="Normal 30 3" xfId="5734" xr:uid="{3B4BD09E-C0EB-457C-BD19-DE81AB9FC278}"/>
    <cellStyle name="Normal 30 3 2" xfId="5735" xr:uid="{3A65598B-7D49-4106-8B81-FFA1219A78BF}"/>
    <cellStyle name="Normal 30 3 3" xfId="5736" xr:uid="{0255812B-C315-4913-BAAE-48F4FC576839}"/>
    <cellStyle name="Normal 30 4" xfId="5737" xr:uid="{B591BE3B-1120-4557-9BFD-3C35527913D4}"/>
    <cellStyle name="Normal 30 4 2" xfId="5738" xr:uid="{97F57D92-4F3E-43EF-A959-B0D137506499}"/>
    <cellStyle name="Normal 30 4 2 2" xfId="5739" xr:uid="{583B8A2E-5226-45F0-8679-4E731C2338CC}"/>
    <cellStyle name="Normal 30 4 3" xfId="5740" xr:uid="{34C4008F-B297-4AEE-BBD4-DEDE6C1E79A9}"/>
    <cellStyle name="Normal 30 5" xfId="5741" xr:uid="{DE733198-FD7B-459D-830B-A11F981950C1}"/>
    <cellStyle name="Normal 30 5 2" xfId="5742" xr:uid="{9EB61442-7685-4974-8263-094B478BFBC4}"/>
    <cellStyle name="Normal 30 6" xfId="5743" xr:uid="{0061A7C9-4BF0-4D27-86F2-98A1255CBF34}"/>
    <cellStyle name="Normal 31" xfId="5744" xr:uid="{268D38C8-FA5E-48EC-9343-FD5EE4339E99}"/>
    <cellStyle name="Normal 31 2" xfId="5745" xr:uid="{9484D22D-85B4-4078-A920-1EA7B7E5547B}"/>
    <cellStyle name="Normal 31 2 2" xfId="5746" xr:uid="{0E8595B3-C54F-4FE7-B365-386360B7B253}"/>
    <cellStyle name="Normal 31 2 2 2" xfId="5747" xr:uid="{BFC6E0B2-2258-49B3-864D-A8039B1F07BA}"/>
    <cellStyle name="Normal 31 2 3" xfId="5748" xr:uid="{A1EE044C-8831-45B4-A3B6-4BD95B2FEA50}"/>
    <cellStyle name="Normal 31 2 3 2" xfId="5749" xr:uid="{8354D7B5-B310-4007-950B-8BB0736D3DCC}"/>
    <cellStyle name="Normal 31 2 4" xfId="5750" xr:uid="{8C6CC84F-B441-4AC4-80BC-8D1F3A45FA13}"/>
    <cellStyle name="Normal 31 3" xfId="5751" xr:uid="{4E62C3EC-4B95-427D-A124-9268A9D095AF}"/>
    <cellStyle name="Normal 31 3 2" xfId="5752" xr:uid="{0AD80038-1D9E-46FA-84D0-FA13F68BF7EE}"/>
    <cellStyle name="Normal 31 3 3" xfId="5753" xr:uid="{BEB36F56-1753-4971-AF19-E3D528976A6A}"/>
    <cellStyle name="Normal 31 4" xfId="5754" xr:uid="{6162CAA1-547C-49EA-B21B-CF3732B1B1EE}"/>
    <cellStyle name="Normal 31 4 2" xfId="5755" xr:uid="{5C2FBC7A-7706-4EA5-B03D-3FE97ECD7606}"/>
    <cellStyle name="Normal 31 5" xfId="5756" xr:uid="{8B9B1CB9-03A8-49F5-B239-2F5BFF3FBF79}"/>
    <cellStyle name="Normal 31 5 2" xfId="5757" xr:uid="{A25FF682-195F-45F7-8A9D-7EED0A3A4CF7}"/>
    <cellStyle name="Normal 31 6" xfId="5758" xr:uid="{A8B52C80-F234-4E4C-AD6F-66277AB12979}"/>
    <cellStyle name="Normal 32" xfId="5759" xr:uid="{10661C35-76BC-460D-B193-6A1522CDB301}"/>
    <cellStyle name="Normal 32 2" xfId="5760" xr:uid="{BFD7DB75-289C-4C1A-8DBA-52BBF08DAE4C}"/>
    <cellStyle name="Normal 32 2 2" xfId="5761" xr:uid="{264A0309-C3F5-4DA4-8138-A7AEEB39EB18}"/>
    <cellStyle name="Normal 32 2 2 2" xfId="5762" xr:uid="{D17666AC-C64C-4D6D-945C-E88C6497E2F1}"/>
    <cellStyle name="Normal 32 2 3" xfId="5763" xr:uid="{E6A71431-0CF3-45C8-9CDE-05FE98F4EE5C}"/>
    <cellStyle name="Normal 32 2 3 2" xfId="5764" xr:uid="{561D6E5F-4CE5-453E-B751-56D39A2D0381}"/>
    <cellStyle name="Normal 32 2 4" xfId="5765" xr:uid="{664D5208-35BD-4E97-BCEB-9F11AEF46336}"/>
    <cellStyle name="Normal 32 3" xfId="5766" xr:uid="{39BA09EE-C2DC-45F0-BAB2-72FFDF5E9825}"/>
    <cellStyle name="Normal 32 3 2" xfId="5767" xr:uid="{E6771E4D-0781-4D53-8563-583EE5D6FA7A}"/>
    <cellStyle name="Normal 32 4" xfId="5768" xr:uid="{E0034499-C430-47F8-9839-D69B5582221C}"/>
    <cellStyle name="Normal 32 4 2" xfId="5769" xr:uid="{78C9EA64-9FDE-47E9-AF2D-134B83BAE26E}"/>
    <cellStyle name="Normal 32 5" xfId="5770" xr:uid="{7BE7DA28-F061-4EA2-A3DD-D4E3061FCB3F}"/>
    <cellStyle name="Normal 33" xfId="5771" xr:uid="{DE6866F6-9280-4361-9BCF-569235DE9B01}"/>
    <cellStyle name="Normal 33 2" xfId="5772" xr:uid="{AF6C2A7E-F146-481B-924F-BEE069661CEB}"/>
    <cellStyle name="Normal 33 2 2" xfId="5773" xr:uid="{664A5158-7E27-437E-BF87-434D0C5847AB}"/>
    <cellStyle name="Normal 33 2 2 2" xfId="5774" xr:uid="{6735D019-8591-41D0-A7E9-57A257C8A89F}"/>
    <cellStyle name="Normal 33 2 3" xfId="5775" xr:uid="{F56C1562-ACC8-428D-8092-F3BC537FE444}"/>
    <cellStyle name="Normal 33 2 3 2" xfId="5776" xr:uid="{2A8F80B6-E390-431F-9769-908B459364D5}"/>
    <cellStyle name="Normal 33 2 4" xfId="5777" xr:uid="{7756E3D6-9443-4FB5-BFF5-FA58661E2268}"/>
    <cellStyle name="Normal 33 3" xfId="5778" xr:uid="{CECF1374-6621-4967-A758-EE865E3B3928}"/>
    <cellStyle name="Normal 33 3 2" xfId="5779" xr:uid="{C6B7372A-B2C2-4450-A4A3-93EDAA52BF2C}"/>
    <cellStyle name="Normal 33 4" xfId="5780" xr:uid="{BA5CDBBA-639E-45F8-ADA7-6649405F9CE6}"/>
    <cellStyle name="Normal 33 4 2" xfId="5781" xr:uid="{708A8CB2-6C77-462F-9E6F-8FF4747546BE}"/>
    <cellStyle name="Normal 33 5" xfId="5782" xr:uid="{CC23F8C7-ACFF-4A6E-86CD-8884BD2A04FB}"/>
    <cellStyle name="Normal 34" xfId="5783" xr:uid="{FE1D43DA-5317-4F20-BEFE-2020EC1A80AC}"/>
    <cellStyle name="Normal 34 2" xfId="5784" xr:uid="{7BC3D5AB-D0A8-4EC4-99CD-EB0C7BCE3A73}"/>
    <cellStyle name="Normal 34 2 2" xfId="5785" xr:uid="{3CF683A7-3684-4254-BF8E-D1B86BD6FD23}"/>
    <cellStyle name="Normal 34 2 2 2" xfId="5786" xr:uid="{1F55DAE0-1076-4B6F-BAED-E4EB3B0D163E}"/>
    <cellStyle name="Normal 34 2 3" xfId="5787" xr:uid="{0289F0C5-49FE-4FFF-9195-162710AA5F71}"/>
    <cellStyle name="Normal 34 2 3 2" xfId="5788" xr:uid="{B83E75B5-0FBA-4D81-92A1-D4ADC42B0516}"/>
    <cellStyle name="Normal 34 2 4" xfId="5789" xr:uid="{0F39CCFB-05E4-4BDB-A40A-EC69A85D15B2}"/>
    <cellStyle name="Normal 34 3" xfId="5790" xr:uid="{EF82F7BA-EA11-42BE-A052-DB1A51FF22C0}"/>
    <cellStyle name="Normal 34 3 2" xfId="5791" xr:uid="{5FD60032-6B95-4FF7-BA45-D7CE991F663B}"/>
    <cellStyle name="Normal 34 4" xfId="5792" xr:uid="{EEF7EC66-97E1-43B8-856C-78AB0F0ED1C2}"/>
    <cellStyle name="Normal 34 4 2" xfId="5793" xr:uid="{EAE28EF2-CC4C-4C6D-90DA-F642CFCEEC36}"/>
    <cellStyle name="Normal 34 5" xfId="5794" xr:uid="{0ADDB89F-3ED1-4064-B972-05BC637336F1}"/>
    <cellStyle name="Normal 35" xfId="5795" xr:uid="{9D66E8E2-3FBC-41E7-8254-52DD1D6F5654}"/>
    <cellStyle name="Normal 35 2" xfId="5796" xr:uid="{EF565D9F-6146-460F-8EEA-B360F2C930ED}"/>
    <cellStyle name="Normal 35 2 2" xfId="5797" xr:uid="{DD9F5AEF-023A-4F37-B73E-BE9310FED9B9}"/>
    <cellStyle name="Normal 35 2 2 2" xfId="5798" xr:uid="{6124D89F-70D8-4CC9-8C46-09D6CBDDEEF3}"/>
    <cellStyle name="Normal 35 2 3" xfId="5799" xr:uid="{D71C518B-F508-4A96-B2B0-641C8F577828}"/>
    <cellStyle name="Normal 35 2 3 2" xfId="5800" xr:uid="{E58E6EDF-4181-407C-87F8-77ABDAF84B09}"/>
    <cellStyle name="Normal 35 2 4" xfId="5801" xr:uid="{7CD5E003-B90F-4A0C-90F5-90AAAF074EFC}"/>
    <cellStyle name="Normal 35 3" xfId="5802" xr:uid="{7A01BEE4-9742-4D21-B4E8-D5893705265A}"/>
    <cellStyle name="Normal 35 3 2" xfId="5803" xr:uid="{44BD3EF7-E0B7-4233-803F-B20770FC9EFF}"/>
    <cellStyle name="Normal 35 4" xfId="5804" xr:uid="{AB3DEA6B-C267-45EC-99DC-E14098AC213D}"/>
    <cellStyle name="Normal 35 4 2" xfId="5805" xr:uid="{9F4E037E-9878-4148-9C65-75D924ABAAD6}"/>
    <cellStyle name="Normal 35 5" xfId="5806" xr:uid="{03CD0114-EA61-4D91-AD72-5627388D58A2}"/>
    <cellStyle name="Normal 36" xfId="5807" xr:uid="{FC76C6A3-F4A7-4E0C-8562-9D473C0EF6B2}"/>
    <cellStyle name="Normal 36 2" xfId="5808" xr:uid="{E0C350A4-6C56-462A-97C3-214278891722}"/>
    <cellStyle name="Normal 36 2 2" xfId="5809" xr:uid="{C3953CCD-CA00-4E68-8F5D-CE34D65C6326}"/>
    <cellStyle name="Normal 36 2 2 2" xfId="5810" xr:uid="{BF9ACA22-8755-425A-AF12-D492282503A0}"/>
    <cellStyle name="Normal 36 2 3" xfId="5811" xr:uid="{A0C93B3F-26FA-4EB0-8671-CD04929E3756}"/>
    <cellStyle name="Normal 36 2 3 2" xfId="5812" xr:uid="{CB456575-9CE0-4307-ADB7-4406244E881B}"/>
    <cellStyle name="Normal 36 2 4" xfId="5813" xr:uid="{1C4CC04B-3196-443C-9563-52ED303AB19A}"/>
    <cellStyle name="Normal 36 3" xfId="5814" xr:uid="{317E257A-CCF6-4F13-8814-5D979CC204E7}"/>
    <cellStyle name="Normal 36 3 2" xfId="5815" xr:uid="{918A24A9-729D-4E97-8FAE-7DFBB70E4DD9}"/>
    <cellStyle name="Normal 36 4" xfId="5816" xr:uid="{25988CFF-6EA7-4601-BA8B-E87C6B9048CA}"/>
    <cellStyle name="Normal 36 4 2" xfId="5817" xr:uid="{C580B048-0DAB-4D97-9844-8089F9A24CF2}"/>
    <cellStyle name="Normal 36 5" xfId="5818" xr:uid="{D9B95EEB-603C-4DF8-BC82-0D49D922B413}"/>
    <cellStyle name="Normal 37" xfId="5819" xr:uid="{CB3E6BC7-C795-4C3E-94C2-C7AFC913D1C8}"/>
    <cellStyle name="Normal 37 2" xfId="5820" xr:uid="{1B83A901-B01C-434B-AFC4-D0FB8FD4C4D0}"/>
    <cellStyle name="Normal 37 2 2" xfId="5821" xr:uid="{004D8B79-5230-48C7-B937-F5343B2762BB}"/>
    <cellStyle name="Normal 37 2 2 2" xfId="5822" xr:uid="{E9E6A056-21FE-457B-AA97-084FBFE42F97}"/>
    <cellStyle name="Normal 37 2 3" xfId="5823" xr:uid="{97643ADB-C43F-45C1-919E-7279F58718C5}"/>
    <cellStyle name="Normal 37 2 3 2" xfId="5824" xr:uid="{284B000E-317E-453B-AB0A-FE1F3DA788F3}"/>
    <cellStyle name="Normal 37 2 4" xfId="5825" xr:uid="{1ABAF0BE-6C5C-4DE3-88EC-6AADF335ECD4}"/>
    <cellStyle name="Normal 37 3" xfId="5826" xr:uid="{97813133-9B8E-4C14-AB3F-CFC124398E49}"/>
    <cellStyle name="Normal 37 3 2" xfId="5827" xr:uid="{5E00FE4B-F1B9-43E7-BE38-0A1318207145}"/>
    <cellStyle name="Normal 37 3 3" xfId="5828" xr:uid="{77419BD3-A1C9-42FC-8BA6-0CCD3CC45899}"/>
    <cellStyle name="Normal 37 4" xfId="5829" xr:uid="{0966CA15-3BD8-4D23-A451-9064C5681F9E}"/>
    <cellStyle name="Normal 37 4 2" xfId="5830" xr:uid="{70774148-C622-4E46-93C1-5FE8B4BEDB3A}"/>
    <cellStyle name="Normal 37 5" xfId="5831" xr:uid="{CCAB95A6-FB68-461B-AB10-95D805EC0AB2}"/>
    <cellStyle name="Normal 37 5 2" xfId="5832" xr:uid="{50E483AA-55AE-41A1-BF6F-EDB12646EA66}"/>
    <cellStyle name="Normal 37 6" xfId="5833" xr:uid="{A670256B-81B8-4C9A-9005-538D3BF80951}"/>
    <cellStyle name="Normal 38" xfId="5834" xr:uid="{D8C4AE47-FEF4-4085-935B-670331A925B6}"/>
    <cellStyle name="Normal 38 2" xfId="5835" xr:uid="{56FCD379-419B-4A74-9BFB-D0F2D65BE68D}"/>
    <cellStyle name="Normal 38 3" xfId="5836" xr:uid="{79030130-45B5-481E-A999-422B572CCB9F}"/>
    <cellStyle name="Normal 39" xfId="5837" xr:uid="{3AA35BE3-FDD2-4695-90EE-A381A6676E87}"/>
    <cellStyle name="Normal 39 2" xfId="5838" xr:uid="{F96D75DD-CDC7-44C4-A334-58596EFC61B7}"/>
    <cellStyle name="Normal 39 3" xfId="5839" xr:uid="{F226834D-75C9-4507-BC6E-9BD847ECB49C}"/>
    <cellStyle name="Normal 4" xfId="318" xr:uid="{00000000-0005-0000-0000-000028010000}"/>
    <cellStyle name="Normal 4 10" xfId="5840" xr:uid="{FE095D5D-3038-4402-9B85-4F84127CEFD4}"/>
    <cellStyle name="Normal 4 11" xfId="5841" xr:uid="{3B700107-57EF-4BD3-8E8B-71775DC1C59E}"/>
    <cellStyle name="Normal 4 2" xfId="5842" xr:uid="{1CA0FC5E-58E3-4F87-90CC-B0C517511C70}"/>
    <cellStyle name="Normal 4 2 2" xfId="5843" xr:uid="{15D0AB6B-72B1-4FC8-99B6-73686D3D8CA6}"/>
    <cellStyle name="Normal 4 2 2 2" xfId="5844" xr:uid="{8DD508A5-F8D3-4F78-9FE2-624B7FE60346}"/>
    <cellStyle name="Normal 4 2 2 2 2" xfId="5845" xr:uid="{1692727C-9F69-40A8-A46C-AEC96828DEAD}"/>
    <cellStyle name="Normal 4 2 2 2 2 2" xfId="5846" xr:uid="{393E2471-030C-4D39-A556-942FDB84C54F}"/>
    <cellStyle name="Normal 4 2 2 2 3" xfId="5847" xr:uid="{678A89FC-C4F1-42A5-8119-4B43DF4939DB}"/>
    <cellStyle name="Normal 4 2 2 2 3 2" xfId="5848" xr:uid="{D3F09538-EC29-4A15-8BAC-DEB0B7185637}"/>
    <cellStyle name="Normal 4 2 2 2 4" xfId="5849" xr:uid="{7C838D97-357E-41B9-A107-5C612AFBCDB6}"/>
    <cellStyle name="Normal 4 2 2 3" xfId="5850" xr:uid="{E704437F-1199-4310-A0E2-ED97CCC489E6}"/>
    <cellStyle name="Normal 4 2 2 3 2" xfId="5851" xr:uid="{D3D47737-5328-4885-AA70-025EFEDC880F}"/>
    <cellStyle name="Normal 4 2 2 4" xfId="5852" xr:uid="{12223694-DA2A-43D8-9301-D6C4E101143A}"/>
    <cellStyle name="Normal 4 2 2 4 2" xfId="5853" xr:uid="{4724EBBE-9386-4E2C-82CB-A8EF78BBF2FE}"/>
    <cellStyle name="Normal 4 2 2 5" xfId="5854" xr:uid="{C813D7AC-21FC-4964-A34C-82A79A6F3668}"/>
    <cellStyle name="Normal 4 2 3" xfId="5855" xr:uid="{D4B422A7-5238-401D-B758-C41CD7F5B2D7}"/>
    <cellStyle name="Normal 4 2 3 2" xfId="5856" xr:uid="{560E98E3-F9BE-4D4F-A207-18EB79C604E4}"/>
    <cellStyle name="Normal 4 2 3 2 2" xfId="5857" xr:uid="{BC4BAD68-34F1-4A27-97E3-8E558FFBB747}"/>
    <cellStyle name="Normal 4 2 3 2 2 2" xfId="5858" xr:uid="{36EB992E-8F63-479B-97DC-F4FB53082198}"/>
    <cellStyle name="Normal 4 2 3 2 3" xfId="5859" xr:uid="{4664F704-9D00-4155-A670-733369386631}"/>
    <cellStyle name="Normal 4 2 3 2 3 2" xfId="5860" xr:uid="{2F7C5793-5585-4A97-B095-C51BA55EF680}"/>
    <cellStyle name="Normal 4 2 3 2 4" xfId="5861" xr:uid="{27F5EAA1-FE24-4329-B8A7-C0EF92BCFCD9}"/>
    <cellStyle name="Normal 4 2 3 3" xfId="5862" xr:uid="{3A08AC9F-A0FD-48C8-B573-DD0C668E9273}"/>
    <cellStyle name="Normal 4 2 3 3 2" xfId="5863" xr:uid="{7D9009C9-C757-44A5-99A2-84992655879B}"/>
    <cellStyle name="Normal 4 2 3 4" xfId="5864" xr:uid="{F5AE2D32-6B16-4731-994D-50F3A258CDBE}"/>
    <cellStyle name="Normal 4 2 3 4 2" xfId="5865" xr:uid="{800B843D-AED5-4610-8DE4-81A5E7366C23}"/>
    <cellStyle name="Normal 4 2 3 5" xfId="5866" xr:uid="{0CA4791D-C9D5-4FF2-AF50-AC29290BF723}"/>
    <cellStyle name="Normal 4 2 4" xfId="5867" xr:uid="{4D0CCFF6-966E-4BE2-864D-B6A423152C43}"/>
    <cellStyle name="Normal 4 2 4 2" xfId="5868" xr:uid="{A000E45B-E41F-4B62-8D44-099B5E9EDBD7}"/>
    <cellStyle name="Normal 4 2 4 2 2" xfId="5869" xr:uid="{95C0516C-B778-4ED0-B4D8-7B95456FCF19}"/>
    <cellStyle name="Normal 4 2 4 3" xfId="5870" xr:uid="{11D4F30C-13A7-4F4E-9024-BA2A7DF7EC51}"/>
    <cellStyle name="Normal 4 2 4 3 2" xfId="5871" xr:uid="{2C2386E6-F506-4EF5-8D62-E7EA298CC554}"/>
    <cellStyle name="Normal 4 2 4 4" xfId="5872" xr:uid="{5E31527B-4D83-42F9-9CCF-C22C9EDB3963}"/>
    <cellStyle name="Normal 4 2 5" xfId="5873" xr:uid="{65E0EEB6-AF24-43C0-90BB-86ABA0E614FB}"/>
    <cellStyle name="Normal 4 2 5 2" xfId="5874" xr:uid="{7ABB56BC-CF1A-4522-9096-B6E0EB2501AE}"/>
    <cellStyle name="Normal 4 2 5 3" xfId="5875" xr:uid="{D93001E7-BDF6-42E2-8B9C-4D5FD4765FF3}"/>
    <cellStyle name="Normal 4 2 6" xfId="5876" xr:uid="{D7F5383B-01A3-4182-995E-EA835B171F69}"/>
    <cellStyle name="Normal 4 2 6 2" xfId="5877" xr:uid="{7362C3D8-EE15-45FB-B094-9CA08F292621}"/>
    <cellStyle name="Normal 4 2 6 2 2" xfId="5878" xr:uid="{69BA0E86-312D-40D3-B583-4B4729FBEFCE}"/>
    <cellStyle name="Normal 4 2 6 3" xfId="5879" xr:uid="{86BB30F8-6C95-4030-B480-951A5AE26A94}"/>
    <cellStyle name="Normal 4 2 7" xfId="5880" xr:uid="{B2C1A798-C375-437B-8A48-982A2B39E10E}"/>
    <cellStyle name="Normal 4 2 7 2" xfId="5881" xr:uid="{857A5A3F-0636-43B0-B489-5CD10F5981E6}"/>
    <cellStyle name="Normal 4 2 8" xfId="5882" xr:uid="{D60C51EC-E688-4F03-B9AE-96AB184F7BF7}"/>
    <cellStyle name="Normal 4 3" xfId="5883" xr:uid="{08EEFB29-8454-446F-B434-4E63D95F6A1C}"/>
    <cellStyle name="Normal 4 3 2" xfId="5884" xr:uid="{25AC7188-30A4-4EEC-9ABF-651E36EAB7CE}"/>
    <cellStyle name="Normal 4 3 2 2" xfId="5885" xr:uid="{3CF8E2C0-1279-4CD4-BB53-AD7DA38E3D78}"/>
    <cellStyle name="Normal 4 3 2 2 2" xfId="5886" xr:uid="{942CFB3B-B30D-4C9C-895C-D0C3090ADB04}"/>
    <cellStyle name="Normal 4 3 2 3" xfId="5887" xr:uid="{C934CC54-5E21-4DC7-AA6B-F618B2AFAA29}"/>
    <cellStyle name="Normal 4 3 2 3 2" xfId="5888" xr:uid="{AC8BD80A-D801-4802-AEB7-5747A6436B1F}"/>
    <cellStyle name="Normal 4 3 2 4" xfId="5889" xr:uid="{4AE0D6CC-2CDE-4DF6-A8D3-6D3F5DAD8314}"/>
    <cellStyle name="Normal 4 3 3" xfId="5890" xr:uid="{0DE1E5B5-CF81-4921-A0B9-5367AF6064A3}"/>
    <cellStyle name="Normal 4 3 3 2" xfId="5891" xr:uid="{C747B6F5-35BB-40DA-A741-CECD9896E918}"/>
    <cellStyle name="Normal 4 3 4" xfId="5892" xr:uid="{51B0F86A-5B56-429C-970D-14977DCD8615}"/>
    <cellStyle name="Normal 4 3 4 2" xfId="5893" xr:uid="{33A588CE-601F-45C5-ADD7-C4A6D31D8824}"/>
    <cellStyle name="Normal 4 3 5" xfId="5894" xr:uid="{3F2E38A9-7438-4DDE-9F95-0155B2C739F4}"/>
    <cellStyle name="Normal 4 4" xfId="5895" xr:uid="{4F94D4B5-1133-43C8-83F4-3E7369323DE5}"/>
    <cellStyle name="Normal 4 4 2" xfId="5896" xr:uid="{442858FC-C122-400B-A75D-9A8006B2463E}"/>
    <cellStyle name="Normal 4 4 2 2" xfId="5897" xr:uid="{EEE9C21C-2B95-4882-B427-3D1ABD2529A3}"/>
    <cellStyle name="Normal 4 4 2 2 2" xfId="5898" xr:uid="{9C4A2A1F-F0ED-4A8B-B4B6-4559B1D277ED}"/>
    <cellStyle name="Normal 4 4 2 3" xfId="5899" xr:uid="{6FCF990E-ABAA-49B4-8FDB-05281DB0AFF1}"/>
    <cellStyle name="Normal 4 4 2 3 2" xfId="5900" xr:uid="{8A26B894-0EF1-4A43-99EB-B584941312C9}"/>
    <cellStyle name="Normal 4 4 2 4" xfId="5901" xr:uid="{36D7B154-E91B-46A3-88E3-C5B85801047F}"/>
    <cellStyle name="Normal 4 4 3" xfId="5902" xr:uid="{893A28A0-75EB-4732-9C4E-7C9C697C74D3}"/>
    <cellStyle name="Normal 4 4 3 2" xfId="5903" xr:uid="{DACAEF70-4B61-490C-A0C0-F01F92AA04A6}"/>
    <cellStyle name="Normal 4 4 4" xfId="5904" xr:uid="{BD0CF7E9-593F-411B-A7A6-19D3B735987F}"/>
    <cellStyle name="Normal 4 4 4 2" xfId="5905" xr:uid="{F54BC98A-3013-4367-A226-119D8B152F63}"/>
    <cellStyle name="Normal 4 4 5" xfId="5906" xr:uid="{07CD6A22-723F-477D-8606-1BBE447DB136}"/>
    <cellStyle name="Normal 4 5" xfId="5907" xr:uid="{4A1431ED-1BF5-4E81-8E1D-23EFD7A9D6D9}"/>
    <cellStyle name="Normal 4 5 2" xfId="5908" xr:uid="{49FDFDCD-6A51-41AF-97C9-52CCF8FE6A33}"/>
    <cellStyle name="Normal 4 5 2 2" xfId="5909" xr:uid="{129BAC64-0817-4E14-A71F-C7482D2ADA6A}"/>
    <cellStyle name="Normal 4 5 2 2 2" xfId="5910" xr:uid="{481103A3-B78C-41B8-A260-918E5C779EC8}"/>
    <cellStyle name="Normal 4 5 2 3" xfId="5911" xr:uid="{CD37FE10-69D4-4C29-8773-18A7E3619E05}"/>
    <cellStyle name="Normal 4 5 2 3 2" xfId="5912" xr:uid="{665F6351-E9CC-4FE3-9424-59D4AEC03FE3}"/>
    <cellStyle name="Normal 4 5 2 4" xfId="5913" xr:uid="{029EBE9B-B0E9-475B-A447-B1ADEBF39993}"/>
    <cellStyle name="Normal 4 5 3" xfId="5914" xr:uid="{E698BCAC-F896-43A6-8BC1-39E21E3D6FE1}"/>
    <cellStyle name="Normal 4 5 3 2" xfId="5915" xr:uid="{67D99224-0EE4-4458-B5F0-3FED054010BF}"/>
    <cellStyle name="Normal 4 5 4" xfId="5916" xr:uid="{1216FC10-0D32-46F5-9A11-5931E00E5527}"/>
    <cellStyle name="Normal 4 5 4 2" xfId="5917" xr:uid="{5DE19085-085B-43D8-9D0D-CCFE11E15A97}"/>
    <cellStyle name="Normal 4 5 5" xfId="5918" xr:uid="{AC8D7544-0D0F-49AA-AF14-D9B04BC5F9D6}"/>
    <cellStyle name="Normal 4 6" xfId="5919" xr:uid="{B94DD6C9-5D26-44A8-9122-6D676C267172}"/>
    <cellStyle name="Normal 4 6 2" xfId="5920" xr:uid="{A49C47EA-CDC9-4CE6-83F8-3A7B986F4786}"/>
    <cellStyle name="Normal 4 6 2 2" xfId="5921" xr:uid="{5C0DE632-945C-4670-90DF-0D2D77F08DED}"/>
    <cellStyle name="Normal 4 6 3" xfId="5922" xr:uid="{82D92920-54CA-409F-8A98-5CB4AD94F6C6}"/>
    <cellStyle name="Normal 4 6 3 2" xfId="5923" xr:uid="{FD42B976-5EA1-4901-ADB9-3FDAE3267D8A}"/>
    <cellStyle name="Normal 4 6 4" xfId="5924" xr:uid="{232CD3E7-5D0B-4B34-A54A-AC5A840124AC}"/>
    <cellStyle name="Normal 4 7" xfId="5925" xr:uid="{1DA88640-DB4D-4574-B3C3-42571C905EA1}"/>
    <cellStyle name="Normal 4 7 2" xfId="5926" xr:uid="{700655A4-4D0A-4C46-9DE7-80BD2EA670AD}"/>
    <cellStyle name="Normal 4 7 3" xfId="5927" xr:uid="{6DA896E1-AD20-4770-A920-246E3070CFDC}"/>
    <cellStyle name="Normal 4 8" xfId="5928" xr:uid="{CA9817C1-E3A2-4852-A81A-5ADAFE0DB760}"/>
    <cellStyle name="Normal 4 8 2" xfId="5929" xr:uid="{0861475D-B5F3-480B-ACBE-20645A14C700}"/>
    <cellStyle name="Normal 4 8 2 2" xfId="5930" xr:uid="{FFC37CED-BBEF-429F-8736-46712F4E63E0}"/>
    <cellStyle name="Normal 4 8 3" xfId="5931" xr:uid="{684005C6-96C0-4B98-BD1A-27A7264BF4DB}"/>
    <cellStyle name="Normal 4 9" xfId="5932" xr:uid="{FFB2328E-2D4A-41D5-9EEF-3BB869EF069D}"/>
    <cellStyle name="Normal 4_Exist Trunk Assets - Transport" xfId="7943" xr:uid="{1E081502-5ECB-4A3A-B8E4-057FC651071D}"/>
    <cellStyle name="Normal 40" xfId="5933" xr:uid="{45139DF4-39F7-4478-9F80-8D54BB9BB496}"/>
    <cellStyle name="Normal 40 2" xfId="5934" xr:uid="{823F6B2B-A7C4-4606-97AB-081C0C409673}"/>
    <cellStyle name="Normal 40 3" xfId="5935" xr:uid="{EFC9169B-5078-4FEA-B2FA-653DCE3D2B5F}"/>
    <cellStyle name="Normal 41" xfId="5936" xr:uid="{69D6E265-AD57-48AC-97B5-75DFB6E54F2F}"/>
    <cellStyle name="Normal 41 2" xfId="5937" xr:uid="{ED669466-30DE-420E-8E1D-91125E7A0F97}"/>
    <cellStyle name="Normal 41 3" xfId="5938" xr:uid="{10F7FA07-EE04-4358-8062-808B91554DF4}"/>
    <cellStyle name="Normal 42" xfId="5939" xr:uid="{8DDA54AF-6BC2-45A1-BB65-94F5C9671CAF}"/>
    <cellStyle name="Normal 42 2" xfId="5940" xr:uid="{B2D64436-F904-4187-82BA-964A5B6D8B98}"/>
    <cellStyle name="Normal 42 3" xfId="5941" xr:uid="{FB255A1D-C764-442C-A93C-51D2FC48C9E6}"/>
    <cellStyle name="Normal 43" xfId="5942" xr:uid="{91434CFB-99F2-4015-A50F-F23669238401}"/>
    <cellStyle name="Normal 43 2" xfId="5943" xr:uid="{BF51115A-DF56-4594-8903-E2964B015588}"/>
    <cellStyle name="Normal 43 3" xfId="5944" xr:uid="{88C3A37F-0FBC-4CDC-B631-5F9AF688886A}"/>
    <cellStyle name="Normal 44" xfId="5945" xr:uid="{494A615B-6C75-4A1D-9C98-1D099982EAAE}"/>
    <cellStyle name="Normal 44 2" xfId="5946" xr:uid="{C10BF49D-2204-4C75-BD0D-E5639DB8A358}"/>
    <cellStyle name="Normal 44 2 2" xfId="5947" xr:uid="{202EE2D3-4B41-42FE-8E03-B7CCC2E02D19}"/>
    <cellStyle name="Normal 44 2 3" xfId="5948" xr:uid="{4DCC3A30-F0EF-4C3B-A7BB-55D7FEE31C22}"/>
    <cellStyle name="Normal 44 3" xfId="5949" xr:uid="{91A7A6FE-11EC-4BCA-AA1F-C61E807B70D5}"/>
    <cellStyle name="Normal 44 4" xfId="5950" xr:uid="{834D3BC8-1403-447E-9F17-B3E8FDDF13A5}"/>
    <cellStyle name="Normal 44 5" xfId="5951" xr:uid="{38F33E2F-B58A-4659-90D5-4D52D47CB8FC}"/>
    <cellStyle name="Normal 44 6" xfId="5952" xr:uid="{863D98BB-EF68-4944-BE66-00417F53D5B0}"/>
    <cellStyle name="Normal 45" xfId="5953" xr:uid="{00FBAEF8-B9DE-4445-B26D-C2D6F5A73F02}"/>
    <cellStyle name="Normal 45 2" xfId="5954" xr:uid="{1DC08EF7-3438-4A0C-B31C-2199688B874C}"/>
    <cellStyle name="Normal 45 2 2" xfId="5955" xr:uid="{2E148D64-8E59-462C-B085-BCF7A70B73A1}"/>
    <cellStyle name="Normal 45 3" xfId="5956" xr:uid="{2941F5CC-A4FA-48E7-BF94-FB2893CC43F3}"/>
    <cellStyle name="Normal 46" xfId="5957" xr:uid="{7523A6E6-2DA3-4045-907F-342C0B9C669E}"/>
    <cellStyle name="Normal 46 2" xfId="5958" xr:uid="{B91496E6-73AE-4367-A8DD-EE420D17AFC2}"/>
    <cellStyle name="Normal 46 2 2" xfId="5959" xr:uid="{AA0CD289-2796-4E4A-ADEE-A2CB58EA0F22}"/>
    <cellStyle name="Normal 46 3" xfId="5960" xr:uid="{0D1F7E0D-B403-4480-B0B6-1671EC2D76E3}"/>
    <cellStyle name="Normal 47" xfId="5961" xr:uid="{3528E95C-7889-4D61-9AF8-DC7BFD3999B4}"/>
    <cellStyle name="Normal 47 2" xfId="5962" xr:uid="{93289E4C-2F73-4A58-9CE4-2021543B2B28}"/>
    <cellStyle name="Normal 47 3" xfId="5963" xr:uid="{58DE7135-B7AC-4F06-B53B-47AF99909D1B}"/>
    <cellStyle name="Normal 48" xfId="5964" xr:uid="{BD96D6B6-DE5F-4993-BA71-0509600308DC}"/>
    <cellStyle name="Normal 48 2" xfId="5965" xr:uid="{90C82A89-47A7-4FE7-8971-58BCBADD7AF0}"/>
    <cellStyle name="Normal 48 3" xfId="5966" xr:uid="{2C18897F-1FF8-42A2-9812-A2AC3A11A74B}"/>
    <cellStyle name="Normal 49" xfId="5967" xr:uid="{A17ACCFB-9722-4C39-BFAC-6B2940B9A3B1}"/>
    <cellStyle name="Normal 49 2" xfId="5968" xr:uid="{A27AF4A7-0FAD-474E-982D-CEC55A80A826}"/>
    <cellStyle name="Normal 49 3" xfId="5969" xr:uid="{61E36C4A-06CB-4477-AB5B-9118B4E1D626}"/>
    <cellStyle name="Normal 5" xfId="319" xr:uid="{00000000-0005-0000-0000-000029010000}"/>
    <cellStyle name="Normal 5 10" xfId="5970" xr:uid="{966DD168-ECF2-4A80-8360-941175C32701}"/>
    <cellStyle name="Normal 5 2" xfId="5971" xr:uid="{F7430D9A-9F57-4E74-A0D5-DA6188BE3CC2}"/>
    <cellStyle name="Normal 5 2 2" xfId="5972" xr:uid="{E2572665-06E1-475F-877B-DB566C284644}"/>
    <cellStyle name="Normal 5 2 2 2" xfId="5973" xr:uid="{07A897A7-607D-4747-94F7-B69DA8AABA7B}"/>
    <cellStyle name="Normal 5 2 2 2 2" xfId="5974" xr:uid="{6D0D8C88-CF16-4E6A-833E-D10028DBECC1}"/>
    <cellStyle name="Normal 5 2 2 3" xfId="5975" xr:uid="{D5C40AC4-342A-4080-A914-8536857C3169}"/>
    <cellStyle name="Normal 5 2 2 3 2" xfId="5976" xr:uid="{ACC05A64-1D92-43C2-8CFC-31422FA1E74B}"/>
    <cellStyle name="Normal 5 2 2 4" xfId="5977" xr:uid="{EAB4F5F0-175A-4681-BDA9-74660662EF2E}"/>
    <cellStyle name="Normal 5 2 3" xfId="5978" xr:uid="{094E45F6-6AFA-460A-BBA8-5F825DF511EA}"/>
    <cellStyle name="Normal 5 2 3 2" xfId="5979" xr:uid="{FB2A9479-EB00-4697-A3E7-85941A87D5A2}"/>
    <cellStyle name="Normal 5 2 3 3" xfId="5980" xr:uid="{7E3E905A-C24A-4062-880C-93C0455E87A7}"/>
    <cellStyle name="Normal 5 2 4" xfId="5981" xr:uid="{0984CB4F-2166-4197-AF6B-39D03E0F1C11}"/>
    <cellStyle name="Normal 5 2 4 2" xfId="5982" xr:uid="{87493034-9E4A-40D4-9C21-88F65F49CB0B}"/>
    <cellStyle name="Normal 5 2 5" xfId="5983" xr:uid="{F2B6B853-FD52-4625-8BFE-E236FAB86821}"/>
    <cellStyle name="Normal 5 2 5 2" xfId="5984" xr:uid="{1ED1D8C5-33DC-495E-9DF2-CE0A35FAD431}"/>
    <cellStyle name="Normal 5 2 6" xfId="5985" xr:uid="{72A1269A-6FF8-4464-BBCF-4CB15C796BBD}"/>
    <cellStyle name="Normal 5 3" xfId="5986" xr:uid="{13CA8321-81FA-4DB1-A00C-7DB1641F2D1D}"/>
    <cellStyle name="Normal 5 3 2" xfId="5987" xr:uid="{5D5B0B6E-78FA-4DC3-A2B7-0CD82290877B}"/>
    <cellStyle name="Normal 5 3 2 2" xfId="5988" xr:uid="{6F32C263-2349-45D1-B2E3-96B2BE9E14BF}"/>
    <cellStyle name="Normal 5 3 2 2 2" xfId="5989" xr:uid="{DECA6755-803D-4C6A-9C44-16EFBFBA1BA5}"/>
    <cellStyle name="Normal 5 3 2 3" xfId="5990" xr:uid="{11CB8982-836C-45EC-BB1F-A5CCAE89A086}"/>
    <cellStyle name="Normal 5 3 2 3 2" xfId="5991" xr:uid="{1DF00ADC-322E-4B64-A15E-A62F9EAE3F02}"/>
    <cellStyle name="Normal 5 3 2 4" xfId="5992" xr:uid="{F7F754A1-A104-4AA5-B0C1-357CE2272E2B}"/>
    <cellStyle name="Normal 5 3 3" xfId="5993" xr:uid="{3BB41760-DE2B-433B-8136-25348AC4E2CB}"/>
    <cellStyle name="Normal 5 3 3 2" xfId="5994" xr:uid="{7F81B2A9-BD04-4D1A-972D-F4BDAA15E36B}"/>
    <cellStyle name="Normal 5 3 4" xfId="5995" xr:uid="{06792EC0-79CA-4105-8C49-50D009EE40F5}"/>
    <cellStyle name="Normal 5 3 4 2" xfId="5996" xr:uid="{E701BCD8-F931-4AC9-9C64-58E6106D6AA5}"/>
    <cellStyle name="Normal 5 3 5" xfId="5997" xr:uid="{29F74A9E-733C-4D2E-A862-FF1997588313}"/>
    <cellStyle name="Normal 5 4" xfId="5998" xr:uid="{03A80023-AA20-43E1-B6B1-35DE317A28C4}"/>
    <cellStyle name="Normal 5 4 2" xfId="5999" xr:uid="{C95A80A0-C4C9-4810-8558-E9D50982A9C1}"/>
    <cellStyle name="Normal 5 4 2 2" xfId="6000" xr:uid="{C8CF8942-BF14-4E80-A021-40DC46072BAF}"/>
    <cellStyle name="Normal 5 4 2 2 2" xfId="6001" xr:uid="{525760A0-B4F0-4238-9E07-9986FAA716FE}"/>
    <cellStyle name="Normal 5 4 2 3" xfId="6002" xr:uid="{2FFE89CE-5ABF-4135-B3AC-4B9C741C9A0E}"/>
    <cellStyle name="Normal 5 4 2 3 2" xfId="6003" xr:uid="{50422E8B-70E7-4428-8DFF-0FEE4AAB3BF7}"/>
    <cellStyle name="Normal 5 4 2 4" xfId="6004" xr:uid="{466DD076-2CED-4EA4-8506-21E583CD4EC2}"/>
    <cellStyle name="Normal 5 4 3" xfId="6005" xr:uid="{09C5D569-40E8-46F0-A36E-C61A4697CFE0}"/>
    <cellStyle name="Normal 5 4 3 2" xfId="6006" xr:uid="{ED8C150F-8D0A-4E34-9D9E-C925A61587F5}"/>
    <cellStyle name="Normal 5 4 4" xfId="6007" xr:uid="{CBA56C83-21A4-42DC-BA42-99D9D46BABCB}"/>
    <cellStyle name="Normal 5 4 4 2" xfId="6008" xr:uid="{2ED00FD0-6859-4B0B-86D0-0E1A0E4FFA91}"/>
    <cellStyle name="Normal 5 4 5" xfId="6009" xr:uid="{A96F10B9-BC54-4AEB-A73E-4E2533BFAF22}"/>
    <cellStyle name="Normal 5 5" xfId="6010" xr:uid="{5C8B0C40-054E-467E-AA6B-256CC11E7B90}"/>
    <cellStyle name="Normal 5 5 2" xfId="6011" xr:uid="{8D9DC4A6-A3F4-4BD2-A96B-1D1033481421}"/>
    <cellStyle name="Normal 5 5 2 2" xfId="6012" xr:uid="{87B2A882-56B1-470E-A1DA-2B1A26B8A1BA}"/>
    <cellStyle name="Normal 5 5 3" xfId="6013" xr:uid="{15D22BD0-0419-47BE-906E-9C8E47007285}"/>
    <cellStyle name="Normal 5 5 3 2" xfId="6014" xr:uid="{B19DA750-3587-494B-AEA0-02054D322106}"/>
    <cellStyle name="Normal 5 5 4" xfId="6015" xr:uid="{7943C95A-E276-453E-8DAD-29C21C6937C2}"/>
    <cellStyle name="Normal 5 6" xfId="6016" xr:uid="{CC491DE6-96A1-44A4-9697-A5A63A73081E}"/>
    <cellStyle name="Normal 5 6 2" xfId="6017" xr:uid="{E3AF9282-BDDB-4B36-912F-65E1D67B7F62}"/>
    <cellStyle name="Normal 5 6 3" xfId="6018" xr:uid="{C17BE815-D18B-4DEB-8A42-5F52DDEEC231}"/>
    <cellStyle name="Normal 5 7" xfId="6019" xr:uid="{E96A88AA-8BE0-400E-ADBF-717F91BD0ECA}"/>
    <cellStyle name="Normal 5 7 2" xfId="6020" xr:uid="{B45D9B1D-1C22-4D54-9E81-57234C335719}"/>
    <cellStyle name="Normal 5 8" xfId="6021" xr:uid="{15439289-B1F1-449A-98AC-D354125BF7CC}"/>
    <cellStyle name="Normal 5 8 2" xfId="6022" xr:uid="{A73DE180-F7FE-4F5F-BA4D-4B2912E13841}"/>
    <cellStyle name="Normal 5 9" xfId="6023" xr:uid="{3D79F54B-2B86-4D38-B348-BC1C60C41209}"/>
    <cellStyle name="Normal 5_Exist Trunk Assets - Transport" xfId="7944" xr:uid="{4411D499-0B09-4BF1-8A06-4DD94227B437}"/>
    <cellStyle name="Normal 50" xfId="6024" xr:uid="{EAA7BE88-93EE-4222-B3DE-6DF2F9ABD456}"/>
    <cellStyle name="Normal 50 2" xfId="6025" xr:uid="{A43D5E53-B489-451C-ABAE-D10C3ABDFA5F}"/>
    <cellStyle name="Normal 50 3" xfId="6026" xr:uid="{B0D1CA14-E259-4194-9602-5205FA687C27}"/>
    <cellStyle name="Normal 51" xfId="6027" xr:uid="{E0696A83-0080-4930-AD84-F867DBBC1287}"/>
    <cellStyle name="Normal 51 2" xfId="6028" xr:uid="{8C155B31-0D7B-4900-98E5-846BDA2B7525}"/>
    <cellStyle name="Normal 51 3" xfId="6029" xr:uid="{59A2338F-2314-422D-ACAB-A033309DDBE0}"/>
    <cellStyle name="Normal 52" xfId="6030" xr:uid="{6F068BCE-A954-4481-A0B1-A30C63A3BE1D}"/>
    <cellStyle name="Normal 52 2" xfId="6031" xr:uid="{2D3DDE54-55BF-4870-917C-6A7938F439E4}"/>
    <cellStyle name="Normal 53" xfId="6032" xr:uid="{414A5D8B-13AD-4177-BF36-DEE0B85FBCCF}"/>
    <cellStyle name="Normal 53 2" xfId="6033" xr:uid="{C459BC16-D3C8-4066-BDE0-647138E64F2D}"/>
    <cellStyle name="Normal 53 3" xfId="6034" xr:uid="{A7D1D7E9-CAD8-4729-9A99-0D279A1D8934}"/>
    <cellStyle name="Normal 54" xfId="6035" xr:uid="{24A72344-F61F-4406-82DC-2E8C181E4334}"/>
    <cellStyle name="Normal 54 2" xfId="6036" xr:uid="{B2B7B322-176E-4600-9C2A-61A2C9054F22}"/>
    <cellStyle name="Normal 54 3" xfId="6037" xr:uid="{9C2B2992-D175-4C9B-AA5D-D206B27CBD21}"/>
    <cellStyle name="Normal 55" xfId="6038" xr:uid="{3EFBC363-201B-4EFD-B75B-89110AAA2A2B}"/>
    <cellStyle name="Normal 55 2" xfId="6039" xr:uid="{11600034-0E73-44A8-AAAD-BC9C055169A4}"/>
    <cellStyle name="Normal 55 3" xfId="6040" xr:uid="{50DB9D7D-0C12-46B9-A85C-8F43189D298B}"/>
    <cellStyle name="Normal 56" xfId="6041" xr:uid="{AEA4EEA0-380D-429A-8BA2-F3D0D31527F4}"/>
    <cellStyle name="Normal 56 2" xfId="6042" xr:uid="{53FD74E0-F84F-474A-84DF-67FBE1190D77}"/>
    <cellStyle name="Normal 56 3" xfId="6043" xr:uid="{5C1AE05E-6F00-4930-9107-739D417767AD}"/>
    <cellStyle name="Normal 57" xfId="6044" xr:uid="{CFEEFBDE-CAA5-4503-9835-39AD4A831764}"/>
    <cellStyle name="Normal 57 2" xfId="6045" xr:uid="{428D85DC-F633-446A-907D-4FBC5F044C2D}"/>
    <cellStyle name="Normal 57 3" xfId="6046" xr:uid="{29879EBF-748C-4C95-B52E-74364CD5C2E0}"/>
    <cellStyle name="Normal 58" xfId="6047" xr:uid="{BB93029D-679A-46B8-B8F1-E4E1EE00AEFF}"/>
    <cellStyle name="Normal 58 2" xfId="6048" xr:uid="{B9EE6081-B3EA-4CCB-A9E0-614D376A860D}"/>
    <cellStyle name="Normal 58 3" xfId="6049" xr:uid="{92DD095E-B52E-418E-8CB1-A379B2B66863}"/>
    <cellStyle name="Normal 59" xfId="6050" xr:uid="{C60B0612-9701-4889-BC2B-A8C46C5C2561}"/>
    <cellStyle name="Normal 59 2" xfId="6051" xr:uid="{B89A4402-8228-4E97-B1FF-F23BF7B2A1BD}"/>
    <cellStyle name="Normal 59 3" xfId="6052" xr:uid="{5075ABF6-B51F-4356-9FE0-1E05381F1119}"/>
    <cellStyle name="Normal 6" xfId="421" xr:uid="{00000000-0005-0000-0000-00002A010000}"/>
    <cellStyle name="Normal 6 2" xfId="6053" xr:uid="{9AA6372C-35F7-42B1-9E0F-8C8E2C8F7EEF}"/>
    <cellStyle name="Normal 6 2 2" xfId="6054" xr:uid="{8EF89B76-2530-4EE1-A14C-2CB36E0B4C40}"/>
    <cellStyle name="Normal 6 2 2 2" xfId="6055" xr:uid="{1AA49D2B-FC42-463D-8BDA-8CAF3E242707}"/>
    <cellStyle name="Normal 6 2 2 2 2" xfId="6056" xr:uid="{B4CA2607-ABC5-46AD-9E67-5499A0D4010C}"/>
    <cellStyle name="Normal 6 2 2 3" xfId="6057" xr:uid="{9C71868D-0826-418A-8BE8-CF47187101D2}"/>
    <cellStyle name="Normal 6 2 2 3 2" xfId="6058" xr:uid="{80D924DE-CEC9-4958-9371-95CB06E97588}"/>
    <cellStyle name="Normal 6 2 2 4" xfId="6059" xr:uid="{16938348-655B-40A4-B1FA-BA25DD3DF0E6}"/>
    <cellStyle name="Normal 6 2 3" xfId="6060" xr:uid="{539E0AE8-AFEE-410D-AF7F-4DE75E893CFB}"/>
    <cellStyle name="Normal 6 2 3 2" xfId="6061" xr:uid="{D8C74396-9355-4829-BE18-F571AAF3E5AB}"/>
    <cellStyle name="Normal 6 2 4" xfId="6062" xr:uid="{D69E64C2-7EAA-44CD-AE00-7EAFC816A94C}"/>
    <cellStyle name="Normal 6 2 4 2" xfId="6063" xr:uid="{B69A5B4F-0D49-4542-8354-C1FB61BD4D55}"/>
    <cellStyle name="Normal 6 2 5" xfId="6064" xr:uid="{C1D2EFFB-CC43-47CB-A807-BDFBB1E26EA7}"/>
    <cellStyle name="Normal 6 3" xfId="6065" xr:uid="{E6AD6C30-B4B8-48BC-BE8F-8D7956529812}"/>
    <cellStyle name="Normal 6 3 2" xfId="6066" xr:uid="{F11A563E-7A66-48A2-B93B-4CC1219FE670}"/>
    <cellStyle name="Normal 6 3 2 2" xfId="6067" xr:uid="{7636A9FF-239E-4F98-AB08-16434A9FAB10}"/>
    <cellStyle name="Normal 6 3 3" xfId="6068" xr:uid="{4B9E2D62-282B-4C1C-99B3-2D7993983DC5}"/>
    <cellStyle name="Normal 6 3 3 2" xfId="6069" xr:uid="{E55584A4-2C51-44D4-8756-706717C112C1}"/>
    <cellStyle name="Normal 6 3 4" xfId="6070" xr:uid="{B8295E85-0C48-457C-9BE5-01254E723FFA}"/>
    <cellStyle name="Normal 6 4" xfId="6071" xr:uid="{503B3E0A-B3A0-440F-B801-3D804D7A6838}"/>
    <cellStyle name="Normal 6 4 2" xfId="6072" xr:uid="{AAC1B202-2CFA-4DF2-944E-D1D9A090A358}"/>
    <cellStyle name="Normal 6 4 3" xfId="6073" xr:uid="{93126D9E-9BA7-4233-AC0A-5D35B06115F2}"/>
    <cellStyle name="Normal 6 5" xfId="6074" xr:uid="{C9694629-7B89-4376-90D2-F1EA49A14A10}"/>
    <cellStyle name="Normal 6 5 2" xfId="6075" xr:uid="{A64C786E-D6EC-4598-B977-E44C3DF0685B}"/>
    <cellStyle name="Normal 6 6" xfId="6076" xr:uid="{5F4EB42C-C14F-4640-8D82-83FB4BA7D4C7}"/>
    <cellStyle name="Normal 6 6 2" xfId="6077" xr:uid="{9230F8E8-2D92-4665-A8FA-049DFDE5B14B}"/>
    <cellStyle name="Normal 6 7" xfId="6078" xr:uid="{E119DA32-5870-43FD-84A4-CEDD68DBBD8A}"/>
    <cellStyle name="Normal 6_Exist Trunk Assets - Transport" xfId="7945" xr:uid="{EB19E89E-1C32-42E2-842E-E0DF07C93DA9}"/>
    <cellStyle name="Normal 60" xfId="6079" xr:uid="{FC4EDD4E-E976-4E5C-9B21-6E9426F681BB}"/>
    <cellStyle name="Normal 60 2" xfId="6080" xr:uid="{827CCDA2-BB30-434A-902E-782439880F9C}"/>
    <cellStyle name="Normal 60 3" xfId="6081" xr:uid="{2B20EA73-DAA5-455E-AE5E-F2D2B6716BBD}"/>
    <cellStyle name="Normal 61" xfId="6082" xr:uid="{CCEC1048-7238-4D36-BBAE-62497CB6D1FD}"/>
    <cellStyle name="Normal 61 2" xfId="6083" xr:uid="{B9C9FE6D-DD30-4ED6-A371-D298FB8D2378}"/>
    <cellStyle name="Normal 61 3" xfId="6084" xr:uid="{44BE5292-0CFB-4A05-B7BD-9DB03A2DBE22}"/>
    <cellStyle name="Normal 62" xfId="6085" xr:uid="{607274C3-1994-4375-BD46-8132C9E658C0}"/>
    <cellStyle name="Normal 62 2" xfId="6086" xr:uid="{0A517685-6A74-4A5D-B970-DCA928318789}"/>
    <cellStyle name="Normal 62 3" xfId="6087" xr:uid="{946006B2-465A-4911-B2B9-3FB9280B981B}"/>
    <cellStyle name="Normal 63" xfId="6088" xr:uid="{654A5C47-21C6-43C1-977C-FCFD9A05AE48}"/>
    <cellStyle name="Normal 63 2" xfId="6089" xr:uid="{BB3EAA2A-88E9-4660-A6B9-CDD767BD9902}"/>
    <cellStyle name="Normal 64" xfId="6090" xr:uid="{BF9B90D6-BD2B-44D0-B99C-E6285C064F26}"/>
    <cellStyle name="Normal 64 2" xfId="6091" xr:uid="{23F98383-83C9-4B9E-A1DD-86AA26D147E8}"/>
    <cellStyle name="Normal 64 3" xfId="6092" xr:uid="{8D442342-CF22-4542-A0C5-D86223CA7DE2}"/>
    <cellStyle name="Normal 65" xfId="6093" xr:uid="{A58AA9DD-08E3-419E-AB92-85913E9F890E}"/>
    <cellStyle name="Normal 65 2" xfId="6094" xr:uid="{39E539A7-FA5D-4E00-97D8-B3B28741A489}"/>
    <cellStyle name="Normal 65 3" xfId="6095" xr:uid="{535FFAB1-E1DA-4A36-A379-3B1443F1EE6B}"/>
    <cellStyle name="Normal 66" xfId="6096" xr:uid="{0BB9F768-5BBF-47CA-8198-D90635FEEB44}"/>
    <cellStyle name="Normal 66 2" xfId="6097" xr:uid="{D65A3627-69F0-4FB4-BBB6-C0573963478A}"/>
    <cellStyle name="Normal 66 3" xfId="6098" xr:uid="{31BEA642-A2BF-4A9E-B05E-E9E7D5C7C8F1}"/>
    <cellStyle name="Normal 67" xfId="6099" xr:uid="{015E7AF6-7F1B-4CAD-BF08-57ADED32E1CE}"/>
    <cellStyle name="Normal 67 2" xfId="6100" xr:uid="{4A0AC2C9-638E-40AA-8975-F7388456E8C4}"/>
    <cellStyle name="Normal 67 3" xfId="6101" xr:uid="{D7383758-C24B-4D5C-81F2-D95DD1C72729}"/>
    <cellStyle name="Normal 68" xfId="6102" xr:uid="{7505E422-A07A-4DA5-B4B2-C9E629E02D73}"/>
    <cellStyle name="Normal 68 2" xfId="6103" xr:uid="{A8F39C09-7A64-48F9-9F03-D9500B049338}"/>
    <cellStyle name="Normal 68 3" xfId="6104" xr:uid="{F34F5D91-04EF-427D-AD74-47B75A9853AC}"/>
    <cellStyle name="Normal 69" xfId="6105" xr:uid="{3A9E1BCE-8B1C-4FEA-84F8-3AB0D1A4DFFC}"/>
    <cellStyle name="Normal 69 2" xfId="6106" xr:uid="{CC89CE13-2E12-422C-8C87-238386AE00B9}"/>
    <cellStyle name="Normal 7" xfId="423" xr:uid="{00000000-0005-0000-0000-00002B010000}"/>
    <cellStyle name="Normal 7 2" xfId="6107" xr:uid="{29142ED8-B391-4971-94D2-621F0AA1CA42}"/>
    <cellStyle name="Normal 7 2 2" xfId="6108" xr:uid="{91381DF3-2920-475B-B8C2-D70A7D1D28A1}"/>
    <cellStyle name="Normal 7 2 2 2" xfId="6109" xr:uid="{7847FD0C-DEAF-48C1-AE51-AAEC2A3C44E9}"/>
    <cellStyle name="Normal 7 2 2 2 2" xfId="6110" xr:uid="{7F0D4042-C17C-49AA-A7C0-F24B23B39E23}"/>
    <cellStyle name="Normal 7 2 2 3" xfId="6111" xr:uid="{EA39244F-4170-4247-A931-78A91E24B597}"/>
    <cellStyle name="Normal 7 2 2 3 2" xfId="6112" xr:uid="{AC2A1ADD-C089-4812-9CF7-0F32BE9D3F6F}"/>
    <cellStyle name="Normal 7 2 2 4" xfId="6113" xr:uid="{7D72C4BA-1333-4464-9411-57E820E7C3FD}"/>
    <cellStyle name="Normal 7 2 3" xfId="6114" xr:uid="{4A5DB144-AB45-4B4E-8C33-3EA437DE6C80}"/>
    <cellStyle name="Normal 7 2 3 2" xfId="6115" xr:uid="{B736B6C2-9AB0-4936-A4EA-0A6B5BD18987}"/>
    <cellStyle name="Normal 7 2 3 3" xfId="6116" xr:uid="{BBD8D326-16D1-45D3-B7AB-4B022656DC8D}"/>
    <cellStyle name="Normal 7 2 4" xfId="6117" xr:uid="{206B1F31-0CF4-47B1-B105-7A6546F11C93}"/>
    <cellStyle name="Normal 7 2 4 2" xfId="6118" xr:uid="{FDD9E0FD-97BC-46BC-A2E8-C9A3318593F3}"/>
    <cellStyle name="Normal 7 2 5" xfId="6119" xr:uid="{9C4E85A3-96D4-41CF-A33D-99B593A03017}"/>
    <cellStyle name="Normal 7 2 5 2" xfId="6120" xr:uid="{DCAD5726-96CE-40F7-B274-C06BA33C00D8}"/>
    <cellStyle name="Normal 7 2 6" xfId="6121" xr:uid="{A0DC42EF-4769-438F-8647-89F01E7C9E1D}"/>
    <cellStyle name="Normal 7 3" xfId="6122" xr:uid="{CCCACC24-0A21-43C5-B0AE-36945B220B22}"/>
    <cellStyle name="Normal 7 3 2" xfId="6123" xr:uid="{99DF0112-B11B-407E-B457-74F3E82212AF}"/>
    <cellStyle name="Normal 7 3 2 2" xfId="6124" xr:uid="{97DD6959-E929-4A1D-8C4A-FFF1CEFCD363}"/>
    <cellStyle name="Normal 7 3 2 2 2" xfId="6125" xr:uid="{7BBCBBB1-FBE0-468C-8B12-BA2D372524A0}"/>
    <cellStyle name="Normal 7 3 2 3" xfId="6126" xr:uid="{9DC4FFAE-35DB-4AE9-B0BB-E76494DE2C98}"/>
    <cellStyle name="Normal 7 3 2 3 2" xfId="6127" xr:uid="{348E5FD5-2CBB-4A28-AD13-FF094C26286A}"/>
    <cellStyle name="Normal 7 3 2 4" xfId="6128" xr:uid="{CC11C464-1F85-4C33-8455-389C100FCC44}"/>
    <cellStyle name="Normal 7 3 3" xfId="6129" xr:uid="{E225BCB2-DE39-425A-B43F-5609A1007275}"/>
    <cellStyle name="Normal 7 3 4" xfId="6130" xr:uid="{ECFE88FB-7C89-49A5-8770-567E935E4BEA}"/>
    <cellStyle name="Normal 7 3 5" xfId="6131" xr:uid="{F90D4D28-28CE-42F6-9E54-3F7A80E26A57}"/>
    <cellStyle name="Normal 7 4" xfId="6132" xr:uid="{BE6966FD-E2F8-411A-ABE5-3F70D75ED7E0}"/>
    <cellStyle name="Normal 7 4 2" xfId="6133" xr:uid="{E1CA4C1F-2F34-4903-A69F-2DC90B3A2261}"/>
    <cellStyle name="Normal 7 4 2 2" xfId="6134" xr:uid="{C574CAFE-C84A-48BE-B653-4C916B7E68F3}"/>
    <cellStyle name="Normal 7 4 3" xfId="6135" xr:uid="{3C644AFA-A0A2-4305-98D7-A1C6E80A6B6F}"/>
    <cellStyle name="Normal 7 4 4" xfId="6136" xr:uid="{14AC3464-45BC-46D6-9BA6-ACCBB68EA38B}"/>
    <cellStyle name="Normal 7 4 5" xfId="6137" xr:uid="{CBBE0ECC-FFF8-4BC2-8278-6387101A8158}"/>
    <cellStyle name="Normal 7 5" xfId="6138" xr:uid="{DE12679B-85F0-4EA5-88B4-CAF267C0C46E}"/>
    <cellStyle name="Normal 7 5 2" xfId="6139" xr:uid="{98FD8CA6-78AC-4BCC-909B-2AFD32D12E1C}"/>
    <cellStyle name="Normal 7 6" xfId="6140" xr:uid="{ED229F58-2819-4830-AD49-04BEAF7CB31B}"/>
    <cellStyle name="Normal 7_Exist Trunk Assets - Transport" xfId="7946" xr:uid="{19EC7322-B641-4500-A2F1-60F4BF31F67B}"/>
    <cellStyle name="Normal 70" xfId="6141" xr:uid="{2F7430F1-92AD-4344-9A6F-85AB5F9CEDD3}"/>
    <cellStyle name="Normal 70 2" xfId="6142" xr:uid="{29E09645-B589-4A2A-83DD-73A7230ADF6C}"/>
    <cellStyle name="Normal 71" xfId="6143" xr:uid="{431A4A87-3CC8-4B5C-8FCC-EE1867D733BE}"/>
    <cellStyle name="Normal 71 2" xfId="6144" xr:uid="{FC7420BC-E067-4DBA-A9DF-34252ACBB624}"/>
    <cellStyle name="Normal 72" xfId="6145" xr:uid="{14B30F98-BFB6-4F11-B63A-668B6D948EC5}"/>
    <cellStyle name="Normal 72 2" xfId="6146" xr:uid="{4E9F0F68-6DF4-459C-8DFE-F498C0ABDA1F}"/>
    <cellStyle name="Normal 73" xfId="6147" xr:uid="{A0097865-C891-4132-8E6C-FB0DE95E5D7C}"/>
    <cellStyle name="Normal 73 2" xfId="6148" xr:uid="{A0B86599-89D5-4B49-B96F-709ABCDC4B1D}"/>
    <cellStyle name="Normal 74" xfId="6149" xr:uid="{22E65B33-F48A-410D-B35F-D7E2A56C13DE}"/>
    <cellStyle name="Normal 74 2" xfId="6150" xr:uid="{14A263E5-F57B-42B5-875B-7B8F1C8848E2}"/>
    <cellStyle name="Normal 75" xfId="6151" xr:uid="{1DF55EBD-F5DB-4357-946F-C1599CD756CE}"/>
    <cellStyle name="Normal 75 2" xfId="6152" xr:uid="{C13FB41E-10E0-49FC-B804-B920FB92BE2B}"/>
    <cellStyle name="Normal 76" xfId="6153" xr:uid="{71C6953B-F60A-4BA0-8AE7-2DE8A0E6B9C3}"/>
    <cellStyle name="Normal 76 2" xfId="6154" xr:uid="{06A53BFA-00C3-4237-9A11-92DC5FE0EB09}"/>
    <cellStyle name="Normal 77" xfId="6155" xr:uid="{69B3A1E3-63F4-4EE9-89E8-A37ED920721C}"/>
    <cellStyle name="Normal 77 2" xfId="6156" xr:uid="{82FECF86-3D0E-4CB2-B766-9E1B63550C99}"/>
    <cellStyle name="Normal 78" xfId="6157" xr:uid="{CD807C94-A754-4CE0-B0B7-CDD2E988CAB7}"/>
    <cellStyle name="Normal 78 2" xfId="6158" xr:uid="{0962B723-4154-4C3F-8552-AE3FA56B19DA}"/>
    <cellStyle name="Normal 78 3" xfId="6159" xr:uid="{07BCCD96-6240-4EFF-9809-76A97F2ABE9A}"/>
    <cellStyle name="Normal 79" xfId="6160" xr:uid="{A6E0B181-1342-4803-8E75-80636AF26093}"/>
    <cellStyle name="Normal 79 2" xfId="6161" xr:uid="{16BF3F66-E676-49BD-967E-53261D1116D3}"/>
    <cellStyle name="Normal 8" xfId="424" xr:uid="{00000000-0005-0000-0000-00002C010000}"/>
    <cellStyle name="Normal 8 2" xfId="6162" xr:uid="{3BA5B3C1-7415-4E0F-A9E3-969E985E7D54}"/>
    <cellStyle name="Normal 8 2 2" xfId="6163" xr:uid="{B09FBFDE-7677-4EEE-B54F-08818406E85A}"/>
    <cellStyle name="Normal 8 2 2 2" xfId="6164" xr:uid="{A9ABD102-7FD4-4CBF-9C96-04ED8DC3BBFB}"/>
    <cellStyle name="Normal 8 2 3" xfId="6165" xr:uid="{1B61E805-1664-41B1-82F9-A7DB8FE6371A}"/>
    <cellStyle name="Normal 8 2 3 2" xfId="6166" xr:uid="{BC69F1AC-8DFD-4F19-AB89-2C7D475FE8B0}"/>
    <cellStyle name="Normal 8 2 4" xfId="6167" xr:uid="{E942BDC7-2A5A-4135-9261-1020EAB63016}"/>
    <cellStyle name="Normal 8 3" xfId="6168" xr:uid="{1A261991-7637-443A-8CBC-18DCD826C967}"/>
    <cellStyle name="Normal 8 3 2" xfId="6169" xr:uid="{6EE7ABA3-A5B1-4152-B34A-5C0D6E03D2A3}"/>
    <cellStyle name="Normal 8 3 2 2" xfId="6170" xr:uid="{BCC61C86-ADA4-4F3F-90EE-E9DEA0F56FD2}"/>
    <cellStyle name="Normal 8 3 2 2 2" xfId="6171" xr:uid="{BCFE117C-10D8-4417-9942-A1088479866E}"/>
    <cellStyle name="Normal 8 3 2 3" xfId="6172" xr:uid="{484EA236-4FCE-41F0-B886-53FD6E4CAF1F}"/>
    <cellStyle name="Normal 8 3 2 3 2" xfId="6173" xr:uid="{24626B6A-B6C4-493C-AEBF-E09C5DF98E3F}"/>
    <cellStyle name="Normal 8 3 2 4" xfId="6174" xr:uid="{B1A2593D-AA1D-407F-9178-8F59F1F8A29B}"/>
    <cellStyle name="Normal 8 3 3" xfId="6175" xr:uid="{FAC49505-619C-4428-AD85-FB68A89090B6}"/>
    <cellStyle name="Normal 8 3 4" xfId="6176" xr:uid="{DE2DBF3D-AAAC-4704-B93B-2894EDE6E2B9}"/>
    <cellStyle name="Normal 8 4" xfId="6177" xr:uid="{A2322326-A414-420E-8FB8-78C7ACA3681B}"/>
    <cellStyle name="Normal 8 4 2" xfId="6178" xr:uid="{9A6F56DE-1457-4860-A40F-D8CACDD40915}"/>
    <cellStyle name="Normal 8 5" xfId="6179" xr:uid="{2B6B9165-38E5-4D72-9E89-934226C0C0B6}"/>
    <cellStyle name="Normal 8 5 2" xfId="6180" xr:uid="{2D277F15-3C4F-4A87-8F7B-AAE7513C1248}"/>
    <cellStyle name="Normal 8 6" xfId="6181" xr:uid="{A30B6041-84D8-4B01-A7AF-B6F9704F76F7}"/>
    <cellStyle name="Normal 8_Exist Trunk Assets - Transport" xfId="7947" xr:uid="{AA617083-CF16-40D6-AF6C-59FA7809383A}"/>
    <cellStyle name="Normal 80" xfId="6182" xr:uid="{0F4BB35F-9029-460F-990E-BA179638284B}"/>
    <cellStyle name="Normal 80 2" xfId="6183" xr:uid="{FDC99FAB-0B33-4EEF-9B54-28BA59AAAB3D}"/>
    <cellStyle name="Normal 81" xfId="6184" xr:uid="{E337C55F-2A43-43DB-826D-DD164D47EB55}"/>
    <cellStyle name="Normal 81 2" xfId="6185" xr:uid="{EFED0322-A6EC-4F54-B286-E29B93AAF1DC}"/>
    <cellStyle name="Normal 82" xfId="6186" xr:uid="{5662BA79-2FFE-482C-BBCF-2596AFDB19E8}"/>
    <cellStyle name="Normal 82 2" xfId="6187" xr:uid="{1DA0C31E-0366-444A-9694-A9D790D2D220}"/>
    <cellStyle name="Normal 83" xfId="6188" xr:uid="{D3C719E5-BB7B-47A9-AE26-DE9F6C2237CC}"/>
    <cellStyle name="Normal 83 2" xfId="6189" xr:uid="{9FE12C4C-5538-4473-98FD-6D2184AAF103}"/>
    <cellStyle name="Normal 84" xfId="6190" xr:uid="{7A0E08FB-C9EA-4EEA-8E7A-94F8027E9C71}"/>
    <cellStyle name="Normal 84 2" xfId="6191" xr:uid="{7B240323-3F4A-4CC8-97A8-8F0E6D8B7282}"/>
    <cellStyle name="Normal 85" xfId="6192" xr:uid="{5F3BCE7C-6760-4180-B487-B163540F9DDF}"/>
    <cellStyle name="Normal 85 2" xfId="6193" xr:uid="{71068F21-ACC8-416C-8159-B5417B5E0F57}"/>
    <cellStyle name="Normal 86" xfId="6194" xr:uid="{C341CFAB-5E8F-455C-BCD4-6DD096C84545}"/>
    <cellStyle name="Normal 86 2" xfId="6195" xr:uid="{AF72BA4F-F945-4460-99B4-2CF3BB183042}"/>
    <cellStyle name="Normal 87" xfId="6196" xr:uid="{0E84977A-499C-464B-B7F0-D10018362210}"/>
    <cellStyle name="Normal 87 2" xfId="6197" xr:uid="{F3BD4FB9-BD32-47D7-8DD1-B29A93943CC8}"/>
    <cellStyle name="Normal 88" xfId="6198" xr:uid="{FE114010-7560-420B-B5D9-82F5D18BC86E}"/>
    <cellStyle name="Normal 88 2" xfId="6199" xr:uid="{B36FB1E1-3F30-4DAF-A25C-F4A7330EB9A9}"/>
    <cellStyle name="Normal 89" xfId="6200" xr:uid="{9A9E3C0D-3A20-4A7F-887F-28B909E01F9F}"/>
    <cellStyle name="Normal 89 2" xfId="6201" xr:uid="{DB5BF602-5306-4FFD-B806-5B80D4B7B05E}"/>
    <cellStyle name="Normal 9" xfId="9" xr:uid="{00000000-0005-0000-0000-00002D010000}"/>
    <cellStyle name="Normal 9 2" xfId="6202" xr:uid="{CF7B841E-177E-4ECD-97DB-EE562BC75A2E}"/>
    <cellStyle name="Normal 9 2 2" xfId="6203" xr:uid="{7F26F398-DCE9-4AB4-A076-B908CD8B1D20}"/>
    <cellStyle name="Normal 9 2 2 2" xfId="6204" xr:uid="{0262CBCA-46FD-4358-AD57-2B74118E7C63}"/>
    <cellStyle name="Normal 9 2 2 2 2" xfId="6205" xr:uid="{9FCD3C89-5A62-4F64-8273-B1DDDDEDEC36}"/>
    <cellStyle name="Normal 9 2 2 3" xfId="6206" xr:uid="{13BDCA3C-21CC-45BF-81EC-9C7E48580B39}"/>
    <cellStyle name="Normal 9 2 2 3 2" xfId="6207" xr:uid="{3D29DAF1-AF5C-44A0-8E88-8252D80E617F}"/>
    <cellStyle name="Normal 9 2 2 4" xfId="6208" xr:uid="{EB5D1C42-21DD-4DF6-8D0E-96B213B7B0AB}"/>
    <cellStyle name="Normal 9 2 3" xfId="6209" xr:uid="{B428A8D6-6C20-4E41-83DD-A40EAA4C4938}"/>
    <cellStyle name="Normal 9 2 3 2" xfId="6210" xr:uid="{CCF5904D-2F48-46FD-ACC3-115B9F422D86}"/>
    <cellStyle name="Normal 9 2 3 3" xfId="6211" xr:uid="{023DDF6D-1AF0-4A60-864D-8BCD7E466907}"/>
    <cellStyle name="Normal 9 2 4" xfId="6212" xr:uid="{6387D64F-5C33-4FBA-9FE4-6E32E8B00539}"/>
    <cellStyle name="Normal 9 2 4 2" xfId="6213" xr:uid="{60D225A4-6384-4475-95B1-CBFFCB37665A}"/>
    <cellStyle name="Normal 9 2 5" xfId="6214" xr:uid="{41A89B77-B34B-410B-BC36-A87BE846412D}"/>
    <cellStyle name="Normal 9 2 5 2" xfId="6215" xr:uid="{A0E2102B-813C-4CAC-A01F-C6B45A605071}"/>
    <cellStyle name="Normal 9 2 6" xfId="6216" xr:uid="{8DD1A22A-8B93-4E39-92DC-14EC1B8D2DC2}"/>
    <cellStyle name="Normal 9 3" xfId="6217" xr:uid="{1CDA9711-92E0-495A-8E71-831F7AAE08AB}"/>
    <cellStyle name="Normal 9 3 2" xfId="6218" xr:uid="{1A92B7FF-A57B-4344-B740-BB4D9D3A3D63}"/>
    <cellStyle name="Normal 9 3 2 2" xfId="6219" xr:uid="{79CA51C3-BAAA-44B2-A4E1-F9701E139015}"/>
    <cellStyle name="Normal 9 3 2 2 2" xfId="6220" xr:uid="{092A75B7-15BD-4C4B-91A8-A90A37BFAAC1}"/>
    <cellStyle name="Normal 9 3 2 3" xfId="6221" xr:uid="{FFC0F3E8-CAB1-44D2-9948-22319FF095CA}"/>
    <cellStyle name="Normal 9 3 2 3 2" xfId="6222" xr:uid="{AFA65B3C-2843-494F-BB0A-EC884E0943E2}"/>
    <cellStyle name="Normal 9 3 2 4" xfId="6223" xr:uid="{B67FFAA1-C2AE-4CA2-ADB0-884881312D2D}"/>
    <cellStyle name="Normal 9 3 3" xfId="6224" xr:uid="{45D5BA6F-BD83-4D82-A5A5-80851F26C871}"/>
    <cellStyle name="Normal 9 3 4" xfId="6225" xr:uid="{38294637-C771-4DC1-B6EB-8EFDB595A112}"/>
    <cellStyle name="Normal 9 3 5" xfId="6226" xr:uid="{C4F20C32-DA33-45B0-8C64-99CBFDC6B64A}"/>
    <cellStyle name="Normal 9 4" xfId="6227" xr:uid="{F55EB790-FD52-4D01-A638-3168EDC5421A}"/>
    <cellStyle name="Normal 9 4 2" xfId="6228" xr:uid="{D1539D45-8B6F-4EC7-A6DF-879AB2AD05B1}"/>
    <cellStyle name="Normal 9 4 2 2" xfId="6229" xr:uid="{AE7347BA-CBD1-4092-9ABE-7710C6CA86E5}"/>
    <cellStyle name="Normal 9 4 3" xfId="6230" xr:uid="{40BCDDFD-2129-46EC-B992-81C6661FC857}"/>
    <cellStyle name="Normal 9 5" xfId="6231" xr:uid="{C3B8D877-759D-4BE2-8031-3A8F083FADDE}"/>
    <cellStyle name="Normal 9 5 2" xfId="6232" xr:uid="{0EC671CF-DAC6-42E3-B677-0D506617AC51}"/>
    <cellStyle name="Normal 9 6" xfId="6233" xr:uid="{936414F8-EC96-4BE1-8C81-A437B183C3F6}"/>
    <cellStyle name="Normal 9 7" xfId="6234" xr:uid="{5284C23E-F6A2-439F-A4FB-545F6F8E0720}"/>
    <cellStyle name="Normal 9_Exist Trunk Assets - Transport" xfId="7948" xr:uid="{F346DA17-B0D2-46FE-9702-1ECC0726880A}"/>
    <cellStyle name="Normal 90" xfId="6235" xr:uid="{B45B4497-EEDF-46FF-AFB4-0B5A5450AB29}"/>
    <cellStyle name="Normal 90 2" xfId="6236" xr:uid="{AA065664-3141-4189-900E-F65480ABCE21}"/>
    <cellStyle name="Normal 91" xfId="6237" xr:uid="{75CF710E-41CE-48A9-8C34-2249AFACFEE0}"/>
    <cellStyle name="Normal 91 2" xfId="6238" xr:uid="{2101513E-90C4-48A9-8CBF-3E6A533EC2B1}"/>
    <cellStyle name="Normal 92" xfId="6239" xr:uid="{6DB923A3-78F9-48CA-B99D-00ECF1F23D2A}"/>
    <cellStyle name="Normal 92 2" xfId="6240" xr:uid="{0B74F810-0AF0-43C3-9BDF-DBE62D87A4F9}"/>
    <cellStyle name="Normal 93" xfId="6241" xr:uid="{D7ED66E5-1B2E-4D90-BE4B-772536B102BB}"/>
    <cellStyle name="Normal 93 2" xfId="6242" xr:uid="{A8C19FE9-2C5E-4147-9314-849573B57FDB}"/>
    <cellStyle name="Normal 94" xfId="6243" xr:uid="{96F6FEC5-CCCA-41A7-B834-FEADF3031DCA}"/>
    <cellStyle name="Normal 94 2" xfId="6244" xr:uid="{63F8D59A-80B6-4EE4-A615-020C4D3D2E8F}"/>
    <cellStyle name="Normal 95" xfId="6245" xr:uid="{16B9E09E-2CD1-407A-9228-3C91FA3F2B9F}"/>
    <cellStyle name="Normal 95 2" xfId="6246" xr:uid="{45D256E0-95BE-4CAF-A7F3-350BDB902988}"/>
    <cellStyle name="Normal 96" xfId="6247" xr:uid="{8220FF78-7987-4D5D-8909-487C65BC2216}"/>
    <cellStyle name="Normal 96 2" xfId="6248" xr:uid="{25CBE271-A4F9-4CDF-9696-F3FA5668EA2B}"/>
    <cellStyle name="Normal 97" xfId="6249" xr:uid="{C3295CD2-5AAC-4A53-AD9B-5D6FDFBDB0AF}"/>
    <cellStyle name="Normal 97 2" xfId="6250" xr:uid="{A4E0F51E-D5FF-442F-938D-C120D207083C}"/>
    <cellStyle name="Normal 98" xfId="6251" xr:uid="{106EED46-D9E4-4F3C-9DFD-CCAFA82B1065}"/>
    <cellStyle name="Normal 98 2" xfId="6252" xr:uid="{2F5D4B95-4CB3-4067-8A4C-2FAB7D66C32B}"/>
    <cellStyle name="Normal 99" xfId="6253" xr:uid="{3409AB9A-D725-47D9-BEC5-6556EB6CFB8A}"/>
    <cellStyle name="Normal 99 2" xfId="6254" xr:uid="{03BB4F0F-9A29-42C0-B249-5D7A237A4C68}"/>
    <cellStyle name="Normal excl Alignment, Borders" xfId="320" xr:uid="{00000000-0005-0000-0000-00002E010000}"/>
    <cellStyle name="Normal excl Alignment, Borders 2" xfId="6255" xr:uid="{812BF79E-B1FB-4C42-9870-794589049462}"/>
    <cellStyle name="Normal excl Alignment, Borders 2 2" xfId="6256" xr:uid="{10D51B63-333D-4240-A184-CC321D42FF47}"/>
    <cellStyle name="Normal excl Alignment, Borders 2 3" xfId="6257" xr:uid="{6624ADA0-3F2A-4210-9D39-BE5789E3920A}"/>
    <cellStyle name="Normal excl Alignment, Borders 3" xfId="6258" xr:uid="{0EC366E2-4851-47CE-8F6C-B2FD739FFCDE}"/>
    <cellStyle name="Normal excl Alignment, Borders 3 2" xfId="6259" xr:uid="{40BF0225-2D0F-4D7A-9E99-B2123CD69622}"/>
    <cellStyle name="Normal excl Alignment, Borders 3 3" xfId="6260" xr:uid="{0BB67A7B-A36E-4167-AE7F-5CA09DB4E488}"/>
    <cellStyle name="Normal excl Alignment, Borders 4" xfId="6261" xr:uid="{36D72F42-254B-4646-A856-289338AB019C}"/>
    <cellStyle name="Normal excl Alignment, Borders 4 2" xfId="6262" xr:uid="{1734FFBD-49AE-4B2D-B094-B68B5A10E48B}"/>
    <cellStyle name="Normal excl Alignment, Borders 4 3" xfId="6263" xr:uid="{76DBFFE0-F6D5-460A-9175-FC4ABA3F3B96}"/>
    <cellStyle name="Normal excl Alignment, Borders 5" xfId="6264" xr:uid="{64F248DB-5D46-4334-A9BD-670D0833E67C}"/>
    <cellStyle name="Normal excl Alignment, Borders 5 2" xfId="6265" xr:uid="{1AAD4AA6-28D3-4E59-8154-D3DAE63F9A04}"/>
    <cellStyle name="Normal excl Alignment, Borders 5 3" xfId="6266" xr:uid="{5EA4AA62-69CB-4C9E-819C-D4D3DE7878B5}"/>
    <cellStyle name="Normal excl Alignment, Borders 6" xfId="6267" xr:uid="{81932642-66AF-4E71-A88D-4EB44930091F}"/>
    <cellStyle name="Normal excl Alignment, Borders 6 2" xfId="6268" xr:uid="{1C762CD3-0747-45EC-98D1-23AFD454C841}"/>
    <cellStyle name="Normal excl Alignment, Borders 6 3" xfId="6269" xr:uid="{D6AA8BAB-1068-4E6D-AB76-229AFF767627}"/>
    <cellStyle name="Normal excl Alignment, Borders 7" xfId="6270" xr:uid="{F90F0DE2-81AA-4B36-941A-59F44DFEF439}"/>
    <cellStyle name="Normal excl Alignment, Borders 7 2" xfId="6271" xr:uid="{FA3FD99E-11DA-4E23-8FD8-51D6435C7AE7}"/>
    <cellStyle name="Normal excl Alignment, Borders 7 3" xfId="6272" xr:uid="{AA4B0A7C-BE79-4F54-9225-EA354D848585}"/>
    <cellStyle name="Normal excl Alignment, Borders 8" xfId="6273" xr:uid="{25BF95CB-AC3E-492C-AF91-4C77DCE0BD5E}"/>
    <cellStyle name="Normal excl Alignment, Borders 9" xfId="6274" xr:uid="{4F929E5C-4F3B-4E06-9EED-E2B500990C2B}"/>
    <cellStyle name="Normal excl Alignment, Borders_Exist Trunk Assets - Transport" xfId="7949" xr:uid="{4AC3564D-A973-45B3-A55C-9F8BFE722C09}"/>
    <cellStyle name="Normal, 1 dec, centred" xfId="321" xr:uid="{00000000-0005-0000-0000-00002F010000}"/>
    <cellStyle name="Normal, 1 dec, centred 2" xfId="6275" xr:uid="{1CD42797-2A3A-4576-80ED-AD729F584B0C}"/>
    <cellStyle name="Normal, 1 dec, centred 3" xfId="6276" xr:uid="{12F9079F-9C6F-4D36-B3C2-7E00DF049D27}"/>
    <cellStyle name="Normal, 1 dec, centred,bold" xfId="322" xr:uid="{00000000-0005-0000-0000-000030010000}"/>
    <cellStyle name="Normal, 1 dec, centred,bold 2" xfId="6277" xr:uid="{DF64E03F-FAA7-4C68-A5C1-831A445CCA28}"/>
    <cellStyle name="Normal, 1 dec, centred,bold 3" xfId="6278" xr:uid="{38164834-BFF5-4A39-BA4F-A22A8615F610}"/>
    <cellStyle name="Normal, 1 dec, centred,bold_Exist Trunk Assets - Transport" xfId="7951" xr:uid="{7CE62F7F-575F-4684-8674-AE6CAAE4242D}"/>
    <cellStyle name="Normal, 1 dec, centred_Exist Trunk Assets - Transport" xfId="7950" xr:uid="{32376712-824F-41A3-9A1A-CBD0B6306E7E}"/>
    <cellStyle name="normální_laroux" xfId="323" xr:uid="{00000000-0005-0000-0000-000031010000}"/>
    <cellStyle name="Note 10" xfId="6279" xr:uid="{60A0A432-7B01-40C3-BD91-4AF75D81FC6C}"/>
    <cellStyle name="Note 10 2" xfId="6280" xr:uid="{49F68DD0-AF55-48F3-BFDC-04E81A4572A7}"/>
    <cellStyle name="Note 10 2 2" xfId="6281" xr:uid="{F9CD8A77-3133-4977-8165-C6196BF8890A}"/>
    <cellStyle name="Note 10 2 2 2" xfId="6282" xr:uid="{1AFCBC64-EDD0-41EF-BBE6-DF46C1E643F1}"/>
    <cellStyle name="Note 10 2 3" xfId="6283" xr:uid="{DFDFC042-199F-4F4A-82E7-9CFAB6BA6D49}"/>
    <cellStyle name="Note 10 2 3 2" xfId="6284" xr:uid="{EAA2D430-DBB7-4257-9A81-9789D93EDD1E}"/>
    <cellStyle name="Note 10 2 4" xfId="6285" xr:uid="{373045AA-8056-42BA-92A3-B3A4417D719D}"/>
    <cellStyle name="Note 10 2 5" xfId="6286" xr:uid="{19CB435E-DC63-4B72-A462-0415112A15C1}"/>
    <cellStyle name="Note 10 2 6" xfId="6287" xr:uid="{45DBC13C-B13A-40BE-AD9A-A0B6E987470D}"/>
    <cellStyle name="Note 10 3" xfId="6288" xr:uid="{3916FCDE-0670-4EF9-9A59-076A2C9460C1}"/>
    <cellStyle name="Note 10 3 2" xfId="6289" xr:uid="{C4A432BF-460A-403F-B2F2-19DA14C45982}"/>
    <cellStyle name="Note 10 4" xfId="6290" xr:uid="{61B36644-9FE8-4900-B06B-747CD7C3675B}"/>
    <cellStyle name="Note 10 4 2" xfId="6291" xr:uid="{E2821407-4647-4CD4-9422-576204E17D45}"/>
    <cellStyle name="Note 10 5" xfId="6292" xr:uid="{C58B9478-1D90-4976-AE17-0D8712DFCE8D}"/>
    <cellStyle name="Note 10 6" xfId="6293" xr:uid="{E801FC19-F30E-4284-A935-D4EDA8778B80}"/>
    <cellStyle name="Note 10 7" xfId="6294" xr:uid="{2438A5AE-BCBC-47A3-B8B9-42FB8831472D}"/>
    <cellStyle name="Note 11" xfId="6295" xr:uid="{70D164E3-7A25-42ED-AACE-F34D0E2B698D}"/>
    <cellStyle name="Note 11 2" xfId="6296" xr:uid="{41D02E47-63EB-469B-BAF7-C118A3D17AD7}"/>
    <cellStyle name="Note 11 2 2" xfId="6297" xr:uid="{6D9227A0-F530-4F39-AC78-1F1B46A01B1C}"/>
    <cellStyle name="Note 11 2 2 2" xfId="6298" xr:uid="{F4AD482D-71F6-49A3-BD53-E5AD68BB394A}"/>
    <cellStyle name="Note 11 2 3" xfId="6299" xr:uid="{A99289A5-9ADA-4C2C-A1AC-A66A49EAF1A2}"/>
    <cellStyle name="Note 11 2 3 2" xfId="6300" xr:uid="{D3093C72-53B9-4D98-A298-DD0C669992A0}"/>
    <cellStyle name="Note 11 2 4" xfId="6301" xr:uid="{3B2EFF3E-3F86-4BA5-BA2D-87BB092727CF}"/>
    <cellStyle name="Note 11 2 5" xfId="6302" xr:uid="{3CF48CC8-6DF9-437E-B1DE-E8C086713BF9}"/>
    <cellStyle name="Note 11 2 6" xfId="6303" xr:uid="{746B1290-AC06-4DB9-93F8-B452EE7D4745}"/>
    <cellStyle name="Note 11 3" xfId="6304" xr:uid="{58F0EC21-841E-4474-870D-4C1FD9AA94CA}"/>
    <cellStyle name="Note 11 3 2" xfId="6305" xr:uid="{8D879B3B-5818-4E51-9188-4A5341526807}"/>
    <cellStyle name="Note 11 4" xfId="6306" xr:uid="{6E0F1F10-8D42-41E2-89B8-C7BEAF1B0EB8}"/>
    <cellStyle name="Note 11 4 2" xfId="6307" xr:uid="{F520860B-E49A-45FD-8C4D-24A38773E10C}"/>
    <cellStyle name="Note 11 5" xfId="6308" xr:uid="{ABED9162-C739-48A5-95EC-ACDE826AE398}"/>
    <cellStyle name="Note 11 6" xfId="6309" xr:uid="{2BF1D792-75FB-437C-ADB6-7C3DB2E0248C}"/>
    <cellStyle name="Note 11 7" xfId="6310" xr:uid="{56DF3001-1339-47EB-964F-F4ED622C87FB}"/>
    <cellStyle name="Note 12" xfId="6311" xr:uid="{6FBA9352-AA09-4DC0-A965-7E54AD985539}"/>
    <cellStyle name="Note 12 2" xfId="6312" xr:uid="{1079DC48-5F15-4ED8-9D9B-07CE5B7ED0C9}"/>
    <cellStyle name="Note 12 2 2" xfId="6313" xr:uid="{AC4F8786-AF73-4F9D-A4A1-5AD07F5D236A}"/>
    <cellStyle name="Note 12 2 2 2" xfId="6314" xr:uid="{5BA537D0-5A7F-4637-B8D0-142AED9F34D2}"/>
    <cellStyle name="Note 12 2 3" xfId="6315" xr:uid="{1EC683BC-F9E7-4C36-840C-1F522E310F36}"/>
    <cellStyle name="Note 12 2 3 2" xfId="6316" xr:uid="{DCDB43CC-28DE-4B61-81B3-E63D3F5CC526}"/>
    <cellStyle name="Note 12 2 4" xfId="6317" xr:uid="{D2B2FDE3-569B-420E-BE8E-3363C1763897}"/>
    <cellStyle name="Note 12 2 5" xfId="6318" xr:uid="{7C03CC55-9D10-4020-A674-C5E54FEBD580}"/>
    <cellStyle name="Note 12 2 6" xfId="6319" xr:uid="{02EEC0C0-1D79-49D5-9015-9DC1C0A6F1D2}"/>
    <cellStyle name="Note 12 3" xfId="6320" xr:uid="{58662CB0-BB17-48D2-8AC3-7B29AA5B852F}"/>
    <cellStyle name="Note 12 3 2" xfId="6321" xr:uid="{1B0B1A0D-C95D-4617-9784-A8E1342CAB11}"/>
    <cellStyle name="Note 12 4" xfId="6322" xr:uid="{AB7714FD-8806-41B8-9E0B-BA316BB6643A}"/>
    <cellStyle name="Note 12 4 2" xfId="6323" xr:uid="{8C73A02E-AF76-4AB7-AE93-DC3D886913DA}"/>
    <cellStyle name="Note 12 5" xfId="6324" xr:uid="{32925C33-B9BA-4097-A907-F4606731EB34}"/>
    <cellStyle name="Note 12 6" xfId="6325" xr:uid="{10934582-945F-4C1D-8F61-5BF2EC079EB4}"/>
    <cellStyle name="Note 12 7" xfId="6326" xr:uid="{C988F7D6-9515-4F79-B8E1-537F920D924D}"/>
    <cellStyle name="Note 13" xfId="6327" xr:uid="{73E2EA90-4B38-423A-A11E-79EAFF3344DA}"/>
    <cellStyle name="Note 13 2" xfId="6328" xr:uid="{645D85D9-53B5-4A7F-A5A1-9A508842ABF0}"/>
    <cellStyle name="Note 13 2 2" xfId="6329" xr:uid="{D382F787-066E-49B8-9E1C-A9E4622E2620}"/>
    <cellStyle name="Note 13 2 2 2" xfId="6330" xr:uid="{B7C09D7A-AE63-4489-B6A9-ECFE8BAC5BD7}"/>
    <cellStyle name="Note 13 2 3" xfId="6331" xr:uid="{C154CAC9-54DA-4586-BF52-1079E9C8590E}"/>
    <cellStyle name="Note 13 2 3 2" xfId="6332" xr:uid="{08BA8328-F582-40AA-9120-DF0CD309FCA7}"/>
    <cellStyle name="Note 13 2 4" xfId="6333" xr:uid="{A92BB012-633E-4038-8FF6-89CD99C844DE}"/>
    <cellStyle name="Note 13 2 5" xfId="6334" xr:uid="{9FD9F556-58E4-4B23-BCFF-4894B7D6685C}"/>
    <cellStyle name="Note 13 2 6" xfId="6335" xr:uid="{971BBC79-F61C-4645-9490-8D5D3D6DB134}"/>
    <cellStyle name="Note 13 3" xfId="6336" xr:uid="{39FBE02F-765A-4CC5-A6E4-400941589356}"/>
    <cellStyle name="Note 13 3 2" xfId="6337" xr:uid="{BD496F84-49D4-43E0-A09D-8679E109E21A}"/>
    <cellStyle name="Note 13 4" xfId="6338" xr:uid="{478DA37D-646A-40D9-93C6-92061F91C84D}"/>
    <cellStyle name="Note 13 4 2" xfId="6339" xr:uid="{A9A9AD81-6C93-4B44-9DF0-424810BA879B}"/>
    <cellStyle name="Note 13 5" xfId="6340" xr:uid="{F9642582-AA6A-4A47-9C94-BCF04C4FA695}"/>
    <cellStyle name="Note 13 6" xfId="6341" xr:uid="{2EE8A3B1-78C6-4845-ADB0-F4E1507E153D}"/>
    <cellStyle name="Note 13 7" xfId="6342" xr:uid="{9EFD7C33-297B-49CD-8DF1-2E35BBB3C1A0}"/>
    <cellStyle name="Note 14" xfId="6343" xr:uid="{2A1363FA-B7F9-468F-92BA-9492D678B3E5}"/>
    <cellStyle name="Note 14 2" xfId="6344" xr:uid="{848096E4-1901-4354-8ADD-114D6551CEAD}"/>
    <cellStyle name="Note 14 2 2" xfId="6345" xr:uid="{56E25BF2-78DA-4BE6-8444-F1C1F9346394}"/>
    <cellStyle name="Note 14 2 2 2" xfId="6346" xr:uid="{05FFE5E1-1363-4303-891F-E8C8881A6182}"/>
    <cellStyle name="Note 14 2 3" xfId="6347" xr:uid="{79B34BC3-26E7-47F2-B249-32DAEE7CC3CF}"/>
    <cellStyle name="Note 14 2 3 2" xfId="6348" xr:uid="{4CD4718E-A992-4DAA-A4F7-EE9562D22BAA}"/>
    <cellStyle name="Note 14 2 4" xfId="6349" xr:uid="{62967E90-8887-425E-AA49-62F35D741F31}"/>
    <cellStyle name="Note 14 2 5" xfId="6350" xr:uid="{5A5A1A17-8DD2-4C5F-84E2-F7B809447086}"/>
    <cellStyle name="Note 14 2 6" xfId="6351" xr:uid="{AFE0BE16-3A22-4EC2-84F5-9E37AAB977A4}"/>
    <cellStyle name="Note 14 3" xfId="6352" xr:uid="{9F509CA0-06CF-4706-B3FE-D989F352F105}"/>
    <cellStyle name="Note 14 3 2" xfId="6353" xr:uid="{46424AF3-A9C4-4B7A-BD8D-D31C18731DC0}"/>
    <cellStyle name="Note 14 4" xfId="6354" xr:uid="{15AB5C93-7B97-4E99-854D-04940BB5ABEF}"/>
    <cellStyle name="Note 14 4 2" xfId="6355" xr:uid="{4FF49BC4-0569-44AE-AF2A-FEE4171C7F02}"/>
    <cellStyle name="Note 14 5" xfId="6356" xr:uid="{1E34DF53-C623-4AB6-8D90-08DA91E78096}"/>
    <cellStyle name="Note 14 6" xfId="6357" xr:uid="{F946BEFC-747E-4DE3-AC37-DB9B9DF23D57}"/>
    <cellStyle name="Note 14 7" xfId="6358" xr:uid="{207BA4C5-9261-424A-8356-48CE55C50D41}"/>
    <cellStyle name="Note 15" xfId="6359" xr:uid="{D628C99B-0B3D-4E93-AFDA-8ADC1C1A8A68}"/>
    <cellStyle name="Note 15 2" xfId="6360" xr:uid="{D7A46101-3CAA-4B58-BEC7-C13D83E8B3A5}"/>
    <cellStyle name="Note 15 2 2" xfId="6361" xr:uid="{0C47C1B6-43D8-41C3-BA30-CE43B6521B2A}"/>
    <cellStyle name="Note 15 2 2 2" xfId="6362" xr:uid="{3BBA781B-B29F-4F90-B9CF-5B1CC51CA961}"/>
    <cellStyle name="Note 15 2 3" xfId="6363" xr:uid="{94F3F1A6-000E-4FCD-B10C-5B8A63E3BA51}"/>
    <cellStyle name="Note 15 2 3 2" xfId="6364" xr:uid="{2C4A7EF6-4320-4825-BBE1-0EAB7E50DC76}"/>
    <cellStyle name="Note 15 2 4" xfId="6365" xr:uid="{28186ABD-EC75-4D9E-8A5A-328B27C684EC}"/>
    <cellStyle name="Note 15 2 5" xfId="6366" xr:uid="{54281F73-D128-4731-8B7B-9717DE398E8A}"/>
    <cellStyle name="Note 15 2 6" xfId="6367" xr:uid="{FAFB0656-8DE0-4336-9EC5-1E70C999DA3A}"/>
    <cellStyle name="Note 15 3" xfId="6368" xr:uid="{44B7A7D6-F3CC-4AFC-A539-D4090121AF2D}"/>
    <cellStyle name="Note 15 3 2" xfId="6369" xr:uid="{E1CF7574-611A-4B9C-AE13-FFB6FD9037BE}"/>
    <cellStyle name="Note 15 4" xfId="6370" xr:uid="{209C482D-70CF-4A8A-B100-DE4116435E8B}"/>
    <cellStyle name="Note 15 4 2" xfId="6371" xr:uid="{ADDC7639-ED5E-4A30-A60F-F03AA70224B8}"/>
    <cellStyle name="Note 15 5" xfId="6372" xr:uid="{4E35E1A6-F9CF-448F-8F1E-A81670C554A8}"/>
    <cellStyle name="Note 15 6" xfId="6373" xr:uid="{52E3E47C-4555-49CA-9E79-B7FEAE68A012}"/>
    <cellStyle name="Note 15 7" xfId="6374" xr:uid="{8E4AC6A3-0430-49C7-842B-A7E77B0D7F0B}"/>
    <cellStyle name="Note 16" xfId="6375" xr:uid="{CE6DA36A-A728-4767-A574-13B6A83337B6}"/>
    <cellStyle name="Note 16 2" xfId="6376" xr:uid="{1BE84880-2FA7-4A5D-96B1-35EE8EC1E434}"/>
    <cellStyle name="Note 16 2 2" xfId="6377" xr:uid="{CD945271-E178-494B-B388-8BB4948F4335}"/>
    <cellStyle name="Note 16 2 2 2" xfId="6378" xr:uid="{76A148A6-FE13-494C-862B-D367E95B4164}"/>
    <cellStyle name="Note 16 2 3" xfId="6379" xr:uid="{7799581E-AE43-48A8-90AD-D389E1DE947C}"/>
    <cellStyle name="Note 16 2 3 2" xfId="6380" xr:uid="{29BE80D2-569F-44B8-9D33-44C6469CBA04}"/>
    <cellStyle name="Note 16 2 4" xfId="6381" xr:uid="{9547051D-9A36-4D9D-89C4-0B62A43F5B1D}"/>
    <cellStyle name="Note 16 2 5" xfId="6382" xr:uid="{7A489661-601E-45FF-B056-DC37A5187769}"/>
    <cellStyle name="Note 16 2 6" xfId="6383" xr:uid="{695988D7-7A72-41E1-8B44-D0A3DD8779DB}"/>
    <cellStyle name="Note 16 3" xfId="6384" xr:uid="{154DEC4D-A921-423E-9F4E-8F802013C672}"/>
    <cellStyle name="Note 16 3 2" xfId="6385" xr:uid="{53749604-6554-4A5F-8178-9AE55A31D488}"/>
    <cellStyle name="Note 16 4" xfId="6386" xr:uid="{95AA6845-60D6-44F0-AB47-6E20FD86FA8A}"/>
    <cellStyle name="Note 16 4 2" xfId="6387" xr:uid="{F2757744-CD0C-4614-B2BA-280FB878795A}"/>
    <cellStyle name="Note 16 5" xfId="6388" xr:uid="{09AF82A0-BC06-46D0-9375-9FE31C644F7F}"/>
    <cellStyle name="Note 16 6" xfId="6389" xr:uid="{9B59BB48-2788-49D6-B906-951957C83383}"/>
    <cellStyle name="Note 16 7" xfId="6390" xr:uid="{20338AC5-D9DD-4029-B7B0-C4123E5526C9}"/>
    <cellStyle name="Note 17" xfId="6391" xr:uid="{37B7EFD7-9D01-464A-99BC-5F952EBE5384}"/>
    <cellStyle name="Note 17 2" xfId="6392" xr:uid="{35BCC6C2-B4FA-49F8-BFD3-D86321635117}"/>
    <cellStyle name="Note 17 2 2" xfId="6393" xr:uid="{29143BF5-5263-4FE0-9855-828FAE961437}"/>
    <cellStyle name="Note 17 2 2 2" xfId="6394" xr:uid="{B6F94581-BCD5-4F7D-963B-978F9AA52639}"/>
    <cellStyle name="Note 17 2 3" xfId="6395" xr:uid="{AD768817-FC23-4BB9-95EE-30D29991506C}"/>
    <cellStyle name="Note 17 2 3 2" xfId="6396" xr:uid="{C1926B4C-E952-4226-8F08-E182206E0742}"/>
    <cellStyle name="Note 17 2 4" xfId="6397" xr:uid="{DF37ABD5-8F72-4675-BAC1-0C9419A6B4E9}"/>
    <cellStyle name="Note 17 2 5" xfId="6398" xr:uid="{55C050A4-ACBC-4C92-B98C-1AEB733A1BFA}"/>
    <cellStyle name="Note 17 2 6" xfId="6399" xr:uid="{259B1935-8AFA-4E2D-A31F-03438B60D7AB}"/>
    <cellStyle name="Note 17 3" xfId="6400" xr:uid="{AA0A7DB8-AC24-4CEC-BC2C-5D457EB5242A}"/>
    <cellStyle name="Note 17 3 2" xfId="6401" xr:uid="{3B0B4200-BF4E-4873-9740-AE286963C32B}"/>
    <cellStyle name="Note 17 4" xfId="6402" xr:uid="{54F20D85-872D-4B37-9E54-0F0F0B047FA6}"/>
    <cellStyle name="Note 17 4 2" xfId="6403" xr:uid="{ABC4CC5D-5189-41A5-A6A5-8DF93E6D1C88}"/>
    <cellStyle name="Note 17 5" xfId="6404" xr:uid="{B41184DC-EDAA-4EB2-B28B-19C7005D61F0}"/>
    <cellStyle name="Note 17 6" xfId="6405" xr:uid="{7D7911FB-417D-44B4-9D0B-4ACE9964C1AA}"/>
    <cellStyle name="Note 17 7" xfId="6406" xr:uid="{1B8C70B9-67D6-4426-91F8-85F17E459B95}"/>
    <cellStyle name="Note 18" xfId="6407" xr:uid="{829558C7-377B-4AD8-857B-A26C1884D24F}"/>
    <cellStyle name="Note 18 2" xfId="6408" xr:uid="{28232999-A6C3-472F-A26D-3238E642809A}"/>
    <cellStyle name="Note 18 2 2" xfId="6409" xr:uid="{5A249937-E258-48D0-902C-53D691BC4B8C}"/>
    <cellStyle name="Note 18 2 2 2" xfId="6410" xr:uid="{544B40D8-C1B2-41B4-860C-CCC56902FD59}"/>
    <cellStyle name="Note 18 2 3" xfId="6411" xr:uid="{B8261981-5B8C-4CFC-9A22-972B9325B773}"/>
    <cellStyle name="Note 18 2 3 2" xfId="6412" xr:uid="{1A6C9F38-3F5C-4C4F-BDE7-88844692C485}"/>
    <cellStyle name="Note 18 2 4" xfId="6413" xr:uid="{2AF64321-8066-46EA-92C9-9B98EFFF6AC1}"/>
    <cellStyle name="Note 18 2 5" xfId="6414" xr:uid="{17DC1264-D378-4376-A4A2-020EB9C02793}"/>
    <cellStyle name="Note 18 2 6" xfId="6415" xr:uid="{2DAF033F-8E12-492E-94C0-37C4AFC67AEB}"/>
    <cellStyle name="Note 18 3" xfId="6416" xr:uid="{46CF5719-3416-4256-B384-4E0421C4DD8B}"/>
    <cellStyle name="Note 18 3 2" xfId="6417" xr:uid="{601C7293-BBA0-43D9-A37C-C1B636D77969}"/>
    <cellStyle name="Note 18 4" xfId="6418" xr:uid="{090C5413-D51F-4879-9466-57B29480C98F}"/>
    <cellStyle name="Note 18 4 2" xfId="6419" xr:uid="{0E2297AC-F3F2-453C-9595-7D13EE7BA0BE}"/>
    <cellStyle name="Note 18 5" xfId="6420" xr:uid="{6BDA7F6D-D4C6-4CC7-94D6-EDD49F472D3F}"/>
    <cellStyle name="Note 18 6" xfId="6421" xr:uid="{760C190F-EB0B-4A52-A777-94229F45B8D9}"/>
    <cellStyle name="Note 18 7" xfId="6422" xr:uid="{5592B37D-39BE-4AA0-A211-AB4CC3588E4D}"/>
    <cellStyle name="Note 19" xfId="6423" xr:uid="{DC49F86B-ABF8-429C-8973-5E8DCA556937}"/>
    <cellStyle name="Note 19 2" xfId="6424" xr:uid="{1563FBBA-0523-478D-B5E1-34FFDE7AA5B1}"/>
    <cellStyle name="Note 19 2 2" xfId="6425" xr:uid="{9464F0CB-704F-4D4E-AF51-7413A6055515}"/>
    <cellStyle name="Note 19 2 2 2" xfId="6426" xr:uid="{DBCB873B-82FC-44E4-B9B2-AA35A5674E92}"/>
    <cellStyle name="Note 19 2 3" xfId="6427" xr:uid="{2DCF3271-C0A4-4F07-8EAB-BFD351EA8818}"/>
    <cellStyle name="Note 19 2 3 2" xfId="6428" xr:uid="{DAA6E29D-33E4-464A-A5C7-B7F5E7600349}"/>
    <cellStyle name="Note 19 2 4" xfId="6429" xr:uid="{316AA832-D61E-4A94-84E3-CB51823B0BA2}"/>
    <cellStyle name="Note 19 2 5" xfId="6430" xr:uid="{E305D720-D9CE-4F8E-BA12-9621AEFE8FA5}"/>
    <cellStyle name="Note 19 2 6" xfId="6431" xr:uid="{B674A13D-8844-4383-991D-D038B859E192}"/>
    <cellStyle name="Note 19 3" xfId="6432" xr:uid="{3EA654B6-B3D5-4925-9140-57F48F78D10A}"/>
    <cellStyle name="Note 19 3 2" xfId="6433" xr:uid="{2C58BDF0-BE8D-48C5-910F-1EC992A8057A}"/>
    <cellStyle name="Note 19 4" xfId="6434" xr:uid="{49C4A1F7-59A2-444E-BC2C-78D83224FCBE}"/>
    <cellStyle name="Note 19 4 2" xfId="6435" xr:uid="{CDB8EFCD-0FC5-4821-975E-61B79A150B50}"/>
    <cellStyle name="Note 19 5" xfId="6436" xr:uid="{8F17A151-D1D8-441F-92D6-D53ECB8A030E}"/>
    <cellStyle name="Note 19 6" xfId="6437" xr:uid="{6503ADA4-4487-4AFF-98B7-3C259FA7C2AA}"/>
    <cellStyle name="Note 19 7" xfId="6438" xr:uid="{A132E430-EBF2-480D-99B2-B32855C9F003}"/>
    <cellStyle name="Note 2" xfId="80" xr:uid="{00000000-0005-0000-0000-000032010000}"/>
    <cellStyle name="Note 2 10" xfId="6439" xr:uid="{43CB3450-BFE1-4A8A-9BD5-1C1AD67FEF7E}"/>
    <cellStyle name="Note 2 11" xfId="6440" xr:uid="{5DBF6241-06B1-4109-9BF2-1F7440CC47A4}"/>
    <cellStyle name="Note 2 12" xfId="6441" xr:uid="{ECFCE4B0-0C4D-4274-82E7-F2CC8F374A14}"/>
    <cellStyle name="Note 2 2" xfId="6442" xr:uid="{D930C2AB-68AB-4F91-9838-63B08729BA1E}"/>
    <cellStyle name="Note 2 2 2" xfId="6443" xr:uid="{AC394925-5B9F-4575-9690-7966E596A981}"/>
    <cellStyle name="Note 2 2 2 2" xfId="6444" xr:uid="{86072195-0511-428C-9930-6B062845DB45}"/>
    <cellStyle name="Note 2 2 2 2 2" xfId="6445" xr:uid="{2661FE0E-FA50-4D53-8D6A-A96AEAE59425}"/>
    <cellStyle name="Note 2 2 2 3" xfId="6446" xr:uid="{60C45B5B-BC08-403C-A1B7-F1F552AF2F64}"/>
    <cellStyle name="Note 2 2 2 3 2" xfId="6447" xr:uid="{FD2759FA-25CD-4B29-98EB-E3995F300930}"/>
    <cellStyle name="Note 2 2 2 4" xfId="6448" xr:uid="{8EA7AD27-4ABC-439E-9F0A-74D5FD4389C7}"/>
    <cellStyle name="Note 2 2 2 5" xfId="6449" xr:uid="{BF7C961B-2464-4A3A-852C-79E81C18363D}"/>
    <cellStyle name="Note 2 2 2 6" xfId="6450" xr:uid="{C7C41857-727F-41CD-9951-EA113803EAFE}"/>
    <cellStyle name="Note 2 2 3" xfId="6451" xr:uid="{E2177981-D671-4632-855D-E9F9DC59B84C}"/>
    <cellStyle name="Note 2 2 3 2" xfId="6452" xr:uid="{3ED6B310-EC05-4AF4-AF89-84EB6B3EB140}"/>
    <cellStyle name="Note 2 2 4" xfId="6453" xr:uid="{4C354384-78FA-42B6-B5AC-71B449A99FC9}"/>
    <cellStyle name="Note 2 2 4 2" xfId="6454" xr:uid="{059ABCF4-DA6C-4BF8-B922-B5537AD7CBD6}"/>
    <cellStyle name="Note 2 2 5" xfId="6455" xr:uid="{5D226B13-ECDF-4BF0-B760-D421B6B08FB9}"/>
    <cellStyle name="Note 2 2 6" xfId="6456" xr:uid="{FCDB4DE3-3CBA-45A6-9985-10DA4C6BB61E}"/>
    <cellStyle name="Note 2 2 7" xfId="6457" xr:uid="{494EA84E-98CA-47CE-8EED-2CFE282B0ABC}"/>
    <cellStyle name="Note 2 3" xfId="6458" xr:uid="{593C05FE-AE5F-46B2-A679-0E0A88BDCF49}"/>
    <cellStyle name="Note 2 3 2" xfId="6459" xr:uid="{59F4BBC0-2812-49F4-9B0C-EAB92CB61604}"/>
    <cellStyle name="Note 2 3 2 2" xfId="6460" xr:uid="{7E08DAB1-5B6E-494D-8452-1E5D5A6BF103}"/>
    <cellStyle name="Note 2 3 2 2 2" xfId="6461" xr:uid="{E65E98DD-453D-4C19-BB12-C50ABE26C2D7}"/>
    <cellStyle name="Note 2 3 2 3" xfId="6462" xr:uid="{3596EDE2-D996-429E-986E-C5F764DDEF80}"/>
    <cellStyle name="Note 2 3 2 3 2" xfId="6463" xr:uid="{BE0B3BD6-0FBF-4A27-9421-3C9A1FDC6BA9}"/>
    <cellStyle name="Note 2 3 2 4" xfId="6464" xr:uid="{17C7B705-F8D4-4631-80C8-2B61F7D50B4D}"/>
    <cellStyle name="Note 2 3 2 5" xfId="6465" xr:uid="{DEF392A2-6C0D-4233-B268-2DD93664F501}"/>
    <cellStyle name="Note 2 3 2 6" xfId="6466" xr:uid="{053DCBB4-ED6B-42A6-958A-1F14D2B7D157}"/>
    <cellStyle name="Note 2 3 3" xfId="6467" xr:uid="{4BFF9EB7-7038-4D4D-9B9E-51EA6D9852A9}"/>
    <cellStyle name="Note 2 3 3 2" xfId="6468" xr:uid="{E6FFFB67-CF23-4808-8472-AEE628E55C2B}"/>
    <cellStyle name="Note 2 3 4" xfId="6469" xr:uid="{CCFF67A6-1D3D-4A8C-AB72-AFA258A1718B}"/>
    <cellStyle name="Note 2 3 4 2" xfId="6470" xr:uid="{14F456F1-62D1-43DD-A6F8-ABC062D814B1}"/>
    <cellStyle name="Note 2 3 5" xfId="6471" xr:uid="{615A6F0E-2B10-486D-9C7D-F3668A85B2E0}"/>
    <cellStyle name="Note 2 3 6" xfId="6472" xr:uid="{925F313F-6412-4132-8DC7-EE2693DD493F}"/>
    <cellStyle name="Note 2 3 7" xfId="6473" xr:uid="{1286CB41-2EA1-4594-96D2-9EE27D9EFB23}"/>
    <cellStyle name="Note 2 4" xfId="6474" xr:uid="{28FD507F-A28B-42B4-A2D6-360DE2CF49C8}"/>
    <cellStyle name="Note 2 4 2" xfId="6475" xr:uid="{1A379267-6CE1-42FF-847C-03A634B616B4}"/>
    <cellStyle name="Note 2 4 2 2" xfId="6476" xr:uid="{4F4C718C-0275-449A-80BC-AFBCE3D91E0A}"/>
    <cellStyle name="Note 2 4 2 2 2" xfId="6477" xr:uid="{BA265D5B-88B4-4EAE-8D3B-2D4B9E0E8415}"/>
    <cellStyle name="Note 2 4 2 3" xfId="6478" xr:uid="{75E8D5DF-8393-4ED8-9AAC-0827EDE98612}"/>
    <cellStyle name="Note 2 4 2 3 2" xfId="6479" xr:uid="{FE7D86CF-30B6-49C5-9D7F-BFC30CED992E}"/>
    <cellStyle name="Note 2 4 2 4" xfId="6480" xr:uid="{4AC90FE6-B2E2-435A-BE64-3ED7D948CCF8}"/>
    <cellStyle name="Note 2 4 2 5" xfId="6481" xr:uid="{9A6B0DFC-E1F4-4C58-AFAB-A5145BAF0B94}"/>
    <cellStyle name="Note 2 4 2 6" xfId="6482" xr:uid="{2B43F1AA-3867-4700-8820-F4A04434CDB6}"/>
    <cellStyle name="Note 2 4 3" xfId="6483" xr:uid="{9B4AAF7C-1577-41CB-87AC-EA60DE856BBA}"/>
    <cellStyle name="Note 2 4 3 2" xfId="6484" xr:uid="{BA938829-9C65-4A7D-AB5C-F5B780552EFB}"/>
    <cellStyle name="Note 2 4 4" xfId="6485" xr:uid="{850B2D45-5FB3-4E0A-B688-C9A3B1AAD4BB}"/>
    <cellStyle name="Note 2 4 4 2" xfId="6486" xr:uid="{8996281E-6408-4508-8524-BC01F6E712C9}"/>
    <cellStyle name="Note 2 4 5" xfId="6487" xr:uid="{CEDD5FF6-A002-4A0B-9C2B-E2A3773A5343}"/>
    <cellStyle name="Note 2 4 6" xfId="6488" xr:uid="{E57DB9BD-312A-4EB1-804D-4DF5726744B7}"/>
    <cellStyle name="Note 2 4 7" xfId="6489" xr:uid="{E736CA26-846C-41C4-8A30-449162277AF2}"/>
    <cellStyle name="Note 2 5" xfId="6490" xr:uid="{74794CAD-D924-4644-BAE4-B05DA5D53557}"/>
    <cellStyle name="Note 2 5 2" xfId="6491" xr:uid="{1C83BB66-9B9D-458C-A0CF-86A967CC0664}"/>
    <cellStyle name="Note 2 5 2 2" xfId="6492" xr:uid="{BB78119B-3DC9-49F5-9E57-C36CFBB62026}"/>
    <cellStyle name="Note 2 5 3" xfId="6493" xr:uid="{B9F2D363-769E-4B93-AB73-4CD548172F1A}"/>
    <cellStyle name="Note 2 5 3 2" xfId="6494" xr:uid="{2EF7934D-4103-466F-ABAC-20EB6F7A8964}"/>
    <cellStyle name="Note 2 5 4" xfId="6495" xr:uid="{AD69949D-A7B5-4C2E-B520-9BAAF6D45B0B}"/>
    <cellStyle name="Note 2 5 5" xfId="6496" xr:uid="{A7324EA2-D9AA-482E-9CCB-C0C6545E30F7}"/>
    <cellStyle name="Note 2 5 6" xfId="6497" xr:uid="{4E4AFEB7-83F6-406C-9A47-CFEE0383912E}"/>
    <cellStyle name="Note 2 6" xfId="6498" xr:uid="{D2D92D50-8F54-42F4-B248-1502B0833801}"/>
    <cellStyle name="Note 2 6 2" xfId="6499" xr:uid="{5C521DC6-1599-42E2-B32C-88236B9629A5}"/>
    <cellStyle name="Note 2 6 3" xfId="6500" xr:uid="{DA28CBEC-2CE9-4BE4-818B-257ECC5D9E69}"/>
    <cellStyle name="Note 2 7" xfId="6501" xr:uid="{2A52E336-2824-4D09-BA53-83DBAC85A6C6}"/>
    <cellStyle name="Note 2 7 2" xfId="6502" xr:uid="{4F1E6CA9-F781-4DF8-B117-EDD440AC8076}"/>
    <cellStyle name="Note 2 8" xfId="6503" xr:uid="{F6E3226E-A312-4FD5-A784-B718C689BBD3}"/>
    <cellStyle name="Note 2 8 2" xfId="6504" xr:uid="{5DAC8EB4-338B-4B82-93B2-CD0AB43CBF06}"/>
    <cellStyle name="Note 2 9" xfId="6505" xr:uid="{490DA5F7-D61C-4629-A085-DC3F8FBF8FC5}"/>
    <cellStyle name="Note 2_Exist Trunk Assets - Transport" xfId="7952" xr:uid="{C3F58FC7-BB4F-4774-B22F-4DBA1FFF8761}"/>
    <cellStyle name="Note 20" xfId="6506" xr:uid="{67FCCC17-A839-4EB0-82F9-207C70E18A74}"/>
    <cellStyle name="Note 20 2" xfId="6507" xr:uid="{E921EB55-85D1-4645-91A7-F93DCF358206}"/>
    <cellStyle name="Note 20 2 2" xfId="6508" xr:uid="{219F75AC-45E6-428C-B0B7-196C06F0971C}"/>
    <cellStyle name="Note 20 2 2 2" xfId="6509" xr:uid="{06ECD534-185F-4040-B624-CB4F41621F67}"/>
    <cellStyle name="Note 20 2 3" xfId="6510" xr:uid="{19E7FB2D-1B94-4777-ACB0-1662B61A7298}"/>
    <cellStyle name="Note 20 2 3 2" xfId="6511" xr:uid="{472C4B20-BDBA-417F-A091-8B295E77494E}"/>
    <cellStyle name="Note 20 2 4" xfId="6512" xr:uid="{61336323-B694-4398-825E-40E7620CE417}"/>
    <cellStyle name="Note 20 2 5" xfId="6513" xr:uid="{C3930B53-A002-4838-A18F-1481D117C91D}"/>
    <cellStyle name="Note 20 2 6" xfId="6514" xr:uid="{E70A531B-7DE0-456D-BD4C-F5EF679C0222}"/>
    <cellStyle name="Note 20 3" xfId="6515" xr:uid="{593BDAF7-B8FD-424B-8062-BF80AF8E1859}"/>
    <cellStyle name="Note 20 3 2" xfId="6516" xr:uid="{D691BAA5-29AC-420F-A30D-B3C45E8854B1}"/>
    <cellStyle name="Note 20 4" xfId="6517" xr:uid="{37E1690D-EE40-46F7-A646-88747FAA3883}"/>
    <cellStyle name="Note 20 4 2" xfId="6518" xr:uid="{131D0199-FD39-4928-80F0-AF16B47A0927}"/>
    <cellStyle name="Note 20 5" xfId="6519" xr:uid="{B3729612-EE39-4F67-B670-27B0683BBA49}"/>
    <cellStyle name="Note 20 6" xfId="6520" xr:uid="{9A5B4C53-9D25-48AB-AC02-39B442DA63B8}"/>
    <cellStyle name="Note 20 7" xfId="6521" xr:uid="{A4F081CF-A7B1-46BF-94FC-DE5B90F71E47}"/>
    <cellStyle name="Note 21" xfId="6522" xr:uid="{EA44D0D2-ED13-4E84-9A98-4717ABFC7C10}"/>
    <cellStyle name="Note 21 2" xfId="6523" xr:uid="{387BF6E3-D767-4E82-997C-83C06BF36B41}"/>
    <cellStyle name="Note 21 2 2" xfId="6524" xr:uid="{5F86D371-F1C3-4D26-BA08-5102FE40BDA5}"/>
    <cellStyle name="Note 21 2 2 2" xfId="6525" xr:uid="{9115EAB1-3452-4D51-8120-4615CFD02CDB}"/>
    <cellStyle name="Note 21 2 3" xfId="6526" xr:uid="{29B9C8A8-C1EC-4A83-84F4-426391FC1ED0}"/>
    <cellStyle name="Note 21 2 3 2" xfId="6527" xr:uid="{3561FE4B-38A1-49F2-A1C7-CFCDCDD4EA25}"/>
    <cellStyle name="Note 21 2 4" xfId="6528" xr:uid="{3D1A25BD-E127-4EA8-8207-B2280C858792}"/>
    <cellStyle name="Note 21 2 5" xfId="6529" xr:uid="{68FC11C6-752F-471B-85DA-734B0E2E472A}"/>
    <cellStyle name="Note 21 2 6" xfId="6530" xr:uid="{A16DE706-6C37-4362-8853-1114D5AC5C9D}"/>
    <cellStyle name="Note 21 3" xfId="6531" xr:uid="{67C33A2D-7510-48FD-A876-6F73E8340408}"/>
    <cellStyle name="Note 21 3 2" xfId="6532" xr:uid="{50770DA8-65EB-495F-BF78-84E705E96F06}"/>
    <cellStyle name="Note 21 4" xfId="6533" xr:uid="{BF18383E-BFEE-47BC-AD12-F941C6840221}"/>
    <cellStyle name="Note 21 4 2" xfId="6534" xr:uid="{B3577F98-DA78-4698-AE20-7E1A41A8EBC4}"/>
    <cellStyle name="Note 21 5" xfId="6535" xr:uid="{1950E33B-F51F-4481-B0C7-D8736E51FE3B}"/>
    <cellStyle name="Note 21 6" xfId="6536" xr:uid="{6BED0A7F-9AEF-4ED4-82E2-9B56C8ECCB8D}"/>
    <cellStyle name="Note 21 7" xfId="6537" xr:uid="{EE849D79-89F6-4BDC-93F2-D27FBF8BA199}"/>
    <cellStyle name="Note 22" xfId="6538" xr:uid="{28E38436-1394-4A1D-BBE4-31D046393D29}"/>
    <cellStyle name="Note 22 2" xfId="6539" xr:uid="{B0B3AFD1-3C22-459C-8CC9-CC390ADCCD7E}"/>
    <cellStyle name="Note 22 2 2" xfId="6540" xr:uid="{255101FB-9D5D-41E2-ABC4-023E8BD6F21F}"/>
    <cellStyle name="Note 22 2 2 2" xfId="6541" xr:uid="{925B5570-C951-4CF8-BC2C-23701694D2BE}"/>
    <cellStyle name="Note 22 2 3" xfId="6542" xr:uid="{D2C3FA7F-703D-4EDB-8EF0-1D9310E486CA}"/>
    <cellStyle name="Note 22 2 3 2" xfId="6543" xr:uid="{F79BB0E5-1DAF-44B2-8FF3-2AD88C82A0D7}"/>
    <cellStyle name="Note 22 2 4" xfId="6544" xr:uid="{37F87A1B-63ED-4368-9BF4-B059EDB25686}"/>
    <cellStyle name="Note 22 2 5" xfId="6545" xr:uid="{89CA4C91-31B7-46A4-B877-C78B9635BCD2}"/>
    <cellStyle name="Note 22 2 6" xfId="6546" xr:uid="{0CE398A3-693E-4C99-ADFC-6135E4EF73BB}"/>
    <cellStyle name="Note 22 3" xfId="6547" xr:uid="{212B502A-07BB-43DF-B6D3-1F1AED2838AF}"/>
    <cellStyle name="Note 22 3 2" xfId="6548" xr:uid="{06E8B665-2093-4ED9-BF10-EB07513B270A}"/>
    <cellStyle name="Note 22 4" xfId="6549" xr:uid="{AFBDB37D-EF0C-47EB-839F-99492A40A381}"/>
    <cellStyle name="Note 22 4 2" xfId="6550" xr:uid="{1CAE6F5A-E36F-4374-9A19-8FE5D3C46C32}"/>
    <cellStyle name="Note 22 5" xfId="6551" xr:uid="{C54A4997-C592-4521-95DE-9C91CA8E28F5}"/>
    <cellStyle name="Note 22 6" xfId="6552" xr:uid="{0F2DBA0C-19F5-43A5-8CC1-EDBBCC63B891}"/>
    <cellStyle name="Note 22 7" xfId="6553" xr:uid="{5B95838C-23AB-4F2F-BACF-650ECCC7B1D3}"/>
    <cellStyle name="Note 23" xfId="6554" xr:uid="{928A1034-B56D-47FA-B5A1-2A14351AA5DA}"/>
    <cellStyle name="Note 23 2" xfId="6555" xr:uid="{A2CD02DA-99A1-4952-897B-E30204DA0629}"/>
    <cellStyle name="Note 23 2 2" xfId="6556" xr:uid="{E29F2A6C-B04E-43BF-A471-6FD363DFE002}"/>
    <cellStyle name="Note 23 2 2 2" xfId="6557" xr:uid="{0378D44F-61FE-4A83-831B-0288CA317681}"/>
    <cellStyle name="Note 23 2 3" xfId="6558" xr:uid="{FD5C9F27-65A7-43A7-BDDA-0905187366DC}"/>
    <cellStyle name="Note 23 2 3 2" xfId="6559" xr:uid="{E246AA7B-BCBB-43FB-976D-930A6CBF69A7}"/>
    <cellStyle name="Note 23 2 4" xfId="6560" xr:uid="{006A950C-B294-41B8-A4C1-E6C4E2C1370D}"/>
    <cellStyle name="Note 23 2 5" xfId="6561" xr:uid="{80714B48-54F8-426E-8572-960EC82FF5CF}"/>
    <cellStyle name="Note 23 2 6" xfId="6562" xr:uid="{EF695F13-B735-4A11-A688-4DDB2470B418}"/>
    <cellStyle name="Note 23 3" xfId="6563" xr:uid="{0202F17A-2B6E-406E-810A-47C385CD6FBF}"/>
    <cellStyle name="Note 23 3 2" xfId="6564" xr:uid="{39254109-703E-4757-A7AD-E3DF52A8E6A8}"/>
    <cellStyle name="Note 23 4" xfId="6565" xr:uid="{3CAA75CC-A9D3-4810-9034-436F78B145C4}"/>
    <cellStyle name="Note 23 4 2" xfId="6566" xr:uid="{1C965934-7198-46F7-BCFE-9D3D26C785DF}"/>
    <cellStyle name="Note 23 5" xfId="6567" xr:uid="{E2ED8E22-C3D0-490C-AE58-53CB48715FBB}"/>
    <cellStyle name="Note 23 6" xfId="6568" xr:uid="{EF25C542-332A-4F27-9C66-C829A85F079F}"/>
    <cellStyle name="Note 23 7" xfId="6569" xr:uid="{BF923348-31F2-44F7-95A4-67BDCED786E6}"/>
    <cellStyle name="Note 24" xfId="6570" xr:uid="{19BE7221-F09F-4ACC-9CEC-0D44C4AD22FC}"/>
    <cellStyle name="Note 24 2" xfId="6571" xr:uid="{EFE53EB6-5015-4A4B-818B-0CE37254769B}"/>
    <cellStyle name="Note 24 2 2" xfId="6572" xr:uid="{6955B9E3-5BA4-4804-8C03-20707254B440}"/>
    <cellStyle name="Note 24 2 2 2" xfId="6573" xr:uid="{CC81AA06-5073-44AB-AFC1-D4BFBC2F557D}"/>
    <cellStyle name="Note 24 2 3" xfId="6574" xr:uid="{AFED246D-B67A-4C82-9EAF-D22886BFD00D}"/>
    <cellStyle name="Note 24 2 3 2" xfId="6575" xr:uid="{27F179A8-F4F3-44CE-95F7-AA3142F901CC}"/>
    <cellStyle name="Note 24 2 4" xfId="6576" xr:uid="{B1E05706-B26A-43AD-AD12-C60CD4D4364C}"/>
    <cellStyle name="Note 24 2 5" xfId="6577" xr:uid="{11856AF4-9310-4B43-816D-12D4B49175ED}"/>
    <cellStyle name="Note 24 2 6" xfId="6578" xr:uid="{B0446417-7601-4065-9791-2F529458907F}"/>
    <cellStyle name="Note 24 3" xfId="6579" xr:uid="{E3694C9A-FE5D-4186-9953-868B4DB59FF7}"/>
    <cellStyle name="Note 24 3 2" xfId="6580" xr:uid="{3C8F0CFD-A589-4E15-9995-6B3E6FAADCDD}"/>
    <cellStyle name="Note 24 4" xfId="6581" xr:uid="{A3BE19D9-2297-4BC2-8DBC-DB41D7E93660}"/>
    <cellStyle name="Note 24 4 2" xfId="6582" xr:uid="{1F40639A-2DB9-4C8D-A223-22013BE07694}"/>
    <cellStyle name="Note 24 5" xfId="6583" xr:uid="{CD87825B-2C14-4C96-B1BD-1DD46C8D918E}"/>
    <cellStyle name="Note 24 6" xfId="6584" xr:uid="{BAECC3E0-4CF5-4036-9766-1FA44B884B5A}"/>
    <cellStyle name="Note 24 7" xfId="6585" xr:uid="{B60A6FA8-639C-4ABF-902B-F498FC5A954D}"/>
    <cellStyle name="Note 25" xfId="6586" xr:uid="{21E44665-814A-4FB9-B72B-511248DF455F}"/>
    <cellStyle name="Note 25 2" xfId="6587" xr:uid="{8773CCE1-58A5-48C7-9C6C-4EADCE8F0764}"/>
    <cellStyle name="Note 25 2 2" xfId="6588" xr:uid="{BBFBCFE0-9E83-43BE-8600-2469214DF02D}"/>
    <cellStyle name="Note 25 2 2 2" xfId="6589" xr:uid="{F9CB3E73-2F55-475D-9FB1-1FC162A163B5}"/>
    <cellStyle name="Note 25 2 3" xfId="6590" xr:uid="{FE70170A-2B66-4686-95DB-E0531BCF9EE9}"/>
    <cellStyle name="Note 25 2 3 2" xfId="6591" xr:uid="{2FCCBB2E-9E8A-49DB-9618-26363084A45F}"/>
    <cellStyle name="Note 25 2 4" xfId="6592" xr:uid="{79A2C433-BDA2-42B5-9C8F-A81F6918894B}"/>
    <cellStyle name="Note 25 2 5" xfId="6593" xr:uid="{1D75C0E7-FDFF-4FA2-BA75-228D09AAFDEC}"/>
    <cellStyle name="Note 25 2 6" xfId="6594" xr:uid="{43D161AB-9523-4EC6-82BC-43280C651B14}"/>
    <cellStyle name="Note 25 3" xfId="6595" xr:uid="{C6775FEA-B9A5-4A46-B6C4-6DB54DBC089C}"/>
    <cellStyle name="Note 25 3 2" xfId="6596" xr:uid="{28BCF83E-9063-4A15-819C-BE20E3777A90}"/>
    <cellStyle name="Note 25 4" xfId="6597" xr:uid="{80720D4C-7B71-4812-B888-C6BB23F47F43}"/>
    <cellStyle name="Note 25 4 2" xfId="6598" xr:uid="{845775CB-52FC-4486-9A5B-32534431FEA0}"/>
    <cellStyle name="Note 25 5" xfId="6599" xr:uid="{3CBE079B-578A-41EA-AE19-28D143C7AB36}"/>
    <cellStyle name="Note 25 6" xfId="6600" xr:uid="{52F62E72-D83D-4A8E-9932-B87AF1285692}"/>
    <cellStyle name="Note 25 7" xfId="6601" xr:uid="{127C9D4D-481C-4B03-A4A8-639729AB2DF0}"/>
    <cellStyle name="Note 26" xfId="6602" xr:uid="{C4AE4C00-AF4E-4870-BCDB-328BEAE9B829}"/>
    <cellStyle name="Note 26 2" xfId="6603" xr:uid="{F04CB68E-9DBF-415F-908E-5DB6A62F5146}"/>
    <cellStyle name="Note 26 2 2" xfId="6604" xr:uid="{E824C980-DE84-4CAA-A6B4-8106B85551ED}"/>
    <cellStyle name="Note 26 2 2 2" xfId="6605" xr:uid="{09A760F5-5DCC-48FF-B31E-1C475B1AD4CE}"/>
    <cellStyle name="Note 26 2 3" xfId="6606" xr:uid="{779CE902-FE22-45C4-9A5C-DA7064934C94}"/>
    <cellStyle name="Note 26 2 3 2" xfId="6607" xr:uid="{100D93A3-4901-47DE-8D42-F7BA136AE342}"/>
    <cellStyle name="Note 26 2 4" xfId="6608" xr:uid="{01E5A10B-D1A6-4A1D-A94E-6DD666F4C40D}"/>
    <cellStyle name="Note 26 2 5" xfId="6609" xr:uid="{8B9C028C-0DF2-47FD-B0C8-2F73C7D84E66}"/>
    <cellStyle name="Note 26 2 6" xfId="6610" xr:uid="{2525484B-0152-4AEB-BDCE-8D9E97FC5911}"/>
    <cellStyle name="Note 26 3" xfId="6611" xr:uid="{61916A53-D031-4E14-B05C-1F83DAEC3050}"/>
    <cellStyle name="Note 26 3 2" xfId="6612" xr:uid="{D96FF9BF-6877-4DC4-BEBC-66EE8620342F}"/>
    <cellStyle name="Note 26 4" xfId="6613" xr:uid="{A4A12D59-CB19-45D3-BAA0-70EF32E02B98}"/>
    <cellStyle name="Note 26 4 2" xfId="6614" xr:uid="{8B7AE2D3-2D67-499E-9D03-7E8F17D9F2C2}"/>
    <cellStyle name="Note 26 5" xfId="6615" xr:uid="{2712FADB-E8A7-4BC0-A7A3-3BE8280944B9}"/>
    <cellStyle name="Note 26 6" xfId="6616" xr:uid="{AD1E0C0A-77C2-4805-BD33-C1F346991F49}"/>
    <cellStyle name="Note 26 7" xfId="6617" xr:uid="{8939F718-1A24-4F56-9BE8-B3036DBDA38D}"/>
    <cellStyle name="Note 27" xfId="6618" xr:uid="{FED3A68D-C1D6-4595-A945-D4D17CA5B365}"/>
    <cellStyle name="Note 27 2" xfId="6619" xr:uid="{B5904614-6753-4A13-82F7-29C8AE6D9586}"/>
    <cellStyle name="Note 27 2 2" xfId="6620" xr:uid="{FA60FFB0-1AC8-483C-8D76-92D442D313DC}"/>
    <cellStyle name="Note 27 2 2 2" xfId="6621" xr:uid="{5BDD9822-2D47-4A60-B186-B6C0B589524D}"/>
    <cellStyle name="Note 27 2 3" xfId="6622" xr:uid="{061B48A1-64C3-4951-859D-A51592A0B0CA}"/>
    <cellStyle name="Note 27 2 3 2" xfId="6623" xr:uid="{61E5FE02-3A19-4F46-864B-4955A49CA260}"/>
    <cellStyle name="Note 27 2 4" xfId="6624" xr:uid="{A37AB807-E092-4896-A33C-B5B919D3E988}"/>
    <cellStyle name="Note 27 2 5" xfId="6625" xr:uid="{7FA5A170-9B8E-425E-87AB-680A5FDC3E37}"/>
    <cellStyle name="Note 27 2 6" xfId="6626" xr:uid="{FED373D0-5580-4806-A57B-FE50CFAFD0FD}"/>
    <cellStyle name="Note 27 3" xfId="6627" xr:uid="{5F4594E6-7325-481C-BE80-72244B2E17A9}"/>
    <cellStyle name="Note 27 3 2" xfId="6628" xr:uid="{107D3492-D628-4743-88B3-7CFB9B23E599}"/>
    <cellStyle name="Note 27 4" xfId="6629" xr:uid="{A2DF56A8-CBA8-4FD0-830E-B8AEF0D49177}"/>
    <cellStyle name="Note 27 4 2" xfId="6630" xr:uid="{B8938664-B8AB-4556-8300-22211AC51548}"/>
    <cellStyle name="Note 27 5" xfId="6631" xr:uid="{0DF0730C-32D7-4010-8651-BC303F8D680B}"/>
    <cellStyle name="Note 27 6" xfId="6632" xr:uid="{6E9847FE-F2A2-45B0-9321-5BBE1AE23868}"/>
    <cellStyle name="Note 27 7" xfId="6633" xr:uid="{814916A9-5A25-4EF6-B2B0-1145985ECB19}"/>
    <cellStyle name="Note 28" xfId="6634" xr:uid="{5744ECAB-BEBF-46CA-A0A8-CCEAA4F34896}"/>
    <cellStyle name="Note 28 2" xfId="6635" xr:uid="{CD76A1EF-6025-4FB9-BDD4-0F906234FA69}"/>
    <cellStyle name="Note 28 2 2" xfId="6636" xr:uid="{C77DEDB1-11C9-41AC-8C70-DA9A51085A63}"/>
    <cellStyle name="Note 28 2 2 2" xfId="6637" xr:uid="{BF4F8C94-02E2-4C69-A99D-5736AF8B7014}"/>
    <cellStyle name="Note 28 2 3" xfId="6638" xr:uid="{E430951E-1C67-4115-9A97-CE1C848A3720}"/>
    <cellStyle name="Note 28 2 3 2" xfId="6639" xr:uid="{1BF34222-0DEC-415F-ACD3-F69DE9ED1821}"/>
    <cellStyle name="Note 28 2 4" xfId="6640" xr:uid="{C969AE60-AD22-40E9-B2B1-B66BE8316649}"/>
    <cellStyle name="Note 28 2 5" xfId="6641" xr:uid="{FE173632-1508-46E7-8DE5-FF90195DFCED}"/>
    <cellStyle name="Note 28 2 6" xfId="6642" xr:uid="{D0F6B880-301B-46DC-B9B0-9922DE9EA265}"/>
    <cellStyle name="Note 28 3" xfId="6643" xr:uid="{E75F4BF5-2BF2-4C35-ABCD-FE21C86E729A}"/>
    <cellStyle name="Note 28 3 2" xfId="6644" xr:uid="{65487FF0-19A4-4891-A4F6-D8532F18067A}"/>
    <cellStyle name="Note 28 4" xfId="6645" xr:uid="{9B5D9D3C-F1B9-4914-96B8-59941B1B1226}"/>
    <cellStyle name="Note 28 4 2" xfId="6646" xr:uid="{CFF1EBF5-2F1D-4007-8624-E2128FD88319}"/>
    <cellStyle name="Note 28 5" xfId="6647" xr:uid="{E14BBCD3-FF21-4DB0-B9F9-42500B261815}"/>
    <cellStyle name="Note 28 6" xfId="6648" xr:uid="{1CAB0CAC-D46A-4A58-99AF-92D81ECBBCD4}"/>
    <cellStyle name="Note 28 7" xfId="6649" xr:uid="{3DA7D69E-2DC7-4970-BAB3-E958DDA90C5B}"/>
    <cellStyle name="Note 29" xfId="6650" xr:uid="{88463248-F369-4334-8BF6-B7FF5E22EDF9}"/>
    <cellStyle name="Note 29 2" xfId="6651" xr:uid="{6A5A250F-2153-401E-9C4E-1A70A922F1F9}"/>
    <cellStyle name="Note 29 2 2" xfId="6652" xr:uid="{007E74F1-125C-416C-8862-60BC840EDC32}"/>
    <cellStyle name="Note 29 2 2 2" xfId="6653" xr:uid="{8CC47BEF-CABD-491D-8FA6-01B0D68835D5}"/>
    <cellStyle name="Note 29 2 3" xfId="6654" xr:uid="{8176EC58-ABAB-4D27-97AE-928F0AE490A4}"/>
    <cellStyle name="Note 29 2 3 2" xfId="6655" xr:uid="{2C77BE1C-09F0-44CE-842D-EB54E214C651}"/>
    <cellStyle name="Note 29 2 4" xfId="6656" xr:uid="{67CC864D-82D4-48A9-B59F-649EF7D020BE}"/>
    <cellStyle name="Note 29 2 5" xfId="6657" xr:uid="{623A9A79-4D94-4AFA-A917-B47A2E7E72B8}"/>
    <cellStyle name="Note 29 2 6" xfId="6658" xr:uid="{46F04036-3188-4F14-8E55-1DCDE3453453}"/>
    <cellStyle name="Note 29 3" xfId="6659" xr:uid="{AFE95C0F-34B9-4679-9B4F-C91219C2EE63}"/>
    <cellStyle name="Note 29 3 2" xfId="6660" xr:uid="{8DC9F9C0-647F-4651-8CB4-239BD673D769}"/>
    <cellStyle name="Note 29 4" xfId="6661" xr:uid="{5C3ED17F-4595-4C1B-A787-3BCA1CCA25EE}"/>
    <cellStyle name="Note 29 4 2" xfId="6662" xr:uid="{ED5D510E-B157-458E-970A-B3F90DBC6DFF}"/>
    <cellStyle name="Note 29 5" xfId="6663" xr:uid="{BEE7B4F3-2448-4092-AF90-508278168EDB}"/>
    <cellStyle name="Note 29 6" xfId="6664" xr:uid="{61EDC69F-8A16-45C8-8D84-373329CE0AD2}"/>
    <cellStyle name="Note 29 7" xfId="6665" xr:uid="{BAC7B0C2-F4DF-4855-86E7-A2D6DD4370DD}"/>
    <cellStyle name="Note 3" xfId="78" xr:uid="{00000000-0005-0000-0000-000033010000}"/>
    <cellStyle name="Note 3 2" xfId="6666" xr:uid="{4A0A3FE7-C24F-4B54-B59F-EEB979B45EDE}"/>
    <cellStyle name="Note 3 2 2" xfId="6667" xr:uid="{0C37FB08-3AF9-4E18-8F10-EC65D58B9FDC}"/>
    <cellStyle name="Note 3 2 2 2" xfId="6668" xr:uid="{5AEE93BC-AA15-4323-9DD5-9AEC94BCB848}"/>
    <cellStyle name="Note 3 2 2 2 2" xfId="6669" xr:uid="{B516025D-0592-4FF3-9DB5-156A597FE978}"/>
    <cellStyle name="Note 3 2 2 3" xfId="6670" xr:uid="{685606A0-0632-44E0-818C-9ADC84FDB974}"/>
    <cellStyle name="Note 3 2 2 3 2" xfId="6671" xr:uid="{DEB5A28C-0636-4447-80FC-49E107A4E20B}"/>
    <cellStyle name="Note 3 2 2 4" xfId="6672" xr:uid="{37C814BB-97A4-4944-AAF8-E4F1175B3588}"/>
    <cellStyle name="Note 3 2 2 5" xfId="6673" xr:uid="{E03FDC0C-847E-4744-AA8F-A292340F7D28}"/>
    <cellStyle name="Note 3 2 2 6" xfId="6674" xr:uid="{F2CCF41D-32F4-4A52-9F46-F11C93E1B160}"/>
    <cellStyle name="Note 3 2 3" xfId="6675" xr:uid="{08BCEB18-2F83-4383-9B9E-18FB973E7784}"/>
    <cellStyle name="Note 3 2 3 2" xfId="6676" xr:uid="{6260D6F7-A4B4-4147-A470-91E7C3FF2179}"/>
    <cellStyle name="Note 3 2 4" xfId="6677" xr:uid="{E7389372-21D2-4C45-A1A5-718DB7B33A3B}"/>
    <cellStyle name="Note 3 2 4 2" xfId="6678" xr:uid="{9A9BE46E-71BB-428E-9998-4F489BA534F4}"/>
    <cellStyle name="Note 3 2 5" xfId="6679" xr:uid="{77329045-5D91-4B69-ACA7-B2C98A13C3BC}"/>
    <cellStyle name="Note 3 2 6" xfId="6680" xr:uid="{CA1FBD74-6D7F-4A53-B36D-4976F832DFF3}"/>
    <cellStyle name="Note 3 2 7" xfId="6681" xr:uid="{61A7F866-CE3B-437F-94CC-CD2ACD3D8A2C}"/>
    <cellStyle name="Note 3 3" xfId="6682" xr:uid="{AAB0FBA1-A32F-4BA5-B68C-0D79264555E0}"/>
    <cellStyle name="Note 3 3 2" xfId="6683" xr:uid="{F15B395B-5B57-4E7F-8562-79712C9D2668}"/>
    <cellStyle name="Note 3 3 3" xfId="6684" xr:uid="{8293E510-69F3-4909-AAA0-89D0FB63CF06}"/>
    <cellStyle name="Note 3 3 4" xfId="6685" xr:uid="{A4ACF634-60D2-4995-974E-2B12E235A0C9}"/>
    <cellStyle name="Note 3 4" xfId="6686" xr:uid="{505BF922-3C2D-4207-8EE8-50B1B26A802A}"/>
    <cellStyle name="Note 3 4 2" xfId="6687" xr:uid="{DFE21FDE-0047-4537-86F4-7688CC540628}"/>
    <cellStyle name="Note 3 4 3" xfId="6688" xr:uid="{BD0D87AF-0CD9-4452-830E-E5E96E2DDAD6}"/>
    <cellStyle name="Note 3 4 4" xfId="6689" xr:uid="{1F5EDC45-15EF-496F-BDA0-E69F05ACD1D5}"/>
    <cellStyle name="Note 3 4 5" xfId="6690" xr:uid="{C38084B9-7A8E-420C-82DF-2AE93FED175A}"/>
    <cellStyle name="Note 3 4 6" xfId="6691" xr:uid="{7310E7E0-69E7-40F4-BE09-AA8E01786C48}"/>
    <cellStyle name="Note 3 5" xfId="6692" xr:uid="{5422EE41-6867-431D-AE14-22350C888D47}"/>
    <cellStyle name="Note 3 6" xfId="6693" xr:uid="{C511AD6D-AC56-4219-A84A-A981249566F4}"/>
    <cellStyle name="Note 3 7" xfId="6694" xr:uid="{397BF65F-5B76-4A32-A417-31FB638245C6}"/>
    <cellStyle name="Note 3_Exist Trunk Assets - Transport" xfId="7953" xr:uid="{EBE99FAA-C559-4E4B-8DD4-D94CD85C0885}"/>
    <cellStyle name="Note 30" xfId="6695" xr:uid="{940FB792-C482-4AA6-8758-37EA54A5E65D}"/>
    <cellStyle name="Note 30 2" xfId="6696" xr:uid="{7CF3C6F2-93C4-4C0C-817B-8F1CD6E8E1CE}"/>
    <cellStyle name="Note 30 2 2" xfId="6697" xr:uid="{648DCCA3-21C9-4397-B011-2A019DE75C7C}"/>
    <cellStyle name="Note 30 2 2 2" xfId="6698" xr:uid="{E16AE6C7-8EAB-4737-8184-7DA0BD72B8FC}"/>
    <cellStyle name="Note 30 2 3" xfId="6699" xr:uid="{912CEE71-42BF-47A7-847A-C93586E606BC}"/>
    <cellStyle name="Note 30 2 3 2" xfId="6700" xr:uid="{D867AE37-0918-4DD1-88F7-DAE300C6C68E}"/>
    <cellStyle name="Note 30 2 4" xfId="6701" xr:uid="{46E11644-7DFC-41D7-9291-416502AEBB3A}"/>
    <cellStyle name="Note 30 2 5" xfId="6702" xr:uid="{2240798F-5054-490C-B6AD-D97D5DF29B19}"/>
    <cellStyle name="Note 30 2 6" xfId="6703" xr:uid="{4ECB7686-CEC8-4935-83A5-AF3B32243375}"/>
    <cellStyle name="Note 30 3" xfId="6704" xr:uid="{11A6434B-4283-450B-9EFA-185F432684BF}"/>
    <cellStyle name="Note 30 3 2" xfId="6705" xr:uid="{30885551-0AF8-43D6-93AD-2085FA32AFF5}"/>
    <cellStyle name="Note 30 4" xfId="6706" xr:uid="{A4CE4E4C-7D25-4C0F-BB3A-6A2CA349A56E}"/>
    <cellStyle name="Note 30 4 2" xfId="6707" xr:uid="{A6A0CF14-C130-4A96-AAE9-594D1F2C6D2B}"/>
    <cellStyle name="Note 30 5" xfId="6708" xr:uid="{98EA8EFA-4B48-491F-BBDC-B18E849D4BB3}"/>
    <cellStyle name="Note 30 6" xfId="6709" xr:uid="{E7D9C22A-0685-46C7-A553-E21750036BBF}"/>
    <cellStyle name="Note 30 7" xfId="6710" xr:uid="{74C82C26-EF24-463F-A97F-4851E8526366}"/>
    <cellStyle name="Note 31" xfId="6711" xr:uid="{8D3C3BAB-CB6B-4E85-89FA-1BBF6B14AC7A}"/>
    <cellStyle name="Note 31 2" xfId="6712" xr:uid="{EC803FD5-B5D1-4556-AC33-CBC9872C29BC}"/>
    <cellStyle name="Note 31 2 2" xfId="6713" xr:uid="{BCD2F7E2-5348-4E07-B69B-DF18E6E3F19F}"/>
    <cellStyle name="Note 31 2 2 2" xfId="6714" xr:uid="{5409A9C7-9D78-407B-83DD-D3EE7A656032}"/>
    <cellStyle name="Note 31 2 3" xfId="6715" xr:uid="{768F2B28-27FD-493B-BEC8-BF9225932862}"/>
    <cellStyle name="Note 31 2 3 2" xfId="6716" xr:uid="{B5EEBAC5-352B-4DE0-8CE8-2B73F89920F6}"/>
    <cellStyle name="Note 31 2 4" xfId="6717" xr:uid="{A0AB6636-191E-4EBE-96C3-ADD515E759ED}"/>
    <cellStyle name="Note 31 2 5" xfId="6718" xr:uid="{9A02C43D-88E6-466E-BED1-D28DA7E85A93}"/>
    <cellStyle name="Note 31 2 6" xfId="6719" xr:uid="{EE8FEFE2-93AB-4295-B3AB-E4564CD1509D}"/>
    <cellStyle name="Note 31 3" xfId="6720" xr:uid="{1D0D3FE4-ACED-46C4-BCEC-D5F207EF147B}"/>
    <cellStyle name="Note 31 3 2" xfId="6721" xr:uid="{F11422A3-BFCE-49E2-98B2-0B419006DB9C}"/>
    <cellStyle name="Note 31 4" xfId="6722" xr:uid="{6420D248-31E4-4135-B1A0-C7B3E8259957}"/>
    <cellStyle name="Note 31 4 2" xfId="6723" xr:uid="{93A4A9A6-723C-4BA3-9F48-1B36024BFB5F}"/>
    <cellStyle name="Note 31 5" xfId="6724" xr:uid="{ED296A31-33A1-4302-B2FE-5B4E17A56935}"/>
    <cellStyle name="Note 31 6" xfId="6725" xr:uid="{9E019BEA-82E7-454C-B3C1-9B2C7E228303}"/>
    <cellStyle name="Note 31 7" xfId="6726" xr:uid="{2D460702-2BB5-4205-8058-79DC60BB4C81}"/>
    <cellStyle name="Note 32" xfId="6727" xr:uid="{638602B7-81B6-47AF-977D-0C35353FEA9B}"/>
    <cellStyle name="Note 32 2" xfId="6728" xr:uid="{E2983773-D8AA-4C14-88AC-0833141E2C27}"/>
    <cellStyle name="Note 32 2 2" xfId="6729" xr:uid="{3CFE81D0-E3F7-408B-8145-214FF479938E}"/>
    <cellStyle name="Note 32 2 2 2" xfId="6730" xr:uid="{19CF5563-3347-4845-8F02-4D395D219FC4}"/>
    <cellStyle name="Note 32 2 3" xfId="6731" xr:uid="{44D37A92-FDD2-43D4-88E6-E3E77930E646}"/>
    <cellStyle name="Note 32 2 3 2" xfId="6732" xr:uid="{1F6576F8-A788-4C3D-9DB0-4B103B918F5A}"/>
    <cellStyle name="Note 32 2 4" xfId="6733" xr:uid="{7FCC1052-7688-4EC1-9EDD-58737D1BF131}"/>
    <cellStyle name="Note 32 2 5" xfId="6734" xr:uid="{6D6CC38D-DCEA-4774-BF05-539F84FD878F}"/>
    <cellStyle name="Note 32 2 6" xfId="6735" xr:uid="{7DBDA172-DEA3-4EE8-B8D9-AA2FE0E5F970}"/>
    <cellStyle name="Note 32 3" xfId="6736" xr:uid="{A5899605-CB62-4B24-A964-7D05D74E6F9C}"/>
    <cellStyle name="Note 32 3 2" xfId="6737" xr:uid="{32C97BE0-1AB1-4411-9D76-3E4B1E3B33EF}"/>
    <cellStyle name="Note 32 4" xfId="6738" xr:uid="{E96E53FE-B2D4-46A7-8F5F-8F6EFC22D0FE}"/>
    <cellStyle name="Note 32 4 2" xfId="6739" xr:uid="{228F86C3-B20A-4766-9EE5-89095EA2CBC4}"/>
    <cellStyle name="Note 32 5" xfId="6740" xr:uid="{C0E678AE-CC0F-4105-91FB-D4A101EBFD0E}"/>
    <cellStyle name="Note 32 6" xfId="6741" xr:uid="{0599B084-BFD8-4BFF-ADFC-A14BFAD11550}"/>
    <cellStyle name="Note 32 7" xfId="6742" xr:uid="{8990AF99-2D67-48F3-8612-A1CFC59FA8C7}"/>
    <cellStyle name="Note 33" xfId="6743" xr:uid="{BDA71FC9-CC3B-4A8E-BFC2-B4D9CDD17B89}"/>
    <cellStyle name="Note 33 2" xfId="6744" xr:uid="{88AF673B-5DE1-402E-9992-D74321146BF5}"/>
    <cellStyle name="Note 33 2 2" xfId="6745" xr:uid="{6ADD28F1-4E9D-4F67-96C7-2AFD1DA95706}"/>
    <cellStyle name="Note 33 2 2 2" xfId="6746" xr:uid="{CF17F3D8-460A-4104-B8A1-232037DD0E58}"/>
    <cellStyle name="Note 33 2 3" xfId="6747" xr:uid="{76953B0E-F64F-4AD1-BA88-525887739D24}"/>
    <cellStyle name="Note 33 2 3 2" xfId="6748" xr:uid="{5B38050D-7C29-4C5D-8E22-E7863518CBE1}"/>
    <cellStyle name="Note 33 2 4" xfId="6749" xr:uid="{8C1680F9-3C43-4E3A-9B8C-A5BF9E0CC60C}"/>
    <cellStyle name="Note 33 2 5" xfId="6750" xr:uid="{70724AA0-FDC6-4DC5-ABE1-6588A1AFAFC9}"/>
    <cellStyle name="Note 33 2 6" xfId="6751" xr:uid="{4BE9790D-D662-4AC1-8C76-928C5717AE71}"/>
    <cellStyle name="Note 33 3" xfId="6752" xr:uid="{0BE8680F-AB0D-489D-B934-1DB1E5B40460}"/>
    <cellStyle name="Note 33 3 2" xfId="6753" xr:uid="{428FB276-EADF-4EDF-B7B2-96FEE9F29D84}"/>
    <cellStyle name="Note 33 4" xfId="6754" xr:uid="{A19AF57A-AFA6-4203-8023-C6FA5642D472}"/>
    <cellStyle name="Note 33 4 2" xfId="6755" xr:uid="{999FBF6B-D6E6-4742-A568-1FE46BC1F421}"/>
    <cellStyle name="Note 33 5" xfId="6756" xr:uid="{0D54604D-3932-4ADC-9B7F-F63AE64AC022}"/>
    <cellStyle name="Note 33 6" xfId="6757" xr:uid="{1FA50FF1-A5C0-4C5D-BCA5-0E43F37D1E77}"/>
    <cellStyle name="Note 33 7" xfId="6758" xr:uid="{3EAB1C31-CB36-4E46-BF99-989B6747ABD8}"/>
    <cellStyle name="Note 34" xfId="6759" xr:uid="{C5737D85-44C2-4FA7-82AF-F91BE73B4F71}"/>
    <cellStyle name="Note 34 2" xfId="6760" xr:uid="{A43FB8CE-30CF-4DC3-838E-E399233F1469}"/>
    <cellStyle name="Note 34 2 2" xfId="6761" xr:uid="{15C63FDC-B83F-4A1C-93EB-E1EF7E18FBCF}"/>
    <cellStyle name="Note 34 2 2 2" xfId="6762" xr:uid="{BBD88C27-3219-4A35-A8AB-216FE14186CD}"/>
    <cellStyle name="Note 34 2 3" xfId="6763" xr:uid="{EC622D47-0039-4728-A512-9A565946B6CD}"/>
    <cellStyle name="Note 34 2 3 2" xfId="6764" xr:uid="{CF686807-C940-4F06-A54C-D33DF14B8B0C}"/>
    <cellStyle name="Note 34 2 4" xfId="6765" xr:uid="{34FCC7E5-C2FD-4B12-B1EC-4AE0312D9277}"/>
    <cellStyle name="Note 34 2 5" xfId="6766" xr:uid="{BD573313-EEFA-4FBA-A35F-8F347F2090C0}"/>
    <cellStyle name="Note 34 2 6" xfId="6767" xr:uid="{EA3AC46C-6CC5-4199-BDFD-6F0049CF8038}"/>
    <cellStyle name="Note 34 3" xfId="6768" xr:uid="{070D0344-260C-4BF2-B94F-BE9EC1A6C38C}"/>
    <cellStyle name="Note 34 3 2" xfId="6769" xr:uid="{A6D31F46-FE9E-4E23-9D3C-ADF8A2BE4650}"/>
    <cellStyle name="Note 34 4" xfId="6770" xr:uid="{38D37989-27A2-409E-B98F-F9F5A90000E0}"/>
    <cellStyle name="Note 34 4 2" xfId="6771" xr:uid="{2D11EE18-CAAF-464E-9B3C-5610824B3AFF}"/>
    <cellStyle name="Note 34 5" xfId="6772" xr:uid="{7B021386-6ED2-49B0-B1CC-30FF35D5BAD4}"/>
    <cellStyle name="Note 34 6" xfId="6773" xr:uid="{ED4CDEBA-94E9-4C8A-BFC9-88974A340580}"/>
    <cellStyle name="Note 34 7" xfId="6774" xr:uid="{842382C0-9455-4052-9138-25FC34BCFDB3}"/>
    <cellStyle name="Note 35" xfId="6775" xr:uid="{3A28B624-859B-4513-8342-F0F022566606}"/>
    <cellStyle name="Note 35 2" xfId="6776" xr:uid="{23E8DF83-507D-443E-AAEF-D76A32C47DAC}"/>
    <cellStyle name="Note 35 2 2" xfId="6777" xr:uid="{DE1D317B-4BCB-4BB5-8722-C752B884266F}"/>
    <cellStyle name="Note 35 2 2 2" xfId="6778" xr:uid="{272EE04F-3A0C-4C62-9B39-2A5FB670EB9F}"/>
    <cellStyle name="Note 35 2 3" xfId="6779" xr:uid="{1C35BD7A-B1A4-4CD6-A8E6-AF3601089889}"/>
    <cellStyle name="Note 35 2 3 2" xfId="6780" xr:uid="{08CDDCF5-62AC-4932-8F48-83327DBEE3C0}"/>
    <cellStyle name="Note 35 2 4" xfId="6781" xr:uid="{2B01359B-2901-48A6-A014-7DAE6E9CF58F}"/>
    <cellStyle name="Note 35 2 5" xfId="6782" xr:uid="{95959287-6F80-4C59-BD90-C94A888C8B51}"/>
    <cellStyle name="Note 35 2 6" xfId="6783" xr:uid="{5FCA9928-6EDC-42A8-8A6E-541E7B90807B}"/>
    <cellStyle name="Note 35 3" xfId="6784" xr:uid="{00CE4C27-E714-4094-A1EE-4CD94F8EEBD7}"/>
    <cellStyle name="Note 35 3 2" xfId="6785" xr:uid="{4DFE9893-478F-452E-9A5E-797EB5FDF7D1}"/>
    <cellStyle name="Note 35 4" xfId="6786" xr:uid="{1F1472F7-4F21-46F0-AA03-8F9969D5097B}"/>
    <cellStyle name="Note 35 4 2" xfId="6787" xr:uid="{061B0FB8-8235-4539-B1C6-1407ED2169FB}"/>
    <cellStyle name="Note 35 5" xfId="6788" xr:uid="{8C6FF165-0211-4C9B-B88D-8EB4E9B3A0BA}"/>
    <cellStyle name="Note 35 6" xfId="6789" xr:uid="{C107525B-17F0-49B3-B180-5DA7A04EA875}"/>
    <cellStyle name="Note 35 7" xfId="6790" xr:uid="{5E45B0EE-C272-44FE-B1B5-A06A02ADFC3A}"/>
    <cellStyle name="Note 36" xfId="6791" xr:uid="{66E41B2B-DA0C-4DED-B252-C74AA394F7A5}"/>
    <cellStyle name="Note 36 2" xfId="6792" xr:uid="{71646A05-4CE0-468E-B910-E3CE8FB090D9}"/>
    <cellStyle name="Note 36 2 2" xfId="6793" xr:uid="{FD437EB5-79FC-4774-991B-B8D2EDD255BF}"/>
    <cellStyle name="Note 36 2 2 2" xfId="6794" xr:uid="{41393E17-6993-4A85-BF2A-C7AA0F9C22A9}"/>
    <cellStyle name="Note 36 2 3" xfId="6795" xr:uid="{4C1D27B9-C8C5-45DE-A100-8BD426C43602}"/>
    <cellStyle name="Note 36 2 3 2" xfId="6796" xr:uid="{731BB730-C963-4444-B468-03A30D353896}"/>
    <cellStyle name="Note 36 2 4" xfId="6797" xr:uid="{F5A3E93F-4F0C-4C92-B319-14B2BB3895E3}"/>
    <cellStyle name="Note 36 2 5" xfId="6798" xr:uid="{163A5169-E6CC-4925-9D7B-220B941FBE26}"/>
    <cellStyle name="Note 36 2 6" xfId="6799" xr:uid="{DB3140C4-5FED-471E-A5F5-F6ED960B8EFD}"/>
    <cellStyle name="Note 36 3" xfId="6800" xr:uid="{30D4528F-6523-4DE5-9F5A-C5F97F4E5356}"/>
    <cellStyle name="Note 36 3 2" xfId="6801" xr:uid="{3EE768CB-809D-497B-BC42-A976E64A153C}"/>
    <cellStyle name="Note 36 4" xfId="6802" xr:uid="{DD349AE7-55BD-4D1D-AD3E-C34164A6703F}"/>
    <cellStyle name="Note 36 4 2" xfId="6803" xr:uid="{8931ECB1-4099-4C5E-A81E-090056034017}"/>
    <cellStyle name="Note 36 5" xfId="6804" xr:uid="{3215A560-65B0-4E87-A69E-9F9A4EDD0E05}"/>
    <cellStyle name="Note 36 6" xfId="6805" xr:uid="{77F00033-ECA5-4CA1-9F7A-928B0048BDE8}"/>
    <cellStyle name="Note 36 7" xfId="6806" xr:uid="{EA576091-39ED-435B-97BF-E42EE1937071}"/>
    <cellStyle name="Note 37" xfId="6807" xr:uid="{3FEF062D-4DA4-4168-A493-F40ECE18DFD0}"/>
    <cellStyle name="Note 37 2" xfId="6808" xr:uid="{2E071241-246A-4C8C-9368-4B37951AB64E}"/>
    <cellStyle name="Note 37 3" xfId="6809" xr:uid="{13D8FA88-D12A-4465-AEA3-3358C0FED7E9}"/>
    <cellStyle name="Note 38" xfId="6810" xr:uid="{FDC15919-ECD8-4CE9-82FE-5DED19F71417}"/>
    <cellStyle name="Note 38 2" xfId="6811" xr:uid="{805AFB08-2A61-4EE4-9642-2FAC23DD484D}"/>
    <cellStyle name="Note 38 3" xfId="6812" xr:uid="{78608AF2-1292-4AA4-AC9C-239619586FA3}"/>
    <cellStyle name="Note 39" xfId="6813" xr:uid="{320377E4-4B49-4139-9FE0-28E5F0B989DA}"/>
    <cellStyle name="Note 39 2" xfId="6814" xr:uid="{BBDC764A-B7CE-44AE-99ED-A2B404EB198F}"/>
    <cellStyle name="Note 39 3" xfId="6815" xr:uid="{E0A0AFDB-017B-4469-8DD9-993C7CAE80BC}"/>
    <cellStyle name="Note 4" xfId="76" xr:uid="{00000000-0005-0000-0000-000034010000}"/>
    <cellStyle name="Note 4 10" xfId="6816" xr:uid="{E150DC22-B53C-4B59-9AA6-9E06CFAC0EAD}"/>
    <cellStyle name="Note 4 2" xfId="6817" xr:uid="{3574895C-A14E-4958-92B1-5C577B1A4E52}"/>
    <cellStyle name="Note 4 2 2" xfId="6818" xr:uid="{CF407BAA-3517-4750-873F-E726349477FA}"/>
    <cellStyle name="Note 4 2 2 2" xfId="6819" xr:uid="{6FFAA97E-FD65-46E8-8388-E72DFD7AA9B1}"/>
    <cellStyle name="Note 4 2 2 2 2" xfId="6820" xr:uid="{5CAED9AF-DB52-4F30-B25E-76B2802ED0FC}"/>
    <cellStyle name="Note 4 2 2 3" xfId="6821" xr:uid="{D7149AB4-F102-4F42-AC12-A3E72B65953E}"/>
    <cellStyle name="Note 4 2 2 3 2" xfId="6822" xr:uid="{07C0FD27-6B29-4BE4-BF55-4CFAD23C9165}"/>
    <cellStyle name="Note 4 2 2 4" xfId="6823" xr:uid="{27AB3246-134F-46A4-9056-19B6280E9C1F}"/>
    <cellStyle name="Note 4 2 2 5" xfId="6824" xr:uid="{C5A0C737-FE5D-44C4-A1F8-3116A9DA93E6}"/>
    <cellStyle name="Note 4 2 2 6" xfId="6825" xr:uid="{CAA1BD4A-C11C-451C-8765-DBFC381CC522}"/>
    <cellStyle name="Note 4 2 3" xfId="6826" xr:uid="{922A361A-C467-4B20-939C-CBCC1F04521B}"/>
    <cellStyle name="Note 4 2 3 2" xfId="6827" xr:uid="{52D85817-2345-443D-885B-D8657AB647DD}"/>
    <cellStyle name="Note 4 2 3 3" xfId="6828" xr:uid="{4DB8305E-4D03-4099-A210-B48D97B04BD8}"/>
    <cellStyle name="Note 4 2 3 4" xfId="6829" xr:uid="{6AE63291-A584-4AD2-9430-15CD242CE3BC}"/>
    <cellStyle name="Note 4 2 3 5" xfId="6830" xr:uid="{F2DD1B5F-D2F9-4F6E-ACA6-DCFCF98F2B7D}"/>
    <cellStyle name="Note 4 2 3 6" xfId="6831" xr:uid="{DFC192C2-BA6B-4FA0-AFB9-1752AB1BA90D}"/>
    <cellStyle name="Note 4 2 4" xfId="6832" xr:uid="{570D27CE-D281-4B7D-AC21-E32393262441}"/>
    <cellStyle name="Note 4 2 4 2" xfId="6833" xr:uid="{4DCFDDDB-2174-4C5F-933F-F412CAA4C082}"/>
    <cellStyle name="Note 4 2 5" xfId="6834" xr:uid="{F31562A4-3D28-4773-A80F-7D734477C58F}"/>
    <cellStyle name="Note 4 2 5 2" xfId="6835" xr:uid="{A9819220-DEE6-40CC-AE91-B406F66E2AD1}"/>
    <cellStyle name="Note 4 2 6" xfId="6836" xr:uid="{933E4F4E-3E46-4C3D-AD9E-9D00A6029235}"/>
    <cellStyle name="Note 4 2 7" xfId="6837" xr:uid="{24BCBCAD-1FAF-4DC6-9EAC-DE210916052B}"/>
    <cellStyle name="Note 4 2 8" xfId="6838" xr:uid="{EE235B49-193D-4081-A5DD-B49A6D84D1A0}"/>
    <cellStyle name="Note 4 3" xfId="6839" xr:uid="{1127B693-F740-4766-B3FD-48B5ECCB9BC4}"/>
    <cellStyle name="Note 4 3 2" xfId="6840" xr:uid="{3F30AA67-F3CB-415C-BEF9-7A3D0853F2DC}"/>
    <cellStyle name="Note 4 3 2 2" xfId="6841" xr:uid="{A492DFD4-9002-483C-ADC3-C169CAD30E12}"/>
    <cellStyle name="Note 4 3 2 3" xfId="6842" xr:uid="{A4C0A7CD-7A09-48D6-A83F-F4C9B78289B7}"/>
    <cellStyle name="Note 4 3 2 4" xfId="6843" xr:uid="{F8E9AA5A-DC8C-46A6-97CE-C2A46422D678}"/>
    <cellStyle name="Note 4 3 2 5" xfId="6844" xr:uid="{964F6CFC-B17E-4DCD-9DBD-F8F81274F00F}"/>
    <cellStyle name="Note 4 3 2 6" xfId="6845" xr:uid="{9C851103-2642-4818-8B57-4EEF448E4B6D}"/>
    <cellStyle name="Note 4 3 3" xfId="6846" xr:uid="{73530375-51B6-4E88-8D99-F2B3B9806D96}"/>
    <cellStyle name="Note 4 3 4" xfId="6847" xr:uid="{4A305C56-061B-43F0-9A95-37D00688E643}"/>
    <cellStyle name="Note 4 3 5" xfId="6848" xr:uid="{2C46C0BB-FD4E-4C23-97E6-7533DE65BC09}"/>
    <cellStyle name="Note 4 4" xfId="6849" xr:uid="{2380CD11-D8CA-4836-BCE1-4BCD6B9FC595}"/>
    <cellStyle name="Note 4 4 2" xfId="6850" xr:uid="{26448C30-2EFA-445F-BCE7-9B7D0456D874}"/>
    <cellStyle name="Note 4 4 3" xfId="6851" xr:uid="{250BA827-C7C7-4D2E-B60D-CBC0CBEB5DE9}"/>
    <cellStyle name="Note 4 4 4" xfId="6852" xr:uid="{277EFDAC-C87A-46BD-BA48-C944474ADA92}"/>
    <cellStyle name="Note 4 5" xfId="6853" xr:uid="{D32280A4-EDF6-4072-9C90-4CC9F4FD5FD7}"/>
    <cellStyle name="Note 4 5 2" xfId="6854" xr:uid="{04342E6D-DC35-4CF9-A588-6DA842E5D624}"/>
    <cellStyle name="Note 4 5 2 2" xfId="6855" xr:uid="{20377910-E5A8-48A1-A332-50B76E1B0B67}"/>
    <cellStyle name="Note 4 5 3" xfId="6856" xr:uid="{B158328F-9BFF-428B-99B9-973349E64F72}"/>
    <cellStyle name="Note 4 5 4" xfId="6857" xr:uid="{F09079C7-3E78-42C0-A434-E3E51BC48B7D}"/>
    <cellStyle name="Note 4 5 5" xfId="6858" xr:uid="{260F731F-BFA2-4D17-9D46-E77EAAF40370}"/>
    <cellStyle name="Note 4 6" xfId="6859" xr:uid="{F5357722-213B-4850-BC26-68D342E42304}"/>
    <cellStyle name="Note 4 6 2" xfId="6860" xr:uid="{0225378D-7918-4BE2-9035-FD93DAD26A3C}"/>
    <cellStyle name="Note 4 7" xfId="6861" xr:uid="{FDB48DBA-0794-46EF-9CC4-25F1C576C503}"/>
    <cellStyle name="Note 4 8" xfId="6862" xr:uid="{BF05858D-8291-4E26-A158-FD16C021DD7B}"/>
    <cellStyle name="Note 4 9" xfId="6863" xr:uid="{6E08D030-8532-483E-B54B-F1FDE4D00D82}"/>
    <cellStyle name="Note 4_Exist Trunk Assets - Transport" xfId="7954" xr:uid="{3E29B460-280A-42C5-B55D-0C14BCF5BBDA}"/>
    <cellStyle name="Note 40" xfId="6864" xr:uid="{B578E907-7924-404D-A807-7063120CBB03}"/>
    <cellStyle name="Note 40 2" xfId="6865" xr:uid="{3CC01682-7710-40AD-9553-6D06B3C342C7}"/>
    <cellStyle name="Note 40 3" xfId="6866" xr:uid="{DA7633AE-C17B-4D85-9C51-C1DE6B7E4791}"/>
    <cellStyle name="Note 41" xfId="6867" xr:uid="{F78A3FB9-E792-424F-8B8C-D6E0CA7D3DCA}"/>
    <cellStyle name="Note 41 2" xfId="6868" xr:uid="{E34E8E86-1F33-400F-BFF6-A500F77ECEF4}"/>
    <cellStyle name="Note 41 3" xfId="6869" xr:uid="{52A99371-F429-4B39-83DA-62C0FB440E80}"/>
    <cellStyle name="Note 42" xfId="6870" xr:uid="{9E5C3BF2-F5C6-4894-AB58-8BFAFBA5127C}"/>
    <cellStyle name="Note 42 2" xfId="6871" xr:uid="{35677942-0F68-4521-B4E7-6277F5290F79}"/>
    <cellStyle name="Note 42 3" xfId="6872" xr:uid="{851BD03A-25EF-4CBB-B5FF-90523B795F4C}"/>
    <cellStyle name="Note 43" xfId="6873" xr:uid="{563EC668-2941-41C8-AA53-F2249D48FEA2}"/>
    <cellStyle name="Note 43 2" xfId="6874" xr:uid="{44CB5298-67A8-48DD-82E3-67F7F98EB292}"/>
    <cellStyle name="Note 43 3" xfId="6875" xr:uid="{20A8E06D-96DB-4F5E-A8DA-196584827664}"/>
    <cellStyle name="Note 44" xfId="6876" xr:uid="{7E6662D1-84F6-4FE4-AADE-C6C94E9E9250}"/>
    <cellStyle name="Note 44 2" xfId="6877" xr:uid="{F1B3BAD4-ECC5-491E-AC21-1DAE6E1756DB}"/>
    <cellStyle name="Note 44 3" xfId="6878" xr:uid="{25C8CB5D-0361-46AE-B692-0FDA0315508D}"/>
    <cellStyle name="Note 45" xfId="6879" xr:uid="{D890EB97-FA92-43CA-8447-31EC75CD0AA7}"/>
    <cellStyle name="Note 45 2" xfId="6880" xr:uid="{1A51B03F-7CB8-48E4-8FE4-B24257745739}"/>
    <cellStyle name="Note 45 3" xfId="6881" xr:uid="{72BC5BEC-DA29-43CE-BFF2-D7429F51ED30}"/>
    <cellStyle name="Note 46" xfId="6882" xr:uid="{9B697AB7-58E0-42EF-960F-9DF5D3254730}"/>
    <cellStyle name="Note 46 2" xfId="6883" xr:uid="{08F4BFC9-220D-43F1-ACE0-1D33FB5D7A9A}"/>
    <cellStyle name="Note 46 3" xfId="6884" xr:uid="{BA28DCDF-71FA-4AA1-85C9-49AECDCE129E}"/>
    <cellStyle name="Note 47" xfId="6885" xr:uid="{AB5B9D10-C203-4355-B2F6-402AC8338FFF}"/>
    <cellStyle name="Note 47 2" xfId="6886" xr:uid="{A7A9ACA8-9674-46A2-A8F1-C3D10BED4023}"/>
    <cellStyle name="Note 47 3" xfId="6887" xr:uid="{95A92D40-E086-4128-88DA-5953302AEBDD}"/>
    <cellStyle name="Note 48" xfId="6888" xr:uid="{0C79F54D-AFC2-49BC-85C1-59138B735856}"/>
    <cellStyle name="Note 48 2" xfId="6889" xr:uid="{96693838-63FC-480A-B96D-DEAA24E5A24C}"/>
    <cellStyle name="Note 48 3" xfId="6890" xr:uid="{16176C81-0D0F-4851-A043-8AEE905A5E44}"/>
    <cellStyle name="Note 49" xfId="6891" xr:uid="{03F53894-734D-4C5A-9CC0-58AC247B6A96}"/>
    <cellStyle name="Note 49 2" xfId="6892" xr:uid="{58543B75-5BB2-44B6-A8E5-3BA12A497619}"/>
    <cellStyle name="Note 49 3" xfId="6893" xr:uid="{1ADDD39E-E15E-4E48-BDA4-6C2454B80A63}"/>
    <cellStyle name="Note 5" xfId="53" xr:uid="{00000000-0005-0000-0000-000035010000}"/>
    <cellStyle name="Note 5 2" xfId="6894" xr:uid="{AC820DAC-70A1-4C59-B582-EE3E7198FCC1}"/>
    <cellStyle name="Note 5 2 2" xfId="6895" xr:uid="{ED487FC6-5912-4B9A-86E4-E2F293D0E17B}"/>
    <cellStyle name="Note 5 2 2 2" xfId="6896" xr:uid="{63D472BD-37C9-4010-B52A-A16503850FB9}"/>
    <cellStyle name="Note 5 2 2 2 2" xfId="6897" xr:uid="{0162575B-A978-4ADF-A2EA-D555A92CC313}"/>
    <cellStyle name="Note 5 2 2 3" xfId="6898" xr:uid="{D1B5C116-1779-4D95-A4C4-B877BC7E8ECC}"/>
    <cellStyle name="Note 5 2 2 3 2" xfId="6899" xr:uid="{FD0C8FB5-69DC-4851-90FA-060842F9EB66}"/>
    <cellStyle name="Note 5 2 2 4" xfId="6900" xr:uid="{F984B390-8B98-4DA0-B495-C336FD530174}"/>
    <cellStyle name="Note 5 2 2 5" xfId="6901" xr:uid="{36792D7C-F162-4812-968C-E2B8E13CC39A}"/>
    <cellStyle name="Note 5 2 2 6" xfId="6902" xr:uid="{C329AF23-7565-4F0A-BBB9-7BE62AE1CB1F}"/>
    <cellStyle name="Note 5 2 3" xfId="6903" xr:uid="{C6D15C50-E07A-40D3-8AA4-10A5178F6331}"/>
    <cellStyle name="Note 5 2 3 2" xfId="6904" xr:uid="{22A9B6DE-7626-4FE6-90CA-4C31F07D4D9D}"/>
    <cellStyle name="Note 5 2 3 3" xfId="6905" xr:uid="{2CB608D9-48DA-4CEF-A5FF-F8165FCAB42B}"/>
    <cellStyle name="Note 5 2 3 4" xfId="6906" xr:uid="{683811E5-1337-4B2B-AAFE-88BF96962FA9}"/>
    <cellStyle name="Note 5 2 3 5" xfId="6907" xr:uid="{AE871296-973F-4478-80BF-FAFEC6447560}"/>
    <cellStyle name="Note 5 2 3 6" xfId="6908" xr:uid="{25448335-405F-4753-823A-6B5D1729EA08}"/>
    <cellStyle name="Note 5 2 4" xfId="6909" xr:uid="{940559B7-CEBF-4062-8725-BFB13803838E}"/>
    <cellStyle name="Note 5 2 4 2" xfId="6910" xr:uid="{A18140AD-017D-486C-A9E5-2ABACDD9CCF9}"/>
    <cellStyle name="Note 5 2 5" xfId="6911" xr:uid="{D4D5C291-34F9-4185-8469-E777F25B10CA}"/>
    <cellStyle name="Note 5 2 5 2" xfId="6912" xr:uid="{92DA4587-65EA-41CA-A6C3-25A0C258C0D4}"/>
    <cellStyle name="Note 5 2 6" xfId="6913" xr:uid="{757A5713-A0AB-4CEE-BF20-41059448FFB6}"/>
    <cellStyle name="Note 5 2 7" xfId="6914" xr:uid="{5D9DC5C9-5771-4B4C-B830-3B3BD4B6737D}"/>
    <cellStyle name="Note 5 2 8" xfId="6915" xr:uid="{268585E8-AC81-48C2-9898-671631A6EC9E}"/>
    <cellStyle name="Note 5 3" xfId="6916" xr:uid="{134E10B9-023B-4534-823D-C3556D299969}"/>
    <cellStyle name="Note 5 3 2" xfId="6917" xr:uid="{86A3E9BD-27D5-44F9-B35A-7E7F140D848C}"/>
    <cellStyle name="Note 5 3 3" xfId="6918" xr:uid="{D2EFD491-5F9E-43F9-8CF2-583B2B3E680E}"/>
    <cellStyle name="Note 5 3 4" xfId="6919" xr:uid="{2D2528DE-B3F2-407F-8822-78B294E1EC45}"/>
    <cellStyle name="Note 5 4" xfId="6920" xr:uid="{D7BBC1EC-E6DD-4ED2-BBC3-50614488906A}"/>
    <cellStyle name="Note 5 4 2" xfId="6921" xr:uid="{804B1CA7-45CF-44F8-BC09-7F64E9C0737E}"/>
    <cellStyle name="Note 5 4 2 2" xfId="6922" xr:uid="{E492B84A-B164-4618-8A38-2565751F2857}"/>
    <cellStyle name="Note 5 4 3" xfId="6923" xr:uid="{E5E4F153-5EDF-41B8-ABED-04E1F6AF8130}"/>
    <cellStyle name="Note 5 4 4" xfId="6924" xr:uid="{443CB66E-06D1-4527-B693-F1600A94DF9E}"/>
    <cellStyle name="Note 5 4 5" xfId="6925" xr:uid="{45B8F146-2183-4008-8813-93EDF3F9153D}"/>
    <cellStyle name="Note 5 5" xfId="6926" xr:uid="{DBAAA4F6-2CFF-43FA-862E-6275B841A69D}"/>
    <cellStyle name="Note 5 5 2" xfId="6927" xr:uid="{D490827B-0D75-459C-9887-D5E6F59A2637}"/>
    <cellStyle name="Note 5 6" xfId="6928" xr:uid="{E35E0C15-5C9C-404B-B05A-E42832010108}"/>
    <cellStyle name="Note 5 7" xfId="6929" xr:uid="{A1331916-1637-468F-A612-0DF2991F20F2}"/>
    <cellStyle name="Note 5 8" xfId="6930" xr:uid="{9E631EDF-8471-4D43-B4C9-8F451F86FE32}"/>
    <cellStyle name="Note 5 9" xfId="6931" xr:uid="{C5289BA7-0EB3-4E34-9D99-0F4F7745C583}"/>
    <cellStyle name="Note 5_Exist Trunk Assets - Transport" xfId="7955" xr:uid="{CF95C7A4-F3B5-4D40-BD18-21B81AF17BCF}"/>
    <cellStyle name="Note 50" xfId="6932" xr:uid="{9E765105-AFA9-4983-8987-9929BFBAA0C3}"/>
    <cellStyle name="Note 50 2" xfId="6933" xr:uid="{EA629734-AEDA-446C-A41C-BE50A00B907D}"/>
    <cellStyle name="Note 50 3" xfId="6934" xr:uid="{DF0894D4-D940-4DE4-9007-4279C4C53C21}"/>
    <cellStyle name="Note 51" xfId="6935" xr:uid="{65A1BB68-9460-471C-AF29-BE5A3B27FF3A}"/>
    <cellStyle name="Note 51 2" xfId="6936" xr:uid="{FF41DF78-9AD8-4F20-8DDB-2C589961CB4C}"/>
    <cellStyle name="Note 51 3" xfId="6937" xr:uid="{5E5A09D5-F709-4CEA-A6A6-D51B259D903C}"/>
    <cellStyle name="Note 52" xfId="6938" xr:uid="{3D81B941-6FC9-48F6-ABBA-2609B13CB5DD}"/>
    <cellStyle name="Note 52 2" xfId="6939" xr:uid="{4762F6DA-F229-4920-92D6-10FFF889AE4D}"/>
    <cellStyle name="Note 52 3" xfId="6940" xr:uid="{D5113CFB-4474-4917-94E9-5927EAE3FFEE}"/>
    <cellStyle name="Note 53" xfId="6941" xr:uid="{634DA4FB-02DE-4F73-872C-17EFA3CFE0A7}"/>
    <cellStyle name="Note 53 2" xfId="6942" xr:uid="{AED345EB-1754-4A56-9D64-41118762B037}"/>
    <cellStyle name="Note 53 3" xfId="6943" xr:uid="{DAB9BF91-D952-46EE-A20C-FA6EFA3F1F76}"/>
    <cellStyle name="Note 54" xfId="6944" xr:uid="{62F3959C-223F-4253-A5BC-1A67028E1CC9}"/>
    <cellStyle name="Note 54 2" xfId="6945" xr:uid="{F9CA487A-415B-40A4-AE0E-01103F47CA1E}"/>
    <cellStyle name="Note 54 3" xfId="6946" xr:uid="{AFFE9397-F200-4042-BCD7-5427B4E433BD}"/>
    <cellStyle name="Note 55" xfId="6947" xr:uid="{E2E1CB6F-B637-42C9-B8D3-DAB94839AD9B}"/>
    <cellStyle name="Note 55 2" xfId="6948" xr:uid="{4BBEA108-FEE5-4125-993B-F3D8638126E9}"/>
    <cellStyle name="Note 55 3" xfId="6949" xr:uid="{889B8100-A388-472F-8330-7F129661C04E}"/>
    <cellStyle name="Note 56" xfId="6950" xr:uid="{F97AB5C6-66D8-445E-ADF4-57AD2C86B9D0}"/>
    <cellStyle name="Note 56 2" xfId="6951" xr:uid="{C08CDA0D-718B-4C2F-B83A-F99B6A39D5A4}"/>
    <cellStyle name="Note 56 3" xfId="6952" xr:uid="{B596669D-E9F3-48DA-8876-11753BC0E713}"/>
    <cellStyle name="Note 57" xfId="6953" xr:uid="{5F2C8A9A-0A41-42F9-B8F1-D803468E4A86}"/>
    <cellStyle name="Note 57 2" xfId="6954" xr:uid="{5AE8AA94-363B-445D-81B0-C944AFBF1362}"/>
    <cellStyle name="Note 57 3" xfId="6955" xr:uid="{F6115D09-9F28-42DB-83D6-98C1D69A06D2}"/>
    <cellStyle name="Note 58" xfId="6956" xr:uid="{D7464374-9A69-4691-B049-347B9D01E212}"/>
    <cellStyle name="Note 58 2" xfId="6957" xr:uid="{7E91FE27-563B-4C7D-9351-9876AC836E6F}"/>
    <cellStyle name="Note 58 3" xfId="6958" xr:uid="{9E98DA65-C6E2-4730-8F49-426051C85878}"/>
    <cellStyle name="Note 59" xfId="6959" xr:uid="{C6E55491-9248-4AE6-9EF6-7114653C742C}"/>
    <cellStyle name="Note 59 2" xfId="6960" xr:uid="{06826FE4-510A-4944-8544-E28160739242}"/>
    <cellStyle name="Note 59 3" xfId="6961" xr:uid="{D2C024B2-0641-4084-B1ED-5FA20FB4F062}"/>
    <cellStyle name="Note 6" xfId="6962" xr:uid="{C4BEA423-A28C-4ECB-8B0A-01D30C21A8AF}"/>
    <cellStyle name="Note 6 2" xfId="6963" xr:uid="{F6B13E33-FCB0-4950-ACC9-684FD02A00F7}"/>
    <cellStyle name="Note 6 2 2" xfId="6964" xr:uid="{DC33FFAB-879C-4554-9BFA-38C33D482834}"/>
    <cellStyle name="Note 6 2 2 2" xfId="6965" xr:uid="{3F931AF3-0BD3-497A-A6E9-ACB978BC8656}"/>
    <cellStyle name="Note 6 2 3" xfId="6966" xr:uid="{598D5F92-999D-48F6-AD4A-210F6971486B}"/>
    <cellStyle name="Note 6 2 3 2" xfId="6967" xr:uid="{5063546A-92A4-4669-B3B6-AB8A68821EBF}"/>
    <cellStyle name="Note 6 2 4" xfId="6968" xr:uid="{70420AC4-CC50-41DE-8A6C-70B7F1F341EA}"/>
    <cellStyle name="Note 6 2 5" xfId="6969" xr:uid="{BE024942-6C7C-4A7B-8C60-4ECB3FE6F71B}"/>
    <cellStyle name="Note 6 2 6" xfId="6970" xr:uid="{C6B85BFC-AC2C-4B39-9F6E-56164034835F}"/>
    <cellStyle name="Note 6 3" xfId="6971" xr:uid="{CC3B097F-B466-4CD9-A251-30C0397B9A9D}"/>
    <cellStyle name="Note 6 3 2" xfId="6972" xr:uid="{A60CA7AA-13AA-42B9-A1AA-98B12D58EEE9}"/>
    <cellStyle name="Note 6 4" xfId="6973" xr:uid="{048E37A8-D023-4647-AE64-C33A36A8CB87}"/>
    <cellStyle name="Note 6 4 2" xfId="6974" xr:uid="{26F19FCF-A5CD-409B-936B-8A0D40187763}"/>
    <cellStyle name="Note 6 5" xfId="6975" xr:uid="{5B1F50C2-A6B2-46AB-ABB2-645D64A3992B}"/>
    <cellStyle name="Note 6 6" xfId="6976" xr:uid="{55A675E6-21B0-4187-B764-0181667A0355}"/>
    <cellStyle name="Note 6 7" xfId="6977" xr:uid="{E3FD63AE-9480-49C9-AAE4-AD381115A7B6}"/>
    <cellStyle name="Note 60" xfId="6978" xr:uid="{ECD4E6F6-C891-407F-85EB-0DB67E1246CB}"/>
    <cellStyle name="Note 60 2" xfId="6979" xr:uid="{5193D782-E6D5-4586-843B-57E688CCB122}"/>
    <cellStyle name="Note 60 3" xfId="6980" xr:uid="{05FD0453-47C4-4DEF-944E-7D45AA4C94E9}"/>
    <cellStyle name="Note 61" xfId="6981" xr:uid="{0B094D02-AE27-4485-9110-9B814696945D}"/>
    <cellStyle name="Note 61 2" xfId="6982" xr:uid="{C3758B10-0EED-4679-A65E-98EB56AC9778}"/>
    <cellStyle name="Note 61 3" xfId="6983" xr:uid="{BB9B55A8-ADF6-4C5F-9FA2-BCCF8DAF93AD}"/>
    <cellStyle name="Note 62" xfId="6984" xr:uid="{2A310A27-73BB-4003-B97A-D09A6C477588}"/>
    <cellStyle name="Note 62 2" xfId="6985" xr:uid="{E174AF13-08A6-43B5-81BC-9844D69E0D25}"/>
    <cellStyle name="Note 62 3" xfId="6986" xr:uid="{D7F7AF1E-05A8-41C8-B2F0-E436F78EDBF7}"/>
    <cellStyle name="Note 63" xfId="6987" xr:uid="{A51C7515-4C6B-47D3-8BE1-5E6DC1F2D769}"/>
    <cellStyle name="Note 63 2" xfId="6988" xr:uid="{104CDAAF-66E1-4313-AAD3-34150E90C5B8}"/>
    <cellStyle name="Note 63 3" xfId="6989" xr:uid="{7DBA3CAC-8F2B-4E43-B14B-FD2F3F796520}"/>
    <cellStyle name="Note 64" xfId="6990" xr:uid="{7938DD59-17F6-416D-8CBE-EAF5EAAEAA4B}"/>
    <cellStyle name="Note 64 2" xfId="6991" xr:uid="{B9F86989-B3FC-4211-A207-4B04D25FE6C7}"/>
    <cellStyle name="Note 64 3" xfId="6992" xr:uid="{371199AE-22A0-424C-B0DF-2205B3ECA3B1}"/>
    <cellStyle name="Note 65" xfId="6993" xr:uid="{1B4E1C3F-8724-4D3E-9744-EB8B2A20F507}"/>
    <cellStyle name="Note 65 2" xfId="6994" xr:uid="{870D4A80-4DB5-4071-9F4D-931599654F85}"/>
    <cellStyle name="Note 65 3" xfId="6995" xr:uid="{E6C20517-7922-4102-B37A-686E1DE18EC7}"/>
    <cellStyle name="Note 66" xfId="6996" xr:uid="{A3F88FF1-2A05-4CB0-B01B-B517D3D3382F}"/>
    <cellStyle name="Note 66 2" xfId="6997" xr:uid="{63279D53-921F-4281-B8A8-746464EB15EA}"/>
    <cellStyle name="Note 66 3" xfId="6998" xr:uid="{1F100C9C-2C9F-41FE-BC43-8685981C88EB}"/>
    <cellStyle name="Note 67" xfId="6999" xr:uid="{E66220A4-A64F-4E3E-94E8-89667BF5A26C}"/>
    <cellStyle name="Note 67 2" xfId="7000" xr:uid="{3EEA525C-35DE-47AA-B856-2E17C9869BB2}"/>
    <cellStyle name="Note 67 3" xfId="7001" xr:uid="{E0703ADE-F78B-433F-AB38-BEC3DCEEF030}"/>
    <cellStyle name="Note 68" xfId="7002" xr:uid="{BB5B6ABD-DB26-43E1-AC55-DE1AB8F71416}"/>
    <cellStyle name="Note 68 2" xfId="7003" xr:uid="{CF973F5F-BC87-471F-A5C0-4DDC8EA70966}"/>
    <cellStyle name="Note 68 3" xfId="7004" xr:uid="{3BF49BDE-3E9E-496B-9200-691D1B05358D}"/>
    <cellStyle name="Note 69" xfId="7005" xr:uid="{BD30914D-5180-4BFC-90E3-614730C99B56}"/>
    <cellStyle name="Note 69 2" xfId="7006" xr:uid="{4E28B11F-11A5-4D48-8346-81A8CE246492}"/>
    <cellStyle name="Note 69 3" xfId="7007" xr:uid="{AC4A4FE3-8452-4777-9EE3-363E597B94FD}"/>
    <cellStyle name="Note 7" xfId="7008" xr:uid="{CCF4D2F5-CEB0-4AFE-812D-AA6ADA0ECD36}"/>
    <cellStyle name="Note 7 2" xfId="7009" xr:uid="{9F04CFF7-68B9-426A-A6DC-ED1BBBEEC95E}"/>
    <cellStyle name="Note 7 2 2" xfId="7010" xr:uid="{D20C555F-1189-42C6-8BFB-D95C391E02F9}"/>
    <cellStyle name="Note 7 2 2 2" xfId="7011" xr:uid="{CBF55C61-9491-4F09-AC89-E805D4B766CB}"/>
    <cellStyle name="Note 7 2 3" xfId="7012" xr:uid="{6F932014-1557-4BFD-B669-88DCD1071E39}"/>
    <cellStyle name="Note 7 2 3 2" xfId="7013" xr:uid="{54FC91A7-CE68-417E-B9C2-D5F7CFC08CEC}"/>
    <cellStyle name="Note 7 2 4" xfId="7014" xr:uid="{B2B90888-B67A-4C17-A23B-E8269A1EAC49}"/>
    <cellStyle name="Note 7 2 5" xfId="7015" xr:uid="{CD98CFFA-79D5-424A-9A54-C1527367EFF0}"/>
    <cellStyle name="Note 7 2 6" xfId="7016" xr:uid="{A6CFC84D-7A44-4201-B6E2-998941EF4331}"/>
    <cellStyle name="Note 7 3" xfId="7017" xr:uid="{14487614-1F0C-4616-AC4E-92430AE51EF0}"/>
    <cellStyle name="Note 7 3 2" xfId="7018" xr:uid="{8A2EA195-BFDD-4356-BB86-20BB3EFB30D6}"/>
    <cellStyle name="Note 7 4" xfId="7019" xr:uid="{C373A3D9-221D-4F46-B54B-C562F8B21AAD}"/>
    <cellStyle name="Note 7 4 2" xfId="7020" xr:uid="{EAB38669-2B1E-45AE-BB11-9B220D62A58C}"/>
    <cellStyle name="Note 7 5" xfId="7021" xr:uid="{6E858366-2C25-418A-BF02-F6E8E9904F19}"/>
    <cellStyle name="Note 7 6" xfId="7022" xr:uid="{48D37334-C282-4F21-B834-108211BCEF7C}"/>
    <cellStyle name="Note 7 7" xfId="7023" xr:uid="{37F948E4-6213-4E20-AA27-A44B998380BE}"/>
    <cellStyle name="Note 70" xfId="7024" xr:uid="{D9E717BC-E174-4727-9DE3-8AB0FFB2A8A6}"/>
    <cellStyle name="Note 70 2" xfId="7025" xr:uid="{D7168F7C-C47C-455E-973E-276926ABAE61}"/>
    <cellStyle name="Note 70 3" xfId="7026" xr:uid="{D20DE2AA-E3B9-497D-A724-F2E9ABD73F2B}"/>
    <cellStyle name="Note 71" xfId="7027" xr:uid="{5729579B-8F53-4CD4-8327-7A029E418440}"/>
    <cellStyle name="Note 71 2" xfId="7028" xr:uid="{B35D7A2B-9A4F-4C2A-8F38-C982308010CD}"/>
    <cellStyle name="Note 71 3" xfId="7029" xr:uid="{267D6781-6493-4978-8615-A477D7996365}"/>
    <cellStyle name="Note 8" xfId="7030" xr:uid="{60CA3607-F15A-4B03-ABA5-901B68E96415}"/>
    <cellStyle name="Note 8 2" xfId="7031" xr:uid="{BA4E7262-9D6F-4B6B-879F-7B9DCBACD79F}"/>
    <cellStyle name="Note 8 2 2" xfId="7032" xr:uid="{038063A0-7F09-47C9-A54F-3ADD1CF66447}"/>
    <cellStyle name="Note 8 2 2 2" xfId="7033" xr:uid="{0EE240C3-8622-42EF-968D-DC048B4D8217}"/>
    <cellStyle name="Note 8 2 3" xfId="7034" xr:uid="{CA8EF070-E3D6-4958-AD1B-694F8EA1E1C9}"/>
    <cellStyle name="Note 8 2 3 2" xfId="7035" xr:uid="{FDB134AF-EDD9-4973-9A3D-243BAA7A2D71}"/>
    <cellStyle name="Note 8 2 4" xfId="7036" xr:uid="{1DC192D4-A017-436B-8825-7C1C2B4B49EE}"/>
    <cellStyle name="Note 8 2 5" xfId="7037" xr:uid="{2DA3C20D-FF79-42B7-8677-240B06623957}"/>
    <cellStyle name="Note 8 2 6" xfId="7038" xr:uid="{5E1BC192-EA82-4EA5-BDCA-0611FBCB2CC1}"/>
    <cellStyle name="Note 8 3" xfId="7039" xr:uid="{23DD68C4-704A-4FB8-86D2-435422209523}"/>
    <cellStyle name="Note 8 3 2" xfId="7040" xr:uid="{F8DC1928-B4D5-4CB7-B079-DB26E5B69437}"/>
    <cellStyle name="Note 8 4" xfId="7041" xr:uid="{1E2840E1-FABD-46A6-A4AB-49E3AD0B1EAE}"/>
    <cellStyle name="Note 8 4 2" xfId="7042" xr:uid="{3B1CC653-57D8-4B5F-AC2A-8A9B20169EBF}"/>
    <cellStyle name="Note 8 5" xfId="7043" xr:uid="{F382E8BA-10D6-42F7-ACE9-FA72E95941DE}"/>
    <cellStyle name="Note 8 6" xfId="7044" xr:uid="{A0575FFD-0B51-4F6B-ABB7-074540A433A8}"/>
    <cellStyle name="Note 8 7" xfId="7045" xr:uid="{3F6946F4-EDDE-433B-B859-69B9DE27E20D}"/>
    <cellStyle name="Note 9" xfId="7046" xr:uid="{E25CC7D3-283D-4605-8DBB-C6651DD8890B}"/>
    <cellStyle name="Note 9 2" xfId="7047" xr:uid="{F1FB717C-4900-481D-8AE9-6F6FA1465748}"/>
    <cellStyle name="Note 9 2 2" xfId="7048" xr:uid="{0468905C-FC0D-402C-B0F4-534FC08598F3}"/>
    <cellStyle name="Note 9 2 2 2" xfId="7049" xr:uid="{CB4D072C-C860-4118-838C-7354610E9C1E}"/>
    <cellStyle name="Note 9 2 3" xfId="7050" xr:uid="{C5F17B5A-057A-4200-9257-950554327F0D}"/>
    <cellStyle name="Note 9 2 3 2" xfId="7051" xr:uid="{186E39DB-F893-4800-916E-4DFB192F474C}"/>
    <cellStyle name="Note 9 2 4" xfId="7052" xr:uid="{1BA530BC-058F-4D46-ABB7-F5A28141D5EB}"/>
    <cellStyle name="Note 9 2 5" xfId="7053" xr:uid="{24DBDFBE-28C1-4BEE-B1F1-F5416AFDDF98}"/>
    <cellStyle name="Note 9 2 6" xfId="7054" xr:uid="{5F5058CE-EF24-4B05-AC4D-84B15E499E7C}"/>
    <cellStyle name="Note 9 3" xfId="7055" xr:uid="{8F195A0A-05E7-4151-B146-72E4931C8625}"/>
    <cellStyle name="Note 9 3 2" xfId="7056" xr:uid="{4F5D34C3-B0CC-457F-BB12-749F917682CF}"/>
    <cellStyle name="Note 9 4" xfId="7057" xr:uid="{8E81F104-B517-448E-B829-C3AB34F82054}"/>
    <cellStyle name="Note 9 4 2" xfId="7058" xr:uid="{BE24DF36-63D2-4A40-B2D1-C679E32369C4}"/>
    <cellStyle name="Note 9 5" xfId="7059" xr:uid="{075549AD-B9A5-4C1B-95DD-DCE6891DCCEE}"/>
    <cellStyle name="Note 9 6" xfId="7060" xr:uid="{97FC863A-E97E-4B0A-B266-D6DA9897C6D9}"/>
    <cellStyle name="Note 9 7" xfId="7061" xr:uid="{F588FC6E-A426-4200-A442-93B9371C706E}"/>
    <cellStyle name="Number 1 dec, 9 pt (centred)" xfId="324" xr:uid="{00000000-0005-0000-0000-000036010000}"/>
    <cellStyle name="Number 1 dec, 9 pt (centred) 2" xfId="7062" xr:uid="{231BA5B0-D6ED-4B80-8D2C-2AFB1542644F}"/>
    <cellStyle name="Number 1 dec, 9 pt (centred) 3" xfId="7063" xr:uid="{16B9B96E-F458-48A7-897C-CCD480AD49B3}"/>
    <cellStyle name="Number 1 dec, 9 pt (centred)_Exist Trunk Assets - Transport" xfId="7956" xr:uid="{E27AEF03-330E-4B26-B48F-AAACFB0596F0}"/>
    <cellStyle name="O_#_0dp" xfId="54" xr:uid="{00000000-0005-0000-0000-000037010000}"/>
    <cellStyle name="O_#_0dp 2" xfId="7065" xr:uid="{091F2BA2-29DE-4D3C-AD9B-2BFBE94D38E2}"/>
    <cellStyle name="O_#_0dp 3" xfId="7066" xr:uid="{5E0829CE-F85C-49D2-863C-011320B221CC}"/>
    <cellStyle name="O_#_0dp_Exist Trunk Assets - Transport" xfId="7957" xr:uid="{AA89E964-68E2-4800-9167-7E6C0A8177B6}"/>
    <cellStyle name="O_#_0dp_Future Trunk Assets - Roads" xfId="7064" xr:uid="{F3CBA27B-3A58-4727-941E-EC325896C8AB}"/>
    <cellStyle name="O_#_0dp_Preliminary Results" xfId="55" xr:uid="{00000000-0005-0000-0000-000038010000}"/>
    <cellStyle name="O_#_0dp_Preliminary Results 2" xfId="7068" xr:uid="{27FD7517-CDEB-4E0D-B42E-A49DDE29B2A0}"/>
    <cellStyle name="O_#_0dp_Preliminary Results 3" xfId="7069" xr:uid="{6A7B71B7-B78B-40EA-9610-41B1F48BFC82}"/>
    <cellStyle name="O_#_0dp_Preliminary Results_Exist Trunk Assets - Transport" xfId="7958" xr:uid="{516EEA50-7A31-4061-B3F1-DC2DCE7C7DD8}"/>
    <cellStyle name="O_#_0dp_Preliminary Results_Future Trunk Assets - Roads" xfId="7067" xr:uid="{ADBE9AE2-C7A1-4061-A054-F5B3B1B50988}"/>
    <cellStyle name="O_#_0dp_Wiggins Island Model v3.0 081003" xfId="56" xr:uid="{00000000-0005-0000-0000-000039010000}"/>
    <cellStyle name="O_#_0dp_Wiggins Island Model v3.0 081003 2" xfId="7071" xr:uid="{773D7759-65D7-4433-95E4-A572E1119732}"/>
    <cellStyle name="O_#_0dp_Wiggins Island Model v3.0 081003 3" xfId="7072" xr:uid="{3595C026-417A-4902-A850-97C1A42D380B}"/>
    <cellStyle name="O_#_0dp_Wiggins Island Model v3.0 081003_Exist Trunk Assets - Transport" xfId="7959" xr:uid="{B619411F-00A5-482A-9069-C6EA025F20DD}"/>
    <cellStyle name="O_#_0dp_Wiggins Island Model v3.0 081003_Future Trunk Assets - Roads" xfId="7070" xr:uid="{A71BCBCA-C52F-4602-9512-ACE882BBEFF2}"/>
    <cellStyle name="O_#_4dp" xfId="57" xr:uid="{00000000-0005-0000-0000-00003A010000}"/>
    <cellStyle name="O_#_4dp 2" xfId="7074" xr:uid="{8F6F4CCA-3815-444E-8B1A-790225CEE913}"/>
    <cellStyle name="O_#_4dp 3" xfId="7075" xr:uid="{7A62E366-DD84-49B9-8886-ADD4B338C611}"/>
    <cellStyle name="O_#_4dp_Exist Trunk Assets - Transport" xfId="7960" xr:uid="{AE5B32B3-6FDA-4509-9B1C-2A61F6B6CC8B}"/>
    <cellStyle name="O_#_4dp_Future Trunk Assets - Roads" xfId="7073" xr:uid="{B6E70748-6415-44B1-90E5-DEB928440F32}"/>
    <cellStyle name="O_#_4dp_Preliminary Results" xfId="58" xr:uid="{00000000-0005-0000-0000-00003B010000}"/>
    <cellStyle name="O_#_4dp_Preliminary Results 2" xfId="7077" xr:uid="{D1E21560-1685-4570-BA02-7D664D4B2F55}"/>
    <cellStyle name="O_#_4dp_Preliminary Results 3" xfId="7078" xr:uid="{58C5CFBD-D50A-447C-98B7-32CFCEC47DE1}"/>
    <cellStyle name="O_#_4dp_Preliminary Results_Exist Trunk Assets - Transport" xfId="7961" xr:uid="{574573CE-C7E1-4054-B8E7-3A926E7C41DB}"/>
    <cellStyle name="O_#_4dp_Preliminary Results_Future Trunk Assets - Roads" xfId="7076" xr:uid="{0484F8D8-F25E-4FF4-886B-21F51124A8C9}"/>
    <cellStyle name="O_#_4dp_Wiggins Island Model v3.0 081003" xfId="59" xr:uid="{00000000-0005-0000-0000-00003C010000}"/>
    <cellStyle name="O_#_4dp_Wiggins Island Model v3.0 081003 2" xfId="7080" xr:uid="{3D8DCA18-1E3A-41E9-8F92-B1C0AE211FC9}"/>
    <cellStyle name="O_#_4dp_Wiggins Island Model v3.0 081003 3" xfId="7081" xr:uid="{568DDBDC-DAD0-46ED-AAF2-4E9F015A6924}"/>
    <cellStyle name="O_#_4dp_Wiggins Island Model v3.0 081003_Exist Trunk Assets - Transport" xfId="7962" xr:uid="{A7BD6109-2C38-4441-BF9C-F8D6D5D825A3}"/>
    <cellStyle name="O_#_4dp_Wiggins Island Model v3.0 081003_Future Trunk Assets - Roads" xfId="7079" xr:uid="{B693FA0D-EC2D-49BE-9824-C5997E1D6E2D}"/>
    <cellStyle name="O_%_2dp" xfId="60" xr:uid="{00000000-0005-0000-0000-00003D010000}"/>
    <cellStyle name="O_%_2dp 2" xfId="7083" xr:uid="{9EFFA552-89A7-4450-8A17-1462C84703E1}"/>
    <cellStyle name="O_%_2dp 3" xfId="7084" xr:uid="{1C7F2FF9-18ED-4E45-91D2-69DD5C3791A1}"/>
    <cellStyle name="O_%_2dp_Exist Trunk Assets - Transport" xfId="7963" xr:uid="{11DC0D9F-6E38-4A5A-806A-11E4E0D2A757}"/>
    <cellStyle name="O_%_2dp_Future Trunk Assets - Roads" xfId="7082" xr:uid="{0097E03D-E100-48A0-A84C-E6B22A04D05E}"/>
    <cellStyle name="O_%_2dp_Preliminary Results" xfId="61" xr:uid="{00000000-0005-0000-0000-00003E010000}"/>
    <cellStyle name="O_%_2dp_Preliminary Results 2" xfId="7086" xr:uid="{C9CA5E96-6CA8-47A0-9982-1CB79455C73C}"/>
    <cellStyle name="O_%_2dp_Preliminary Results 3" xfId="7087" xr:uid="{DD5D4E90-96F2-4E26-8697-58EDBEDB1FDA}"/>
    <cellStyle name="O_%_2dp_Preliminary Results_Exist Trunk Assets - Transport" xfId="7964" xr:uid="{FAD64C42-ADB5-466A-AD8B-75B6E30519D4}"/>
    <cellStyle name="O_%_2dp_Preliminary Results_Future Trunk Assets - Roads" xfId="7085" xr:uid="{00631349-334C-4B2A-A610-B9EC61805318}"/>
    <cellStyle name="O_%_2dp_Wiggins Island Model v3.0 081003" xfId="62" xr:uid="{00000000-0005-0000-0000-00003F010000}"/>
    <cellStyle name="O_%_2dp_Wiggins Island Model v3.0 081003 2" xfId="7089" xr:uid="{A7FDDA3D-7AF2-4A31-A4F9-53E2591F9226}"/>
    <cellStyle name="O_%_2dp_Wiggins Island Model v3.0 081003 3" xfId="7090" xr:uid="{7EDEDC3A-02ED-4CB3-B5D0-D8EC94459772}"/>
    <cellStyle name="O_%_2dp_Wiggins Island Model v3.0 081003_Exist Trunk Assets - Transport" xfId="7965" xr:uid="{6949BB7D-DAE6-4259-9CD1-EC75FC346A76}"/>
    <cellStyle name="O_%_2dp_Wiggins Island Model v3.0 081003_Future Trunk Assets - Roads" xfId="7088" xr:uid="{7F30710F-3319-4352-B05C-45B4BAC551AA}"/>
    <cellStyle name="O_Date" xfId="63" xr:uid="{00000000-0005-0000-0000-000040010000}"/>
    <cellStyle name="O_Date 2" xfId="7092" xr:uid="{F98183E0-B2A5-40AB-9D3B-5C9B902DB56D}"/>
    <cellStyle name="O_Date 3" xfId="7093" xr:uid="{C2A52116-7D98-4458-A12B-F25B9C3E6EB1}"/>
    <cellStyle name="O_Date_Exist Trunk Assets - Transport" xfId="7966" xr:uid="{A04464BC-54FA-42CA-93ED-C12026D9B57B}"/>
    <cellStyle name="O_Date_Future Trunk Assets - Roads" xfId="7091" xr:uid="{6656D740-157C-4F9B-B5CA-2A54B42E067C}"/>
    <cellStyle name="O_Date_Preliminary Results" xfId="64" xr:uid="{00000000-0005-0000-0000-000041010000}"/>
    <cellStyle name="O_Date_Preliminary Results 2" xfId="7095" xr:uid="{E1081F41-3077-4129-BD53-3AC35B81B0FF}"/>
    <cellStyle name="O_Date_Preliminary Results 3" xfId="7096" xr:uid="{DE3CB1F3-9178-452F-A33A-8E33A4FD562E}"/>
    <cellStyle name="O_Date_Preliminary Results_Exist Trunk Assets - Transport" xfId="7967" xr:uid="{4533C0C6-79C3-4AC0-96EC-A718E8B88995}"/>
    <cellStyle name="O_Date_Preliminary Results_Future Trunk Assets - Roads" xfId="7094" xr:uid="{F57098BE-4050-4D5E-B40E-7BE3B2A93463}"/>
    <cellStyle name="O_Date_Wiggins Island Model v3.0 081003" xfId="65" xr:uid="{00000000-0005-0000-0000-000042010000}"/>
    <cellStyle name="O_Date_Wiggins Island Model v3.0 081003 2" xfId="7098" xr:uid="{05FABF62-3CC4-4640-B2B8-29F65522C906}"/>
    <cellStyle name="O_Date_Wiggins Island Model v3.0 081003 3" xfId="7099" xr:uid="{30D8A52F-5D11-4864-A900-EFB3E688C6F4}"/>
    <cellStyle name="O_Date_Wiggins Island Model v3.0 081003_Exist Trunk Assets - Transport" xfId="7968" xr:uid="{83B6F1A9-153F-4E81-9BAF-4E3816373D19}"/>
    <cellStyle name="O_Date_Wiggins Island Model v3.0 081003_Future Trunk Assets - Roads" xfId="7097" xr:uid="{F5CCEDF1-F257-4291-B806-C8469259BE14}"/>
    <cellStyle name="O_Text" xfId="66" xr:uid="{00000000-0005-0000-0000-000043010000}"/>
    <cellStyle name="O_Text 2" xfId="7101" xr:uid="{B9D22B73-DC88-4248-974D-F3AE71B08DC3}"/>
    <cellStyle name="O_Text 3" xfId="7102" xr:uid="{FD183108-2BC0-464A-AAF3-34C01AAF3065}"/>
    <cellStyle name="O_Text_Exist Trunk Assets - Transport" xfId="7969" xr:uid="{E362C9BA-316D-4A1E-9542-D024FE0EF49B}"/>
    <cellStyle name="O_Text_Future Trunk Assets - Roads" xfId="7100" xr:uid="{F586409B-F5F5-4B7B-A9BC-69FE42C5F23A}"/>
    <cellStyle name="O_Text_Preliminary Results" xfId="67" xr:uid="{00000000-0005-0000-0000-000044010000}"/>
    <cellStyle name="O_Text_Preliminary Results 2" xfId="7104" xr:uid="{E3717E9A-CB3A-4981-AE5B-D73DAFDD9486}"/>
    <cellStyle name="O_Text_Preliminary Results 3" xfId="7105" xr:uid="{07178CFD-27D4-44FE-89AF-46BC93A0FA95}"/>
    <cellStyle name="O_Text_Preliminary Results_Exist Trunk Assets - Transport" xfId="7970" xr:uid="{778437AB-2BF8-45DC-94FD-69F438196958}"/>
    <cellStyle name="O_Text_Preliminary Results_Future Trunk Assets - Roads" xfId="7103" xr:uid="{F87EECE6-8F67-46B6-A2D0-1294C33FE0F0}"/>
    <cellStyle name="O_Text_WICT Operating Cost 20080820" xfId="325" xr:uid="{00000000-0005-0000-0000-000045010000}"/>
    <cellStyle name="O_Text_WICT Operating Cost 20080820 2" xfId="7107" xr:uid="{CB6E05A3-4310-4A9F-8F1E-5B7B93656918}"/>
    <cellStyle name="O_Text_WICT Operating Cost 20080820 3" xfId="7108" xr:uid="{6202C14D-0D2D-400A-864E-A0E01DE406B3}"/>
    <cellStyle name="O_Text_WICT Operating Cost 20080820_Exist Trunk Assets - Transport" xfId="7971" xr:uid="{5941579F-364E-4920-A841-77EF8C06F1EC}"/>
    <cellStyle name="O_Text_WICT Operating Cost 20080820_Future Trunk Assets - Roads" xfId="7106" xr:uid="{AE766534-0EFD-48CD-8E09-0802FA80348C}"/>
    <cellStyle name="O_Text_Wiggins Island Model v3.0 081003" xfId="68" xr:uid="{00000000-0005-0000-0000-000046010000}"/>
    <cellStyle name="O_Text_Wiggins Island Model v3.0 081003 2" xfId="7110" xr:uid="{823BFDA1-44F5-4827-AC8D-9F48D5A19824}"/>
    <cellStyle name="O_Text_Wiggins Island Model v3.0 081003 3" xfId="7111" xr:uid="{0D679D6C-718D-4FA3-9BF4-0C280DF1A7B2}"/>
    <cellStyle name="O_Text_Wiggins Island Model v3.0 081003_Exist Trunk Assets - Transport" xfId="7972" xr:uid="{334115A8-36EF-4F3E-85F7-560EA91934C3}"/>
    <cellStyle name="O_Text_Wiggins Island Model v3.0 081003_Future Trunk Assets - Roads" xfId="7109" xr:uid="{69D92B48-CF31-4E35-AE83-D1107786F4C0}"/>
    <cellStyle name="Output 10" xfId="7112" xr:uid="{A65F67AF-7AC3-42FB-A2E4-4F76AC44EC74}"/>
    <cellStyle name="Output 10 2" xfId="7113" xr:uid="{AA933131-45E5-42C5-8470-C91745692201}"/>
    <cellStyle name="Output 10 3" xfId="7114" xr:uid="{72C6964E-6FCB-4E82-AEB0-AD9D386E23CA}"/>
    <cellStyle name="Output 11" xfId="7115" xr:uid="{DDAC4353-EA48-4EDE-BE61-44F7E49AC17B}"/>
    <cellStyle name="Output 11 2" xfId="7116" xr:uid="{2879BC62-CC5F-4449-A37B-381A4BD26AF0}"/>
    <cellStyle name="Output 11 3" xfId="7117" xr:uid="{539F5E0A-6451-4765-BD64-A29B4287D4B7}"/>
    <cellStyle name="Output 12" xfId="7118" xr:uid="{57338596-C81C-4C48-972E-43DED0DD7ED2}"/>
    <cellStyle name="Output 12 2" xfId="7119" xr:uid="{BFF88651-8A83-4455-B024-5D1BE1AA4D69}"/>
    <cellStyle name="Output 12 3" xfId="7120" xr:uid="{06A7D0CB-AE8B-4806-A47D-B3104BCD9FDC}"/>
    <cellStyle name="Output 13" xfId="7121" xr:uid="{29C75164-F6C0-4BD8-88A7-2A8969FBBB0B}"/>
    <cellStyle name="Output 13 2" xfId="7122" xr:uid="{9486C259-BED4-4CBF-9C1A-5C0ABB572318}"/>
    <cellStyle name="Output 13 3" xfId="7123" xr:uid="{92229FE4-80F3-47BC-B834-0675F75F9CAE}"/>
    <cellStyle name="Output 14" xfId="7124" xr:uid="{94675F6E-D7C9-4C45-8F6A-4A0DCEBE7CBF}"/>
    <cellStyle name="Output 14 2" xfId="7125" xr:uid="{A97FF9BF-4B1D-4E8F-B806-BC76C46C43C1}"/>
    <cellStyle name="Output 14 3" xfId="7126" xr:uid="{2C8B4E7D-1902-4C7C-A336-51CC966B5A3F}"/>
    <cellStyle name="Output 15" xfId="7127" xr:uid="{39A756E2-A9AB-41C5-B094-B0CA963616A5}"/>
    <cellStyle name="Output 15 2" xfId="7128" xr:uid="{A6043C28-91A8-4728-BF3A-B00B44D119EF}"/>
    <cellStyle name="Output 15 3" xfId="7129" xr:uid="{582F0D5B-4851-4E31-A69D-5F15DE408FBB}"/>
    <cellStyle name="Output 16" xfId="7130" xr:uid="{E67DC29C-FEB1-4358-BEFF-60AF86682F26}"/>
    <cellStyle name="Output 16 2" xfId="7131" xr:uid="{F681B8A5-8518-4EB1-A4C2-FF484DD85084}"/>
    <cellStyle name="Output 16 3" xfId="7132" xr:uid="{831F99B4-D697-4F16-97FB-B561B7AD6E92}"/>
    <cellStyle name="Output 17" xfId="7133" xr:uid="{0A269BCB-8BE6-4D20-B422-870BADDE58D7}"/>
    <cellStyle name="Output 17 2" xfId="7134" xr:uid="{854DD18E-3B43-4D96-8CE1-5D44C93D187F}"/>
    <cellStyle name="Output 17 3" xfId="7135" xr:uid="{BF3439F6-1094-4AB5-8088-58415EDD3CA6}"/>
    <cellStyle name="Output 18" xfId="7136" xr:uid="{ED81FF48-4E82-499E-A70E-901A2CEBB466}"/>
    <cellStyle name="Output 18 2" xfId="7137" xr:uid="{D86687DD-0071-45E5-9185-24CD71C7D195}"/>
    <cellStyle name="Output 18 3" xfId="7138" xr:uid="{5ED71279-F98D-4977-97D4-B31DB2A2454D}"/>
    <cellStyle name="Output 19" xfId="7139" xr:uid="{5EF366E8-4111-432B-81BC-AF9F3ADE5601}"/>
    <cellStyle name="Output 19 2" xfId="7140" xr:uid="{015E0F56-F795-4762-BEAB-CF7F46D11B0C}"/>
    <cellStyle name="Output 19 3" xfId="7141" xr:uid="{CC8FC267-04A2-42C0-B993-7BFFF3697BB5}"/>
    <cellStyle name="Output 2" xfId="69" xr:uid="{00000000-0005-0000-0000-000047010000}"/>
    <cellStyle name="Output 2 2" xfId="7142" xr:uid="{FB8808BD-4453-4D6D-B44E-3B9CE77E3E7D}"/>
    <cellStyle name="Output 2 3" xfId="7143" xr:uid="{E85F52F1-0CF4-4FC8-A3E9-3B5D9EB4ED3B}"/>
    <cellStyle name="Output 2_Exist Trunk Assets - Transport" xfId="7973" xr:uid="{1950F35F-F63F-4BBB-9F31-843002D66155}"/>
    <cellStyle name="Output 20" xfId="7144" xr:uid="{021D3D55-6ED5-4E43-AECC-AD7374C30166}"/>
    <cellStyle name="Output 20 2" xfId="7145" xr:uid="{EFAA1BCA-BBAD-4E73-B3D7-256EE0F96C5F}"/>
    <cellStyle name="Output 20 3" xfId="7146" xr:uid="{EE5544E6-86B9-4335-9923-BB98F8038D92}"/>
    <cellStyle name="Output 21" xfId="7147" xr:uid="{CB8D44E3-19B2-4F94-9C8E-2F025E9D638D}"/>
    <cellStyle name="Output 21 2" xfId="7148" xr:uid="{2E9C4D4F-F45B-4962-A1FA-38C99A3E2FF3}"/>
    <cellStyle name="Output 21 3" xfId="7149" xr:uid="{4BF59D5A-848D-49C9-8A81-AA3D94FC6A2C}"/>
    <cellStyle name="Output 22" xfId="7150" xr:uid="{311B7376-001C-43C0-B03F-21582D5664AB}"/>
    <cellStyle name="Output 22 2" xfId="7151" xr:uid="{AFF41489-6B75-463D-B161-F5B1EA186101}"/>
    <cellStyle name="Output 22 3" xfId="7152" xr:uid="{061D0EBD-D00C-4779-BDDA-C398C3CB59D4}"/>
    <cellStyle name="Output 23" xfId="7153" xr:uid="{BBE0C85B-36C3-401B-BD21-BE93AB00FDB7}"/>
    <cellStyle name="Output 23 2" xfId="7154" xr:uid="{2418E554-7210-4F46-8421-A61B2E20DCB6}"/>
    <cellStyle name="Output 23 3" xfId="7155" xr:uid="{B37BDBF0-C75A-4EE6-BBF3-04E6E8D96090}"/>
    <cellStyle name="Output 24" xfId="7156" xr:uid="{6A802FA6-E2D9-4D79-A5BB-857C77111955}"/>
    <cellStyle name="Output 24 2" xfId="7157" xr:uid="{790419DF-B8FF-4A33-B330-78EB75323903}"/>
    <cellStyle name="Output 24 3" xfId="7158" xr:uid="{ED7EF275-1C4D-4FDE-9160-971C956D2243}"/>
    <cellStyle name="Output 25" xfId="7159" xr:uid="{574388B0-E00D-4EF7-9B9E-8030CAE77435}"/>
    <cellStyle name="Output 25 2" xfId="7160" xr:uid="{E2DFC276-BC0D-46FF-8693-2EF2007B5407}"/>
    <cellStyle name="Output 25 3" xfId="7161" xr:uid="{3F21D938-FCE8-478F-85A3-990744045EF4}"/>
    <cellStyle name="Output 26" xfId="7162" xr:uid="{7F501C32-36B3-469C-94D8-CCE44CF48934}"/>
    <cellStyle name="Output 26 2" xfId="7163" xr:uid="{05C58DB6-3639-4C41-B4DA-688A2283BE1B}"/>
    <cellStyle name="Output 26 3" xfId="7164" xr:uid="{7599FC66-F693-41F1-ADF2-B6F7724A9DC0}"/>
    <cellStyle name="Output 27" xfId="7165" xr:uid="{41B6A270-0DC8-42F3-B300-CAF4C8B3C2B5}"/>
    <cellStyle name="Output 27 2" xfId="7166" xr:uid="{CCCE5F90-FA1A-49D7-BB2F-31A263DDB7D6}"/>
    <cellStyle name="Output 27 3" xfId="7167" xr:uid="{107AE7E5-E105-4DDA-8746-9D7EEC69CD14}"/>
    <cellStyle name="Output 28" xfId="7168" xr:uid="{42C9F216-A31C-4C19-81D8-2F2EC9B4EDD2}"/>
    <cellStyle name="Output 28 2" xfId="7169" xr:uid="{421B90E6-CDB2-4219-BD4E-AA612295C07E}"/>
    <cellStyle name="Output 28 3" xfId="7170" xr:uid="{4D23D0D4-46CA-4B74-AA58-DC9D8C00665A}"/>
    <cellStyle name="Output 29" xfId="7171" xr:uid="{5D29811B-9B9D-4067-ACBA-6F30C16BEE47}"/>
    <cellStyle name="Output 29 2" xfId="7172" xr:uid="{42414A78-00CD-4B0C-B84E-B10F543C43C5}"/>
    <cellStyle name="Output 29 3" xfId="7173" xr:uid="{5E72914A-C706-497D-83C5-F3C8F9FAC316}"/>
    <cellStyle name="Output 3" xfId="7174" xr:uid="{8E0FC58E-0002-4ED2-A199-D1FAACF6BA47}"/>
    <cellStyle name="Output 3 2" xfId="7175" xr:uid="{6103CB7B-52AF-4E39-BF71-F7C69C493FAB}"/>
    <cellStyle name="Output 3 3" xfId="7176" xr:uid="{158DE68E-4A65-4B0A-891F-E7A0F961445A}"/>
    <cellStyle name="Output 30" xfId="7177" xr:uid="{87B2655D-0BB8-4214-B8F9-261EFB9BA441}"/>
    <cellStyle name="Output 30 2" xfId="7178" xr:uid="{4C205ED0-2162-4004-9802-D0CDB3496FCD}"/>
    <cellStyle name="Output 30 3" xfId="7179" xr:uid="{C23D010A-343B-48CA-AD1A-8DF415FA66CD}"/>
    <cellStyle name="Output 31" xfId="7180" xr:uid="{13265D72-BC7D-4619-9D94-C5BEE04728E0}"/>
    <cellStyle name="Output 31 2" xfId="7181" xr:uid="{4A8AD67B-0BE8-4B03-81C2-B6F8ACD8C700}"/>
    <cellStyle name="Output 31 3" xfId="7182" xr:uid="{C0491CAA-8F68-49C0-AFED-3FFA3877CC3E}"/>
    <cellStyle name="Output 32" xfId="7183" xr:uid="{48E39656-559F-4C74-9B59-249212ED10A1}"/>
    <cellStyle name="Output 32 2" xfId="7184" xr:uid="{6F887824-89ED-48F3-92D8-92CE8FE6B337}"/>
    <cellStyle name="Output 32 3" xfId="7185" xr:uid="{D89E8157-0B6D-484E-8BE8-BBDD0E78342C}"/>
    <cellStyle name="Output 33" xfId="7186" xr:uid="{F4FBBAB3-418E-4F8D-8BE2-88C388AB9428}"/>
    <cellStyle name="Output 33 2" xfId="7187" xr:uid="{852AF6A1-5767-4E7C-AECC-1A131DF72CE5}"/>
    <cellStyle name="Output 33 3" xfId="7188" xr:uid="{F3580A01-0AC8-4D54-BA8C-D878D340648A}"/>
    <cellStyle name="Output 34" xfId="7189" xr:uid="{9D810327-346A-4B47-A99C-BC03C5B8C243}"/>
    <cellStyle name="Output 34 2" xfId="7190" xr:uid="{A71DB9A8-0304-4FC1-AC46-91509A7F3B67}"/>
    <cellStyle name="Output 34 3" xfId="7191" xr:uid="{7DC609D6-40EA-4DC7-BFA7-8EED06DCDC59}"/>
    <cellStyle name="Output 35" xfId="7192" xr:uid="{2D833154-4225-497F-8ADE-D2B0BF2B398D}"/>
    <cellStyle name="Output 35 2" xfId="7193" xr:uid="{BE769A2B-3E64-466C-B94D-DD192C11FF88}"/>
    <cellStyle name="Output 35 3" xfId="7194" xr:uid="{3EE02BC0-3C1A-4566-89F1-1E6E82D33FDE}"/>
    <cellStyle name="Output 36" xfId="7195" xr:uid="{7126B274-D85B-4B6C-9387-5F7F60A7BB35}"/>
    <cellStyle name="Output 36 2" xfId="7196" xr:uid="{368F5D32-B990-4246-8171-040DDEB2C0F6}"/>
    <cellStyle name="Output 36 3" xfId="7197" xr:uid="{1D4818A4-86EE-48FF-8093-88D532D1D59A}"/>
    <cellStyle name="Output 37" xfId="7198" xr:uid="{D7F83A1B-A0DC-4C1C-80DB-BC05E5EC867B}"/>
    <cellStyle name="Output 37 2" xfId="7199" xr:uid="{7AFDA0BF-46F2-4B16-BE32-C754A5FF857B}"/>
    <cellStyle name="Output 37 3" xfId="7200" xr:uid="{34636F7C-DDA8-4652-A65B-7F5132DEF556}"/>
    <cellStyle name="Output 4" xfId="7201" xr:uid="{E05A839D-CCD4-4AA2-A92A-DD129FD65572}"/>
    <cellStyle name="Output 4 2" xfId="7202" xr:uid="{A8AE3885-90EF-4987-B3B1-93A1B597C59F}"/>
    <cellStyle name="Output 4 3" xfId="7203" xr:uid="{A3822B6F-F67A-4C43-9D74-73C771E80E9D}"/>
    <cellStyle name="Output 5" xfId="7204" xr:uid="{E0A3EB60-9868-4C12-8C92-8624E51DB4C8}"/>
    <cellStyle name="Output 5 2" xfId="7205" xr:uid="{2ADDEF5F-BDC5-4029-B129-EE97ADFCD19F}"/>
    <cellStyle name="Output 5 3" xfId="7206" xr:uid="{800B5AC4-C2F3-4294-A51E-388DC55B9913}"/>
    <cellStyle name="Output 6" xfId="7207" xr:uid="{BB2987D7-2E6F-49A8-A0A1-3872259465D7}"/>
    <cellStyle name="Output 6 2" xfId="7208" xr:uid="{4F2AEEEE-CE6C-438F-ABE4-58DD10F0C20E}"/>
    <cellStyle name="Output 6 3" xfId="7209" xr:uid="{BF20D7B4-C309-4F09-A05E-A414073318D0}"/>
    <cellStyle name="Output 7" xfId="7210" xr:uid="{0E8BD1BB-E526-4A6E-8CAF-07E9ECF3E0E4}"/>
    <cellStyle name="Output 7 2" xfId="7211" xr:uid="{3986F7EB-DF85-4492-A785-EA8F29882705}"/>
    <cellStyle name="Output 7 3" xfId="7212" xr:uid="{4E0CF3C7-267E-44F5-A77C-84E33ECFF3B8}"/>
    <cellStyle name="Output 8" xfId="7213" xr:uid="{1AA300F6-991C-4A89-BC35-AB3FC1B1BA33}"/>
    <cellStyle name="Output 8 2" xfId="7214" xr:uid="{D82B045F-44A3-48B6-B4EC-582C2FF29EB1}"/>
    <cellStyle name="Output 8 3" xfId="7215" xr:uid="{24CB4D05-C08B-4DFA-8FAD-CD1B1E1E0779}"/>
    <cellStyle name="Output 9" xfId="7216" xr:uid="{33B36BDB-F160-46FB-B1E4-3D8467683286}"/>
    <cellStyle name="Output 9 2" xfId="7217" xr:uid="{5CB160D5-E5DE-4D74-8E32-F5AF933CF098}"/>
    <cellStyle name="Output 9 3" xfId="7218" xr:uid="{354C5737-9A60-4707-B346-29212240BBE5}"/>
    <cellStyle name="P/N" xfId="326" xr:uid="{00000000-0005-0000-0000-000048010000}"/>
    <cellStyle name="P/N 2" xfId="7219" xr:uid="{EA493822-0E81-42AF-9EAA-B5C1384268C5}"/>
    <cellStyle name="P/N 3" xfId="7220" xr:uid="{61020EDD-AE85-40F5-A792-F39BC1A724B9}"/>
    <cellStyle name="P/N_Exist Trunk Assets - Transport" xfId="7974" xr:uid="{33D358D4-6670-455E-8FFB-3688AC64BABF}"/>
    <cellStyle name="Percent" xfId="2" builtinId="5"/>
    <cellStyle name="Percent [0]" xfId="327" xr:uid="{00000000-0005-0000-0000-00004A010000}"/>
    <cellStyle name="Percent [0] 10" xfId="7221" xr:uid="{9777985C-376E-4FB6-B330-915FBC90B9BA}"/>
    <cellStyle name="Percent [0] 10 2" xfId="7222" xr:uid="{8C675C86-7153-44EE-BA0D-9C84759D836B}"/>
    <cellStyle name="Percent [0] 10 3" xfId="7223" xr:uid="{0E8FE9E8-F2D7-4194-9C8B-E0D831725A4E}"/>
    <cellStyle name="Percent [0] 11" xfId="7224" xr:uid="{144CFFB9-5BE7-49C8-9124-786BCDAF2C8F}"/>
    <cellStyle name="Percent [0] 11 2" xfId="7225" xr:uid="{113AE187-007A-417C-842E-3D9FF3F4031C}"/>
    <cellStyle name="Percent [0] 11 3" xfId="7226" xr:uid="{CD70F9E5-9E93-4530-A18B-C73FFDE03A55}"/>
    <cellStyle name="Percent [0] 12" xfId="7227" xr:uid="{A3692B8B-3E16-4339-9167-9E902944B598}"/>
    <cellStyle name="Percent [0] 13" xfId="7228" xr:uid="{5EA66418-5BC1-47F5-8145-2C9F6E4C9784}"/>
    <cellStyle name="Percent [0] 2" xfId="328" xr:uid="{00000000-0005-0000-0000-00004B010000}"/>
    <cellStyle name="Percent [0] 2 2" xfId="329" xr:uid="{00000000-0005-0000-0000-00004C010000}"/>
    <cellStyle name="Percent [0] 2 2 2" xfId="7229" xr:uid="{3586E89E-5537-4246-9B0D-F08AF1A053C2}"/>
    <cellStyle name="Percent [0] 2 2 3" xfId="7230" xr:uid="{F8BA4D97-435A-4B63-8ED2-4EA5BB7F058E}"/>
    <cellStyle name="Percent [0] 2 2_Exist Trunk Assets - Transport" xfId="7977" xr:uid="{9CB43A90-442F-4842-BEF9-7AC108FB4336}"/>
    <cellStyle name="Percent [0] 2 3" xfId="7231" xr:uid="{0B7E6575-6D09-480F-A63E-0B0C2B6A5899}"/>
    <cellStyle name="Percent [0] 2 4" xfId="7232" xr:uid="{44A46FD1-64E4-4E1A-A434-8513A55A257A}"/>
    <cellStyle name="Percent [0] 2_Exist Trunk Assets - Transport" xfId="7976" xr:uid="{992D2538-7AFE-4F08-AF55-4DC03F178597}"/>
    <cellStyle name="Percent [0] 3" xfId="330" xr:uid="{00000000-0005-0000-0000-00004D010000}"/>
    <cellStyle name="Percent [0] 3 2" xfId="331" xr:uid="{00000000-0005-0000-0000-00004E010000}"/>
    <cellStyle name="Percent [0] 3 2 2" xfId="7233" xr:uid="{2D2E1DEB-72CC-44FB-804D-25AD086B492C}"/>
    <cellStyle name="Percent [0] 3 2 3" xfId="7234" xr:uid="{AF2A596F-9591-4E7D-A9D6-0B61C36589F0}"/>
    <cellStyle name="Percent [0] 3 2_Exist Trunk Assets - Transport" xfId="7979" xr:uid="{D7118B02-4A0D-4C60-BB17-4FDD02BC204D}"/>
    <cellStyle name="Percent [0] 3 3" xfId="7235" xr:uid="{551E08F1-299F-4ECC-82D0-411CC395AEC6}"/>
    <cellStyle name="Percent [0] 3 4" xfId="7236" xr:uid="{36DB815C-231F-401A-80A2-8B7F22FCFE91}"/>
    <cellStyle name="Percent [0] 3_Exist Trunk Assets - Transport" xfId="7978" xr:uid="{6A6BD161-F3E8-422F-BB28-92D001C11444}"/>
    <cellStyle name="Percent [0] 4" xfId="332" xr:uid="{00000000-0005-0000-0000-00004F010000}"/>
    <cellStyle name="Percent [0] 4 2" xfId="333" xr:uid="{00000000-0005-0000-0000-000050010000}"/>
    <cellStyle name="Percent [0] 4 2 2" xfId="7237" xr:uid="{D6EAF721-6BBC-4FC4-B7D7-6F578D0FA179}"/>
    <cellStyle name="Percent [0] 4 2 3" xfId="7238" xr:uid="{FC54CEFF-C52A-4295-87C7-5CCE89B7B77F}"/>
    <cellStyle name="Percent [0] 4 2_Exist Trunk Assets - Transport" xfId="7981" xr:uid="{D76E1E9D-C854-493F-9A5C-E431CE8E4A33}"/>
    <cellStyle name="Percent [0] 4 3" xfId="7239" xr:uid="{C8EE4579-5247-4649-824B-F2988F4613B1}"/>
    <cellStyle name="Percent [0] 4 4" xfId="7240" xr:uid="{227353B5-1FF3-4911-BADF-3B96BD517759}"/>
    <cellStyle name="Percent [0] 4_Exist Trunk Assets - Transport" xfId="7980" xr:uid="{69819AFC-D3C1-4210-8C7C-ECA57F81B8CD}"/>
    <cellStyle name="Percent [0] 5" xfId="334" xr:uid="{00000000-0005-0000-0000-000051010000}"/>
    <cellStyle name="Percent [0] 5 2" xfId="335" xr:uid="{00000000-0005-0000-0000-000052010000}"/>
    <cellStyle name="Percent [0] 5 2 2" xfId="7241" xr:uid="{F5BAA9DC-371D-4C0F-A21C-1921FCC91F89}"/>
    <cellStyle name="Percent [0] 5 2 3" xfId="7242" xr:uid="{047C408E-ED1D-403D-913D-41293CBD22D3}"/>
    <cellStyle name="Percent [0] 5 2_Exist Trunk Assets - Transport" xfId="7983" xr:uid="{4281155F-3F9A-4F23-9FB4-E8EA97AB69BE}"/>
    <cellStyle name="Percent [0] 5 3" xfId="7243" xr:uid="{BC2FE31E-0FAB-458D-9B6B-B8D277073C13}"/>
    <cellStyle name="Percent [0] 5 4" xfId="7244" xr:uid="{23F58B4C-1654-4D1F-B77D-293636FC67FB}"/>
    <cellStyle name="Percent [0] 5_Exist Trunk Assets - Transport" xfId="7982" xr:uid="{94630F84-FE8F-4120-9701-64339E242611}"/>
    <cellStyle name="Percent [0] 6" xfId="7245" xr:uid="{30A3DADF-020B-4630-8AB3-0D93B768F974}"/>
    <cellStyle name="Percent [0] 6 2" xfId="7246" xr:uid="{2AC0FAE9-F674-4E99-993E-38D31EB1A702}"/>
    <cellStyle name="Percent [0] 6 3" xfId="7247" xr:uid="{FE0C33AD-FEA0-4989-B7D1-9CE5EFDF0290}"/>
    <cellStyle name="Percent [0] 7" xfId="7248" xr:uid="{B1ED0FED-1DE5-4A0D-9294-659F9AA97A3E}"/>
    <cellStyle name="Percent [0] 7 2" xfId="7249" xr:uid="{F78B0FCD-72BC-43F1-9F18-0E19549B88DC}"/>
    <cellStyle name="Percent [0] 7 3" xfId="7250" xr:uid="{56BFCF73-369C-4B1C-9871-498873A33600}"/>
    <cellStyle name="Percent [0] 8" xfId="7251" xr:uid="{669013A7-68EC-407F-AC2D-37122115E8ED}"/>
    <cellStyle name="Percent [0] 8 2" xfId="7252" xr:uid="{FB13C75C-31A8-4028-9378-5EA498EE746D}"/>
    <cellStyle name="Percent [0] 8 3" xfId="7253" xr:uid="{3C8DA4B2-A0DF-46A0-B641-FFAE04116FEA}"/>
    <cellStyle name="Percent [0] 9" xfId="7254" xr:uid="{3BB11064-DE27-4831-BACE-1F54E1812844}"/>
    <cellStyle name="Percent [0] 9 2" xfId="7255" xr:uid="{0E45F68F-AAD4-4914-A906-77E72B1412DB}"/>
    <cellStyle name="Percent [0] 9 3" xfId="7256" xr:uid="{D5CB7DC2-81A3-4793-9080-4B7386007242}"/>
    <cellStyle name="Percent [0]_Exist Trunk Assets - Transport" xfId="7975" xr:uid="{ECA48466-FDBA-41D7-BCBB-895C30EE219D}"/>
    <cellStyle name="Percent [00]" xfId="336" xr:uid="{00000000-0005-0000-0000-000053010000}"/>
    <cellStyle name="Percent [00] 2" xfId="337" xr:uid="{00000000-0005-0000-0000-000054010000}"/>
    <cellStyle name="Percent [00] 2 2" xfId="7257" xr:uid="{4636BE6C-E815-4493-ABBC-96596329DBBF}"/>
    <cellStyle name="Percent [00] 2 3" xfId="7258" xr:uid="{8CB9800C-3430-4600-ACBB-E1EB4F47E221}"/>
    <cellStyle name="Percent [00] 2_Exist Trunk Assets - Transport" xfId="7985" xr:uid="{95D5735E-AE8B-49FC-9A53-91C9CBD35B34}"/>
    <cellStyle name="Percent [00] 3" xfId="338" xr:uid="{00000000-0005-0000-0000-000055010000}"/>
    <cellStyle name="Percent [00] 3 2" xfId="7259" xr:uid="{D4FB15A0-A150-47FA-A13C-413D6B3A32EE}"/>
    <cellStyle name="Percent [00] 3 3" xfId="7260" xr:uid="{8D1B428F-90B3-433E-AA20-1A69D2C96C2C}"/>
    <cellStyle name="Percent [00] 3_Exist Trunk Assets - Transport" xfId="7986" xr:uid="{0FB77852-BF7E-453E-BF6A-270810A723EE}"/>
    <cellStyle name="Percent [00] 4" xfId="339" xr:uid="{00000000-0005-0000-0000-000056010000}"/>
    <cellStyle name="Percent [00] 4 2" xfId="7261" xr:uid="{2B6778F1-B7B5-4220-9C83-544BA2D1E5C3}"/>
    <cellStyle name="Percent [00] 4 3" xfId="7262" xr:uid="{70947D2F-1F92-452C-9484-2FC80173ED0C}"/>
    <cellStyle name="Percent [00] 4_Exist Trunk Assets - Transport" xfId="7987" xr:uid="{A320C58E-FCE3-449A-A173-E6CDF2F67111}"/>
    <cellStyle name="Percent [00] 5" xfId="340" xr:uid="{00000000-0005-0000-0000-000057010000}"/>
    <cellStyle name="Percent [00] 5 2" xfId="7263" xr:uid="{2044282F-7E44-46DA-86CB-5FB36F46E8EF}"/>
    <cellStyle name="Percent [00] 5 3" xfId="7264" xr:uid="{5AD097C8-AE32-4561-9601-179C69F0B123}"/>
    <cellStyle name="Percent [00] 5_Exist Trunk Assets - Transport" xfId="7988" xr:uid="{15C5FDF4-2D94-489F-8D11-B3FDA809082B}"/>
    <cellStyle name="Percent [00] 6" xfId="341" xr:uid="{00000000-0005-0000-0000-000058010000}"/>
    <cellStyle name="Percent [00] 6 2" xfId="7265" xr:uid="{10ED73D7-FDDB-493B-A365-80DD7AC17ACE}"/>
    <cellStyle name="Percent [00] 6 3" xfId="7266" xr:uid="{CA095C02-DF12-4F46-B0A8-FE3085503DF3}"/>
    <cellStyle name="Percent [00] 6_Exist Trunk Assets - Transport" xfId="7989" xr:uid="{5B9AD59A-D27A-4C4E-B0DA-C6771C7D2934}"/>
    <cellStyle name="Percent [00] 7" xfId="7267" xr:uid="{AE123464-3DA1-4B5E-A183-88E5BE54952C}"/>
    <cellStyle name="Percent [00] 8" xfId="7268" xr:uid="{418AC2E1-438B-4233-879A-FDD0CEBAF22F}"/>
    <cellStyle name="Percent [00]_Exist Trunk Assets - Transport" xfId="7984" xr:uid="{66E09D9A-6B28-4650-A344-03794B169C32}"/>
    <cellStyle name="Percent [2]" xfId="342" xr:uid="{00000000-0005-0000-0000-000059010000}"/>
    <cellStyle name="Percent [2] 2" xfId="343" xr:uid="{00000000-0005-0000-0000-00005A010000}"/>
    <cellStyle name="Percent [2] 2 2" xfId="7269" xr:uid="{AB990B07-07C8-48B8-8D2C-DFF74E01292F}"/>
    <cellStyle name="Percent [2] 2 3" xfId="7270" xr:uid="{8928CAA2-2D97-44B5-807B-8598B7CD5D86}"/>
    <cellStyle name="Percent [2] 2_Exist Trunk Assets - Transport" xfId="7991" xr:uid="{626E8A3F-A966-4CEF-A733-72A9E831BC60}"/>
    <cellStyle name="Percent [2] 3" xfId="7271" xr:uid="{0DED3A14-85BA-4250-BA7B-D540EEEBC36C}"/>
    <cellStyle name="Percent [2] 4" xfId="7272" xr:uid="{5B133AD1-8AF9-4EFF-9FCB-DB8D174F8D28}"/>
    <cellStyle name="Percent [2]_Exist Trunk Assets - Transport" xfId="7990" xr:uid="{C9D311A2-5A08-474F-BC81-521D8CFE5C2D}"/>
    <cellStyle name="Percent 2" xfId="6" xr:uid="{00000000-0005-0000-0000-00005B010000}"/>
    <cellStyle name="Percent 2 2" xfId="426" xr:uid="{00000000-0005-0000-0000-00005C010000}"/>
    <cellStyle name="Percent 2 2 2" xfId="7273" xr:uid="{25367134-DB94-4270-9D1F-07CEF76997E7}"/>
    <cellStyle name="Percent 2 2 3" xfId="7274" xr:uid="{CAAF8BEE-CA48-4AE7-8FDF-91A1AFAB01AC}"/>
    <cellStyle name="Percent 2 2 4" xfId="7275" xr:uid="{CF5C2432-D4BA-4BC0-9BC8-36B6CC9E702B}"/>
    <cellStyle name="Percent 2 2_Exist Trunk Assets - Transport" xfId="7993" xr:uid="{EB555079-F896-4654-8244-342CD5EC96EE}"/>
    <cellStyle name="Percent 2 3" xfId="7276" xr:uid="{F897F32C-6DED-44E4-9D47-F5D8479ADA1F}"/>
    <cellStyle name="Percent 2 4" xfId="7277" xr:uid="{2F4EB616-8CD4-4C4A-9F86-FEEE5A9E4434}"/>
    <cellStyle name="Percent 2_Exist Trunk Assets - Transport" xfId="7992" xr:uid="{614CE7FC-FFC0-4B0A-88F8-F1115379B74F}"/>
    <cellStyle name="Percent 3" xfId="7278" xr:uid="{1877F383-DB79-4C68-86E1-CFC7C7DECB40}"/>
    <cellStyle name="Percent 3 2" xfId="7279" xr:uid="{C4000B83-8E0F-4ADE-AF6F-9AA3430EBA90}"/>
    <cellStyle name="Percent 3 3" xfId="7280" xr:uid="{09103BA5-8736-409E-A332-67DD10C9CFC4}"/>
    <cellStyle name="Pnumber" xfId="344" xr:uid="{00000000-0005-0000-0000-00005D010000}"/>
    <cellStyle name="Pnumber 2" xfId="7281" xr:uid="{1F173001-3AD0-45B3-A9EC-0572F8F376E8}"/>
    <cellStyle name="Pnumber 3" xfId="7282" xr:uid="{FE5636E8-6B5E-4A01-910A-26552AA8F95E}"/>
    <cellStyle name="Pnumber_Exist Trunk Assets - Transport" xfId="7994" xr:uid="{7B65339B-47C5-4B66-A909-5739AE8EC48D}"/>
    <cellStyle name="Popis" xfId="345" xr:uid="{00000000-0005-0000-0000-00005E010000}"/>
    <cellStyle name="Popis 2" xfId="7283" xr:uid="{83D60C45-541E-473C-A40B-18B91FB5BB02}"/>
    <cellStyle name="Popis 3" xfId="7284" xr:uid="{32AEB4F0-ABFB-486A-A1A5-82755E1719F7}"/>
    <cellStyle name="Popis_Exist Trunk Assets - Transport" xfId="7995" xr:uid="{5AD78801-4448-4775-BA01-92095E096EB7}"/>
    <cellStyle name="Poznámka" xfId="346" xr:uid="{00000000-0005-0000-0000-00005F010000}"/>
    <cellStyle name="Poznámka 2" xfId="7285" xr:uid="{D84EF633-BACE-4D4B-B5E3-7940AE50F05E}"/>
    <cellStyle name="Poznámka 3" xfId="7286" xr:uid="{4E4CF12C-86FA-48EF-8C75-2E03D2B82901}"/>
    <cellStyle name="Poznámka_Exist Trunk Assets - Transport" xfId="7996" xr:uid="{EC8DDE26-7114-4CA7-AFBB-D11DA8DAADED}"/>
    <cellStyle name="PrePop Currency (0)" xfId="347" xr:uid="{00000000-0005-0000-0000-000060010000}"/>
    <cellStyle name="PrePop Currency (0) 10" xfId="7287" xr:uid="{806A484E-A888-4DE8-8B76-8B5C5263C862}"/>
    <cellStyle name="PrePop Currency (0) 10 2" xfId="7288" xr:uid="{A4A13652-7F05-4E43-A674-22680B0FF07B}"/>
    <cellStyle name="PrePop Currency (0) 10 3" xfId="7289" xr:uid="{D2AC554D-C724-4EC6-907B-366EC228F86B}"/>
    <cellStyle name="PrePop Currency (0) 11" xfId="7290" xr:uid="{9CE9951A-613D-4845-922C-36B60E07967D}"/>
    <cellStyle name="PrePop Currency (0) 11 2" xfId="7291" xr:uid="{AB2DF59E-F4AC-4754-87D3-4D1E312B4215}"/>
    <cellStyle name="PrePop Currency (0) 11 3" xfId="7292" xr:uid="{FE0809A7-FBEC-409D-BC0C-D2C0ACD0D837}"/>
    <cellStyle name="PrePop Currency (0) 12" xfId="7293" xr:uid="{FEFBC888-661B-49ED-9D6E-D99F651F1D1B}"/>
    <cellStyle name="PrePop Currency (0) 13" xfId="7294" xr:uid="{0DA3DAA2-60AB-4268-9C28-BEC23ACEE7DA}"/>
    <cellStyle name="PrePop Currency (0) 2" xfId="348" xr:uid="{00000000-0005-0000-0000-000061010000}"/>
    <cellStyle name="PrePop Currency (0) 2 2" xfId="349" xr:uid="{00000000-0005-0000-0000-000062010000}"/>
    <cellStyle name="PrePop Currency (0) 2 2 2" xfId="7295" xr:uid="{2E4CA76E-8E74-44EE-B0FB-79E78796A8F7}"/>
    <cellStyle name="PrePop Currency (0) 2 2 3" xfId="7296" xr:uid="{29297BDC-A48F-47A2-A54B-A44D3DCBB1AD}"/>
    <cellStyle name="PrePop Currency (0) 2 2_Exist Trunk Assets - Transport" xfId="7999" xr:uid="{22B36893-EA9C-425D-AE92-2C71A2CC2C86}"/>
    <cellStyle name="PrePop Currency (0) 2 3" xfId="7297" xr:uid="{FF2F5001-707C-4E95-A00D-F98A6C640367}"/>
    <cellStyle name="PrePop Currency (0) 2 4" xfId="7298" xr:uid="{4073F84E-6C5F-424A-81E3-7BD826D4E861}"/>
    <cellStyle name="PrePop Currency (0) 2_Exist Trunk Assets - Transport" xfId="7998" xr:uid="{A3B7A798-CF3B-4A84-92F7-B16FFC1D5AD9}"/>
    <cellStyle name="PrePop Currency (0) 3" xfId="350" xr:uid="{00000000-0005-0000-0000-000063010000}"/>
    <cellStyle name="PrePop Currency (0) 3 2" xfId="351" xr:uid="{00000000-0005-0000-0000-000064010000}"/>
    <cellStyle name="PrePop Currency (0) 3 2 2" xfId="7299" xr:uid="{FB3A7AEB-0097-482C-8E8E-F6FFAE4CF308}"/>
    <cellStyle name="PrePop Currency (0) 3 2 3" xfId="7300" xr:uid="{BCBDA09C-5D0A-42BC-8644-3669991EC7D5}"/>
    <cellStyle name="PrePop Currency (0) 3 2_Exist Trunk Assets - Transport" xfId="8001" xr:uid="{A87819FE-D8F8-4B10-A4DB-48928B487E3D}"/>
    <cellStyle name="PrePop Currency (0) 3 3" xfId="7301" xr:uid="{85E2EEEB-6971-4861-AAD5-0139C63356A4}"/>
    <cellStyle name="PrePop Currency (0) 3 4" xfId="7302" xr:uid="{B22ED031-21C1-455B-A9E2-C6D0AF9C28FC}"/>
    <cellStyle name="PrePop Currency (0) 3_Exist Trunk Assets - Transport" xfId="8000" xr:uid="{E35C3897-9373-4464-92C1-9A24B7F84D7E}"/>
    <cellStyle name="PrePop Currency (0) 4" xfId="352" xr:uid="{00000000-0005-0000-0000-000065010000}"/>
    <cellStyle name="PrePop Currency (0) 4 2" xfId="353" xr:uid="{00000000-0005-0000-0000-000066010000}"/>
    <cellStyle name="PrePop Currency (0) 4 2 2" xfId="7303" xr:uid="{216BFA30-948E-4FF6-9113-6A50553C95E8}"/>
    <cellStyle name="PrePop Currency (0) 4 2 3" xfId="7304" xr:uid="{29B9CFE3-DD32-44F0-9CA8-442AEE6F39A9}"/>
    <cellStyle name="PrePop Currency (0) 4 2_Exist Trunk Assets - Transport" xfId="8003" xr:uid="{B6BD259F-941C-4D47-8502-F146E0BF6FB4}"/>
    <cellStyle name="PrePop Currency (0) 4 3" xfId="7305" xr:uid="{CF88BC8E-DF46-4191-8B2F-51270FF31B97}"/>
    <cellStyle name="PrePop Currency (0) 4 4" xfId="7306" xr:uid="{FC166F01-D5AD-4700-8A48-807DDC2F44C4}"/>
    <cellStyle name="PrePop Currency (0) 4_Exist Trunk Assets - Transport" xfId="8002" xr:uid="{1150765C-E3DC-460C-94E1-479D03F18110}"/>
    <cellStyle name="PrePop Currency (0) 5" xfId="354" xr:uid="{00000000-0005-0000-0000-000067010000}"/>
    <cellStyle name="PrePop Currency (0) 5 2" xfId="355" xr:uid="{00000000-0005-0000-0000-000068010000}"/>
    <cellStyle name="PrePop Currency (0) 5 2 2" xfId="7307" xr:uid="{96B8DB52-2E34-41E0-B0F4-3065C05AACFD}"/>
    <cellStyle name="PrePop Currency (0) 5 2 3" xfId="7308" xr:uid="{42D33B20-1337-4914-BBB7-F37FB60266E2}"/>
    <cellStyle name="PrePop Currency (0) 5 2_Exist Trunk Assets - Transport" xfId="8005" xr:uid="{5A204180-F3A0-471A-BA0B-4B614228B003}"/>
    <cellStyle name="PrePop Currency (0) 5 3" xfId="7309" xr:uid="{9738D322-143C-46B4-922A-96C7D87A6655}"/>
    <cellStyle name="PrePop Currency (0) 5 4" xfId="7310" xr:uid="{81EA5E03-FE85-4979-BFA0-D33DC9683545}"/>
    <cellStyle name="PrePop Currency (0) 5_Exist Trunk Assets - Transport" xfId="8004" xr:uid="{B6EB4127-5A78-4E83-BF48-8BC056D0F174}"/>
    <cellStyle name="PrePop Currency (0) 6" xfId="7311" xr:uid="{2FC6ED3F-D10F-4DDA-ACA1-AE59B493C3C5}"/>
    <cellStyle name="PrePop Currency (0) 6 2" xfId="7312" xr:uid="{9159939C-9131-4924-8542-1FCC00F80066}"/>
    <cellStyle name="PrePop Currency (0) 6 3" xfId="7313" xr:uid="{783BEA46-B48E-4027-8D66-29A8C81EEE3C}"/>
    <cellStyle name="PrePop Currency (0) 7" xfId="7314" xr:uid="{87069501-2D7B-4662-82D7-5B39460DE3CD}"/>
    <cellStyle name="PrePop Currency (0) 7 2" xfId="7315" xr:uid="{4050F77E-DA25-43A4-8866-24CD1D983B7C}"/>
    <cellStyle name="PrePop Currency (0) 7 3" xfId="7316" xr:uid="{001E9900-BC6C-433B-B9A7-2A77D8FE64A4}"/>
    <cellStyle name="PrePop Currency (0) 8" xfId="7317" xr:uid="{06F09917-466F-4BA1-BCD5-1CD30FC4B8E1}"/>
    <cellStyle name="PrePop Currency (0) 8 2" xfId="7318" xr:uid="{26EE68F9-208E-49DD-B268-FD0D9DA10D84}"/>
    <cellStyle name="PrePop Currency (0) 8 3" xfId="7319" xr:uid="{33992934-1B3D-44BD-B8F3-92992BB64509}"/>
    <cellStyle name="PrePop Currency (0) 9" xfId="7320" xr:uid="{BE46139B-FD0E-4821-87C0-4ACDAB1EFD22}"/>
    <cellStyle name="PrePop Currency (0) 9 2" xfId="7321" xr:uid="{23FEBFF5-FA58-4C3C-9240-9F91E3C202B0}"/>
    <cellStyle name="PrePop Currency (0) 9 3" xfId="7322" xr:uid="{DD6E2059-4518-433D-A4F6-6FC5E0FFD84C}"/>
    <cellStyle name="PrePop Currency (0)_Exist Trunk Assets - Transport" xfId="7997" xr:uid="{8282602B-8140-4ABA-A2A8-1279DFD971F0}"/>
    <cellStyle name="PrePop Currency (2)" xfId="356" xr:uid="{00000000-0005-0000-0000-000069010000}"/>
    <cellStyle name="PrePop Currency (2) 10" xfId="7323" xr:uid="{639566E2-A138-4024-B87B-C855C9AF2BF8}"/>
    <cellStyle name="PrePop Currency (2) 10 2" xfId="7324" xr:uid="{904F702B-2728-4BFF-8C06-24FA7A404AAB}"/>
    <cellStyle name="PrePop Currency (2) 10 3" xfId="7325" xr:uid="{F6FB63E2-18A3-4149-B830-EC2C3DC44119}"/>
    <cellStyle name="PrePop Currency (2) 11" xfId="7326" xr:uid="{071AE7FD-040C-457B-818D-CBB23E86A433}"/>
    <cellStyle name="PrePop Currency (2) 11 2" xfId="7327" xr:uid="{260A30EE-043D-4507-A98A-4842053B7016}"/>
    <cellStyle name="PrePop Currency (2) 11 3" xfId="7328" xr:uid="{2CD3DE8C-E304-40FC-8448-251EE7663EF2}"/>
    <cellStyle name="PrePop Currency (2) 12" xfId="7329" xr:uid="{59A01362-08E0-40C5-B489-933CC14EB31A}"/>
    <cellStyle name="PrePop Currency (2) 13" xfId="7330" xr:uid="{02521FAE-0578-45BE-BF2D-A31E82C4AA05}"/>
    <cellStyle name="PrePop Currency (2) 2" xfId="357" xr:uid="{00000000-0005-0000-0000-00006A010000}"/>
    <cellStyle name="PrePop Currency (2) 2 2" xfId="358" xr:uid="{00000000-0005-0000-0000-00006B010000}"/>
    <cellStyle name="PrePop Currency (2) 2 2 2" xfId="7331" xr:uid="{05D82ABF-A2DD-4F87-B1C3-0E61220C0E77}"/>
    <cellStyle name="PrePop Currency (2) 2 2 3" xfId="7332" xr:uid="{72AC4057-226F-43C5-B975-6DBA57BE0203}"/>
    <cellStyle name="PrePop Currency (2) 2 2_Exist Trunk Assets - Transport" xfId="8008" xr:uid="{46AF99E1-15A0-4C31-BA06-4C131B6E1400}"/>
    <cellStyle name="PrePop Currency (2) 2 3" xfId="7333" xr:uid="{45B1D577-6149-4815-9C5B-2462E5A1CA2E}"/>
    <cellStyle name="PrePop Currency (2) 2 4" xfId="7334" xr:uid="{C1B8ED5A-55A3-4F97-BB98-3E78B314F3EA}"/>
    <cellStyle name="PrePop Currency (2) 2_Exist Trunk Assets - Transport" xfId="8007" xr:uid="{C917EE08-7313-49D9-A8E8-01CE49C6D213}"/>
    <cellStyle name="PrePop Currency (2) 3" xfId="359" xr:uid="{00000000-0005-0000-0000-00006C010000}"/>
    <cellStyle name="PrePop Currency (2) 3 2" xfId="360" xr:uid="{00000000-0005-0000-0000-00006D010000}"/>
    <cellStyle name="PrePop Currency (2) 3 2 2" xfId="7335" xr:uid="{643E0467-2E4E-4F0D-B50D-09F9454D95DA}"/>
    <cellStyle name="PrePop Currency (2) 3 2 3" xfId="7336" xr:uid="{D0EF0969-1119-4C75-91EC-66E846FC48C1}"/>
    <cellStyle name="PrePop Currency (2) 3 2_Exist Trunk Assets - Transport" xfId="8010" xr:uid="{FFAE8D12-22DA-4814-BCC1-F263BFF83DB4}"/>
    <cellStyle name="PrePop Currency (2) 3 3" xfId="7337" xr:uid="{B46585D3-6DFF-4399-A01E-61C5D314EF17}"/>
    <cellStyle name="PrePop Currency (2) 3 4" xfId="7338" xr:uid="{52DD75A2-15C5-4085-BD8C-C654C1397B68}"/>
    <cellStyle name="PrePop Currency (2) 3_Exist Trunk Assets - Transport" xfId="8009" xr:uid="{BD51765A-622A-4A5B-BA46-357F3E502112}"/>
    <cellStyle name="PrePop Currency (2) 4" xfId="361" xr:uid="{00000000-0005-0000-0000-00006E010000}"/>
    <cellStyle name="PrePop Currency (2) 4 2" xfId="362" xr:uid="{00000000-0005-0000-0000-00006F010000}"/>
    <cellStyle name="PrePop Currency (2) 4 2 2" xfId="7339" xr:uid="{112CE2C3-5206-4A04-9D87-3956D0AC4B8E}"/>
    <cellStyle name="PrePop Currency (2) 4 2 3" xfId="7340" xr:uid="{172CA275-FCB3-4EF5-8876-9A5FFFE7BE1D}"/>
    <cellStyle name="PrePop Currency (2) 4 2_Exist Trunk Assets - Transport" xfId="8012" xr:uid="{4FDA765A-5B77-4168-B372-9BB1B2D14359}"/>
    <cellStyle name="PrePop Currency (2) 4 3" xfId="7341" xr:uid="{21FF6F4C-D422-4D5A-A3F0-6EB74951F81D}"/>
    <cellStyle name="PrePop Currency (2) 4 4" xfId="7342" xr:uid="{6EACFDB8-946F-487C-992F-EBB6FF3C299C}"/>
    <cellStyle name="PrePop Currency (2) 4_Exist Trunk Assets - Transport" xfId="8011" xr:uid="{A9334168-F33B-4B51-8830-69E678976A6B}"/>
    <cellStyle name="PrePop Currency (2) 5" xfId="363" xr:uid="{00000000-0005-0000-0000-000070010000}"/>
    <cellStyle name="PrePop Currency (2) 5 2" xfId="364" xr:uid="{00000000-0005-0000-0000-000071010000}"/>
    <cellStyle name="PrePop Currency (2) 5 2 2" xfId="7343" xr:uid="{D5610E97-697B-444B-A4F8-E2684007AECC}"/>
    <cellStyle name="PrePop Currency (2) 5 2 3" xfId="7344" xr:uid="{EE94B1EE-1501-4760-9E2C-18DE0475BEA9}"/>
    <cellStyle name="PrePop Currency (2) 5 2_Exist Trunk Assets - Transport" xfId="8014" xr:uid="{8475B128-2B30-4C1A-A9B7-C0DEF8C0D133}"/>
    <cellStyle name="PrePop Currency (2) 5 3" xfId="7345" xr:uid="{0A852868-A38C-49FF-9506-A150ED975804}"/>
    <cellStyle name="PrePop Currency (2) 5 4" xfId="7346" xr:uid="{4C370E50-0E58-4D6A-AE8B-41556D1ACDD0}"/>
    <cellStyle name="PrePop Currency (2) 5_Exist Trunk Assets - Transport" xfId="8013" xr:uid="{84DF3FDA-2327-4EED-8F82-86858516E64D}"/>
    <cellStyle name="PrePop Currency (2) 6" xfId="7347" xr:uid="{2079FBE5-61A6-42B1-AE4A-D5A4A00924DC}"/>
    <cellStyle name="PrePop Currency (2) 6 2" xfId="7348" xr:uid="{634DC6D6-CE84-428B-838F-614748369531}"/>
    <cellStyle name="PrePop Currency (2) 6 3" xfId="7349" xr:uid="{0DACC859-9214-4F08-A3D1-2FF74844400A}"/>
    <cellStyle name="PrePop Currency (2) 7" xfId="7350" xr:uid="{53ACFCBC-2F17-4FD0-900F-CB2DD05D0CF2}"/>
    <cellStyle name="PrePop Currency (2) 7 2" xfId="7351" xr:uid="{F6EE15B8-499E-42A0-AC20-A5BB5B353566}"/>
    <cellStyle name="PrePop Currency (2) 7 3" xfId="7352" xr:uid="{EE01D375-BE52-4FDE-9F49-09EB522EDD2A}"/>
    <cellStyle name="PrePop Currency (2) 8" xfId="7353" xr:uid="{B41CE624-1F57-4422-B009-F2E3114F02BB}"/>
    <cellStyle name="PrePop Currency (2) 8 2" xfId="7354" xr:uid="{8086110C-5AEB-49BD-B0F2-31FD08864CC6}"/>
    <cellStyle name="PrePop Currency (2) 8 3" xfId="7355" xr:uid="{CE4A8035-C3F8-4A25-822B-2465602A0C30}"/>
    <cellStyle name="PrePop Currency (2) 9" xfId="7356" xr:uid="{FEC70616-CD44-4781-BD0A-DDC7824C365C}"/>
    <cellStyle name="PrePop Currency (2) 9 2" xfId="7357" xr:uid="{DD322B8F-FF70-4A63-AB9B-4D95C6665A50}"/>
    <cellStyle name="PrePop Currency (2) 9 3" xfId="7358" xr:uid="{4283E8ED-F8B7-4B7A-BD05-E1A481AFB77A}"/>
    <cellStyle name="PrePop Currency (2)_Exist Trunk Assets - Transport" xfId="8006" xr:uid="{262ADDDE-38E0-4DFA-8812-215504A30A95}"/>
    <cellStyle name="PrePop Units (0)" xfId="365" xr:uid="{00000000-0005-0000-0000-000072010000}"/>
    <cellStyle name="PrePop Units (0) 10" xfId="7359" xr:uid="{DA491176-768E-4A80-BC50-C9B201F92998}"/>
    <cellStyle name="PrePop Units (0) 10 2" xfId="7360" xr:uid="{9550167E-1201-4E9C-BB57-60830F42D185}"/>
    <cellStyle name="PrePop Units (0) 10 3" xfId="7361" xr:uid="{706F6308-5825-4408-80AE-0C22A299D47B}"/>
    <cellStyle name="PrePop Units (0) 11" xfId="7362" xr:uid="{9A8CA91F-F273-4BCF-B5E8-AF1AF38E8B48}"/>
    <cellStyle name="PrePop Units (0) 11 2" xfId="7363" xr:uid="{E05F61F8-AC32-4911-A9D4-47256E6F6C74}"/>
    <cellStyle name="PrePop Units (0) 11 3" xfId="7364" xr:uid="{5A68B3DE-5823-4C7C-AE69-9E792BBF7BF0}"/>
    <cellStyle name="PrePop Units (0) 12" xfId="7365" xr:uid="{2B51C7DD-8191-45B3-B522-0B7367A24D20}"/>
    <cellStyle name="PrePop Units (0) 13" xfId="7366" xr:uid="{81BE8CBA-42A9-4982-B5D6-AE305AEF899D}"/>
    <cellStyle name="PrePop Units (0) 2" xfId="366" xr:uid="{00000000-0005-0000-0000-000073010000}"/>
    <cellStyle name="PrePop Units (0) 2 2" xfId="367" xr:uid="{00000000-0005-0000-0000-000074010000}"/>
    <cellStyle name="PrePop Units (0) 2 2 2" xfId="7367" xr:uid="{CAEEA16C-95EB-4E32-BA5E-BB74C29A2EAE}"/>
    <cellStyle name="PrePop Units (0) 2 2 3" xfId="7368" xr:uid="{40BE3AA6-3DC6-419E-9B5F-84A745476C0B}"/>
    <cellStyle name="PrePop Units (0) 2 2_Exist Trunk Assets - Transport" xfId="8017" xr:uid="{37CA6DDE-571A-4B3D-A27C-271C3E8305FD}"/>
    <cellStyle name="PrePop Units (0) 2 3" xfId="7369" xr:uid="{AFEBAFE8-9911-4624-A047-6019A16BB372}"/>
    <cellStyle name="PrePop Units (0) 2 4" xfId="7370" xr:uid="{BF56FBC0-9CB3-4A38-A5C2-C43D5C60A950}"/>
    <cellStyle name="PrePop Units (0) 2_Exist Trunk Assets - Transport" xfId="8016" xr:uid="{FF5AE8F8-EC8D-405C-8115-0BB18E31D9A7}"/>
    <cellStyle name="PrePop Units (0) 3" xfId="368" xr:uid="{00000000-0005-0000-0000-000075010000}"/>
    <cellStyle name="PrePop Units (0) 3 2" xfId="369" xr:uid="{00000000-0005-0000-0000-000076010000}"/>
    <cellStyle name="PrePop Units (0) 3 2 2" xfId="7371" xr:uid="{25742339-C92E-4975-A3B0-DBEE6A35F70A}"/>
    <cellStyle name="PrePop Units (0) 3 2 3" xfId="7372" xr:uid="{3DC73B1C-005A-4EFB-9044-A0EB5ECE4E9E}"/>
    <cellStyle name="PrePop Units (0) 3 2_Exist Trunk Assets - Transport" xfId="8019" xr:uid="{65A83A60-1278-472D-9C21-13E3BE3FDE87}"/>
    <cellStyle name="PrePop Units (0) 3 3" xfId="7373" xr:uid="{8CE7993F-0775-40FE-9109-CD65DB2202A3}"/>
    <cellStyle name="PrePop Units (0) 3 4" xfId="7374" xr:uid="{E591B102-4431-410A-AC22-8A9B5C4AF822}"/>
    <cellStyle name="PrePop Units (0) 3_Exist Trunk Assets - Transport" xfId="8018" xr:uid="{482309D0-4D0C-42E0-A7A0-307056A79137}"/>
    <cellStyle name="PrePop Units (0) 4" xfId="370" xr:uid="{00000000-0005-0000-0000-000077010000}"/>
    <cellStyle name="PrePop Units (0) 4 2" xfId="371" xr:uid="{00000000-0005-0000-0000-000078010000}"/>
    <cellStyle name="PrePop Units (0) 4 2 2" xfId="7375" xr:uid="{E60CA5DB-95B1-48DE-928E-509FAB3AF9B7}"/>
    <cellStyle name="PrePop Units (0) 4 2 3" xfId="7376" xr:uid="{EF909C5A-22C1-468B-B137-7850CF742CE9}"/>
    <cellStyle name="PrePop Units (0) 4 2_Exist Trunk Assets - Transport" xfId="8021" xr:uid="{F784E862-5D01-434C-A47D-F311F70447D4}"/>
    <cellStyle name="PrePop Units (0) 4 3" xfId="7377" xr:uid="{C53DF7CA-26ED-4990-BB01-4913F211A2C6}"/>
    <cellStyle name="PrePop Units (0) 4 4" xfId="7378" xr:uid="{C1C92DBD-BBD4-4174-8ECC-63BC081F2F98}"/>
    <cellStyle name="PrePop Units (0) 4_Exist Trunk Assets - Transport" xfId="8020" xr:uid="{5F29B1B4-CE27-4FC9-B904-A8864211E8E8}"/>
    <cellStyle name="PrePop Units (0) 5" xfId="372" xr:uid="{00000000-0005-0000-0000-000079010000}"/>
    <cellStyle name="PrePop Units (0) 5 2" xfId="373" xr:uid="{00000000-0005-0000-0000-00007A010000}"/>
    <cellStyle name="PrePop Units (0) 5 2 2" xfId="7379" xr:uid="{D5FF92F6-C3EA-4262-9F1E-5BC5F7A30D26}"/>
    <cellStyle name="PrePop Units (0) 5 2 3" xfId="7380" xr:uid="{145E788B-6A1E-4261-A862-CDF5A72E5AFD}"/>
    <cellStyle name="PrePop Units (0) 5 2_Exist Trunk Assets - Transport" xfId="8023" xr:uid="{E7DC41A3-30E0-4604-9BDE-CA75E31F754C}"/>
    <cellStyle name="PrePop Units (0) 5 3" xfId="7381" xr:uid="{FCF642D9-DC05-44B6-9AFD-7321ECA3EFF4}"/>
    <cellStyle name="PrePop Units (0) 5 4" xfId="7382" xr:uid="{986A9146-E029-4EB6-A8B0-3541D1C25D90}"/>
    <cellStyle name="PrePop Units (0) 5_Exist Trunk Assets - Transport" xfId="8022" xr:uid="{711158B5-1733-4F51-A325-36CE1136F04E}"/>
    <cellStyle name="PrePop Units (0) 6" xfId="7383" xr:uid="{F7AFCBF2-B802-404E-9A87-070AD6B5EDE1}"/>
    <cellStyle name="PrePop Units (0) 6 2" xfId="7384" xr:uid="{D8E0073C-B88D-46ED-8672-090175D7D465}"/>
    <cellStyle name="PrePop Units (0) 6 3" xfId="7385" xr:uid="{A0A70556-275A-48F6-822F-E1A90F23E8C2}"/>
    <cellStyle name="PrePop Units (0) 7" xfId="7386" xr:uid="{B7BCB3E1-100F-46A6-87A7-E5C17A41EE11}"/>
    <cellStyle name="PrePop Units (0) 7 2" xfId="7387" xr:uid="{674AECBF-8F53-4F5D-B5D7-368558343DE4}"/>
    <cellStyle name="PrePop Units (0) 7 3" xfId="7388" xr:uid="{06482C0E-90B4-4199-9204-BB792D6690F2}"/>
    <cellStyle name="PrePop Units (0) 8" xfId="7389" xr:uid="{F6662CB4-D1FD-4A83-B8C2-0D8F8B514426}"/>
    <cellStyle name="PrePop Units (0) 8 2" xfId="7390" xr:uid="{2A5E2BD8-1757-47B9-9999-1F63FEC36793}"/>
    <cellStyle name="PrePop Units (0) 8 3" xfId="7391" xr:uid="{35912F10-14E0-4429-A859-DF6F5CD26706}"/>
    <cellStyle name="PrePop Units (0) 9" xfId="7392" xr:uid="{A71B954C-F48F-4592-B547-AD863C6E453F}"/>
    <cellStyle name="PrePop Units (0) 9 2" xfId="7393" xr:uid="{67AD8F64-0FF9-4F66-BFC4-8D7E2C661EBA}"/>
    <cellStyle name="PrePop Units (0) 9 3" xfId="7394" xr:uid="{AFD7914B-7A0E-438D-84A5-1E9362EF4818}"/>
    <cellStyle name="PrePop Units (0)_Exist Trunk Assets - Transport" xfId="8015" xr:uid="{D271056B-9A32-4A73-BFA6-5EADFC4529E8}"/>
    <cellStyle name="PrePop Units (1)" xfId="374" xr:uid="{00000000-0005-0000-0000-00007B010000}"/>
    <cellStyle name="PrePop Units (1) 10" xfId="7395" xr:uid="{6445D12D-5B2A-4615-A5DF-65F371994306}"/>
    <cellStyle name="PrePop Units (1) 10 2" xfId="7396" xr:uid="{5FD9F08B-678F-4294-8C94-C73242AFC3F5}"/>
    <cellStyle name="PrePop Units (1) 10 3" xfId="7397" xr:uid="{A3455037-25A4-4EDF-8094-CA82A9D7A175}"/>
    <cellStyle name="PrePop Units (1) 11" xfId="7398" xr:uid="{00824109-85B0-490E-8741-D499FEA5F06B}"/>
    <cellStyle name="PrePop Units (1) 11 2" xfId="7399" xr:uid="{A0EB9E5C-EBA2-412D-A1C8-3CCC3CA31F10}"/>
    <cellStyle name="PrePop Units (1) 11 3" xfId="7400" xr:uid="{D68B8D86-42CA-4E13-98E7-3AFF14E0FA8F}"/>
    <cellStyle name="PrePop Units (1) 12" xfId="7401" xr:uid="{D72E33C5-32EC-4CE4-9C72-07CB9BFD0BEC}"/>
    <cellStyle name="PrePop Units (1) 13" xfId="7402" xr:uid="{3D65ED0B-2676-4DA1-8743-0396166BAE7C}"/>
    <cellStyle name="PrePop Units (1) 2" xfId="375" xr:uid="{00000000-0005-0000-0000-00007C010000}"/>
    <cellStyle name="PrePop Units (1) 2 2" xfId="7403" xr:uid="{6FF6566F-FB25-41B7-A711-275C4BBCADEC}"/>
    <cellStyle name="PrePop Units (1) 2 3" xfId="7404" xr:uid="{C4C6FEF9-50E0-4CF3-AE51-334312AC80A6}"/>
    <cellStyle name="PrePop Units (1) 2_Exist Trunk Assets - Transport" xfId="8025" xr:uid="{F3FA8D05-C67D-4CA2-8A65-2064971D005F}"/>
    <cellStyle name="PrePop Units (1) 3" xfId="376" xr:uid="{00000000-0005-0000-0000-00007D010000}"/>
    <cellStyle name="PrePop Units (1) 3 2" xfId="7405" xr:uid="{44EDFD96-E387-4134-9223-66D5527EE31C}"/>
    <cellStyle name="PrePop Units (1) 3 3" xfId="7406" xr:uid="{965FA846-ABD0-4567-A710-9F3D63C711AA}"/>
    <cellStyle name="PrePop Units (1) 3_Exist Trunk Assets - Transport" xfId="8026" xr:uid="{8A4281F8-64E9-4D86-B578-E4E3E02F00F3}"/>
    <cellStyle name="PrePop Units (1) 4" xfId="377" xr:uid="{00000000-0005-0000-0000-00007E010000}"/>
    <cellStyle name="PrePop Units (1) 4 2" xfId="7407" xr:uid="{01A81382-33BC-486F-86DA-43571C73A2BB}"/>
    <cellStyle name="PrePop Units (1) 4 3" xfId="7408" xr:uid="{769DEEB8-27B3-484D-B82E-6E4A2FDE2386}"/>
    <cellStyle name="PrePop Units (1) 4_Exist Trunk Assets - Transport" xfId="8027" xr:uid="{1D43DF77-D542-4BF8-BDC2-C0C12A76757A}"/>
    <cellStyle name="PrePop Units (1) 5" xfId="378" xr:uid="{00000000-0005-0000-0000-00007F010000}"/>
    <cellStyle name="PrePop Units (1) 5 2" xfId="7409" xr:uid="{C84857F7-6D5A-41E9-BDD5-921078754553}"/>
    <cellStyle name="PrePop Units (1) 5 3" xfId="7410" xr:uid="{1608BF05-A564-46B0-9CED-2DC72607E7E8}"/>
    <cellStyle name="PrePop Units (1) 5_Exist Trunk Assets - Transport" xfId="8028" xr:uid="{73C45230-C1EB-425C-9382-F5F12964BAB6}"/>
    <cellStyle name="PrePop Units (1) 6" xfId="7411" xr:uid="{CCB9E0D8-F202-4AE3-8A3E-030CD3758F72}"/>
    <cellStyle name="PrePop Units (1) 6 2" xfId="7412" xr:uid="{977782B3-F1D4-48BB-A9D1-9F1EC9851FA4}"/>
    <cellStyle name="PrePop Units (1) 6 3" xfId="7413" xr:uid="{60D6AADC-11A4-460C-8EC9-986CB978FF0B}"/>
    <cellStyle name="PrePop Units (1) 7" xfId="7414" xr:uid="{A883C480-220D-493E-B467-F67053CEB6BC}"/>
    <cellStyle name="PrePop Units (1) 7 2" xfId="7415" xr:uid="{1CD07C56-A8E7-4FAD-8DB4-45CDC520205E}"/>
    <cellStyle name="PrePop Units (1) 7 3" xfId="7416" xr:uid="{066186B1-08EB-4319-A6A1-755B8F7B45C1}"/>
    <cellStyle name="PrePop Units (1) 8" xfId="7417" xr:uid="{97DFD149-364F-47E3-A7BB-3AA97E598C5D}"/>
    <cellStyle name="PrePop Units (1) 8 2" xfId="7418" xr:uid="{D743EA3E-5BE9-4CCB-A265-28602F919ED5}"/>
    <cellStyle name="PrePop Units (1) 8 3" xfId="7419" xr:uid="{5D46E81A-B3E9-4A3A-92C7-EB4ECF243F65}"/>
    <cellStyle name="PrePop Units (1) 9" xfId="7420" xr:uid="{B1971AD5-6930-4A61-9C2D-95A090E0ED6F}"/>
    <cellStyle name="PrePop Units (1) 9 2" xfId="7421" xr:uid="{447BA267-F07F-4BC2-B831-57BD7551E87F}"/>
    <cellStyle name="PrePop Units (1) 9 3" xfId="7422" xr:uid="{86C682B8-5D18-4D33-BB6C-6B3824701394}"/>
    <cellStyle name="PrePop Units (1)_Exist Trunk Assets - Transport" xfId="8024" xr:uid="{2F4CC8F8-7C65-4FC8-9031-54E5DAED2A6E}"/>
    <cellStyle name="PrePop Units (2)" xfId="379" xr:uid="{00000000-0005-0000-0000-000080010000}"/>
    <cellStyle name="PrePop Units (2) 10" xfId="7423" xr:uid="{FE4813DF-AEDF-465D-99DC-EFF083E537D8}"/>
    <cellStyle name="PrePop Units (2) 10 2" xfId="7424" xr:uid="{AC216FB2-21B1-45C0-BB1C-83804A47F268}"/>
    <cellStyle name="PrePop Units (2) 10 3" xfId="7425" xr:uid="{EA55356D-4BBF-4C07-9800-B03CDFAE0627}"/>
    <cellStyle name="PrePop Units (2) 11" xfId="7426" xr:uid="{E5F7F4EA-A183-4DCC-85FC-BF7DA7595CC0}"/>
    <cellStyle name="PrePop Units (2) 11 2" xfId="7427" xr:uid="{94D658DF-85F4-4B47-A2AB-D16087720CAE}"/>
    <cellStyle name="PrePop Units (2) 11 3" xfId="7428" xr:uid="{1507C681-CAD9-4557-9C52-0E94901060CE}"/>
    <cellStyle name="PrePop Units (2) 12" xfId="7429" xr:uid="{A4CEC964-0A61-4144-93AD-E9DE71DF381D}"/>
    <cellStyle name="PrePop Units (2) 13" xfId="7430" xr:uid="{484A641D-B71D-4809-9B33-37F31C7490FA}"/>
    <cellStyle name="PrePop Units (2) 2" xfId="380" xr:uid="{00000000-0005-0000-0000-000081010000}"/>
    <cellStyle name="PrePop Units (2) 2 2" xfId="381" xr:uid="{00000000-0005-0000-0000-000082010000}"/>
    <cellStyle name="PrePop Units (2) 2 2 2" xfId="7431" xr:uid="{DE0CE77B-1FB7-4EF6-8B8E-59C6A1CF2418}"/>
    <cellStyle name="PrePop Units (2) 2 2 3" xfId="7432" xr:uid="{96032F35-B857-434B-949D-48B60B9535D8}"/>
    <cellStyle name="PrePop Units (2) 2 2_Exist Trunk Assets - Transport" xfId="8031" xr:uid="{E9C7D83C-E668-4EA1-831C-C49BE79DF584}"/>
    <cellStyle name="PrePop Units (2) 2 3" xfId="7433" xr:uid="{2D52D6CC-0CE7-489D-993F-8C73FCD6FA04}"/>
    <cellStyle name="PrePop Units (2) 2 4" xfId="7434" xr:uid="{DBA65A31-76FB-4FED-A60F-7CE719C7EAE9}"/>
    <cellStyle name="PrePop Units (2) 2_Exist Trunk Assets - Transport" xfId="8030" xr:uid="{6EF0DBD0-8D8D-4FE3-820D-D233629646DB}"/>
    <cellStyle name="PrePop Units (2) 3" xfId="382" xr:uid="{00000000-0005-0000-0000-000083010000}"/>
    <cellStyle name="PrePop Units (2) 3 2" xfId="383" xr:uid="{00000000-0005-0000-0000-000084010000}"/>
    <cellStyle name="PrePop Units (2) 3 2 2" xfId="7435" xr:uid="{2A5D4605-0500-454A-B037-A51A6CE1EC79}"/>
    <cellStyle name="PrePop Units (2) 3 2 3" xfId="7436" xr:uid="{9C2EA101-EA27-4F6C-A707-11A4C1273738}"/>
    <cellStyle name="PrePop Units (2) 3 2_Exist Trunk Assets - Transport" xfId="8033" xr:uid="{D13F11C1-C43C-4107-9133-8145F6ED6D6B}"/>
    <cellStyle name="PrePop Units (2) 3 3" xfId="7437" xr:uid="{F5E7FC34-A622-44D8-9DC7-DBD6EFD080D1}"/>
    <cellStyle name="PrePop Units (2) 3 4" xfId="7438" xr:uid="{65A59814-0024-489D-8425-994F53AFD91A}"/>
    <cellStyle name="PrePop Units (2) 3_Exist Trunk Assets - Transport" xfId="8032" xr:uid="{709415F4-9C97-4DDA-A629-76EC17D277C8}"/>
    <cellStyle name="PrePop Units (2) 4" xfId="384" xr:uid="{00000000-0005-0000-0000-000085010000}"/>
    <cellStyle name="PrePop Units (2) 4 2" xfId="385" xr:uid="{00000000-0005-0000-0000-000086010000}"/>
    <cellStyle name="PrePop Units (2) 4 2 2" xfId="7439" xr:uid="{947F62C5-6CF5-4B06-A69A-BC4F07AA9B47}"/>
    <cellStyle name="PrePop Units (2) 4 2 3" xfId="7440" xr:uid="{1DADD3A9-7889-4002-8352-CCE1D2DB6BA5}"/>
    <cellStyle name="PrePop Units (2) 4 2_Exist Trunk Assets - Transport" xfId="8035" xr:uid="{D22321DA-2AFA-4423-BC94-792A7178D89E}"/>
    <cellStyle name="PrePop Units (2) 4 3" xfId="7441" xr:uid="{ED93A4F4-7F9A-4731-9366-89B075F024F7}"/>
    <cellStyle name="PrePop Units (2) 4 4" xfId="7442" xr:uid="{2387FD20-E96B-4D43-A843-E65856AC3031}"/>
    <cellStyle name="PrePop Units (2) 4_Exist Trunk Assets - Transport" xfId="8034" xr:uid="{B3DEE2EB-8421-4E45-A299-EAEA7BFA367D}"/>
    <cellStyle name="PrePop Units (2) 5" xfId="386" xr:uid="{00000000-0005-0000-0000-000087010000}"/>
    <cellStyle name="PrePop Units (2) 5 2" xfId="387" xr:uid="{00000000-0005-0000-0000-000088010000}"/>
    <cellStyle name="PrePop Units (2) 5 2 2" xfId="7443" xr:uid="{AC682383-FD7F-45F9-90BA-D24C24296CF1}"/>
    <cellStyle name="PrePop Units (2) 5 2 3" xfId="7444" xr:uid="{3A654371-396D-47F0-B06E-669ACFAB188C}"/>
    <cellStyle name="PrePop Units (2) 5 2_Exist Trunk Assets - Transport" xfId="8037" xr:uid="{2AF802E1-5BD4-4E3C-9599-248D43C7F9B8}"/>
    <cellStyle name="PrePop Units (2) 5 3" xfId="7445" xr:uid="{8D31BD7B-8A6B-461A-8B2F-D3DCDC29220C}"/>
    <cellStyle name="PrePop Units (2) 5 4" xfId="7446" xr:uid="{DB83268C-992F-4A72-A822-FB1505CD875C}"/>
    <cellStyle name="PrePop Units (2) 5_Exist Trunk Assets - Transport" xfId="8036" xr:uid="{5FD1FC3F-DD5F-4C0D-A754-8665FE2D8C81}"/>
    <cellStyle name="PrePop Units (2) 6" xfId="7447" xr:uid="{A7AA60BE-22D4-4BF0-AB3F-2BD1047453AA}"/>
    <cellStyle name="PrePop Units (2) 6 2" xfId="7448" xr:uid="{48D3997F-890C-4AE6-B389-C5240160E6F1}"/>
    <cellStyle name="PrePop Units (2) 6 3" xfId="7449" xr:uid="{2BD97886-D4D4-4D9F-AC30-A1AC549E641B}"/>
    <cellStyle name="PrePop Units (2) 7" xfId="7450" xr:uid="{DE2CFE30-88ED-4218-960D-6E36C96C06F1}"/>
    <cellStyle name="PrePop Units (2) 7 2" xfId="7451" xr:uid="{6E6257F4-2E67-4238-B4F3-41545EAD2D1A}"/>
    <cellStyle name="PrePop Units (2) 7 3" xfId="7452" xr:uid="{175BFB42-A91A-445A-931F-DCBB2D9F281C}"/>
    <cellStyle name="PrePop Units (2) 8" xfId="7453" xr:uid="{866EE85B-F328-4598-AC5F-42D3EBDEF3BF}"/>
    <cellStyle name="PrePop Units (2) 8 2" xfId="7454" xr:uid="{64699E0A-C857-405F-B7A1-2E94A5686A00}"/>
    <cellStyle name="PrePop Units (2) 8 3" xfId="7455" xr:uid="{A5202703-7278-4D17-A076-5711CAA4C2D0}"/>
    <cellStyle name="PrePop Units (2) 9" xfId="7456" xr:uid="{56C3169E-3BE5-4FE7-B1FB-F3E8285D0ED0}"/>
    <cellStyle name="PrePop Units (2) 9 2" xfId="7457" xr:uid="{CFEC2995-FC79-423C-AF3D-D99D9EEC7899}"/>
    <cellStyle name="PrePop Units (2) 9 3" xfId="7458" xr:uid="{1753607B-4DBA-44F3-A2D8-60264160292A}"/>
    <cellStyle name="PrePop Units (2)_Exist Trunk Assets - Transport" xfId="8029" xr:uid="{45FA4D8C-0B9D-478B-8D03-0CDC892AF329}"/>
    <cellStyle name="Result_NoDecimals" xfId="388" xr:uid="{00000000-0005-0000-0000-000089010000}"/>
    <cellStyle name="sbt2" xfId="389" xr:uid="{00000000-0005-0000-0000-00008A010000}"/>
    <cellStyle name="sbt2 2" xfId="390" xr:uid="{00000000-0005-0000-0000-00008B010000}"/>
    <cellStyle name="sbt2 2 2" xfId="7459" xr:uid="{ACB3D718-083C-46B0-B287-66A2799EE238}"/>
    <cellStyle name="sbt2 2 3" xfId="7460" xr:uid="{12D16CA2-5B9E-47AC-9DB9-149B91F18D86}"/>
    <cellStyle name="sbt2 2_Exist Trunk Assets - Transport" xfId="8039" xr:uid="{AAEF900A-7251-4D3E-AA18-D122A8F641FC}"/>
    <cellStyle name="sbt2 3" xfId="391" xr:uid="{00000000-0005-0000-0000-00008C010000}"/>
    <cellStyle name="sbt2 3 2" xfId="7461" xr:uid="{A02CB014-E591-4933-A1E4-854B23F22D82}"/>
    <cellStyle name="sbt2 3 3" xfId="7462" xr:uid="{6D3B0A3C-EB92-475B-88B2-6810E0CEDCE4}"/>
    <cellStyle name="sbt2 3_Exist Trunk Assets - Transport" xfId="8040" xr:uid="{354EF1DA-3C94-4203-9205-71BF9B62EEC9}"/>
    <cellStyle name="sbt2 4" xfId="392" xr:uid="{00000000-0005-0000-0000-00008D010000}"/>
    <cellStyle name="sbt2 4 2" xfId="7463" xr:uid="{82A61A17-46F6-4D04-9271-F43C9615D720}"/>
    <cellStyle name="sbt2 4 3" xfId="7464" xr:uid="{070F2D63-D6A8-437C-BA40-338775AB3A1C}"/>
    <cellStyle name="sbt2 4_Exist Trunk Assets - Transport" xfId="8041" xr:uid="{9ED1DD2F-C67E-41CA-8436-09F61667C365}"/>
    <cellStyle name="sbt2 5" xfId="393" xr:uid="{00000000-0005-0000-0000-00008E010000}"/>
    <cellStyle name="sbt2 5 2" xfId="7465" xr:uid="{901E80FC-823D-4637-A8B3-DCE0FD52610E}"/>
    <cellStyle name="sbt2 5 3" xfId="7466" xr:uid="{20AF024C-F2E6-42CA-B52F-34E04EE7F826}"/>
    <cellStyle name="sbt2 5_Exist Trunk Assets - Transport" xfId="8042" xr:uid="{C51B884E-A39A-47EF-9C96-F632DEBFAA39}"/>
    <cellStyle name="sbt2 6" xfId="7467" xr:uid="{F42F3A71-A59B-496B-8F6B-C495EE749759}"/>
    <cellStyle name="sbt2 7" xfId="7468" xr:uid="{F16FFDD4-02B0-401F-92F5-2D2ABB600978}"/>
    <cellStyle name="sbt2_Exist Trunk Assets - Transport" xfId="8038" xr:uid="{EB6CC2EF-97C1-45A7-995C-F412BB86C764}"/>
    <cellStyle name="Standard_PERSON2" xfId="394" xr:uid="{00000000-0005-0000-0000-00008F010000}"/>
    <cellStyle name="Style 1" xfId="395" xr:uid="{00000000-0005-0000-0000-000090010000}"/>
    <cellStyle name="Style 1 2" xfId="7469" xr:uid="{043D27ED-A993-499F-823C-81FA20CB0FF8}"/>
    <cellStyle name="Style 1 3" xfId="7470" xr:uid="{46ADA79F-89B3-4F0D-94CE-F7FA8A5136A4}"/>
    <cellStyle name="Style 1_Exist Trunk Assets - Transport" xfId="8043" xr:uid="{4E03CAA7-F50D-4BDD-AFF7-2908D9EB313E}"/>
    <cellStyle name="subt1" xfId="396" xr:uid="{00000000-0005-0000-0000-000091010000}"/>
    <cellStyle name="subt1 2" xfId="397" xr:uid="{00000000-0005-0000-0000-000092010000}"/>
    <cellStyle name="subt1 2 2" xfId="7471" xr:uid="{00A6928B-A0DC-47ED-B50B-7C672DED4A2C}"/>
    <cellStyle name="subt1 2 3" xfId="7472" xr:uid="{BAE02F6B-6014-4D48-B7A0-B6BDE5F73ACF}"/>
    <cellStyle name="subt1 2_Exist Trunk Assets - Transport" xfId="8045" xr:uid="{903868B5-1A25-4788-84F1-89FF871BA6CC}"/>
    <cellStyle name="subt1 3" xfId="398" xr:uid="{00000000-0005-0000-0000-000093010000}"/>
    <cellStyle name="subt1 3 2" xfId="7473" xr:uid="{9E17D073-F975-46EF-B624-37A56590B6EC}"/>
    <cellStyle name="subt1 3 3" xfId="7474" xr:uid="{30D74798-0C37-4C55-918F-E6CDDBBDF8A5}"/>
    <cellStyle name="subt1 3_Exist Trunk Assets - Transport" xfId="8046" xr:uid="{2D2793DB-68EF-4E34-98CA-DB9CF8A29211}"/>
    <cellStyle name="subt1 4" xfId="399" xr:uid="{00000000-0005-0000-0000-000094010000}"/>
    <cellStyle name="subt1 4 2" xfId="7475" xr:uid="{3AD46205-AC8E-4166-B4C0-2ACCEE74F553}"/>
    <cellStyle name="subt1 4 3" xfId="7476" xr:uid="{33C21AE4-BF62-4D45-AC40-AC2BFE75042E}"/>
    <cellStyle name="subt1 4_Exist Trunk Assets - Transport" xfId="8047" xr:uid="{31622182-89BE-4DD4-8093-7388DA3EBDD9}"/>
    <cellStyle name="subt1 5" xfId="400" xr:uid="{00000000-0005-0000-0000-000095010000}"/>
    <cellStyle name="subt1 5 2" xfId="7477" xr:uid="{D8F97C1A-3CB3-4F0C-BC18-BEB492CBAC0B}"/>
    <cellStyle name="subt1 5 3" xfId="7478" xr:uid="{99F2BDAC-837F-4A13-8D47-AD9E56AAA8B3}"/>
    <cellStyle name="subt1 5_Exist Trunk Assets - Transport" xfId="8048" xr:uid="{194776B2-5F2E-4E35-83F2-31CC1DF69ACD}"/>
    <cellStyle name="subt1 6" xfId="7479" xr:uid="{20B5200A-9486-4EAB-BEEE-912DCDD6FC10}"/>
    <cellStyle name="subt1 7" xfId="7480" xr:uid="{6783305E-4E7D-4E3A-9716-EC80426E9F1D}"/>
    <cellStyle name="subt1_Exist Trunk Assets - Transport" xfId="8044" xr:uid="{FE15740E-97B9-4348-A870-BCA2EB0B9463}"/>
    <cellStyle name="Text Indent A" xfId="401" xr:uid="{00000000-0005-0000-0000-000096010000}"/>
    <cellStyle name="Text Indent A 2" xfId="7481" xr:uid="{5D326A0B-F717-4CDF-9391-F43E48829E41}"/>
    <cellStyle name="Text Indent A 3" xfId="7482" xr:uid="{7AACD617-5BE0-4206-9F9E-7AC22B73B4F1}"/>
    <cellStyle name="Text Indent A_Exist Trunk Assets - Transport" xfId="8049" xr:uid="{4743ADAB-44B3-42B7-9BBB-68AD2F390D37}"/>
    <cellStyle name="Text Indent B" xfId="402" xr:uid="{00000000-0005-0000-0000-000097010000}"/>
    <cellStyle name="Text Indent B 10" xfId="7483" xr:uid="{F82C9303-AED9-49D2-B955-B69263582A2F}"/>
    <cellStyle name="Text Indent B 10 2" xfId="7484" xr:uid="{E2D173D5-130A-4004-97E8-181CF9014AD6}"/>
    <cellStyle name="Text Indent B 10 3" xfId="7485" xr:uid="{9CA293AF-D9A8-4D8F-ACD3-424B12C8A5A6}"/>
    <cellStyle name="Text Indent B 11" xfId="7486" xr:uid="{620859A3-006E-4522-9A3B-AA9B6173ED8B}"/>
    <cellStyle name="Text Indent B 11 2" xfId="7487" xr:uid="{18857831-9BAD-42DB-B877-D8FD3DDC3413}"/>
    <cellStyle name="Text Indent B 11 3" xfId="7488" xr:uid="{F22FF886-3FC5-4C84-84EE-912977648428}"/>
    <cellStyle name="Text Indent B 12" xfId="7489" xr:uid="{8F9F6645-68B5-4EEE-89FA-B267356E1A5F}"/>
    <cellStyle name="Text Indent B 13" xfId="7490" xr:uid="{F92B1E5F-21D4-4E03-8188-A534457915BA}"/>
    <cellStyle name="Text Indent B 2" xfId="403" xr:uid="{00000000-0005-0000-0000-000098010000}"/>
    <cellStyle name="Text Indent B 2 2" xfId="7491" xr:uid="{97F07157-98E3-4267-8561-D1FE41427806}"/>
    <cellStyle name="Text Indent B 2 3" xfId="7492" xr:uid="{6EAEF069-63D2-4F21-A046-F333A797D874}"/>
    <cellStyle name="Text Indent B 2_Exist Trunk Assets - Transport" xfId="8051" xr:uid="{3D8A7A8E-8212-46B5-BEEF-B528CA2C6359}"/>
    <cellStyle name="Text Indent B 3" xfId="404" xr:uid="{00000000-0005-0000-0000-000099010000}"/>
    <cellStyle name="Text Indent B 3 2" xfId="7493" xr:uid="{BCA43962-60A9-4FD2-9257-2C59D6662A67}"/>
    <cellStyle name="Text Indent B 3 3" xfId="7494" xr:uid="{FBEA81DE-1188-4108-9D53-ED4A7AEFBCC7}"/>
    <cellStyle name="Text Indent B 3_Exist Trunk Assets - Transport" xfId="8052" xr:uid="{488B9CCC-D33A-4293-B890-6D0EAB0EDCF4}"/>
    <cellStyle name="Text Indent B 4" xfId="405" xr:uid="{00000000-0005-0000-0000-00009A010000}"/>
    <cellStyle name="Text Indent B 4 2" xfId="7495" xr:uid="{C1FCC617-CB02-4E6D-9A8D-B3C753A73C87}"/>
    <cellStyle name="Text Indent B 4 3" xfId="7496" xr:uid="{209CD952-578E-404F-A877-EA7E64DE0437}"/>
    <cellStyle name="Text Indent B 4_Exist Trunk Assets - Transport" xfId="8053" xr:uid="{DEA71E33-1D0C-4E18-B0E7-DE46699D5581}"/>
    <cellStyle name="Text Indent B 5" xfId="406" xr:uid="{00000000-0005-0000-0000-00009B010000}"/>
    <cellStyle name="Text Indent B 5 2" xfId="7497" xr:uid="{2D47FF78-5409-404D-A8EC-5D78F2721EE6}"/>
    <cellStyle name="Text Indent B 5 3" xfId="7498" xr:uid="{C3D017C3-8FCA-45A0-8EA1-271D7B36817D}"/>
    <cellStyle name="Text Indent B 5_Exist Trunk Assets - Transport" xfId="8054" xr:uid="{DC9301C0-FDDE-494D-80A6-FDBF32110822}"/>
    <cellStyle name="Text Indent B 6" xfId="7499" xr:uid="{7BC7F090-21AC-4006-A3F2-C53261EA0530}"/>
    <cellStyle name="Text Indent B 6 2" xfId="7500" xr:uid="{6306AFC3-AFF0-4F49-A12C-C7891A512D3A}"/>
    <cellStyle name="Text Indent B 6 3" xfId="7501" xr:uid="{1BF51396-B2C9-4D7C-AE9C-33FF12ADC04F}"/>
    <cellStyle name="Text Indent B 7" xfId="7502" xr:uid="{90A407D4-800B-433B-8E42-908E70AE4CB5}"/>
    <cellStyle name="Text Indent B 7 2" xfId="7503" xr:uid="{314553B0-0DA0-48D9-B5C0-52FB872A1A07}"/>
    <cellStyle name="Text Indent B 7 3" xfId="7504" xr:uid="{4186534F-67F8-400F-93CC-46563B2E94D1}"/>
    <cellStyle name="Text Indent B 8" xfId="7505" xr:uid="{1E6F007C-B781-4792-B3E2-91A557CDE499}"/>
    <cellStyle name="Text Indent B 8 2" xfId="7506" xr:uid="{D893D004-39D7-46DD-AB96-E976EF8A02D1}"/>
    <cellStyle name="Text Indent B 8 3" xfId="7507" xr:uid="{7D774AEA-1916-4285-B739-91EE2275610F}"/>
    <cellStyle name="Text Indent B 9" xfId="7508" xr:uid="{E228C757-91E2-41A5-9F7F-EE8E3A5F7C92}"/>
    <cellStyle name="Text Indent B 9 2" xfId="7509" xr:uid="{7D0F7596-D51A-4714-AA1D-2630284655E4}"/>
    <cellStyle name="Text Indent B 9 3" xfId="7510" xr:uid="{1EE1A279-6D6D-427B-A8FD-B08DE76806BC}"/>
    <cellStyle name="Text Indent B_Exist Trunk Assets - Transport" xfId="8050" xr:uid="{727312D5-89D0-48C1-8859-92A34D85E665}"/>
    <cellStyle name="Text Indent C" xfId="407" xr:uid="{00000000-0005-0000-0000-00009C010000}"/>
    <cellStyle name="Text Indent C 10" xfId="7511" xr:uid="{AF00FE5D-935E-48D4-9007-61BE3E3437D9}"/>
    <cellStyle name="Text Indent C 10 2" xfId="7512" xr:uid="{71988CB6-BF91-495B-9239-F99DF4075AED}"/>
    <cellStyle name="Text Indent C 10 3" xfId="7513" xr:uid="{1D8B386D-F544-4601-90FB-FF86A3EE65D6}"/>
    <cellStyle name="Text Indent C 11" xfId="7514" xr:uid="{2DEE6D08-12A6-4055-B352-8D7403147332}"/>
    <cellStyle name="Text Indent C 11 2" xfId="7515" xr:uid="{779516A8-01BA-4668-969C-22FFA4853D0B}"/>
    <cellStyle name="Text Indent C 11 3" xfId="7516" xr:uid="{4864133F-B216-44D5-9E24-855028C43346}"/>
    <cellStyle name="Text Indent C 12" xfId="7517" xr:uid="{3089B459-65DE-4A20-BAC6-875F0216F3B8}"/>
    <cellStyle name="Text Indent C 13" xfId="7518" xr:uid="{D6484671-7511-4D21-AF3E-B9F473AF3115}"/>
    <cellStyle name="Text Indent C 2" xfId="408" xr:uid="{00000000-0005-0000-0000-00009D010000}"/>
    <cellStyle name="Text Indent C 2 2" xfId="7519" xr:uid="{7FA2A393-76AC-4609-B08D-F4DB96A6E9A3}"/>
    <cellStyle name="Text Indent C 2 3" xfId="7520" xr:uid="{D31AD2E4-DB3E-43D7-AA73-71FB52840EF6}"/>
    <cellStyle name="Text Indent C 2_Exist Trunk Assets - Transport" xfId="8056" xr:uid="{9B426BF2-B7BE-4CBB-872F-AF6669AF88A1}"/>
    <cellStyle name="Text Indent C 3" xfId="409" xr:uid="{00000000-0005-0000-0000-00009E010000}"/>
    <cellStyle name="Text Indent C 3 2" xfId="7521" xr:uid="{1A64A9A5-8C17-4BF8-9791-73ECBF5A0A4A}"/>
    <cellStyle name="Text Indent C 3 3" xfId="7522" xr:uid="{A1D5EF8B-BDF1-441D-AF38-6FB337182D7B}"/>
    <cellStyle name="Text Indent C 3_Exist Trunk Assets - Transport" xfId="8057" xr:uid="{3C2B2B7C-3059-424B-9075-7A16B684A63E}"/>
    <cellStyle name="Text Indent C 4" xfId="410" xr:uid="{00000000-0005-0000-0000-00009F010000}"/>
    <cellStyle name="Text Indent C 4 2" xfId="7523" xr:uid="{BD1D5E9B-99A3-4936-9A2E-144B21C95BB1}"/>
    <cellStyle name="Text Indent C 4 3" xfId="7524" xr:uid="{2A91FDD4-09FC-4B8A-8732-FBD1128E2A83}"/>
    <cellStyle name="Text Indent C 4_Exist Trunk Assets - Transport" xfId="8058" xr:uid="{AACE8FEC-21D6-400B-A15E-85D5E7C9E64B}"/>
    <cellStyle name="Text Indent C 5" xfId="411" xr:uid="{00000000-0005-0000-0000-0000A0010000}"/>
    <cellStyle name="Text Indent C 5 2" xfId="7525" xr:uid="{3E28A169-25F1-4D5A-A0FF-07D336B86A50}"/>
    <cellStyle name="Text Indent C 5 3" xfId="7526" xr:uid="{A371670B-100D-4246-BE03-4F579E12053D}"/>
    <cellStyle name="Text Indent C 5_Exist Trunk Assets - Transport" xfId="8059" xr:uid="{B2F47FC1-6973-4437-8034-B068A7F9AB70}"/>
    <cellStyle name="Text Indent C 6" xfId="7527" xr:uid="{09055086-29DE-4E04-80BE-D5CABACCBDC5}"/>
    <cellStyle name="Text Indent C 6 2" xfId="7528" xr:uid="{736131D2-18E8-434B-876E-D65A82AFB8EF}"/>
    <cellStyle name="Text Indent C 6 3" xfId="7529" xr:uid="{46827530-E886-4A83-A08D-22111FD4D182}"/>
    <cellStyle name="Text Indent C 7" xfId="7530" xr:uid="{76AAED03-39F3-49D6-B7AC-F57C43C16012}"/>
    <cellStyle name="Text Indent C 7 2" xfId="7531" xr:uid="{DF3B075C-6D6D-4F90-8CC9-337145CD7B5F}"/>
    <cellStyle name="Text Indent C 7 3" xfId="7532" xr:uid="{273DBD00-1512-4BE9-B093-8052EE9CDCBD}"/>
    <cellStyle name="Text Indent C 8" xfId="7533" xr:uid="{DC88FF7C-0A0A-480B-9851-9B045B9704D7}"/>
    <cellStyle name="Text Indent C 8 2" xfId="7534" xr:uid="{3F29210C-B3DC-41AE-8A12-EA2B9E395A57}"/>
    <cellStyle name="Text Indent C 8 3" xfId="7535" xr:uid="{9F0DA717-7A52-4625-82B2-E3F184EB25CF}"/>
    <cellStyle name="Text Indent C 9" xfId="7536" xr:uid="{3E38E589-9C07-4D31-84EF-F2111F1F61D0}"/>
    <cellStyle name="Text Indent C 9 2" xfId="7537" xr:uid="{49F4484C-0658-4312-A9D0-5D571756E1B5}"/>
    <cellStyle name="Text Indent C 9 3" xfId="7538" xr:uid="{F5560807-C8FF-4ADC-9796-4CBCAE525DE2}"/>
    <cellStyle name="Text Indent C_Exist Trunk Assets - Transport" xfId="8055" xr:uid="{560566BA-6E7F-40BE-8153-7A20602794CC}"/>
    <cellStyle name="Title 10" xfId="7539" xr:uid="{43BBA5DE-5319-487B-A0CF-F56FB5E49207}"/>
    <cellStyle name="Title 10 2" xfId="7540" xr:uid="{578C9DFC-9117-4FAD-9FAA-690CC9E1BE80}"/>
    <cellStyle name="Title 10 3" xfId="7541" xr:uid="{A8C3045D-4786-44AF-98A6-8ADD4BCA08B5}"/>
    <cellStyle name="Title 11" xfId="7542" xr:uid="{8F779E48-5E4B-4328-BA48-634AFF019992}"/>
    <cellStyle name="Title 11 2" xfId="7543" xr:uid="{305B7056-D7AE-4176-9E35-375150D6B58C}"/>
    <cellStyle name="Title 11 3" xfId="7544" xr:uid="{2A39FFB6-9760-461E-9E9F-BA83D7BFAAF1}"/>
    <cellStyle name="Title 12" xfId="7545" xr:uid="{80E1A28E-81D5-41AA-A5A9-A58F4DCA4979}"/>
    <cellStyle name="Title 12 2" xfId="7546" xr:uid="{1D2B339F-310A-4171-8FDF-B7DFE1ACC625}"/>
    <cellStyle name="Title 12 3" xfId="7547" xr:uid="{C54CF92F-8713-4D46-87A2-BADDF40F4521}"/>
    <cellStyle name="Title 13" xfId="7548" xr:uid="{BC56B225-F1A4-4DA7-8164-4DF10200C182}"/>
    <cellStyle name="Title 13 2" xfId="7549" xr:uid="{03405934-F5EA-4C4A-A569-8884E6F4CF79}"/>
    <cellStyle name="Title 13 3" xfId="7550" xr:uid="{F8106F92-4501-4DCE-A99D-455BE6BAD762}"/>
    <cellStyle name="Title 14" xfId="7551" xr:uid="{96B2BE5C-3AF8-49AA-9888-C023CAAAB23D}"/>
    <cellStyle name="Title 14 2" xfId="7552" xr:uid="{D23CE9C9-7AB3-4739-9F0F-50FE14642529}"/>
    <cellStyle name="Title 14 3" xfId="7553" xr:uid="{63241E4F-34D4-4B66-865E-01C38A33B484}"/>
    <cellStyle name="Title 15" xfId="7554" xr:uid="{5F19E90D-FE74-45D7-BAED-F68D857F8E62}"/>
    <cellStyle name="Title 15 2" xfId="7555" xr:uid="{C94293D3-6C22-4576-88A9-75F14D162921}"/>
    <cellStyle name="Title 15 3" xfId="7556" xr:uid="{883B481C-F386-4D1D-AF75-B86CC6AD0775}"/>
    <cellStyle name="Title 16" xfId="7557" xr:uid="{ED5E05D5-0C24-4644-8828-AB260642379B}"/>
    <cellStyle name="Title 16 2" xfId="7558" xr:uid="{953C5B9C-AAE2-4F9E-8260-5531B3A0935B}"/>
    <cellStyle name="Title 16 3" xfId="7559" xr:uid="{510005B9-8C12-4FD6-85F0-2FD3037C56C7}"/>
    <cellStyle name="Title 17" xfId="7560" xr:uid="{A328146E-6DD1-4E3C-95FC-36DD15058B3A}"/>
    <cellStyle name="Title 17 2" xfId="7561" xr:uid="{5B526174-2C70-49E6-8648-46B5D7AF955F}"/>
    <cellStyle name="Title 17 3" xfId="7562" xr:uid="{433CA9A3-C90C-431E-B153-75D2328DD934}"/>
    <cellStyle name="Title 18" xfId="7563" xr:uid="{74F2DCEE-E67E-4C8F-B005-C04D7882FF23}"/>
    <cellStyle name="Title 18 2" xfId="7564" xr:uid="{AFFA1CF8-A6CC-4797-87A5-40D7DCC6186E}"/>
    <cellStyle name="Title 18 3" xfId="7565" xr:uid="{50BA1E5E-7BA2-4527-B774-CB243B977D4D}"/>
    <cellStyle name="Title 19" xfId="7566" xr:uid="{F5A154F9-7351-4B5C-9295-1C8AFFD228D8}"/>
    <cellStyle name="Title 19 2" xfId="7567" xr:uid="{7F268590-D26B-4B44-879F-2C5B29BEDD2D}"/>
    <cellStyle name="Title 19 3" xfId="7568" xr:uid="{D5BE1302-8209-4495-8F68-3691633D1CD1}"/>
    <cellStyle name="Title 2" xfId="70" xr:uid="{00000000-0005-0000-0000-0000A1010000}"/>
    <cellStyle name="Title 2 2" xfId="7569" xr:uid="{160B95FE-8903-4247-9D4A-08E325159A14}"/>
    <cellStyle name="Title 2 3" xfId="7570" xr:uid="{874BE802-E757-412D-AE1E-02CABD1088B3}"/>
    <cellStyle name="Title 2_Exist Trunk Assets - Transport" xfId="8060" xr:uid="{40B5A80E-A14B-4AB0-97FE-4A0518B670A4}"/>
    <cellStyle name="Title 20" xfId="7571" xr:uid="{B96670FD-7842-4D6E-A3DD-997C12C09BF5}"/>
    <cellStyle name="Title 20 2" xfId="7572" xr:uid="{A76DA829-851B-4226-8B07-323DF7A5FEC9}"/>
    <cellStyle name="Title 20 3" xfId="7573" xr:uid="{4418DEAA-E56B-4ACB-8300-403BF004E9D9}"/>
    <cellStyle name="Title 21" xfId="7574" xr:uid="{DBD1887B-54FA-41AD-872E-B709570F2402}"/>
    <cellStyle name="Title 21 2" xfId="7575" xr:uid="{63873591-25E9-4D18-A76D-23DC3F5BCA69}"/>
    <cellStyle name="Title 21 3" xfId="7576" xr:uid="{DC6CAFE1-4F42-4F25-AFC3-0658F8749F77}"/>
    <cellStyle name="Title 22" xfId="7577" xr:uid="{6A0698E5-4D3E-47B6-ABE6-C42DCE86E63F}"/>
    <cellStyle name="Title 22 2" xfId="7578" xr:uid="{012B50FC-97A8-4F0F-8A67-071755286D24}"/>
    <cellStyle name="Title 22 3" xfId="7579" xr:uid="{166A8A8D-50BE-47F2-99BB-3D25D5498C8D}"/>
    <cellStyle name="Title 23" xfId="7580" xr:uid="{4063618F-CDCD-47E4-B018-FA083E874B07}"/>
    <cellStyle name="Title 23 2" xfId="7581" xr:uid="{2F9C0F58-2C3B-454B-953A-374EFA35BAD9}"/>
    <cellStyle name="Title 23 3" xfId="7582" xr:uid="{D6C2ACD2-4A05-41EE-B462-ADBD83AEDFCE}"/>
    <cellStyle name="Title 24" xfId="7583" xr:uid="{F8706E93-98AA-428B-AF0A-51E0CB321AF3}"/>
    <cellStyle name="Title 24 2" xfId="7584" xr:uid="{A1D11269-0981-4AE5-93E0-29B5CAC85DC2}"/>
    <cellStyle name="Title 24 3" xfId="7585" xr:uid="{4F902EED-1C67-4D2D-89F9-D62D6610D428}"/>
    <cellStyle name="Title 25" xfId="7586" xr:uid="{7BEB5B85-F7BE-4BEF-8CA5-1D2B11C5EEC9}"/>
    <cellStyle name="Title 25 2" xfId="7587" xr:uid="{1581F2B0-E9F3-49DF-8B19-ABBCBE4A8F12}"/>
    <cellStyle name="Title 25 3" xfId="7588" xr:uid="{44DC2248-0542-496A-AD70-A6E760449593}"/>
    <cellStyle name="Title 26" xfId="7589" xr:uid="{5311DFBD-862D-47DC-9966-C9FB90FFFD17}"/>
    <cellStyle name="Title 26 2" xfId="7590" xr:uid="{AE7BBC5C-51BC-4C47-98FC-0D7C9B3F4364}"/>
    <cellStyle name="Title 26 3" xfId="7591" xr:uid="{9871AC28-867D-4150-988A-C0778EEBBB47}"/>
    <cellStyle name="Title 27" xfId="7592" xr:uid="{CCDB43F4-0C97-4CE1-9F65-EF23BCC752E3}"/>
    <cellStyle name="Title 27 2" xfId="7593" xr:uid="{D0D0816F-D746-46D4-B51E-A2F45CA67148}"/>
    <cellStyle name="Title 27 3" xfId="7594" xr:uid="{CE3B8998-6CE1-48E6-9AED-D0AC79946E59}"/>
    <cellStyle name="Title 28" xfId="7595" xr:uid="{36D8954B-D92C-43BA-933C-470F84B54BFA}"/>
    <cellStyle name="Title 28 2" xfId="7596" xr:uid="{AC94EF53-F6ED-4A26-B111-B9CF55680FBD}"/>
    <cellStyle name="Title 28 3" xfId="7597" xr:uid="{CCBECBB1-5401-412D-A21C-A7CE97E3D59D}"/>
    <cellStyle name="Title 29" xfId="7598" xr:uid="{C4A4B342-E332-4671-B37E-8B794182C49F}"/>
    <cellStyle name="Title 29 2" xfId="7599" xr:uid="{67CD215F-3655-4198-AC23-C00E847BCF6A}"/>
    <cellStyle name="Title 29 3" xfId="7600" xr:uid="{2AD0135B-3484-4450-8DAC-D5ECDF56A0D1}"/>
    <cellStyle name="Title 3" xfId="7601" xr:uid="{B71699AC-2734-4AC3-8B7F-FB634445D0CD}"/>
    <cellStyle name="Title 3 2" xfId="7602" xr:uid="{1270D0D5-00D3-438A-8741-96351AC7493F}"/>
    <cellStyle name="Title 3 3" xfId="7603" xr:uid="{C3D682D9-D293-494B-8BB2-32FE7EB733EC}"/>
    <cellStyle name="Title 30" xfId="7604" xr:uid="{9026A984-8E19-41C5-B9E6-D56265C81D28}"/>
    <cellStyle name="Title 30 2" xfId="7605" xr:uid="{F3C19034-D5A0-466E-81CD-3B35538ED749}"/>
    <cellStyle name="Title 30 3" xfId="7606" xr:uid="{AE6A44AF-D1A5-4176-8E70-5F5AE44146C8}"/>
    <cellStyle name="Title 31" xfId="7607" xr:uid="{9565D59B-7A3E-4F12-8D0F-790426B608E0}"/>
    <cellStyle name="Title 31 2" xfId="7608" xr:uid="{DE57E15D-0087-4904-AF44-12392DFBF8E8}"/>
    <cellStyle name="Title 31 3" xfId="7609" xr:uid="{93672A77-28A7-4BC4-8A6D-375951128F5D}"/>
    <cellStyle name="Title 32" xfId="7610" xr:uid="{2834BD5F-5BE3-4265-8EBB-57EE3B04F2F1}"/>
    <cellStyle name="Title 32 2" xfId="7611" xr:uid="{F93106A5-D2C5-455C-8287-78B510CC2F3C}"/>
    <cellStyle name="Title 32 3" xfId="7612" xr:uid="{476378CA-649B-4D77-A716-7C3F5427B9E3}"/>
    <cellStyle name="Title 33" xfId="7613" xr:uid="{B4B7B0D8-9952-4DB3-80B8-EB82A79E01F5}"/>
    <cellStyle name="Title 33 2" xfId="7614" xr:uid="{D7A92E9A-D8AC-4892-ABA8-04C020E9C801}"/>
    <cellStyle name="Title 33 3" xfId="7615" xr:uid="{D794968B-F398-4738-9D23-3739D76BEB2C}"/>
    <cellStyle name="Title 34" xfId="7616" xr:uid="{268B0396-6655-4D5E-934F-10CFC485433A}"/>
    <cellStyle name="Title 34 2" xfId="7617" xr:uid="{F57AC6EF-1FFC-4281-A179-86C1DC7B2010}"/>
    <cellStyle name="Title 34 3" xfId="7618" xr:uid="{9A92280D-A876-41E6-9F06-2ECA921D8EF1}"/>
    <cellStyle name="Title 35" xfId="7619" xr:uid="{6B5CB02D-3D49-4FDD-9B67-729A01D69286}"/>
    <cellStyle name="Title 35 2" xfId="7620" xr:uid="{15314BC7-5251-442A-A54C-0736844765A2}"/>
    <cellStyle name="Title 35 3" xfId="7621" xr:uid="{FD43D561-9DEE-462B-8953-99DEAEB453CB}"/>
    <cellStyle name="Title 36" xfId="7622" xr:uid="{D09B5C65-A900-469D-8906-8DDFCA7F1BAD}"/>
    <cellStyle name="Title 36 2" xfId="7623" xr:uid="{88907351-FDEC-4968-B7A7-2D5A3AED8FCE}"/>
    <cellStyle name="Title 36 3" xfId="7624" xr:uid="{B931C5EA-ECA2-47A3-8839-2E39146C26C1}"/>
    <cellStyle name="Title 37" xfId="7625" xr:uid="{7D2F23E5-08C3-46BF-9FE4-BDA63E22F8DA}"/>
    <cellStyle name="Title 37 2" xfId="7626" xr:uid="{CE9159C1-E5BA-4CF6-888B-524DAAAB52F3}"/>
    <cellStyle name="Title 37 3" xfId="7627" xr:uid="{269BDBB8-0337-4010-875B-760E1F36942A}"/>
    <cellStyle name="Title 4" xfId="7628" xr:uid="{FDF28571-C0A3-47CD-A092-D0E99D4AB2FE}"/>
    <cellStyle name="Title 4 2" xfId="7629" xr:uid="{CE8914CD-A5C6-4D51-870D-BA5E2A319394}"/>
    <cellStyle name="Title 4 3" xfId="7630" xr:uid="{1FB16348-FAB5-4798-AED4-85963BEC4D41}"/>
    <cellStyle name="Title 5" xfId="7631" xr:uid="{CB8D9114-DFF2-4B75-904D-5725C7208F3C}"/>
    <cellStyle name="Title 5 2" xfId="7632" xr:uid="{56045D2F-5BA4-4E48-80DD-FC76471D99D0}"/>
    <cellStyle name="Title 5 3" xfId="7633" xr:uid="{981A24F4-C87E-4036-8CFE-47F86B29336A}"/>
    <cellStyle name="Title 6" xfId="7634" xr:uid="{2016B3CC-1592-469B-9320-007D5E62ECB1}"/>
    <cellStyle name="Title 6 2" xfId="7635" xr:uid="{1BB2C964-168E-41CE-B63F-A4E90FE87C90}"/>
    <cellStyle name="Title 6 3" xfId="7636" xr:uid="{FE8EDC83-777E-4573-905C-8FDC5E37CC6A}"/>
    <cellStyle name="Title 7" xfId="7637" xr:uid="{F46C71A6-D1DE-424E-8F8B-8FAF7CA5017C}"/>
    <cellStyle name="Title 7 2" xfId="7638" xr:uid="{4852D371-8F5B-4E58-975E-E4BD829FFCAE}"/>
    <cellStyle name="Title 7 3" xfId="7639" xr:uid="{F13CFC24-DEBE-460D-BCEF-5BAE708A9FE3}"/>
    <cellStyle name="Title 8" xfId="7640" xr:uid="{E2C036F2-C23F-405A-9605-7B8E0A357577}"/>
    <cellStyle name="Title 8 2" xfId="7641" xr:uid="{BF6C5725-6EBA-4EA2-8572-9F3C3977A1E2}"/>
    <cellStyle name="Title 8 3" xfId="7642" xr:uid="{199B97D1-AF81-47A0-833F-1B402950C583}"/>
    <cellStyle name="Title 9" xfId="7643" xr:uid="{2C1C18F3-8BF1-4A76-96F8-52F92D1BA180}"/>
    <cellStyle name="Title 9 2" xfId="7644" xr:uid="{A78C058D-5EA4-45A4-8655-18C4BE4D948B}"/>
    <cellStyle name="Title 9 3" xfId="7645" xr:uid="{80FA5F9C-946A-4897-B089-D3119686BDF6}"/>
    <cellStyle name="Total 10" xfId="7646" xr:uid="{2DF21908-A60F-470D-A69C-21B9E35A76AA}"/>
    <cellStyle name="Total 10 2" xfId="7647" xr:uid="{14F10B05-364D-4C39-A07D-283795B5A76E}"/>
    <cellStyle name="Total 10 3" xfId="7648" xr:uid="{7BC5FA13-A28F-4160-BC79-22DD15AE89D1}"/>
    <cellStyle name="Total 11" xfId="7649" xr:uid="{A5304D38-B210-4C8F-934D-797EC5837221}"/>
    <cellStyle name="Total 11 2" xfId="7650" xr:uid="{BA6BCB37-17F5-4B8A-949E-2ADEEFE3F626}"/>
    <cellStyle name="Total 11 3" xfId="7651" xr:uid="{16A09A17-8551-44D3-9F23-F895A3A33C15}"/>
    <cellStyle name="Total 12" xfId="7652" xr:uid="{ADA4CE3C-0B80-48AF-BA57-F347D0DC2583}"/>
    <cellStyle name="Total 12 2" xfId="7653" xr:uid="{21F15916-8885-4CA2-B6A8-B313AE9C0EFC}"/>
    <cellStyle name="Total 12 3" xfId="7654" xr:uid="{8FC1ACE7-DDA7-48BC-9B9C-BF99CE02F9B7}"/>
    <cellStyle name="Total 13" xfId="7655" xr:uid="{11CFBBAD-78AE-4507-8A99-A5034C25E7B1}"/>
    <cellStyle name="Total 13 2" xfId="7656" xr:uid="{6E906960-DE85-4DEC-8652-FF1CCA8BB678}"/>
    <cellStyle name="Total 13 3" xfId="7657" xr:uid="{175C8B3F-E629-4EE7-A93D-D15AC72564B4}"/>
    <cellStyle name="Total 14" xfId="7658" xr:uid="{FB7E1CF5-4EC5-4175-875D-6DC62B56907A}"/>
    <cellStyle name="Total 14 2" xfId="7659" xr:uid="{BD554F9F-2B69-4643-B688-24CEF5E1833A}"/>
    <cellStyle name="Total 14 3" xfId="7660" xr:uid="{7E86FEEF-DA55-45CB-8B7A-FED0B9A31E12}"/>
    <cellStyle name="Total 15" xfId="7661" xr:uid="{DAB088E4-672C-400F-A17E-9C1B64B81D2C}"/>
    <cellStyle name="Total 15 2" xfId="7662" xr:uid="{46252360-CBE6-481C-B611-DBD10D2D54B3}"/>
    <cellStyle name="Total 15 3" xfId="7663" xr:uid="{A031674C-6F3C-45F2-A438-20EDA8EC34CD}"/>
    <cellStyle name="Total 16" xfId="7664" xr:uid="{D17F2A06-04B6-4527-9DAB-C2ACA904E029}"/>
    <cellStyle name="Total 16 2" xfId="7665" xr:uid="{45922ED3-B3AD-4B9E-9137-C74A2AE8A211}"/>
    <cellStyle name="Total 16 3" xfId="7666" xr:uid="{6395EA9F-9494-4AE9-9077-7A931583DD32}"/>
    <cellStyle name="Total 17" xfId="7667" xr:uid="{22F78EEA-D661-4D56-9557-36826E13C432}"/>
    <cellStyle name="Total 17 2" xfId="7668" xr:uid="{F4E0A7F4-9C8A-444B-9CD4-6573E15B613C}"/>
    <cellStyle name="Total 17 3" xfId="7669" xr:uid="{26C72418-7799-4915-95E3-8FF89CC3B4B5}"/>
    <cellStyle name="Total 18" xfId="7670" xr:uid="{F9BCEA4A-3A1D-4368-BC34-E4F8C7DA8CBA}"/>
    <cellStyle name="Total 18 2" xfId="7671" xr:uid="{A2EE9304-81D5-4189-8532-9B1BB56F0C28}"/>
    <cellStyle name="Total 18 3" xfId="7672" xr:uid="{82775DDD-8CE6-4EC8-A08C-EA640F9326CA}"/>
    <cellStyle name="Total 19" xfId="7673" xr:uid="{1AB79BA8-02F2-4C3A-B544-7513FD855D93}"/>
    <cellStyle name="Total 19 2" xfId="7674" xr:uid="{7CB5A132-E6F5-4653-9377-AF00A025BB7A}"/>
    <cellStyle name="Total 19 3" xfId="7675" xr:uid="{0FED4C2B-04CD-41F8-88E9-026D89AD42A7}"/>
    <cellStyle name="Total 2" xfId="71" xr:uid="{00000000-0005-0000-0000-0000A2010000}"/>
    <cellStyle name="Total 2 2" xfId="7676" xr:uid="{26967A5E-030E-461B-A1C8-579845EC9AF3}"/>
    <cellStyle name="Total 2 3" xfId="7677" xr:uid="{C2FD3E04-8CA4-4ECC-9414-679F29678BB6}"/>
    <cellStyle name="Total 2_Exist Trunk Assets - Transport" xfId="8061" xr:uid="{3876F698-1FDB-4745-86EB-51EBF4297382}"/>
    <cellStyle name="Total 20" xfId="7678" xr:uid="{BFD8ED9E-A631-4F90-99E6-838721780E45}"/>
    <cellStyle name="Total 20 2" xfId="7679" xr:uid="{F2216E31-FA75-4EC0-975D-5C11A0F9E8DF}"/>
    <cellStyle name="Total 20 3" xfId="7680" xr:uid="{FAF080D9-6299-4EBA-8F53-4620BD084B80}"/>
    <cellStyle name="Total 21" xfId="7681" xr:uid="{D7EC927D-B5DB-4A72-9180-9CC91661EFE0}"/>
    <cellStyle name="Total 21 2" xfId="7682" xr:uid="{61F213F9-DF78-450E-8C16-409696EE7508}"/>
    <cellStyle name="Total 21 3" xfId="7683" xr:uid="{9424D675-347D-4627-8206-3E873FBDFC94}"/>
    <cellStyle name="Total 22" xfId="7684" xr:uid="{35DA9D76-2BC1-4DA8-A6FA-8797FAC3B1A1}"/>
    <cellStyle name="Total 22 2" xfId="7685" xr:uid="{A48BEF27-818F-4F8C-B56F-13FD85313F31}"/>
    <cellStyle name="Total 22 3" xfId="7686" xr:uid="{D37FF1AB-E41F-4D62-8B61-D6DF9A12A27B}"/>
    <cellStyle name="Total 23" xfId="7687" xr:uid="{091ED074-1C22-40C3-9137-F0D8683FCEAD}"/>
    <cellStyle name="Total 23 2" xfId="7688" xr:uid="{ED23F6EF-9633-4B40-9597-8E6CFBDB2780}"/>
    <cellStyle name="Total 23 3" xfId="7689" xr:uid="{9038A54A-1CAB-479F-BBD4-B54501190CE2}"/>
    <cellStyle name="Total 24" xfId="7690" xr:uid="{9C2A0697-0B3A-4D7E-92FD-72A40B16D5F5}"/>
    <cellStyle name="Total 24 2" xfId="7691" xr:uid="{F0918EAB-8B5B-4010-848A-125FFB69C38E}"/>
    <cellStyle name="Total 24 3" xfId="7692" xr:uid="{77756F8A-2867-4658-AF61-7868AF92BF77}"/>
    <cellStyle name="Total 25" xfId="7693" xr:uid="{1EF95B49-5692-4622-BD02-B6A68890505F}"/>
    <cellStyle name="Total 25 2" xfId="7694" xr:uid="{74475549-4217-44B0-9C64-4E1E2E35A46F}"/>
    <cellStyle name="Total 25 3" xfId="7695" xr:uid="{9D01B792-7D39-4C2E-B4DF-6CF226A8CC74}"/>
    <cellStyle name="Total 26" xfId="7696" xr:uid="{B4BC1730-01D2-458A-859C-F349BE3C4E18}"/>
    <cellStyle name="Total 26 2" xfId="7697" xr:uid="{153F2234-5998-4064-889D-52E10AC6A057}"/>
    <cellStyle name="Total 26 3" xfId="7698" xr:uid="{132F8096-4CC6-45FE-9209-725E72DDF8FC}"/>
    <cellStyle name="Total 27" xfId="7699" xr:uid="{20FA4820-D6E5-47F2-908E-ADF676599E52}"/>
    <cellStyle name="Total 27 2" xfId="7700" xr:uid="{C0CF5E22-1E75-48BF-BC25-A255FFB33891}"/>
    <cellStyle name="Total 27 3" xfId="7701" xr:uid="{0AA1329F-E7E5-486D-B6AE-3FABF693F266}"/>
    <cellStyle name="Total 28" xfId="7702" xr:uid="{E891442D-2612-4DFD-B3A7-A27F93D706FE}"/>
    <cellStyle name="Total 28 2" xfId="7703" xr:uid="{BC40D4ED-B31D-48D2-BA6E-97544BF6C6AE}"/>
    <cellStyle name="Total 28 3" xfId="7704" xr:uid="{E76DCE3D-27CF-441E-97C6-A74C4EFD43F8}"/>
    <cellStyle name="Total 29" xfId="7705" xr:uid="{6081CF54-44FD-4529-A4F5-F74CF71CD4F4}"/>
    <cellStyle name="Total 29 2" xfId="7706" xr:uid="{826CC9F0-C3CB-46A2-99BD-1A9DF849BC7E}"/>
    <cellStyle name="Total 29 3" xfId="7707" xr:uid="{AB6198E8-C651-4D77-A6B3-405F8AC1EF53}"/>
    <cellStyle name="Total 3" xfId="7708" xr:uid="{55422289-3881-477F-8ABD-50450DA93932}"/>
    <cellStyle name="Total 3 2" xfId="7709" xr:uid="{9DE40F53-96B4-4E30-80FB-78FA5CC88DB2}"/>
    <cellStyle name="Total 3 3" xfId="7710" xr:uid="{D7C0D175-2025-40E6-94EB-5122A36E31D3}"/>
    <cellStyle name="Total 30" xfId="7711" xr:uid="{DD546E8E-D218-4422-BA34-84E744254847}"/>
    <cellStyle name="Total 30 2" xfId="7712" xr:uid="{CDFD8E45-B776-4920-A6E1-30E4DC5003B4}"/>
    <cellStyle name="Total 30 3" xfId="7713" xr:uid="{DE84DD9C-6701-4D09-92C8-B5D07EE8301C}"/>
    <cellStyle name="Total 31" xfId="7714" xr:uid="{8D863FF1-5C7D-4970-B8FE-0562A74ECA89}"/>
    <cellStyle name="Total 31 2" xfId="7715" xr:uid="{A3892578-D9A0-4A3B-99DC-450C867BD0E3}"/>
    <cellStyle name="Total 31 3" xfId="7716" xr:uid="{03C8E5B5-D41D-4971-899F-5290A554DDBB}"/>
    <cellStyle name="Total 32" xfId="7717" xr:uid="{C05EC4E2-8A86-4B49-9F94-8E3590F65104}"/>
    <cellStyle name="Total 32 2" xfId="7718" xr:uid="{64027DC7-6382-4F9A-B38A-085B421A7102}"/>
    <cellStyle name="Total 32 3" xfId="7719" xr:uid="{75D79A2A-25B7-4E0F-87F7-8242FF6172A6}"/>
    <cellStyle name="Total 33" xfId="7720" xr:uid="{C3B6326A-0BF4-4BBD-BB47-81C4A9D47393}"/>
    <cellStyle name="Total 33 2" xfId="7721" xr:uid="{970FBFC6-BAA5-4C52-A4BF-B1701A40A372}"/>
    <cellStyle name="Total 33 3" xfId="7722" xr:uid="{55BF48D6-4196-4DB7-9D09-E21F6009BF17}"/>
    <cellStyle name="Total 34" xfId="7723" xr:uid="{9F6D8734-E078-4342-84FD-38AA6B7987B2}"/>
    <cellStyle name="Total 34 2" xfId="7724" xr:uid="{376B0895-CCE1-46E8-A608-76E26EB738D3}"/>
    <cellStyle name="Total 34 3" xfId="7725" xr:uid="{0AD2A9B9-5A4B-4353-A81A-83AE9128563A}"/>
    <cellStyle name="Total 35" xfId="7726" xr:uid="{5F8A9DA0-8D24-4564-B696-6698DAB6F9AA}"/>
    <cellStyle name="Total 35 2" xfId="7727" xr:uid="{843F86E1-0652-4069-A824-E590FD151678}"/>
    <cellStyle name="Total 35 3" xfId="7728" xr:uid="{AA49DA89-AE47-4CF0-B6D0-9471BEE553BD}"/>
    <cellStyle name="Total 36" xfId="7729" xr:uid="{FE62E8BE-B8C1-4D5A-BCA2-F99D695C2EE9}"/>
    <cellStyle name="Total 36 2" xfId="7730" xr:uid="{ADC2A3B5-61FE-4A6B-8920-579E943BFF58}"/>
    <cellStyle name="Total 36 3" xfId="7731" xr:uid="{A941BB8B-EFF2-4D6E-926B-8E165B9E18C7}"/>
    <cellStyle name="Total 37" xfId="7732" xr:uid="{C4EEFFC1-ED58-4CB2-8692-2FAE9FA55765}"/>
    <cellStyle name="Total 37 2" xfId="7733" xr:uid="{B6037994-63FB-43C7-86F7-67B764FDCFE4}"/>
    <cellStyle name="Total 37 3" xfId="7734" xr:uid="{6A67EF74-B86F-45B1-95D6-21BE873B0E1B}"/>
    <cellStyle name="Total 4" xfId="7735" xr:uid="{3F4A762A-939F-4898-B02F-22A2C0FE879E}"/>
    <cellStyle name="Total 4 2" xfId="7736" xr:uid="{93C7B9ED-4333-46C6-B8A0-F9F33D027E1C}"/>
    <cellStyle name="Total 4 3" xfId="7737" xr:uid="{C8B3CCBC-F51C-4DE0-B928-DF0D946341F3}"/>
    <cellStyle name="Total 5" xfId="7738" xr:uid="{96F9212D-048A-42A8-AFBF-E8F5D5D4FBA8}"/>
    <cellStyle name="Total 5 2" xfId="7739" xr:uid="{953C8E88-3B51-4916-A024-E4184131598F}"/>
    <cellStyle name="Total 5 3" xfId="7740" xr:uid="{7D999CCD-3177-4745-96C7-4E621ADD115E}"/>
    <cellStyle name="Total 6" xfId="7741" xr:uid="{E9C14573-0494-4729-B1C5-D8CB1D834C18}"/>
    <cellStyle name="Total 6 2" xfId="7742" xr:uid="{D668DC2F-DC34-4DED-9E9D-7ADD7C11903E}"/>
    <cellStyle name="Total 6 3" xfId="7743" xr:uid="{F8673319-F5E7-447A-B34B-865392699AE2}"/>
    <cellStyle name="Total 7" xfId="7744" xr:uid="{91D2FBB3-AA6B-43BD-8FFA-7C6479142CCB}"/>
    <cellStyle name="Total 7 2" xfId="7745" xr:uid="{88EF3F47-E5F8-46A2-B81A-5E422A3878A0}"/>
    <cellStyle name="Total 7 3" xfId="7746" xr:uid="{BFDC1C14-72C0-401F-A11F-4492CFD90204}"/>
    <cellStyle name="Total 8" xfId="7747" xr:uid="{00F32EFA-717C-4DAD-9A9B-AF13564F896A}"/>
    <cellStyle name="Total 8 2" xfId="7748" xr:uid="{3480E2AB-F1A6-4CC4-A0A9-156FCDEB6291}"/>
    <cellStyle name="Total 8 3" xfId="7749" xr:uid="{7334E2BD-DF97-4B99-AECC-7C24FCF633DB}"/>
    <cellStyle name="Total 9" xfId="7750" xr:uid="{E1F5D3D9-D8D6-469C-BAAE-6B67926A83C0}"/>
    <cellStyle name="Total 9 2" xfId="7751" xr:uid="{E7F2417F-2788-4A85-A869-D20D91108A1A}"/>
    <cellStyle name="Total 9 3" xfId="7752" xr:uid="{42E673DA-BED0-4AB6-B6F7-5DA3C1318C51}"/>
    <cellStyle name="Unchecked" xfId="412" xr:uid="{00000000-0005-0000-0000-0000A3010000}"/>
    <cellStyle name="Unchecked 2" xfId="7753" xr:uid="{DE89743D-75B9-4877-B9FF-A97634196184}"/>
    <cellStyle name="Unchecked 3" xfId="7754" xr:uid="{08D36462-7E01-49E5-A712-7206159F0C44}"/>
    <cellStyle name="Unchecked_Exist Trunk Assets - Transport" xfId="8062" xr:uid="{398146EC-9A36-4FD7-BBC4-61C9A6CDEBF1}"/>
    <cellStyle name="Units" xfId="72" xr:uid="{00000000-0005-0000-0000-0000A4010000}"/>
    <cellStyle name="Units 2" xfId="7755" xr:uid="{FE83C37A-78D6-4945-A51C-9A7EC9949079}"/>
    <cellStyle name="Units 3" xfId="7756" xr:uid="{B3822489-06BB-406B-881A-F6D3B5B85CAF}"/>
    <cellStyle name="Units of Measure" xfId="413" xr:uid="{00000000-0005-0000-0000-0000A5010000}"/>
    <cellStyle name="Units of Measure 2" xfId="7757" xr:uid="{3A92055F-77AF-4944-ACAE-2A918506139E}"/>
    <cellStyle name="Units of Measure 3" xfId="7758" xr:uid="{6A9EFA3D-2508-4126-8AD4-5AFF785421EF}"/>
    <cellStyle name="Units of Measure 3 2" xfId="7759" xr:uid="{94ABBBF5-8B63-4189-95D8-64FB1968DBB1}"/>
    <cellStyle name="Units of Measure 4" xfId="7760" xr:uid="{8F820AEF-0440-485E-9C23-DD418474589B}"/>
    <cellStyle name="Units of Measure_Exist Trunk Assets - Transport" xfId="8064" xr:uid="{614097CC-C118-4E04-94CB-E0976AF79F63}"/>
    <cellStyle name="Units_Exist Trunk Assets - Transport" xfId="8063" xr:uid="{DD3F76D7-CBB2-469C-97EB-BE3BF8C18350}"/>
    <cellStyle name="Velký nadpis" xfId="414" xr:uid="{00000000-0005-0000-0000-0000A7010000}"/>
    <cellStyle name="Velký nadpis 2" xfId="7761" xr:uid="{94121C41-3D6E-4178-B1FE-D760AE6FA777}"/>
    <cellStyle name="Velký nadpis 3" xfId="7762" xr:uid="{7BB653BA-C1D2-43A2-A332-EC1DC9B68A76}"/>
    <cellStyle name="Velký nadpis_Exist Trunk Assets - Transport" xfId="8065" xr:uid="{EDE615F3-BED0-4F69-8D7E-50BAEE6B981B}"/>
    <cellStyle name="Währung [0]_PERSON2" xfId="415" xr:uid="{00000000-0005-0000-0000-0000A8010000}"/>
    <cellStyle name="Währung_PERSON2" xfId="416" xr:uid="{00000000-0005-0000-0000-0000A9010000}"/>
    <cellStyle name="Warning Text 10" xfId="7763" xr:uid="{A23568E1-D7C3-48B8-AA10-76C92244F766}"/>
    <cellStyle name="Warning Text 10 2" xfId="7764" xr:uid="{4A290914-0F5A-4487-839E-815C84639860}"/>
    <cellStyle name="Warning Text 10 3" xfId="7765" xr:uid="{AE7A94A9-AA35-49F0-889C-D3FCFFBEF7C0}"/>
    <cellStyle name="Warning Text 11" xfId="7766" xr:uid="{563DDED9-6699-4CC9-AED5-98FACF844148}"/>
    <cellStyle name="Warning Text 11 2" xfId="7767" xr:uid="{7267AB3A-984E-454B-A094-59324673219E}"/>
    <cellStyle name="Warning Text 11 3" xfId="7768" xr:uid="{D98EA25F-7DD8-4E69-8D53-384A9365BA07}"/>
    <cellStyle name="Warning Text 12" xfId="7769" xr:uid="{F859C502-67D2-4E24-A5DE-FB81F3C76038}"/>
    <cellStyle name="Warning Text 12 2" xfId="7770" xr:uid="{FC8F4304-4185-4C24-84DF-EB9DDFD6F571}"/>
    <cellStyle name="Warning Text 12 3" xfId="7771" xr:uid="{EDC1C589-D563-46CF-B038-5B8F46A0ED7B}"/>
    <cellStyle name="Warning Text 13" xfId="7772" xr:uid="{B993BAF5-9C25-465F-8FAD-3B7D195305DF}"/>
    <cellStyle name="Warning Text 13 2" xfId="7773" xr:uid="{0CA0F5B7-AB2C-4558-BF4F-380E670C2D89}"/>
    <cellStyle name="Warning Text 13 3" xfId="7774" xr:uid="{4799FC2D-9563-4AB9-AEC5-6178F0F07EC5}"/>
    <cellStyle name="Warning Text 14" xfId="7775" xr:uid="{A7311F0B-49DB-4A2F-BEE9-FBA01D498668}"/>
    <cellStyle name="Warning Text 14 2" xfId="7776" xr:uid="{F3BFF93F-FF8C-4513-A2FE-6B77D78CDB3C}"/>
    <cellStyle name="Warning Text 14 3" xfId="7777" xr:uid="{4BB6D515-C50A-4B8C-9A99-582022E07EED}"/>
    <cellStyle name="Warning Text 15" xfId="7778" xr:uid="{8AD6B588-FA07-48A7-B229-42E1ACF3AB2B}"/>
    <cellStyle name="Warning Text 15 2" xfId="7779" xr:uid="{53975CF0-D594-4C6B-AF5D-3680196490C5}"/>
    <cellStyle name="Warning Text 15 3" xfId="7780" xr:uid="{5FA8A263-3075-4865-AE8A-8BDE376CD9BD}"/>
    <cellStyle name="Warning Text 16" xfId="7781" xr:uid="{54E7358D-4580-427D-9479-33913268C8A7}"/>
    <cellStyle name="Warning Text 16 2" xfId="7782" xr:uid="{C92D72AA-267F-41DA-901F-3AD3DD3A3A2D}"/>
    <cellStyle name="Warning Text 16 3" xfId="7783" xr:uid="{00DC9594-7CFF-4C27-9B47-D9A18212660E}"/>
    <cellStyle name="Warning Text 17" xfId="7784" xr:uid="{5EEAECDD-62AB-442D-977C-FE1193CCCFA4}"/>
    <cellStyle name="Warning Text 17 2" xfId="7785" xr:uid="{CF59D122-9EFD-458B-8B1E-AAC5419427DD}"/>
    <cellStyle name="Warning Text 17 3" xfId="7786" xr:uid="{3856A200-5A5A-425F-9459-836ACD365090}"/>
    <cellStyle name="Warning Text 18" xfId="7787" xr:uid="{9A35E268-E466-4B40-9E6C-5518EB5D8F42}"/>
    <cellStyle name="Warning Text 18 2" xfId="7788" xr:uid="{B3FC5559-CBFD-4821-919C-2B32E1A9EC6F}"/>
    <cellStyle name="Warning Text 18 3" xfId="7789" xr:uid="{414E8004-41C8-4EAC-B488-13F3040DA39C}"/>
    <cellStyle name="Warning Text 19" xfId="7790" xr:uid="{AFEC4AE2-812D-4AB9-8C36-84EB6B29ADB6}"/>
    <cellStyle name="Warning Text 19 2" xfId="7791" xr:uid="{531D8CB0-8D07-4812-B8D6-2334E8F81C3A}"/>
    <cellStyle name="Warning Text 19 3" xfId="7792" xr:uid="{2C1D622B-41A5-4BC4-9BD1-86D0DEC77854}"/>
    <cellStyle name="Warning Text 2" xfId="73" xr:uid="{00000000-0005-0000-0000-0000AA010000}"/>
    <cellStyle name="Warning Text 2 2" xfId="7793" xr:uid="{5D68B88D-4238-4E72-B2DB-B8FAA4799462}"/>
    <cellStyle name="Warning Text 2 3" xfId="7794" xr:uid="{D1560BE6-A53D-41A1-A0CD-72C69BE7E090}"/>
    <cellStyle name="Warning Text 2_Exist Trunk Assets - Transport" xfId="8066" xr:uid="{FEE941BA-1B52-4BB7-8AC2-F2BF3C07454A}"/>
    <cellStyle name="Warning Text 20" xfId="7795" xr:uid="{2A649149-B685-4AA5-8C47-84CAF73CB4C0}"/>
    <cellStyle name="Warning Text 20 2" xfId="7796" xr:uid="{4A016D37-D055-4E20-B2D2-23DBC3B826E6}"/>
    <cellStyle name="Warning Text 20 3" xfId="7797" xr:uid="{93D40A12-DF0E-422B-AE79-A3FAD33D7EC7}"/>
    <cellStyle name="Warning Text 21" xfId="7798" xr:uid="{EB7ADB43-BE7E-456D-8D0E-5F51229FC3E5}"/>
    <cellStyle name="Warning Text 21 2" xfId="7799" xr:uid="{3C4FA2C5-C355-4DA9-A5EE-1539C9603D3B}"/>
    <cellStyle name="Warning Text 21 3" xfId="7800" xr:uid="{5325D09D-A89C-42C9-807E-56848BDACD90}"/>
    <cellStyle name="Warning Text 22" xfId="7801" xr:uid="{958A290B-D867-4BB9-997E-D961BE686641}"/>
    <cellStyle name="Warning Text 22 2" xfId="7802" xr:uid="{B3182449-FF25-4826-B058-6467BB1EF7D8}"/>
    <cellStyle name="Warning Text 22 3" xfId="7803" xr:uid="{5D4CD78C-3D7E-41D3-8068-93C1157093B9}"/>
    <cellStyle name="Warning Text 23" xfId="7804" xr:uid="{D60E2FB8-DA98-41A2-BC18-BE35947CEC99}"/>
    <cellStyle name="Warning Text 23 2" xfId="7805" xr:uid="{7885F4DD-C600-4DC1-A624-9CE3855ABB48}"/>
    <cellStyle name="Warning Text 23 3" xfId="7806" xr:uid="{AAF81880-4490-4D11-BB66-3C4CAEB2AB49}"/>
    <cellStyle name="Warning Text 24" xfId="7807" xr:uid="{47882839-DA15-4EEC-A12B-3AC5D8CD19C3}"/>
    <cellStyle name="Warning Text 24 2" xfId="7808" xr:uid="{4F40CC74-CAF1-48F1-8EAB-BE66A366097E}"/>
    <cellStyle name="Warning Text 24 3" xfId="7809" xr:uid="{CEFB6D8A-BC34-462D-A814-0D5DF74A6F54}"/>
    <cellStyle name="Warning Text 25" xfId="7810" xr:uid="{B189AF36-BDEC-45FF-B7B6-DF14B3A61D62}"/>
    <cellStyle name="Warning Text 25 2" xfId="7811" xr:uid="{45A1BCB7-4CAC-4EF1-912C-16739518DDBF}"/>
    <cellStyle name="Warning Text 25 3" xfId="7812" xr:uid="{0FDEEC19-E59C-484A-80F8-F1208158754D}"/>
    <cellStyle name="Warning Text 26" xfId="7813" xr:uid="{859D5AB9-4AD2-45D2-93B5-750B7FDF0279}"/>
    <cellStyle name="Warning Text 26 2" xfId="7814" xr:uid="{2E6E6376-0471-4A52-952F-DF68A7332457}"/>
    <cellStyle name="Warning Text 26 3" xfId="7815" xr:uid="{6938CAFA-A067-4A9C-B7F3-CB1FDE2F0C46}"/>
    <cellStyle name="Warning Text 27" xfId="7816" xr:uid="{E4421CCE-21D1-46B3-AAEF-97050F454392}"/>
    <cellStyle name="Warning Text 27 2" xfId="7817" xr:uid="{5FC23E93-9966-46A4-AB50-C3AC5F502A9A}"/>
    <cellStyle name="Warning Text 27 3" xfId="7818" xr:uid="{3A90F1E0-75E6-4A26-92E8-D63567F5A292}"/>
    <cellStyle name="Warning Text 28" xfId="7819" xr:uid="{53E5E558-A098-4B99-AB84-41A195B7707C}"/>
    <cellStyle name="Warning Text 28 2" xfId="7820" xr:uid="{3274491E-5001-4E5C-8206-39050A4079EF}"/>
    <cellStyle name="Warning Text 28 3" xfId="7821" xr:uid="{2A59F9C0-C8AD-4A7E-A459-743A020CB004}"/>
    <cellStyle name="Warning Text 29" xfId="7822" xr:uid="{23E0B264-A138-4FB2-938B-866E70CDF595}"/>
    <cellStyle name="Warning Text 29 2" xfId="7823" xr:uid="{A7ECDE26-DB17-4289-B03F-959A09A8F9C3}"/>
    <cellStyle name="Warning Text 29 3" xfId="7824" xr:uid="{819D0DB8-9F7B-4846-87C3-E89BE996207C}"/>
    <cellStyle name="Warning Text 3" xfId="7825" xr:uid="{CF150567-BB9F-4CBD-91F4-4FA164E67AA3}"/>
    <cellStyle name="Warning Text 3 2" xfId="7826" xr:uid="{304301BE-2449-4CEF-B186-AAD3C2ED4C43}"/>
    <cellStyle name="Warning Text 3 3" xfId="7827" xr:uid="{99F3619D-23DA-48C8-9E59-E4E687A2AC44}"/>
    <cellStyle name="Warning Text 30" xfId="7828" xr:uid="{77107351-047D-4F2B-A534-A6BB12E77586}"/>
    <cellStyle name="Warning Text 30 2" xfId="7829" xr:uid="{F491E3F0-9859-4E84-9BB5-B9A4F04CCFC8}"/>
    <cellStyle name="Warning Text 30 3" xfId="7830" xr:uid="{E44201C1-361D-4E62-ACA1-49DF59E1970C}"/>
    <cellStyle name="Warning Text 31" xfId="7831" xr:uid="{3318B9DF-2F7E-43EE-8227-AE1EC07FF0F3}"/>
    <cellStyle name="Warning Text 31 2" xfId="7832" xr:uid="{A99E6094-DDE6-49CF-8326-68033DF80F29}"/>
    <cellStyle name="Warning Text 31 3" xfId="7833" xr:uid="{45C03C31-6849-480D-B7D5-D707081AFA87}"/>
    <cellStyle name="Warning Text 32" xfId="7834" xr:uid="{1D3BAC5E-5953-4EAD-8556-D8506E48B813}"/>
    <cellStyle name="Warning Text 32 2" xfId="7835" xr:uid="{73CB425E-B284-4577-B286-E20DD25BA8F2}"/>
    <cellStyle name="Warning Text 32 3" xfId="7836" xr:uid="{0994A569-9E74-474C-B3E3-BAA8D343B679}"/>
    <cellStyle name="Warning Text 33" xfId="7837" xr:uid="{C407F4B6-FB64-4412-AEF4-D76A2FADC3B3}"/>
    <cellStyle name="Warning Text 33 2" xfId="7838" xr:uid="{67203E26-04DC-492B-A254-DD68FFC73E80}"/>
    <cellStyle name="Warning Text 33 3" xfId="7839" xr:uid="{A8B66851-2FF8-4909-8C13-4916C05144DC}"/>
    <cellStyle name="Warning Text 34" xfId="7840" xr:uid="{71CB17F7-EEEC-4778-8F83-349CE5D49B3C}"/>
    <cellStyle name="Warning Text 34 2" xfId="7841" xr:uid="{05E7C2DF-3C06-4B8F-B2C2-21010C6EB8C6}"/>
    <cellStyle name="Warning Text 34 3" xfId="7842" xr:uid="{93A7D086-3B2C-43B6-A0AA-F52A7304500C}"/>
    <cellStyle name="Warning Text 35" xfId="7843" xr:uid="{F89AA8E0-1E90-46B7-B746-C10F20EC5DBE}"/>
    <cellStyle name="Warning Text 35 2" xfId="7844" xr:uid="{2DB70F64-074E-42BD-9CA8-FA5FB146FD47}"/>
    <cellStyle name="Warning Text 35 3" xfId="7845" xr:uid="{EE2B3537-B505-49D2-9A32-DCDEA14F2034}"/>
    <cellStyle name="Warning Text 36" xfId="7846" xr:uid="{CDDD5CF8-4F94-481F-9239-3F898D9F17BE}"/>
    <cellStyle name="Warning Text 36 2" xfId="7847" xr:uid="{5EF9BEC7-1387-40A6-B047-14EF9E176ABB}"/>
    <cellStyle name="Warning Text 36 3" xfId="7848" xr:uid="{6B3AE52A-BF9A-4348-91D1-D374D0D61467}"/>
    <cellStyle name="Warning Text 37" xfId="7849" xr:uid="{B7732D9F-B339-4D45-A170-C2D201435330}"/>
    <cellStyle name="Warning Text 37 2" xfId="7850" xr:uid="{80EE8ABA-3879-46EE-9EF7-B2D2804F3926}"/>
    <cellStyle name="Warning Text 37 3" xfId="7851" xr:uid="{17F9B984-342B-4187-A7D1-10FAA1AF752D}"/>
    <cellStyle name="Warning Text 4" xfId="7852" xr:uid="{CE2644A1-EFE9-40D5-86FE-70F74FE665C7}"/>
    <cellStyle name="Warning Text 4 2" xfId="7853" xr:uid="{4D0C209D-426D-4123-93A9-79358820530E}"/>
    <cellStyle name="Warning Text 4 3" xfId="7854" xr:uid="{92C9F465-D088-4FA1-98B9-C84239D39272}"/>
    <cellStyle name="Warning Text 5" xfId="7855" xr:uid="{B18B850D-9583-4E84-9837-706E9BD64030}"/>
    <cellStyle name="Warning Text 5 2" xfId="7856" xr:uid="{53386504-30A7-40B2-B1EF-47084A0DF763}"/>
    <cellStyle name="Warning Text 5 3" xfId="7857" xr:uid="{967F5FAB-C96F-4DFB-B79E-E4D51E2F2044}"/>
    <cellStyle name="Warning Text 6" xfId="7858" xr:uid="{41C9A760-5419-4E98-8AA3-0124EFC8F3DB}"/>
    <cellStyle name="Warning Text 6 2" xfId="7859" xr:uid="{B3B020F5-14F0-43A2-B45A-228C9FFD9C07}"/>
    <cellStyle name="Warning Text 6 3" xfId="7860" xr:uid="{57F1C164-F453-49A4-A78A-2B5DF5599503}"/>
    <cellStyle name="Warning Text 7" xfId="7861" xr:uid="{DCAA979C-DFEA-44A6-B418-6DB3F9BDFAF8}"/>
    <cellStyle name="Warning Text 7 2" xfId="7862" xr:uid="{6B7A36E6-A7EB-43C7-8A6D-7D6E65B86495}"/>
    <cellStyle name="Warning Text 7 3" xfId="7863" xr:uid="{7D467533-7CDA-408D-B7B7-079D5A83105B}"/>
    <cellStyle name="Warning Text 8" xfId="7864" xr:uid="{BF02B14E-09C8-4708-8F13-E9473651568A}"/>
    <cellStyle name="Warning Text 8 2" xfId="7865" xr:uid="{308227A3-E777-49B1-ADD8-A4339978BA34}"/>
    <cellStyle name="Warning Text 8 3" xfId="7866" xr:uid="{620BC207-5D95-412C-926E-3F9932FB491E}"/>
    <cellStyle name="Warning Text 9" xfId="7867" xr:uid="{FE427253-C40B-4598-9FA0-F07DBFDEE425}"/>
    <cellStyle name="Warning Text 9 2" xfId="7868" xr:uid="{AB589664-7DC4-4EF6-8B50-DFD9E18667E2}"/>
    <cellStyle name="Warning Text 9 3" xfId="7869" xr:uid="{BF607B84-BB73-4CD4-918C-4B5FF6332BB2}"/>
    <cellStyle name="Záhlaví" xfId="417" xr:uid="{00000000-0005-0000-0000-0000AB010000}"/>
    <cellStyle name="Záhlaví 2" xfId="7870" xr:uid="{38D27045-7FD2-4375-A925-74C7D311D0BE}"/>
    <cellStyle name="Záhlaví 3" xfId="7871" xr:uid="{BDF4A9A6-F208-4C95-87C9-EEE1030D6F18}"/>
    <cellStyle name="Záhlaví_Exist Trunk Assets - Transport" xfId="8067" xr:uid="{C67CDA64-6358-4326-B4D8-24DEA40F7F89}"/>
  </cellStyles>
  <dxfs count="50">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medium">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solid">
          <fgColor indexed="64"/>
          <bgColor theme="0" tint="-0.14999847407452621"/>
        </patternFill>
      </fill>
      <border diagonalUp="0" diagonalDown="0">
        <left/>
        <right style="thin">
          <color indexed="64"/>
        </right>
        <top style="dotted">
          <color indexed="64"/>
        </top>
        <bottom style="dotted">
          <color indexed="64"/>
        </bottom>
        <vertical/>
        <horizontal/>
      </border>
      <protection locked="0" hidden="0"/>
    </dxf>
    <dxf>
      <numFmt numFmtId="1" formatCode="0"/>
      <border diagonalUp="0" diagonalDown="0">
        <left style="medium">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thin">
          <color indexed="64"/>
        </left>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8" formatCode="0.0%"/>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fill>
        <patternFill patternType="solid">
          <fgColor indexed="64"/>
          <bgColor theme="0" tint="-0.14999847407452621"/>
        </patternFill>
      </fill>
      <border diagonalUp="0" diagonalDown="0">
        <left style="medium">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numFmt numFmtId="2" formatCode="0.0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none">
          <fgColor indexed="64"/>
          <bgColor indexed="65"/>
        </patternFill>
      </fill>
      <border diagonalUp="0" diagonalDown="0">
        <left/>
        <right style="thin">
          <color indexed="64"/>
        </right>
        <top/>
        <bottom style="dotted">
          <color indexed="64"/>
        </bottom>
        <vertical/>
        <horizontal/>
      </border>
      <protection locked="0" hidden="0"/>
    </dxf>
    <dxf>
      <border diagonalUp="0" diagonalDown="0">
        <left style="medium">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alignment horizontal="right" vertical="bottom" textRotation="0" wrapText="0"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right style="thin">
          <color indexed="64"/>
        </right>
        <top style="dotted">
          <color indexed="64"/>
        </top>
        <bottom style="dotted">
          <color indexed="64"/>
        </bottom>
        <vertical/>
        <horizontal/>
      </border>
      <protection locked="0" hidden="0"/>
    </dxf>
    <dxf>
      <border diagonalUp="0" diagonalDown="0">
        <left/>
        <right style="thin">
          <color indexed="64"/>
        </right>
        <top style="dotted">
          <color indexed="64"/>
        </top>
        <bottom style="dotted">
          <color indexed="64"/>
        </bottom>
        <vertical/>
        <horizontal/>
      </border>
      <protection locked="0" hidden="0"/>
    </dxf>
    <dxf>
      <fill>
        <patternFill patternType="solid">
          <fgColor rgb="FF538DD5"/>
          <bgColor rgb="FF000000"/>
        </patternFill>
      </fill>
    </dxf>
    <dxf>
      <border outline="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auto="1"/>
        <name val="Century Gothic"/>
        <family val="2"/>
        <scheme val="minor"/>
      </font>
      <fill>
        <patternFill patternType="solid">
          <fgColor indexed="64"/>
          <bgColor theme="3" tint="0.39997558519241921"/>
        </patternFill>
      </fill>
      <alignment horizontal="center" vertical="bottom" textRotation="9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top style="dotted">
          <color indexed="64"/>
        </top>
        <bottom style="dotted">
          <color indexed="64"/>
        </bottom>
        <vertical/>
        <horizontal/>
      </border>
      <protection locked="0" hidden="0"/>
    </dxf>
    <dxf>
      <numFmt numFmtId="1" formatCode="0"/>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numFmt numFmtId="167" formatCode="&quot;$&quot;#,##0"/>
      <fill>
        <patternFill patternType="solid">
          <fgColor indexed="64"/>
          <bgColor theme="0" tint="-0.14999847407452621"/>
        </patternFill>
      </fill>
      <border diagonalUp="0" diagonalDown="0">
        <left/>
        <right style="thin">
          <color indexed="64"/>
        </right>
        <top style="dotted">
          <color indexed="64"/>
        </top>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medium">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right style="medium">
          <color indexed="64"/>
        </right>
        <top style="dotted">
          <color indexed="64"/>
        </top>
        <bottom style="dotted">
          <color indexed="64"/>
        </bottom>
        <vertical/>
        <horizontal/>
      </border>
      <protection locked="0" hidden="0"/>
    </dxf>
    <dxf>
      <border outline="0">
        <left style="medium">
          <color indexed="64"/>
        </left>
        <right style="medium">
          <color indexed="64"/>
        </right>
        <top style="medium">
          <color indexed="64"/>
        </top>
        <bottom style="medium">
          <color indexed="64"/>
        </bottom>
      </border>
    </dxf>
    <dxf>
      <border outline="0">
        <bottom style="medium">
          <color indexed="64"/>
        </bottom>
      </border>
    </dxf>
  </dxfs>
  <tableStyles count="0" defaultTableStyle="TableStyleMedium2" defaultPivotStyle="PivotStyleLight16"/>
  <colors>
    <mruColors>
      <color rgb="FF9933FF"/>
      <color rgb="FFFF00FF"/>
      <color rgb="FF33CC33"/>
      <color rgb="FF66FF66"/>
      <color rgb="FFFFFFFF"/>
      <color rgb="FFF8F8F8"/>
      <color rgb="FFF3F5AB"/>
      <color rgb="FFFA3D2E"/>
      <color rgb="FFD91334"/>
      <color rgb="FFF62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155236</xdr:colOff>
      <xdr:row>14</xdr:row>
      <xdr:rowOff>392230</xdr:rowOff>
    </xdr:from>
    <xdr:to>
      <xdr:col>6</xdr:col>
      <xdr:colOff>515276</xdr:colOff>
      <xdr:row>17</xdr:row>
      <xdr:rowOff>72541</xdr:rowOff>
    </xdr:to>
    <xdr:sp macro="" textlink="">
      <xdr:nvSpPr>
        <xdr:cNvPr id="24" name="Right Arrow 23">
          <a:extLst>
            <a:ext uri="{FF2B5EF4-FFF2-40B4-BE49-F238E27FC236}">
              <a16:creationId xmlns:a16="http://schemas.microsoft.com/office/drawing/2014/main" id="{00000000-0008-0000-0000-000018000000}"/>
            </a:ext>
          </a:extLst>
        </xdr:cNvPr>
        <xdr:cNvSpPr/>
      </xdr:nvSpPr>
      <xdr:spPr>
        <a:xfrm>
          <a:off x="4007569" y="4075230"/>
          <a:ext cx="360040" cy="101804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11</xdr:col>
      <xdr:colOff>143842</xdr:colOff>
      <xdr:row>14</xdr:row>
      <xdr:rowOff>257801</xdr:rowOff>
    </xdr:from>
    <xdr:to>
      <xdr:col>11</xdr:col>
      <xdr:colOff>501501</xdr:colOff>
      <xdr:row>17</xdr:row>
      <xdr:rowOff>165388</xdr:rowOff>
    </xdr:to>
    <xdr:sp macro="" textlink="">
      <xdr:nvSpPr>
        <xdr:cNvPr id="25" name="Right Arrow 24">
          <a:extLst>
            <a:ext uri="{FF2B5EF4-FFF2-40B4-BE49-F238E27FC236}">
              <a16:creationId xmlns:a16="http://schemas.microsoft.com/office/drawing/2014/main" id="{00000000-0008-0000-0000-000019000000}"/>
            </a:ext>
          </a:extLst>
        </xdr:cNvPr>
        <xdr:cNvSpPr/>
      </xdr:nvSpPr>
      <xdr:spPr>
        <a:xfrm>
          <a:off x="7662242" y="3940801"/>
          <a:ext cx="357659" cy="1245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4A6597-B05A-4E4A-8BB6-A2EAA2B5B966}" name="tblExistRoad" displayName="tblExistRoad" ref="B10:K8384" totalsRowShown="0" headerRowBorderDxfId="49" tableBorderDxfId="48">
  <autoFilter ref="B10:K8384" xr:uid="{A94A6597-B05A-4E4A-8BB6-A2EAA2B5B966}"/>
  <tableColumns count="10">
    <tableColumn id="1" xr3:uid="{0DFE74BF-5771-43E8-8573-BC4E01433396}" name="Asset ID" dataDxfId="47"/>
    <tableColumn id="2" xr3:uid="{FD60B80F-8050-4D71-84CD-0918A125A40E}" name="Asset Name" dataDxfId="46"/>
    <tableColumn id="3" xr3:uid="{D40887F2-8266-4ECF-85A8-9875226D25B6}" name="Length (m)" dataDxfId="45" dataCellStyle="Comma"/>
    <tableColumn id="4" xr3:uid="{0C772A63-DD36-45DF-8154-0C2EB8963328}" name="Construction Unit Rate ($/m)" dataDxfId="44" dataCellStyle="Currency"/>
    <tableColumn id="5" xr3:uid="{932FE5CF-F60E-4CAE-A2CE-67E33612794E}" name="Construction Cost" dataDxfId="43" dataCellStyle="Currency">
      <calculatedColumnFormula>IFERROR(D11*E11,0)</calculatedColumnFormula>
    </tableColumn>
    <tableColumn id="6" xr3:uid="{622E784F-C261-489E-931E-F4F1EA48FFCB}" name="Size of land (ha) (*)" dataDxfId="42" dataCellStyle="Comma"/>
    <tableColumn id="7" xr3:uid="{604A1638-4B62-4915-8B6E-31573D9256F7}" name="Land Unit Rate ($/m2)" dataDxfId="41" dataCellStyle="Currency"/>
    <tableColumn id="8" xr3:uid="{2A5E4E2B-BE1E-4EF9-8423-5307610D4348}" name="Land Value" dataDxfId="40">
      <calculatedColumnFormula>IFERROR(G11*H11,"")</calculatedColumnFormula>
    </tableColumn>
    <tableColumn id="9" xr3:uid="{7376E9E6-55DE-4117-9479-033B7C75D980}" name="Valuation Year" dataDxfId="39"/>
    <tableColumn id="10" xr3:uid="{C086424A-00CE-4523-B567-ADF318DAD22A}" name="Current Replacement Cost" dataDxfId="38" dataCellStyle="Currency">
      <calculatedColumnFormula>IFERROR(ROUND((F11+I11),0),0)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0C74D3-B83E-427E-B9E3-BC40F443E85D}" name="Table2" displayName="Table2" ref="B10:AD375" totalsRowShown="0" headerRowDxfId="37" headerRowBorderDxfId="36" tableBorderDxfId="35">
  <autoFilter ref="B10:AD375" xr:uid="{A30C74D3-B83E-427E-B9E3-BC40F443E85D}"/>
  <sortState xmlns:xlrd2="http://schemas.microsoft.com/office/spreadsheetml/2017/richdata2" ref="B11:AD375">
    <sortCondition sortBy="cellColor" ref="C11:C375" dxfId="34"/>
    <sortCondition ref="C11:C375"/>
  </sortState>
  <tableColumns count="29">
    <tableColumn id="1" xr3:uid="{70D59EDF-9048-4438-A880-46219BE990EE}" name="Asset ID" dataDxfId="33"/>
    <tableColumn id="2" xr3:uid="{C660E3B5-2E9A-4934-983D-2EF8AE8D41DD}" name="LGIP ID" dataDxfId="32"/>
    <tableColumn id="3" xr3:uid="{25892963-37DB-4D27-9996-0EE3DDDAD350}" name="Project Type" dataDxfId="31"/>
    <tableColumn id="4" xr3:uid="{BE6AFF9B-4569-4F04-A64C-E1DF84E745DB}" name="Service Catchment" dataDxfId="30"/>
    <tableColumn id="5" xr3:uid="{A53C6C82-8FFE-42C2-8C97-9E38C224191E}" name="Description" dataDxfId="29"/>
    <tableColumn id="6" xr3:uid="{712F5109-4E8F-4AE2-81C5-6B761869ED2C}" name="Unit Rate Type (*)" dataDxfId="28"/>
    <tableColumn id="7" xr3:uid="{823A5541-E271-4F62-A464-2DA8BFD4DF67}" name="Length (m)" dataDxfId="27" dataCellStyle="Comma"/>
    <tableColumn id="8" xr3:uid="{83F57CCA-3345-457B-A6D4-EF968BE8EF5D}" name="Hierarchy/Name" dataDxfId="26"/>
    <tableColumn id="9" xr3:uid="{3942AE25-8571-49A3-84D7-D8C781A4AE20}" name="Size of Land (m2)" dataDxfId="25" dataCellStyle="Comma"/>
    <tableColumn id="10" xr3:uid="{65E36EE9-C810-4D75-A3CE-279A8673FB85}" name="Land Unit Rate ($/m2)" dataDxfId="24" dataCellStyle="Currency">
      <calculatedColumnFormula>IFERROR(L11/J11,0)</calculatedColumnFormula>
    </tableColumn>
    <tableColumn id="11" xr3:uid="{586A0397-1E96-486C-9516-6F4776E64F9C}" name="Land Value" dataDxfId="23" dataCellStyle="Currency"/>
    <tableColumn id="12" xr3:uid="{B568D6A9-1C49-4C62-9660-A6E8FAE597CA}" name="Construction Unit Rate ($/m)" dataDxfId="22" dataCellStyle="Currency">
      <calculatedColumnFormula>IFERROR(N11/H11,0)</calculatedColumnFormula>
    </tableColumn>
    <tableColumn id="13" xr3:uid="{6705BFAE-14EE-4C9C-9368-CB7986C57008}" name="Direct Construction Cost" dataDxfId="21" dataCellStyle="Currency"/>
    <tableColumn id="14" xr3:uid="{EED30FEE-5489-482E-B90B-198EA1409D21}" name="Valuation Year" dataDxfId="20"/>
    <tableColumn id="15" xr3:uid="{3C82EE40-8FFB-4852-AF5F-03DDE483C6FE}" name="Base Est Escalation" dataDxfId="19" dataCellStyle="Percent">
      <calculatedColumnFormula>IFERROR(('General Input Sheet'!$G$38/(VLOOKUP(O11,Histindex,3,FALSE))),1)</calculatedColumnFormula>
    </tableColumn>
    <tableColumn id="16" xr3:uid="{6C96B2FB-3ED8-4EDD-A02B-AED6C73F6074}" name="Site/Condition" dataDxfId="18"/>
    <tableColumn id="17" xr3:uid="{873517F0-7912-4681-9AAC-FB1A6931A02A}" name="Utility Rate" dataDxfId="17" dataCellStyle="Percent">
      <calculatedColumnFormula array="1">IFERROR(_xlfn.IFS(AND(Q11&lt;&gt;"New",D11&lt;&gt;"Road Bridge"),30%,AND(Q11&lt;&gt;"New",D11="Road Bridge"),10%),0)</calculatedColumnFormula>
    </tableColumn>
    <tableColumn id="18" xr3:uid="{76A4CBE0-9B8B-420F-A668-664D058692BB}" name="Utility Cost" dataDxfId="16" dataCellStyle="Currency">
      <calculatedColumnFormula>ROUND(N11*R11,0)</calculatedColumnFormula>
    </tableColumn>
    <tableColumn id="19" xr3:uid="{D1F777C8-900D-40D7-9C06-E67861C52126}" name="Construction Contingency Rate %" dataDxfId="15" dataCellStyle="Currency">
      <calculatedColumnFormula>IF(Y11="","",IF(Y11&lt;=YEAR+5,0.075,IF(AND(Y11&gt;YEAR+5,Y11&lt;=YEAR+10),0.15,IF(AND(Y11&gt;YEAR+10,Y11&lt;=YEAR+20),0.2,IF(Y11&gt;YEAR+20,0.25,"")))))</calculatedColumnFormula>
    </tableColumn>
    <tableColumn id="20" xr3:uid="{01909AF4-F08D-42E5-96CF-931DBF991160}" name="Construction Contingency Cost ($)" dataDxfId="14" dataCellStyle="Currency">
      <calculatedColumnFormula>ROUND((N11+V11)*T11,0)</calculatedColumnFormula>
    </tableColumn>
    <tableColumn id="21" xr3:uid="{C3841D5D-7DBF-4B1B-94E3-96B07C99E7FC}" name="Project Owners Cost (23% Direct Construction Cost)($)" dataDxfId="13" dataCellStyle="Currency">
      <calculatedColumnFormula>ROUND((N11)*23%,0)</calculatedColumnFormula>
    </tableColumn>
    <tableColumn id="22" xr3:uid="{0F98C4ED-C1EF-4F40-A839-50B0AF521124}" name="Grants and Subsidies ($)" dataDxfId="12" dataCellStyle="Currency"/>
    <tableColumn id="23" xr3:uid="{62A300A0-5F77-46F1-85C1-4FA5F98639DE}" name="Total Construction Cost ($)" dataDxfId="11" dataCellStyle="Currency">
      <calculatedColumnFormula>ROUND(N11+S11+U11+V11,0)</calculatedColumnFormula>
    </tableColumn>
    <tableColumn id="24" xr3:uid="{44D3A558-54AD-4A3E-99A4-AF4032C35D5B}" name="Year of Provision" dataDxfId="10"/>
    <tableColumn id="25" xr3:uid="{FDC862A2-DF7D-43BC-96FE-B45BD5349350}" name="Escalation" dataDxfId="9" dataCellStyle="Percent">
      <calculatedColumnFormula>(1+PPI)^('Future Trunk Assets - Roads'!Y11-YEAR)</calculatedColumnFormula>
    </tableColumn>
    <tableColumn id="26" xr3:uid="{316682DF-662C-4C2C-9EAE-1B2A76F0C846}" name="Discounting" dataDxfId="8" dataCellStyle="Percent">
      <calculatedColumnFormula>IF(Y11&lt;YEAR,1,IF('General Input Sheet'!$E$32="WACC1",1/(1+WACC1)^(Y11-YEAR), IF('General Input Sheet'!$E$32="WACC2",1/(1+WACC2)^(Y11-YEAR),"Check WACC Option in General Input Sheet")))</calculatedColumnFormula>
    </tableColumn>
    <tableColumn id="27" xr3:uid="{9FF64DA3-44EC-49CB-845C-419C0A666727}" name="Establishment Cost" dataDxfId="7" dataCellStyle="Currency">
      <calculatedColumnFormula>ROUND(X11+L11-W11,0)</calculatedColumnFormula>
    </tableColumn>
    <tableColumn id="28" xr3:uid="{BB3BF8E6-25FA-4E6B-A1E3-FDDA658D5FED}" name="Establishment Cost (Escalated)" dataDxfId="6" dataCellStyle="Currency">
      <calculatedColumnFormula>IFERROR(ROUND((X11*Z11)+((1+Landind)^(Y11-YEAR)*L11),0),0)</calculatedColumnFormula>
    </tableColumn>
    <tableColumn id="29" xr3:uid="{ABD7F1DE-61A7-4959-B68B-ABFC36A002E6}" name="Net Present Value of Establishment Cost" dataDxfId="5" dataCellStyle="Currency">
      <calculatedColumnFormula>IFERROR(ROUND((AC11*AA11),0),0)</calculatedColumnFormula>
    </tableColumn>
  </tableColumns>
  <tableStyleInfo showFirstColumn="0" showLastColumn="0" showRowStripes="1" showColumnStripes="0"/>
</table>
</file>

<file path=xl/theme/theme1.xml><?xml version="1.0" encoding="utf-8"?>
<a:theme xmlns:a="http://schemas.openxmlformats.org/drawingml/2006/main" name="Sl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lice">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lice">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pageSetUpPr fitToPage="1"/>
  </sheetPr>
  <dimension ref="B2:S28"/>
  <sheetViews>
    <sheetView tabSelected="1" zoomScale="70" zoomScaleNormal="70" workbookViewId="0"/>
  </sheetViews>
  <sheetFormatPr defaultColWidth="9" defaultRowHeight="16.5"/>
  <cols>
    <col min="1" max="1" width="3.25" style="2" customWidth="1"/>
    <col min="2" max="2" width="3.5" style="2" customWidth="1"/>
    <col min="3" max="3" width="22.25" style="2" customWidth="1"/>
    <col min="4" max="5" width="9" style="2"/>
    <col min="6" max="6" width="6.5" style="2" customWidth="1"/>
    <col min="7" max="7" width="8.5" style="2" customWidth="1"/>
    <col min="8" max="8" width="7.25" style="2" customWidth="1"/>
    <col min="9" max="9" width="11.25" style="2" customWidth="1"/>
    <col min="10" max="10" width="9" style="2"/>
    <col min="11" max="11" width="12.625" style="2" customWidth="1"/>
    <col min="12" max="12" width="8.75" style="2" customWidth="1"/>
    <col min="13" max="15" width="9" style="2"/>
    <col min="16" max="16" width="19.5" style="2" customWidth="1"/>
    <col min="17" max="16384" width="9" style="2"/>
  </cols>
  <sheetData>
    <row r="2" spans="2:18" ht="26.25">
      <c r="B2" s="346" t="s">
        <v>92</v>
      </c>
      <c r="C2" s="346"/>
      <c r="D2" s="346"/>
      <c r="E2" s="346"/>
      <c r="F2" s="346"/>
      <c r="G2" s="346"/>
      <c r="H2" s="346"/>
      <c r="I2" s="346"/>
      <c r="J2" s="346"/>
      <c r="K2" s="346"/>
      <c r="L2" s="346"/>
      <c r="M2" s="346"/>
      <c r="N2" s="346"/>
      <c r="O2" s="346"/>
      <c r="P2" s="346"/>
    </row>
    <row r="3" spans="2:18">
      <c r="B3" s="347" t="s">
        <v>91</v>
      </c>
      <c r="C3" s="347"/>
      <c r="D3" s="347"/>
      <c r="E3" s="347"/>
      <c r="F3" s="347"/>
      <c r="G3" s="347"/>
      <c r="H3" s="347"/>
      <c r="I3" s="347"/>
      <c r="J3" s="347"/>
      <c r="K3" s="347"/>
      <c r="L3" s="347"/>
      <c r="M3" s="347"/>
      <c r="N3" s="347"/>
      <c r="O3" s="347"/>
      <c r="P3" s="347"/>
    </row>
    <row r="4" spans="2:18" ht="25.5">
      <c r="B4" s="3"/>
      <c r="F4" s="348"/>
      <c r="G4" s="348"/>
    </row>
    <row r="5" spans="2:18" ht="8.25" customHeight="1"/>
    <row r="6" spans="2:18">
      <c r="B6" s="4" t="s">
        <v>0</v>
      </c>
      <c r="C6" s="4"/>
      <c r="D6" s="5">
        <v>2</v>
      </c>
      <c r="E6" s="4"/>
      <c r="F6" s="4" t="s">
        <v>1</v>
      </c>
      <c r="G6" s="70">
        <v>45835</v>
      </c>
      <c r="J6" s="4" t="s">
        <v>85</v>
      </c>
      <c r="K6" s="6" t="s">
        <v>3325</v>
      </c>
      <c r="Q6" s="2" t="s">
        <v>41</v>
      </c>
    </row>
    <row r="7" spans="2:18" ht="6" customHeight="1">
      <c r="B7" s="4"/>
      <c r="C7" s="4"/>
      <c r="D7" s="4"/>
      <c r="E7" s="4"/>
      <c r="F7" s="4"/>
      <c r="G7" s="4"/>
      <c r="H7" s="4"/>
      <c r="I7" s="4"/>
      <c r="J7" s="4"/>
    </row>
    <row r="8" spans="2:18">
      <c r="B8" s="4" t="s">
        <v>2</v>
      </c>
      <c r="C8" s="7"/>
      <c r="D8" s="363" t="s">
        <v>10418</v>
      </c>
      <c r="E8" s="364"/>
      <c r="F8" s="364"/>
      <c r="G8" s="364"/>
      <c r="H8" s="364"/>
      <c r="I8" s="364"/>
      <c r="J8" s="364"/>
      <c r="K8" s="364"/>
      <c r="L8" s="364"/>
      <c r="M8" s="364"/>
      <c r="N8" s="364"/>
      <c r="O8" s="364"/>
      <c r="P8" s="365"/>
    </row>
    <row r="9" spans="2:18">
      <c r="C9" s="7"/>
      <c r="D9" s="366"/>
      <c r="E9" s="367"/>
      <c r="F9" s="367"/>
      <c r="G9" s="367"/>
      <c r="H9" s="367"/>
      <c r="I9" s="367"/>
      <c r="J9" s="367"/>
      <c r="K9" s="367"/>
      <c r="L9" s="367"/>
      <c r="M9" s="367"/>
      <c r="N9" s="367"/>
      <c r="O9" s="367"/>
      <c r="P9" s="368"/>
    </row>
    <row r="10" spans="2:18" ht="49.9" customHeight="1">
      <c r="B10" s="4"/>
      <c r="D10" s="361" t="s">
        <v>72</v>
      </c>
      <c r="E10" s="361"/>
      <c r="F10" s="11"/>
      <c r="G10" s="11"/>
      <c r="H10" s="11"/>
      <c r="I10" s="361" t="s">
        <v>73</v>
      </c>
      <c r="J10" s="361"/>
      <c r="K10" s="11"/>
      <c r="L10" s="11"/>
      <c r="M10" s="11"/>
      <c r="N10" s="361" t="s">
        <v>74</v>
      </c>
      <c r="O10" s="361"/>
    </row>
    <row r="11" spans="2:18" ht="9" customHeight="1">
      <c r="B11" s="4"/>
    </row>
    <row r="12" spans="2:18" ht="22.5">
      <c r="C12" s="328" t="s">
        <v>5</v>
      </c>
      <c r="D12" s="329"/>
      <c r="E12" s="329"/>
      <c r="F12" s="330"/>
      <c r="H12" s="349" t="s">
        <v>71</v>
      </c>
      <c r="I12" s="350"/>
      <c r="J12" s="350"/>
      <c r="K12" s="351"/>
      <c r="M12" s="331" t="s">
        <v>69</v>
      </c>
      <c r="N12" s="332"/>
      <c r="O12" s="332"/>
      <c r="P12" s="333"/>
      <c r="R12" s="2" t="s">
        <v>41</v>
      </c>
    </row>
    <row r="13" spans="2:18" ht="47.25" customHeight="1">
      <c r="C13" s="362" t="s">
        <v>29</v>
      </c>
      <c r="D13" s="341"/>
      <c r="E13" s="341"/>
      <c r="F13" s="342"/>
      <c r="H13" s="352" t="s">
        <v>96</v>
      </c>
      <c r="I13" s="353"/>
      <c r="J13" s="353"/>
      <c r="K13" s="354"/>
      <c r="M13" s="340" t="s">
        <v>75</v>
      </c>
      <c r="N13" s="341"/>
      <c r="O13" s="341"/>
      <c r="P13" s="342"/>
      <c r="R13" s="2" t="s">
        <v>41</v>
      </c>
    </row>
    <row r="14" spans="2:18" ht="24" customHeight="1">
      <c r="H14" s="355"/>
      <c r="I14" s="356"/>
      <c r="J14" s="356"/>
      <c r="K14" s="357"/>
    </row>
    <row r="15" spans="2:18" ht="41.65" customHeight="1">
      <c r="B15"/>
      <c r="C15" s="328" t="s">
        <v>10393</v>
      </c>
      <c r="D15" s="329"/>
      <c r="E15" s="329"/>
      <c r="F15" s="330"/>
      <c r="H15" s="355"/>
      <c r="I15" s="356"/>
      <c r="J15" s="356"/>
      <c r="K15" s="357"/>
      <c r="M15" s="331" t="s">
        <v>28</v>
      </c>
      <c r="N15" s="332"/>
      <c r="O15" s="332"/>
      <c r="P15" s="333"/>
    </row>
    <row r="16" spans="2:18" ht="48.75" customHeight="1">
      <c r="C16" s="362" t="s">
        <v>4</v>
      </c>
      <c r="D16" s="341"/>
      <c r="E16" s="341"/>
      <c r="F16" s="342"/>
      <c r="H16" s="355"/>
      <c r="I16" s="356"/>
      <c r="J16" s="356"/>
      <c r="K16" s="357"/>
      <c r="M16" s="369" t="s">
        <v>3323</v>
      </c>
      <c r="N16" s="370"/>
      <c r="O16" s="370"/>
      <c r="P16" s="371"/>
    </row>
    <row r="17" spans="2:19" ht="15" customHeight="1">
      <c r="H17" s="355"/>
      <c r="I17" s="356"/>
      <c r="J17" s="356"/>
      <c r="K17" s="357"/>
      <c r="M17" s="8"/>
      <c r="N17" s="8"/>
      <c r="O17" s="8"/>
      <c r="P17" s="8"/>
    </row>
    <row r="18" spans="2:19" ht="23.25" customHeight="1">
      <c r="C18" s="328" t="s">
        <v>10394</v>
      </c>
      <c r="D18" s="329"/>
      <c r="E18" s="329"/>
      <c r="F18" s="330"/>
      <c r="H18" s="355"/>
      <c r="I18" s="356"/>
      <c r="J18" s="356"/>
      <c r="K18" s="357"/>
    </row>
    <row r="19" spans="2:19" ht="36.75" customHeight="1">
      <c r="C19" s="340" t="s">
        <v>70</v>
      </c>
      <c r="D19" s="341"/>
      <c r="E19" s="341"/>
      <c r="F19" s="342"/>
      <c r="H19" s="355"/>
      <c r="I19" s="356"/>
      <c r="J19" s="356"/>
      <c r="K19" s="357"/>
      <c r="R19" s="2" t="s">
        <v>41</v>
      </c>
    </row>
    <row r="20" spans="2:19">
      <c r="H20" s="355"/>
      <c r="I20" s="356"/>
      <c r="J20" s="356"/>
      <c r="K20" s="357"/>
    </row>
    <row r="21" spans="2:19" ht="22.5">
      <c r="C21" s="343" t="s">
        <v>3</v>
      </c>
      <c r="D21" s="344"/>
      <c r="E21" s="344"/>
      <c r="F21" s="345"/>
      <c r="H21" s="355"/>
      <c r="I21" s="356"/>
      <c r="J21" s="356"/>
      <c r="K21" s="357"/>
    </row>
    <row r="22" spans="2:19" ht="31.5" customHeight="1">
      <c r="C22" s="337" t="s">
        <v>3281</v>
      </c>
      <c r="D22" s="338"/>
      <c r="E22" s="338"/>
      <c r="F22" s="339"/>
      <c r="H22" s="355"/>
      <c r="I22" s="356"/>
      <c r="J22" s="356"/>
      <c r="K22" s="357"/>
    </row>
    <row r="23" spans="2:19" ht="33.75" customHeight="1">
      <c r="C23" s="334" t="s">
        <v>3282</v>
      </c>
      <c r="D23" s="335"/>
      <c r="E23" s="335"/>
      <c r="F23" s="336"/>
      <c r="H23" s="358"/>
      <c r="I23" s="359"/>
      <c r="J23" s="359"/>
      <c r="K23" s="360"/>
    </row>
    <row r="24" spans="2:19" ht="15" customHeight="1">
      <c r="M24" s="9"/>
      <c r="N24" s="9"/>
      <c r="O24" s="9"/>
      <c r="P24" s="9"/>
    </row>
    <row r="28" spans="2:19">
      <c r="B28" s="4"/>
      <c r="S28" s="10"/>
    </row>
  </sheetData>
  <mergeCells count="22">
    <mergeCell ref="B2:P2"/>
    <mergeCell ref="B3:P3"/>
    <mergeCell ref="F4:G4"/>
    <mergeCell ref="H12:K12"/>
    <mergeCell ref="H13:K23"/>
    <mergeCell ref="M12:P12"/>
    <mergeCell ref="D10:E10"/>
    <mergeCell ref="I10:J10"/>
    <mergeCell ref="N10:O10"/>
    <mergeCell ref="C12:F12"/>
    <mergeCell ref="C13:F13"/>
    <mergeCell ref="C15:F15"/>
    <mergeCell ref="C16:F16"/>
    <mergeCell ref="M13:P13"/>
    <mergeCell ref="D8:P9"/>
    <mergeCell ref="M16:P16"/>
    <mergeCell ref="C18:F18"/>
    <mergeCell ref="M15:P15"/>
    <mergeCell ref="C23:F23"/>
    <mergeCell ref="C22:F22"/>
    <mergeCell ref="C19:F19"/>
    <mergeCell ref="C21:F21"/>
  </mergeCells>
  <hyperlinks>
    <hyperlink ref="C12" location="'General Input Sheet'!A1" display="Generl Input Sheet" xr:uid="{00000000-0004-0000-0000-000000000000}"/>
    <hyperlink ref="M12:P12" location="'Summary Cost Schedule'!A1" display="Summary Cost Schedule" xr:uid="{00000000-0004-0000-0000-000001000000}"/>
    <hyperlink ref="C18:F18" location="'Catchment Demand - Roads'!A1" display="Demand Forecast" xr:uid="{35CBE890-56D8-4969-B817-1E62B0FF1D10}"/>
  </hyperlinks>
  <pageMargins left="0.23622047244094491" right="0.23622047244094491" top="0.74803149606299213" bottom="0.74803149606299213" header="0.31496062992125984" footer="0.31496062992125984"/>
  <pageSetup paperSize="9" scale="71" orientation="landscape" horizontalDpi="4294967293" r:id="rId1"/>
  <headerFooter>
    <oddFooter>&amp;L&amp;"Arial,Regular"&amp;10Schedule of Works Model - Road Network - &amp;A
&amp;"Arial,Bold"&amp;K000000Effective 27th June 2025&amp;R&amp;"Arial,Regular"&amp;10Page &amp;P of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2:L63"/>
  <sheetViews>
    <sheetView zoomScale="70" zoomScaleNormal="70" workbookViewId="0"/>
  </sheetViews>
  <sheetFormatPr defaultColWidth="9" defaultRowHeight="16.5"/>
  <cols>
    <col min="1" max="1" width="3.25" style="12" customWidth="1"/>
    <col min="2" max="2" width="5.25" style="12" customWidth="1"/>
    <col min="3" max="3" width="53.75" style="12" customWidth="1"/>
    <col min="4" max="4" width="3.5" style="12" customWidth="1"/>
    <col min="5" max="5" width="15" style="100" bestFit="1" customWidth="1"/>
    <col min="6" max="6" width="3.25" style="12" customWidth="1"/>
    <col min="7" max="7" width="10.75" style="12" customWidth="1"/>
    <col min="8" max="8" width="2" style="12" customWidth="1"/>
    <col min="9" max="9" width="77.25" style="12" bestFit="1" customWidth="1"/>
    <col min="10" max="10" width="9" style="12"/>
    <col min="11" max="12" width="1.125" style="12" customWidth="1"/>
    <col min="13" max="16384" width="9" style="12"/>
  </cols>
  <sheetData>
    <row r="2" spans="2:12" ht="26.25">
      <c r="B2" s="372" t="str">
        <f>'Navigation Pane'!B2</f>
        <v>Brisbane City Council</v>
      </c>
      <c r="C2" s="372"/>
      <c r="D2" s="372"/>
      <c r="E2" s="372"/>
      <c r="F2" s="372"/>
      <c r="G2" s="372"/>
      <c r="H2" s="372"/>
      <c r="I2" s="372"/>
      <c r="J2" s="372"/>
      <c r="K2" s="372"/>
      <c r="L2" s="372"/>
    </row>
    <row r="3" spans="2:12">
      <c r="B3" s="379" t="s">
        <v>46</v>
      </c>
      <c r="C3" s="379"/>
    </row>
    <row r="4" spans="2:12" ht="22.5">
      <c r="B4" s="373" t="s">
        <v>5</v>
      </c>
      <c r="C4" s="373"/>
      <c r="D4" s="373"/>
      <c r="E4" s="373"/>
      <c r="F4" s="373"/>
      <c r="G4" s="373"/>
      <c r="H4" s="373"/>
      <c r="I4" s="373"/>
      <c r="J4" s="373"/>
      <c r="K4" s="373"/>
    </row>
    <row r="5" spans="2:12" ht="17.25" thickBot="1"/>
    <row r="6" spans="2:12" ht="17.25" thickBot="1">
      <c r="B6" s="377" t="s">
        <v>6</v>
      </c>
      <c r="C6" s="378"/>
      <c r="E6" s="104" t="s">
        <v>9</v>
      </c>
      <c r="F6" s="77"/>
      <c r="G6" s="104" t="s">
        <v>10</v>
      </c>
      <c r="H6" s="77"/>
      <c r="I6" s="104" t="s">
        <v>2</v>
      </c>
    </row>
    <row r="7" spans="2:12" ht="5.0999999999999996" customHeight="1" thickBot="1"/>
    <row r="8" spans="2:12" ht="17.25" thickBot="1">
      <c r="C8" s="78" t="s">
        <v>7</v>
      </c>
      <c r="E8" s="79" t="s">
        <v>8</v>
      </c>
      <c r="G8" s="80">
        <v>2021</v>
      </c>
      <c r="I8" s="81"/>
    </row>
    <row r="9" spans="2:12" ht="7.35" customHeight="1" thickBot="1">
      <c r="G9" s="82">
        <f>YEAR</f>
        <v>2021</v>
      </c>
      <c r="I9" s="83"/>
    </row>
    <row r="10" spans="2:12" ht="17.25" thickBot="1">
      <c r="C10" s="78" t="s">
        <v>81</v>
      </c>
      <c r="E10" s="79" t="s">
        <v>82</v>
      </c>
      <c r="G10" s="80">
        <v>15</v>
      </c>
      <c r="I10" s="81"/>
    </row>
    <row r="11" spans="2:12" ht="5.0999999999999996" customHeight="1" thickBot="1">
      <c r="I11" s="83"/>
    </row>
    <row r="12" spans="2:12" ht="17.25" thickBot="1">
      <c r="B12" s="377" t="s">
        <v>50</v>
      </c>
      <c r="C12" s="378"/>
      <c r="I12" s="83"/>
    </row>
    <row r="13" spans="2:12" ht="5.0999999999999996" customHeight="1" thickBot="1">
      <c r="C13" s="12" t="s">
        <v>41</v>
      </c>
      <c r="I13" s="83"/>
    </row>
    <row r="14" spans="2:12" ht="17.25" thickBot="1">
      <c r="C14" s="78" t="s">
        <v>51</v>
      </c>
      <c r="E14" s="79" t="s">
        <v>48</v>
      </c>
      <c r="G14" s="134" t="s">
        <v>47</v>
      </c>
      <c r="I14" s="81"/>
    </row>
    <row r="15" spans="2:12" ht="5.0999999999999996" customHeight="1" thickBot="1">
      <c r="I15" s="83"/>
    </row>
    <row r="16" spans="2:12" ht="17.25" thickBot="1">
      <c r="B16" s="377" t="s">
        <v>30</v>
      </c>
      <c r="C16" s="378"/>
      <c r="I16" s="83"/>
    </row>
    <row r="17" spans="2:9" ht="5.0999999999999996" customHeight="1">
      <c r="I17" s="83"/>
    </row>
    <row r="18" spans="2:9" ht="17.25" thickBot="1">
      <c r="B18" s="84" t="s">
        <v>11</v>
      </c>
      <c r="I18" s="83"/>
    </row>
    <row r="19" spans="2:9" ht="15.75" customHeight="1" thickBot="1">
      <c r="C19" s="78" t="s">
        <v>12</v>
      </c>
      <c r="E19" s="79" t="s">
        <v>39</v>
      </c>
      <c r="G19" s="85"/>
      <c r="I19" s="81"/>
    </row>
    <row r="20" spans="2:9" ht="5.0999999999999996" customHeight="1" thickBot="1">
      <c r="I20" s="83"/>
    </row>
    <row r="21" spans="2:9" ht="14.65" customHeight="1" thickBot="1">
      <c r="B21" s="374" t="s">
        <v>15</v>
      </c>
      <c r="C21" s="78" t="s">
        <v>31</v>
      </c>
      <c r="D21" s="86"/>
      <c r="E21" s="79" t="s">
        <v>13</v>
      </c>
      <c r="F21" s="86"/>
      <c r="G21" s="85"/>
      <c r="I21" s="81" t="s">
        <v>58</v>
      </c>
    </row>
    <row r="22" spans="2:9" ht="17.25" thickBot="1">
      <c r="B22" s="375"/>
      <c r="C22" s="87"/>
      <c r="G22" s="88"/>
      <c r="I22" s="83"/>
    </row>
    <row r="23" spans="2:9" ht="17.25" thickBot="1">
      <c r="B23" s="376"/>
      <c r="C23" s="89" t="s">
        <v>14</v>
      </c>
      <c r="D23" s="90"/>
      <c r="E23" s="79" t="s">
        <v>16</v>
      </c>
      <c r="F23" s="90"/>
      <c r="G23" s="91">
        <v>5.91E-2</v>
      </c>
      <c r="I23" s="83"/>
    </row>
    <row r="24" spans="2:9" ht="5.0999999999999996" customHeight="1" thickBot="1">
      <c r="I24" s="83"/>
    </row>
    <row r="25" spans="2:9" ht="15.75" customHeight="1" thickBot="1">
      <c r="B25" s="374" t="s">
        <v>44</v>
      </c>
      <c r="C25" s="92" t="s">
        <v>18</v>
      </c>
      <c r="D25" s="86"/>
      <c r="E25" s="79" t="s">
        <v>17</v>
      </c>
      <c r="F25" s="86"/>
      <c r="G25" s="85"/>
      <c r="I25" s="81"/>
    </row>
    <row r="26" spans="2:9" ht="17.25" thickBot="1">
      <c r="B26" s="375"/>
      <c r="C26" s="92" t="s">
        <v>32</v>
      </c>
      <c r="E26" s="79" t="s">
        <v>19</v>
      </c>
      <c r="G26" s="93"/>
      <c r="I26" s="81"/>
    </row>
    <row r="27" spans="2:9" ht="17.25" thickBot="1">
      <c r="B27" s="375"/>
      <c r="C27" s="92" t="s">
        <v>20</v>
      </c>
      <c r="E27" s="79" t="s">
        <v>21</v>
      </c>
      <c r="G27" s="93"/>
      <c r="I27" s="81"/>
    </row>
    <row r="28" spans="2:9" ht="15.75" customHeight="1" thickBot="1">
      <c r="B28" s="375"/>
      <c r="C28" s="92" t="s">
        <v>22</v>
      </c>
      <c r="E28" s="79" t="s">
        <v>23</v>
      </c>
      <c r="G28" s="93"/>
      <c r="I28" s="81"/>
    </row>
    <row r="29" spans="2:9" ht="17.25" thickBot="1">
      <c r="B29" s="375"/>
      <c r="G29" s="88"/>
      <c r="I29" s="83"/>
    </row>
    <row r="30" spans="2:9" ht="17.25" thickBot="1">
      <c r="B30" s="376"/>
      <c r="C30" s="90" t="s">
        <v>14</v>
      </c>
      <c r="D30" s="90"/>
      <c r="E30" s="79" t="s">
        <v>24</v>
      </c>
      <c r="F30" s="90"/>
      <c r="G30" s="91">
        <v>5.91E-2</v>
      </c>
      <c r="I30" s="83"/>
    </row>
    <row r="31" spans="2:9" ht="5.0999999999999996" customHeight="1" thickBot="1">
      <c r="B31" s="94"/>
      <c r="I31" s="83"/>
    </row>
    <row r="32" spans="2:9" ht="17.25" thickBot="1">
      <c r="C32" s="95" t="s">
        <v>49</v>
      </c>
      <c r="E32" s="105" t="s">
        <v>16</v>
      </c>
      <c r="G32" s="91">
        <f>IF(G14="No",0,IF(E32="WACC1",WACC1,IF(E32="WACC2",WACC2,"Error")))</f>
        <v>5.91E-2</v>
      </c>
      <c r="I32" s="83"/>
    </row>
    <row r="33" spans="2:9" ht="5.0999999999999996" customHeight="1" thickBot="1">
      <c r="B33" s="94"/>
      <c r="I33" s="83"/>
    </row>
    <row r="34" spans="2:9" ht="17.25" thickBot="1">
      <c r="B34" s="108" t="s">
        <v>25</v>
      </c>
      <c r="C34" s="107"/>
      <c r="I34" s="83"/>
    </row>
    <row r="35" spans="2:9" ht="17.25" thickBot="1">
      <c r="C35" s="106" t="s">
        <v>45</v>
      </c>
      <c r="E35" s="79" t="s">
        <v>26</v>
      </c>
      <c r="G35" s="96">
        <f>(G38/G48)^(1/(E38-E48))-1</f>
        <v>1.8204777291069174E-2</v>
      </c>
      <c r="I35" s="97" t="s">
        <v>3509</v>
      </c>
    </row>
    <row r="37" spans="2:9" ht="17.25" thickBot="1">
      <c r="C37" s="78" t="s">
        <v>10395</v>
      </c>
    </row>
    <row r="38" spans="2:9" ht="17.25" thickBot="1">
      <c r="E38" s="98">
        <f>YEAR</f>
        <v>2021</v>
      </c>
      <c r="G38" s="99">
        <v>119.78</v>
      </c>
      <c r="I38" s="81" t="s">
        <v>10397</v>
      </c>
    </row>
    <row r="39" spans="2:9" ht="17.25" thickBot="1">
      <c r="E39" s="98">
        <f>E38-1</f>
        <v>2020</v>
      </c>
      <c r="G39" s="99">
        <v>118.02</v>
      </c>
    </row>
    <row r="40" spans="2:9" ht="17.25" thickBot="1">
      <c r="E40" s="98">
        <f t="shared" ref="E40:E41" si="0">E39-1</f>
        <v>2019</v>
      </c>
      <c r="G40" s="99">
        <v>114.56</v>
      </c>
    </row>
    <row r="41" spans="2:9" ht="17.25" thickBot="1">
      <c r="E41" s="98">
        <f t="shared" si="0"/>
        <v>2018</v>
      </c>
      <c r="G41" s="99">
        <v>112.03</v>
      </c>
    </row>
    <row r="42" spans="2:9" ht="17.25" thickBot="1">
      <c r="E42" s="98">
        <f>E41-1</f>
        <v>2017</v>
      </c>
      <c r="G42" s="99">
        <v>110.64</v>
      </c>
    </row>
    <row r="43" spans="2:9" ht="17.25" thickBot="1">
      <c r="E43" s="98">
        <f>E42-1</f>
        <v>2016</v>
      </c>
      <c r="G43" s="99">
        <v>110.54</v>
      </c>
    </row>
    <row r="44" spans="2:9" ht="17.25" thickBot="1">
      <c r="E44" s="98">
        <f>E43-1</f>
        <v>2015</v>
      </c>
      <c r="G44" s="99"/>
    </row>
    <row r="45" spans="2:9" ht="17.25" thickBot="1">
      <c r="E45" s="98">
        <v>2014</v>
      </c>
      <c r="G45" s="99"/>
    </row>
    <row r="46" spans="2:9" ht="17.25" thickBot="1">
      <c r="E46" s="98">
        <v>2013</v>
      </c>
      <c r="G46" s="99"/>
    </row>
    <row r="47" spans="2:9" ht="17.25" thickBot="1">
      <c r="E47" s="98">
        <v>2012</v>
      </c>
      <c r="G47" s="99"/>
    </row>
    <row r="48" spans="2:9" ht="17.25" thickBot="1">
      <c r="E48" s="98">
        <v>2011</v>
      </c>
      <c r="G48" s="99">
        <v>100.0076</v>
      </c>
    </row>
    <row r="49" spans="3:9">
      <c r="G49" s="101"/>
    </row>
    <row r="50" spans="3:9" ht="5.0999999999999996" customHeight="1" thickBot="1">
      <c r="C50" s="90"/>
    </row>
    <row r="51" spans="3:9" ht="17.25" thickBot="1">
      <c r="C51" s="78" t="s">
        <v>27</v>
      </c>
      <c r="E51" s="79" t="s">
        <v>40</v>
      </c>
      <c r="G51" s="96">
        <f>(G53/G63)^(1/(E53-E63))-1</f>
        <v>2.0111853187589457E-2</v>
      </c>
      <c r="I51" s="97" t="s">
        <v>3510</v>
      </c>
    </row>
    <row r="52" spans="3:9" ht="17.25" thickBot="1">
      <c r="E52" s="71"/>
      <c r="G52" s="102"/>
    </row>
    <row r="53" spans="3:9" ht="17.25" thickBot="1">
      <c r="E53" s="98">
        <f>YEAR</f>
        <v>2021</v>
      </c>
      <c r="G53" s="99">
        <v>117.52844863116896</v>
      </c>
      <c r="I53" s="97" t="s">
        <v>10398</v>
      </c>
    </row>
    <row r="54" spans="3:9" ht="17.25" thickBot="1">
      <c r="E54" s="98">
        <f>E53-1</f>
        <v>2020</v>
      </c>
      <c r="G54" s="99"/>
    </row>
    <row r="55" spans="3:9" ht="17.25" thickBot="1">
      <c r="E55" s="98">
        <f t="shared" ref="E55:E56" si="1">E54-1</f>
        <v>2019</v>
      </c>
      <c r="G55" s="99"/>
      <c r="I55" s="103"/>
    </row>
    <row r="56" spans="3:9" ht="17.25" thickBot="1">
      <c r="E56" s="98">
        <f t="shared" si="1"/>
        <v>2018</v>
      </c>
      <c r="G56" s="99"/>
      <c r="I56" s="103"/>
    </row>
    <row r="57" spans="3:9" ht="17.25" thickBot="1">
      <c r="E57" s="98">
        <f>E56-1</f>
        <v>2017</v>
      </c>
      <c r="G57" s="99"/>
      <c r="I57" s="103"/>
    </row>
    <row r="58" spans="3:9" ht="17.25" thickBot="1">
      <c r="E58" s="98">
        <f>E57-1</f>
        <v>2016</v>
      </c>
      <c r="G58" s="99">
        <v>108.28580733223882</v>
      </c>
      <c r="I58" s="103"/>
    </row>
    <row r="59" spans="3:9" ht="17.25" thickBot="1">
      <c r="E59" s="98">
        <f>E58-1</f>
        <v>2015</v>
      </c>
      <c r="G59" s="99"/>
    </row>
    <row r="60" spans="3:9" ht="17.25" thickBot="1">
      <c r="E60" s="98">
        <v>2014</v>
      </c>
      <c r="G60" s="99"/>
    </row>
    <row r="61" spans="3:9" ht="17.25" thickBot="1">
      <c r="E61" s="98">
        <v>2013</v>
      </c>
      <c r="G61" s="99"/>
    </row>
    <row r="62" spans="3:9" ht="17.25" thickBot="1">
      <c r="E62" s="98">
        <v>2012</v>
      </c>
      <c r="G62" s="99"/>
    </row>
    <row r="63" spans="3:9" ht="17.25" thickBot="1">
      <c r="E63" s="98">
        <v>2011</v>
      </c>
      <c r="G63" s="99">
        <v>96.308598892127009</v>
      </c>
    </row>
  </sheetData>
  <sheetProtection selectLockedCells="1"/>
  <mergeCells count="8">
    <mergeCell ref="B2:L2"/>
    <mergeCell ref="B4:K4"/>
    <mergeCell ref="B25:B30"/>
    <mergeCell ref="B21:B23"/>
    <mergeCell ref="B6:C6"/>
    <mergeCell ref="B16:C16"/>
    <mergeCell ref="B12:C12"/>
    <mergeCell ref="B3:C3"/>
  </mergeCells>
  <dataValidations count="2">
    <dataValidation type="list" allowBlank="1" showInputMessage="1" showErrorMessage="1" sqref="E32" xr:uid="{00000000-0002-0000-0100-000000000000}">
      <formula1>"WACC1,WACC2"</formula1>
    </dataValidation>
    <dataValidation type="list" allowBlank="1" showInputMessage="1" showErrorMessage="1" sqref="G14" xr:uid="{00000000-0002-0000-0100-000001000000}">
      <formula1>"Yes,No"</formula1>
    </dataValidation>
  </dataValidations>
  <hyperlinks>
    <hyperlink ref="B3" location="'Navigation Pane'!A1" display="Return to Navigation Pane" xr:uid="{00000000-0004-0000-0100-000000000000}"/>
  </hyperlinks>
  <pageMargins left="0.70866141732283472" right="0.70866141732283472" top="0.74803149606299213" bottom="0.74803149606299213" header="0.31496062992125984" footer="0.31496062992125984"/>
  <pageSetup paperSize="9" scale="65" fitToHeight="0" orientation="landscape" r:id="rId1"/>
  <headerFooter>
    <oddFooter>&amp;L&amp;"Arial,Regular"&amp;10Schedule of Works Model - Road Network - &amp;A
&amp;"Arial,Bold"&amp;K000000Effective 27th June 2025&amp;R&amp;"Arial,Regular"&amp;10Page &amp;P of &amp;N</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8"/>
  <dimension ref="A1:K8385"/>
  <sheetViews>
    <sheetView zoomScale="70" zoomScaleNormal="70" workbookViewId="0">
      <pane ySplit="10" topLeftCell="A11" activePane="bottomLeft" state="frozen"/>
      <selection pane="bottomLeft" activeCell="A11" sqref="A11"/>
    </sheetView>
  </sheetViews>
  <sheetFormatPr defaultColWidth="9" defaultRowHeight="16.5"/>
  <cols>
    <col min="1" max="1" width="2.5" style="12" customWidth="1"/>
    <col min="2" max="2" width="28.5" style="12" bestFit="1" customWidth="1"/>
    <col min="3" max="3" width="14.625" style="12" bestFit="1" customWidth="1"/>
    <col min="4" max="4" width="14.625" style="41" bestFit="1" customWidth="1"/>
    <col min="5" max="5" width="13.75" style="12" bestFit="1" customWidth="1"/>
    <col min="6" max="6" width="18.75" style="22" bestFit="1" customWidth="1"/>
    <col min="7" max="7" width="13.75" style="41" bestFit="1" customWidth="1"/>
    <col min="8" max="8" width="13.75" style="22" bestFit="1" customWidth="1"/>
    <col min="9" max="9" width="11.75" style="45" bestFit="1" customWidth="1"/>
    <col min="10" max="10" width="11.5" style="51" bestFit="1" customWidth="1"/>
    <col min="11" max="11" width="20.75" style="22" bestFit="1" customWidth="1"/>
    <col min="12" max="16384" width="9" style="12"/>
  </cols>
  <sheetData>
    <row r="1" spans="1:11" s="13" customFormat="1" ht="26.25">
      <c r="B1" s="383" t="str">
        <f>'Navigation Pane'!B2</f>
        <v>Brisbane City Council</v>
      </c>
      <c r="C1" s="383"/>
      <c r="D1" s="384"/>
      <c r="E1" s="383"/>
      <c r="F1" s="383"/>
      <c r="G1" s="383"/>
      <c r="H1" s="383"/>
      <c r="I1" s="54"/>
      <c r="J1" s="55"/>
      <c r="K1" s="68"/>
    </row>
    <row r="2" spans="1:11" s="13" customFormat="1" ht="25.5" customHeight="1">
      <c r="B2" s="383" t="s">
        <v>80</v>
      </c>
      <c r="C2" s="383"/>
      <c r="D2" s="384"/>
      <c r="E2" s="383"/>
      <c r="F2" s="383"/>
      <c r="G2" s="383"/>
      <c r="H2" s="383"/>
      <c r="I2" s="54"/>
      <c r="J2" s="55"/>
      <c r="K2" s="68"/>
    </row>
    <row r="3" spans="1:11" s="13" customFormat="1" ht="13.9" customHeight="1">
      <c r="A3" s="53"/>
      <c r="B3" s="56"/>
      <c r="D3" s="57"/>
      <c r="F3" s="58"/>
      <c r="G3" s="57"/>
      <c r="H3" s="58"/>
      <c r="I3" s="54"/>
      <c r="J3" s="55"/>
      <c r="K3" s="68"/>
    </row>
    <row r="4" spans="1:11" s="13" customFormat="1" ht="21" customHeight="1">
      <c r="B4" s="385" t="s">
        <v>88</v>
      </c>
      <c r="C4" s="385"/>
      <c r="D4" s="386"/>
      <c r="E4" s="385"/>
      <c r="F4" s="385"/>
      <c r="G4" s="385"/>
      <c r="H4" s="385"/>
      <c r="I4" s="54"/>
      <c r="J4" s="55"/>
      <c r="K4" s="68"/>
    </row>
    <row r="5" spans="1:11" ht="8.65" customHeight="1" thickBot="1">
      <c r="K5" s="18"/>
    </row>
    <row r="6" spans="1:11" ht="17.25" thickBot="1">
      <c r="B6" s="67" t="s">
        <v>87</v>
      </c>
      <c r="C6" s="52" t="s">
        <v>84</v>
      </c>
      <c r="K6" s="18"/>
    </row>
    <row r="7" spans="1:11" ht="17.25" thickBot="1">
      <c r="K7" s="18"/>
    </row>
    <row r="8" spans="1:11" ht="17.25" thickBot="1">
      <c r="B8" s="42"/>
      <c r="C8" s="1"/>
      <c r="D8" s="16" t="s">
        <v>37</v>
      </c>
      <c r="E8" s="1"/>
      <c r="F8" s="49"/>
      <c r="G8" s="16"/>
      <c r="H8" s="49"/>
      <c r="I8" s="47"/>
      <c r="J8" s="50"/>
      <c r="K8" s="69"/>
    </row>
    <row r="9" spans="1:11" ht="15.75" customHeight="1" thickBot="1">
      <c r="B9" s="380" t="s">
        <v>62</v>
      </c>
      <c r="C9" s="381"/>
      <c r="D9" s="140"/>
      <c r="E9" s="381" t="s">
        <v>63</v>
      </c>
      <c r="F9" s="381"/>
      <c r="G9" s="381"/>
      <c r="H9" s="381"/>
      <c r="I9" s="380"/>
      <c r="J9" s="381" t="s">
        <v>64</v>
      </c>
      <c r="K9" s="382"/>
    </row>
    <row r="10" spans="1:11" ht="75.75" thickBot="1">
      <c r="B10" s="135" t="s">
        <v>33</v>
      </c>
      <c r="C10" s="129" t="s">
        <v>34</v>
      </c>
      <c r="D10" s="130" t="s">
        <v>10329</v>
      </c>
      <c r="E10" s="128" t="s">
        <v>10341</v>
      </c>
      <c r="F10" s="126" t="s">
        <v>10342</v>
      </c>
      <c r="G10" s="131" t="s">
        <v>79</v>
      </c>
      <c r="H10" s="127" t="s">
        <v>10340</v>
      </c>
      <c r="I10" s="132" t="s">
        <v>86</v>
      </c>
      <c r="J10" s="133" t="s">
        <v>36</v>
      </c>
      <c r="K10" s="138" t="s">
        <v>3324</v>
      </c>
    </row>
    <row r="11" spans="1:11" s="150" customFormat="1" ht="57.75" thickBot="1">
      <c r="B11" s="151" t="s">
        <v>67</v>
      </c>
      <c r="C11" s="152"/>
      <c r="D11" s="153"/>
      <c r="E11" s="152"/>
      <c r="F11" s="154" t="s">
        <v>89</v>
      </c>
      <c r="G11" s="155"/>
      <c r="H11" s="156"/>
      <c r="I11" s="157"/>
      <c r="J11" s="158"/>
      <c r="K11" s="159"/>
    </row>
    <row r="12" spans="1:11">
      <c r="B12" s="136" t="s">
        <v>4448</v>
      </c>
      <c r="C12" s="72" t="s">
        <v>97</v>
      </c>
      <c r="D12" s="109">
        <v>800</v>
      </c>
      <c r="E12" s="44">
        <v>10719.17625</v>
      </c>
      <c r="F12" s="73">
        <f t="shared" ref="F12:F75" si="0">IFERROR(D12*E12,0)</f>
        <v>8575341</v>
      </c>
      <c r="G12" s="118">
        <v>7240</v>
      </c>
      <c r="H12" s="25">
        <v>388.73107734806632</v>
      </c>
      <c r="I12" s="114">
        <f t="shared" ref="I12:I75" si="1">IFERROR(G12*H12,"")</f>
        <v>2814413</v>
      </c>
      <c r="J12" s="116">
        <v>2021</v>
      </c>
      <c r="K12" s="160">
        <f t="shared" ref="K12:K75" si="2">IFERROR(ROUND((F12+I12),0),0)</f>
        <v>11389754</v>
      </c>
    </row>
    <row r="13" spans="1:11">
      <c r="B13" s="137" t="s">
        <v>4449</v>
      </c>
      <c r="C13" s="43" t="s">
        <v>98</v>
      </c>
      <c r="D13" s="46">
        <v>260</v>
      </c>
      <c r="E13" s="24">
        <v>48205.615384615383</v>
      </c>
      <c r="F13" s="19">
        <f t="shared" si="0"/>
        <v>12533460</v>
      </c>
      <c r="G13" s="119">
        <v>2353</v>
      </c>
      <c r="H13" s="26">
        <v>0</v>
      </c>
      <c r="I13" s="115">
        <f t="shared" si="1"/>
        <v>0</v>
      </c>
      <c r="J13" s="117">
        <v>2021</v>
      </c>
      <c r="K13" s="139">
        <f t="shared" si="2"/>
        <v>12533460</v>
      </c>
    </row>
    <row r="14" spans="1:11">
      <c r="B14" s="137" t="s">
        <v>99</v>
      </c>
      <c r="C14" s="43" t="s">
        <v>100</v>
      </c>
      <c r="D14" s="46">
        <v>260</v>
      </c>
      <c r="E14" s="24">
        <v>10697.196153846155</v>
      </c>
      <c r="F14" s="19">
        <f t="shared" si="0"/>
        <v>2781271</v>
      </c>
      <c r="G14" s="119">
        <v>2535</v>
      </c>
      <c r="H14" s="26">
        <v>412.90571992110455</v>
      </c>
      <c r="I14" s="115">
        <f t="shared" si="1"/>
        <v>1046716</v>
      </c>
      <c r="J14" s="117">
        <v>2021</v>
      </c>
      <c r="K14" s="139">
        <f t="shared" si="2"/>
        <v>3827987</v>
      </c>
    </row>
    <row r="15" spans="1:11">
      <c r="B15" s="137" t="s">
        <v>4450</v>
      </c>
      <c r="C15" s="43" t="s">
        <v>100</v>
      </c>
      <c r="D15" s="46">
        <v>460</v>
      </c>
      <c r="E15" s="24">
        <v>8861.467391304348</v>
      </c>
      <c r="F15" s="19">
        <f t="shared" si="0"/>
        <v>4076275</v>
      </c>
      <c r="G15" s="119">
        <v>4485</v>
      </c>
      <c r="H15" s="26">
        <v>208.63991081382386</v>
      </c>
      <c r="I15" s="115">
        <f t="shared" si="1"/>
        <v>935750</v>
      </c>
      <c r="J15" s="117">
        <v>2021</v>
      </c>
      <c r="K15" s="139">
        <f t="shared" si="2"/>
        <v>5012025</v>
      </c>
    </row>
    <row r="16" spans="1:11">
      <c r="B16" s="137" t="s">
        <v>101</v>
      </c>
      <c r="C16" s="43" t="s">
        <v>102</v>
      </c>
      <c r="D16" s="46">
        <v>360</v>
      </c>
      <c r="E16" s="24">
        <v>16397.588888888888</v>
      </c>
      <c r="F16" s="19">
        <f t="shared" si="0"/>
        <v>5903132</v>
      </c>
      <c r="G16" s="119">
        <v>7776</v>
      </c>
      <c r="H16" s="26">
        <v>137.90162037037038</v>
      </c>
      <c r="I16" s="115">
        <f t="shared" si="1"/>
        <v>1072323</v>
      </c>
      <c r="J16" s="117">
        <v>2021</v>
      </c>
      <c r="K16" s="139">
        <f t="shared" si="2"/>
        <v>6975455</v>
      </c>
    </row>
    <row r="17" spans="2:11">
      <c r="B17" s="137" t="s">
        <v>103</v>
      </c>
      <c r="C17" s="43" t="s">
        <v>102</v>
      </c>
      <c r="D17" s="46">
        <v>140</v>
      </c>
      <c r="E17" s="24">
        <v>3143.4428571428571</v>
      </c>
      <c r="F17" s="19">
        <f t="shared" si="0"/>
        <v>440082</v>
      </c>
      <c r="G17" s="119">
        <v>3024</v>
      </c>
      <c r="H17" s="26">
        <v>248.93617724867724</v>
      </c>
      <c r="I17" s="115">
        <f t="shared" si="1"/>
        <v>752783</v>
      </c>
      <c r="J17" s="117">
        <v>2021</v>
      </c>
      <c r="K17" s="139">
        <f t="shared" si="2"/>
        <v>1192865</v>
      </c>
    </row>
    <row r="18" spans="2:11">
      <c r="B18" s="137" t="s">
        <v>3511</v>
      </c>
      <c r="C18" s="43" t="s">
        <v>3512</v>
      </c>
      <c r="D18" s="46">
        <v>320</v>
      </c>
      <c r="E18" s="24">
        <v>8068.2624999999998</v>
      </c>
      <c r="F18" s="19">
        <f t="shared" si="0"/>
        <v>2581844</v>
      </c>
      <c r="G18" s="119">
        <v>3120</v>
      </c>
      <c r="H18" s="26">
        <v>770.54294871794866</v>
      </c>
      <c r="I18" s="115">
        <f t="shared" si="1"/>
        <v>2404094</v>
      </c>
      <c r="J18" s="117">
        <v>2021</v>
      </c>
      <c r="K18" s="139">
        <f t="shared" si="2"/>
        <v>4985938</v>
      </c>
    </row>
    <row r="19" spans="2:11">
      <c r="B19" s="137" t="s">
        <v>104</v>
      </c>
      <c r="C19" s="43" t="s">
        <v>105</v>
      </c>
      <c r="D19" s="46">
        <v>320</v>
      </c>
      <c r="E19" s="24">
        <v>13610.11875</v>
      </c>
      <c r="F19" s="19">
        <f t="shared" si="0"/>
        <v>4355238</v>
      </c>
      <c r="G19" s="119">
        <v>3120</v>
      </c>
      <c r="H19" s="26">
        <v>305.19070512820514</v>
      </c>
      <c r="I19" s="115">
        <f t="shared" si="1"/>
        <v>952195</v>
      </c>
      <c r="J19" s="117">
        <v>2021</v>
      </c>
      <c r="K19" s="139">
        <f t="shared" si="2"/>
        <v>5307433</v>
      </c>
    </row>
    <row r="20" spans="2:11">
      <c r="B20" s="137" t="s">
        <v>3513</v>
      </c>
      <c r="C20" s="43" t="s">
        <v>3512</v>
      </c>
      <c r="D20" s="46">
        <v>560</v>
      </c>
      <c r="E20" s="24">
        <v>8068.2624999999998</v>
      </c>
      <c r="F20" s="19">
        <f t="shared" si="0"/>
        <v>4518227</v>
      </c>
      <c r="G20" s="119">
        <v>5460</v>
      </c>
      <c r="H20" s="26">
        <v>770.54304029304035</v>
      </c>
      <c r="I20" s="115">
        <f t="shared" si="1"/>
        <v>4207165</v>
      </c>
      <c r="J20" s="117">
        <v>2021</v>
      </c>
      <c r="K20" s="139">
        <f t="shared" si="2"/>
        <v>8725392</v>
      </c>
    </row>
    <row r="21" spans="2:11">
      <c r="B21" s="137" t="s">
        <v>4451</v>
      </c>
      <c r="C21" s="43" t="s">
        <v>105</v>
      </c>
      <c r="D21" s="46">
        <v>410</v>
      </c>
      <c r="E21" s="24">
        <v>17971.585365853658</v>
      </c>
      <c r="F21" s="19">
        <f t="shared" si="0"/>
        <v>7368350</v>
      </c>
      <c r="G21" s="119">
        <v>3997.5</v>
      </c>
      <c r="H21" s="26">
        <v>193.55021888680426</v>
      </c>
      <c r="I21" s="115">
        <f t="shared" si="1"/>
        <v>773717</v>
      </c>
      <c r="J21" s="117">
        <v>2021</v>
      </c>
      <c r="K21" s="139">
        <f t="shared" si="2"/>
        <v>8142067</v>
      </c>
    </row>
    <row r="22" spans="2:11">
      <c r="B22" s="137" t="s">
        <v>106</v>
      </c>
      <c r="C22" s="43" t="s">
        <v>105</v>
      </c>
      <c r="D22" s="46">
        <v>320</v>
      </c>
      <c r="E22" s="24">
        <v>13610.11875</v>
      </c>
      <c r="F22" s="19">
        <f t="shared" si="0"/>
        <v>4355238</v>
      </c>
      <c r="G22" s="119">
        <v>3120</v>
      </c>
      <c r="H22" s="26">
        <v>305.19070512820514</v>
      </c>
      <c r="I22" s="115">
        <f t="shared" si="1"/>
        <v>952195</v>
      </c>
      <c r="J22" s="117">
        <v>2021</v>
      </c>
      <c r="K22" s="139">
        <f t="shared" si="2"/>
        <v>5307433</v>
      </c>
    </row>
    <row r="23" spans="2:11">
      <c r="B23" s="137" t="s">
        <v>107</v>
      </c>
      <c r="C23" s="43" t="s">
        <v>105</v>
      </c>
      <c r="D23" s="46">
        <v>480</v>
      </c>
      <c r="E23" s="24">
        <v>13330.297916666666</v>
      </c>
      <c r="F23" s="19">
        <f t="shared" si="0"/>
        <v>6398543</v>
      </c>
      <c r="G23" s="119">
        <v>4680</v>
      </c>
      <c r="H23" s="26">
        <v>200.22371794871796</v>
      </c>
      <c r="I23" s="115">
        <f t="shared" si="1"/>
        <v>937047.00000000012</v>
      </c>
      <c r="J23" s="117">
        <v>2021</v>
      </c>
      <c r="K23" s="139">
        <f t="shared" si="2"/>
        <v>7335590</v>
      </c>
    </row>
    <row r="24" spans="2:11">
      <c r="B24" s="137" t="s">
        <v>108</v>
      </c>
      <c r="C24" s="43" t="s">
        <v>102</v>
      </c>
      <c r="D24" s="46">
        <v>360</v>
      </c>
      <c r="E24" s="24">
        <v>16397.588888888888</v>
      </c>
      <c r="F24" s="19">
        <f t="shared" si="0"/>
        <v>5903132</v>
      </c>
      <c r="G24" s="119">
        <v>7776</v>
      </c>
      <c r="H24" s="26">
        <v>137.90162037037038</v>
      </c>
      <c r="I24" s="115">
        <f t="shared" si="1"/>
        <v>1072323</v>
      </c>
      <c r="J24" s="117">
        <v>2021</v>
      </c>
      <c r="K24" s="139">
        <f t="shared" si="2"/>
        <v>6975455</v>
      </c>
    </row>
    <row r="25" spans="2:11">
      <c r="B25" s="137" t="s">
        <v>4452</v>
      </c>
      <c r="C25" s="43" t="s">
        <v>102</v>
      </c>
      <c r="D25" s="46">
        <v>790</v>
      </c>
      <c r="E25" s="24">
        <v>7276.2037974683544</v>
      </c>
      <c r="F25" s="19">
        <f t="shared" si="0"/>
        <v>5748201</v>
      </c>
      <c r="G25" s="119">
        <v>17064</v>
      </c>
      <c r="H25" s="26">
        <v>135.443741209564</v>
      </c>
      <c r="I25" s="115">
        <f t="shared" si="1"/>
        <v>2311212</v>
      </c>
      <c r="J25" s="117">
        <v>2021</v>
      </c>
      <c r="K25" s="139">
        <f t="shared" si="2"/>
        <v>8059413</v>
      </c>
    </row>
    <row r="26" spans="2:11">
      <c r="B26" s="137" t="s">
        <v>109</v>
      </c>
      <c r="C26" s="43" t="s">
        <v>105</v>
      </c>
      <c r="D26" s="46">
        <v>480</v>
      </c>
      <c r="E26" s="24">
        <v>13330.297916666666</v>
      </c>
      <c r="F26" s="19">
        <f t="shared" si="0"/>
        <v>6398543</v>
      </c>
      <c r="G26" s="119">
        <v>4680</v>
      </c>
      <c r="H26" s="26">
        <v>200.22371794871796</v>
      </c>
      <c r="I26" s="115">
        <f t="shared" si="1"/>
        <v>937047.00000000012</v>
      </c>
      <c r="J26" s="117">
        <v>2021</v>
      </c>
      <c r="K26" s="139">
        <f t="shared" si="2"/>
        <v>7335590</v>
      </c>
    </row>
    <row r="27" spans="2:11">
      <c r="B27" s="137" t="s">
        <v>4453</v>
      </c>
      <c r="C27" s="43" t="s">
        <v>105</v>
      </c>
      <c r="D27" s="46">
        <v>420</v>
      </c>
      <c r="E27" s="24">
        <v>1767.1904761904761</v>
      </c>
      <c r="F27" s="19">
        <f t="shared" si="0"/>
        <v>742220</v>
      </c>
      <c r="G27" s="119">
        <v>4095</v>
      </c>
      <c r="H27" s="26">
        <v>203.72918192918192</v>
      </c>
      <c r="I27" s="115">
        <f t="shared" si="1"/>
        <v>834271</v>
      </c>
      <c r="J27" s="117">
        <v>2021</v>
      </c>
      <c r="K27" s="139">
        <f t="shared" si="2"/>
        <v>1576491</v>
      </c>
    </row>
    <row r="28" spans="2:11">
      <c r="B28" s="137" t="s">
        <v>110</v>
      </c>
      <c r="C28" s="43" t="s">
        <v>100</v>
      </c>
      <c r="D28" s="46">
        <v>380</v>
      </c>
      <c r="E28" s="24">
        <v>8843.3578947368424</v>
      </c>
      <c r="F28" s="19">
        <f t="shared" si="0"/>
        <v>3360476</v>
      </c>
      <c r="G28" s="119">
        <v>3705</v>
      </c>
      <c r="H28" s="26">
        <v>233.8369770580297</v>
      </c>
      <c r="I28" s="115">
        <f t="shared" si="1"/>
        <v>866366</v>
      </c>
      <c r="J28" s="117">
        <v>2021</v>
      </c>
      <c r="K28" s="139">
        <f t="shared" si="2"/>
        <v>4226842</v>
      </c>
    </row>
    <row r="29" spans="2:11">
      <c r="B29" s="137" t="s">
        <v>4454</v>
      </c>
      <c r="C29" s="43" t="s">
        <v>100</v>
      </c>
      <c r="D29" s="46">
        <v>100</v>
      </c>
      <c r="E29" s="24">
        <v>7883.98</v>
      </c>
      <c r="F29" s="19">
        <f t="shared" si="0"/>
        <v>788398</v>
      </c>
      <c r="G29" s="119">
        <v>975</v>
      </c>
      <c r="H29" s="26">
        <v>437.15179487179489</v>
      </c>
      <c r="I29" s="115">
        <f t="shared" si="1"/>
        <v>426223</v>
      </c>
      <c r="J29" s="117">
        <v>2021</v>
      </c>
      <c r="K29" s="139">
        <f t="shared" si="2"/>
        <v>1214621</v>
      </c>
    </row>
    <row r="30" spans="2:11">
      <c r="B30" s="137" t="s">
        <v>111</v>
      </c>
      <c r="C30" s="43" t="s">
        <v>112</v>
      </c>
      <c r="D30" s="46">
        <v>170</v>
      </c>
      <c r="E30" s="24">
        <v>2621.5058823529412</v>
      </c>
      <c r="F30" s="19">
        <f t="shared" si="0"/>
        <v>445656</v>
      </c>
      <c r="G30" s="119">
        <v>1657.5</v>
      </c>
      <c r="H30" s="26">
        <v>481.72669683257919</v>
      </c>
      <c r="I30" s="115">
        <f t="shared" si="1"/>
        <v>798462</v>
      </c>
      <c r="J30" s="117">
        <v>2021</v>
      </c>
      <c r="K30" s="139">
        <f t="shared" si="2"/>
        <v>1244118</v>
      </c>
    </row>
    <row r="31" spans="2:11">
      <c r="B31" s="137" t="s">
        <v>4455</v>
      </c>
      <c r="C31" s="43" t="s">
        <v>112</v>
      </c>
      <c r="D31" s="46">
        <v>300</v>
      </c>
      <c r="E31" s="24">
        <v>13884.1</v>
      </c>
      <c r="F31" s="19">
        <f t="shared" si="0"/>
        <v>4165230</v>
      </c>
      <c r="G31" s="119">
        <v>2925</v>
      </c>
      <c r="H31" s="26">
        <v>369.61094017094018</v>
      </c>
      <c r="I31" s="115">
        <f t="shared" si="1"/>
        <v>1081112</v>
      </c>
      <c r="J31" s="117">
        <v>2021</v>
      </c>
      <c r="K31" s="139">
        <f t="shared" si="2"/>
        <v>5246342</v>
      </c>
    </row>
    <row r="32" spans="2:11">
      <c r="B32" s="137" t="s">
        <v>3514</v>
      </c>
      <c r="C32" s="43" t="s">
        <v>3512</v>
      </c>
      <c r="D32" s="46">
        <v>530</v>
      </c>
      <c r="E32" s="24">
        <v>9810.109433962265</v>
      </c>
      <c r="F32" s="19">
        <f t="shared" si="0"/>
        <v>5199358</v>
      </c>
      <c r="G32" s="119">
        <v>11448</v>
      </c>
      <c r="H32" s="26">
        <v>662.75995807127879</v>
      </c>
      <c r="I32" s="115">
        <f t="shared" si="1"/>
        <v>7587276</v>
      </c>
      <c r="J32" s="117">
        <v>2021</v>
      </c>
      <c r="K32" s="139">
        <f t="shared" si="2"/>
        <v>12786634</v>
      </c>
    </row>
    <row r="33" spans="2:11">
      <c r="B33" s="137" t="s">
        <v>4456</v>
      </c>
      <c r="C33" s="43" t="s">
        <v>113</v>
      </c>
      <c r="D33" s="46">
        <v>460</v>
      </c>
      <c r="E33" s="24">
        <v>12076.195652173914</v>
      </c>
      <c r="F33" s="19">
        <f t="shared" si="0"/>
        <v>5555050</v>
      </c>
      <c r="G33" s="119">
        <v>9936</v>
      </c>
      <c r="H33" s="26">
        <v>158.7337962962963</v>
      </c>
      <c r="I33" s="115">
        <f t="shared" si="1"/>
        <v>1577179</v>
      </c>
      <c r="J33" s="117">
        <v>2021</v>
      </c>
      <c r="K33" s="139">
        <f t="shared" si="2"/>
        <v>7132229</v>
      </c>
    </row>
    <row r="34" spans="2:11">
      <c r="B34" s="137" t="s">
        <v>114</v>
      </c>
      <c r="C34" s="43" t="s">
        <v>115</v>
      </c>
      <c r="D34" s="46">
        <v>310</v>
      </c>
      <c r="E34" s="24">
        <v>10913.896774193548</v>
      </c>
      <c r="F34" s="19">
        <f t="shared" si="0"/>
        <v>3383308</v>
      </c>
      <c r="G34" s="119">
        <v>8416.5</v>
      </c>
      <c r="H34" s="26">
        <v>139.48268282540249</v>
      </c>
      <c r="I34" s="115">
        <f t="shared" si="1"/>
        <v>1173956</v>
      </c>
      <c r="J34" s="117">
        <v>2021</v>
      </c>
      <c r="K34" s="139">
        <f t="shared" si="2"/>
        <v>4557264</v>
      </c>
    </row>
    <row r="35" spans="2:11">
      <c r="B35" s="137" t="s">
        <v>4457</v>
      </c>
      <c r="C35" s="43" t="s">
        <v>115</v>
      </c>
      <c r="D35" s="46">
        <v>340</v>
      </c>
      <c r="E35" s="24">
        <v>6340.9235294117643</v>
      </c>
      <c r="F35" s="19">
        <f t="shared" si="0"/>
        <v>2155914</v>
      </c>
      <c r="G35" s="119">
        <v>9231</v>
      </c>
      <c r="H35" s="26">
        <v>145.75419781172138</v>
      </c>
      <c r="I35" s="115">
        <f t="shared" si="1"/>
        <v>1345457</v>
      </c>
      <c r="J35" s="117">
        <v>2021</v>
      </c>
      <c r="K35" s="139">
        <f t="shared" si="2"/>
        <v>3501371</v>
      </c>
    </row>
    <row r="36" spans="2:11">
      <c r="B36" s="137" t="s">
        <v>116</v>
      </c>
      <c r="C36" s="43" t="s">
        <v>112</v>
      </c>
      <c r="D36" s="46">
        <v>230</v>
      </c>
      <c r="E36" s="24">
        <v>3663.7956521739129</v>
      </c>
      <c r="F36" s="19">
        <f t="shared" si="0"/>
        <v>842673</v>
      </c>
      <c r="G36" s="119">
        <v>2242.5</v>
      </c>
      <c r="H36" s="26">
        <v>311.73021181716831</v>
      </c>
      <c r="I36" s="115">
        <f t="shared" si="1"/>
        <v>699054.99999999988</v>
      </c>
      <c r="J36" s="117">
        <v>2021</v>
      </c>
      <c r="K36" s="139">
        <f t="shared" si="2"/>
        <v>1541728</v>
      </c>
    </row>
    <row r="37" spans="2:11">
      <c r="B37" s="137" t="s">
        <v>117</v>
      </c>
      <c r="C37" s="43" t="s">
        <v>112</v>
      </c>
      <c r="D37" s="46">
        <v>530</v>
      </c>
      <c r="E37" s="24">
        <v>4584.3245283018869</v>
      </c>
      <c r="F37" s="19">
        <f t="shared" si="0"/>
        <v>2429692</v>
      </c>
      <c r="G37" s="119">
        <v>5167.5</v>
      </c>
      <c r="H37" s="26">
        <v>410.51881954523463</v>
      </c>
      <c r="I37" s="115">
        <f t="shared" si="1"/>
        <v>2121356</v>
      </c>
      <c r="J37" s="117">
        <v>2021</v>
      </c>
      <c r="K37" s="139">
        <f t="shared" si="2"/>
        <v>4551048</v>
      </c>
    </row>
    <row r="38" spans="2:11">
      <c r="B38" s="137" t="s">
        <v>118</v>
      </c>
      <c r="C38" s="43" t="s">
        <v>119</v>
      </c>
      <c r="D38" s="46">
        <v>1610</v>
      </c>
      <c r="E38" s="24">
        <v>857.78509316770192</v>
      </c>
      <c r="F38" s="19">
        <f t="shared" si="0"/>
        <v>1381034</v>
      </c>
      <c r="G38" s="119">
        <v>14570.5</v>
      </c>
      <c r="H38" s="26">
        <v>250.18345286709447</v>
      </c>
      <c r="I38" s="115">
        <f t="shared" si="1"/>
        <v>3645298</v>
      </c>
      <c r="J38" s="117">
        <v>2021</v>
      </c>
      <c r="K38" s="139">
        <f t="shared" si="2"/>
        <v>5026332</v>
      </c>
    </row>
    <row r="39" spans="2:11">
      <c r="B39" s="137" t="s">
        <v>120</v>
      </c>
      <c r="C39" s="43" t="s">
        <v>119</v>
      </c>
      <c r="D39" s="46">
        <v>1610</v>
      </c>
      <c r="E39" s="24">
        <v>857.78509316770192</v>
      </c>
      <c r="F39" s="19">
        <f t="shared" si="0"/>
        <v>1381034</v>
      </c>
      <c r="G39" s="119">
        <v>14570.5</v>
      </c>
      <c r="H39" s="26">
        <v>250.18345286709447</v>
      </c>
      <c r="I39" s="115">
        <f t="shared" si="1"/>
        <v>3645298</v>
      </c>
      <c r="J39" s="117">
        <v>2021</v>
      </c>
      <c r="K39" s="139">
        <f t="shared" si="2"/>
        <v>5026332</v>
      </c>
    </row>
    <row r="40" spans="2:11">
      <c r="B40" s="137" t="s">
        <v>3515</v>
      </c>
      <c r="C40" s="43" t="s">
        <v>3512</v>
      </c>
      <c r="D40" s="46">
        <v>190</v>
      </c>
      <c r="E40" s="24">
        <v>13776.078947368422</v>
      </c>
      <c r="F40" s="19">
        <f t="shared" si="0"/>
        <v>2617455</v>
      </c>
      <c r="G40" s="119">
        <v>4104</v>
      </c>
      <c r="H40" s="26">
        <v>786.12914230019499</v>
      </c>
      <c r="I40" s="115">
        <f t="shared" si="1"/>
        <v>3226274</v>
      </c>
      <c r="J40" s="117">
        <v>2021</v>
      </c>
      <c r="K40" s="139">
        <f t="shared" si="2"/>
        <v>5843729</v>
      </c>
    </row>
    <row r="41" spans="2:11">
      <c r="B41" s="137" t="s">
        <v>122</v>
      </c>
      <c r="C41" s="43" t="s">
        <v>123</v>
      </c>
      <c r="D41" s="46">
        <v>180</v>
      </c>
      <c r="E41" s="24">
        <v>3337.5</v>
      </c>
      <c r="F41" s="19">
        <f t="shared" si="0"/>
        <v>600750</v>
      </c>
      <c r="G41" s="119">
        <v>3888</v>
      </c>
      <c r="H41" s="26">
        <v>513.95036008230454</v>
      </c>
      <c r="I41" s="115">
        <f t="shared" si="1"/>
        <v>1998239</v>
      </c>
      <c r="J41" s="117">
        <v>2021</v>
      </c>
      <c r="K41" s="139">
        <f t="shared" si="2"/>
        <v>2598989</v>
      </c>
    </row>
    <row r="42" spans="2:11">
      <c r="B42" s="137" t="s">
        <v>124</v>
      </c>
      <c r="C42" s="43" t="s">
        <v>125</v>
      </c>
      <c r="D42" s="46">
        <v>310</v>
      </c>
      <c r="E42" s="24">
        <v>2637.6</v>
      </c>
      <c r="F42" s="19">
        <f t="shared" si="0"/>
        <v>817656</v>
      </c>
      <c r="G42" s="119">
        <v>3022.5</v>
      </c>
      <c r="H42" s="26">
        <v>598.34309346567409</v>
      </c>
      <c r="I42" s="115">
        <f t="shared" si="1"/>
        <v>1808492</v>
      </c>
      <c r="J42" s="117">
        <v>2021</v>
      </c>
      <c r="K42" s="139">
        <f t="shared" si="2"/>
        <v>2626148</v>
      </c>
    </row>
    <row r="43" spans="2:11">
      <c r="B43" s="137" t="s">
        <v>3516</v>
      </c>
      <c r="C43" s="43" t="s">
        <v>3512</v>
      </c>
      <c r="D43" s="46">
        <v>240</v>
      </c>
      <c r="E43" s="24">
        <v>3663.4</v>
      </c>
      <c r="F43" s="19">
        <f t="shared" si="0"/>
        <v>879216</v>
      </c>
      <c r="G43" s="119">
        <v>8784</v>
      </c>
      <c r="H43" s="26">
        <v>211.18249089253189</v>
      </c>
      <c r="I43" s="115">
        <f t="shared" si="1"/>
        <v>1855027</v>
      </c>
      <c r="J43" s="117">
        <v>2021</v>
      </c>
      <c r="K43" s="139">
        <f t="shared" si="2"/>
        <v>2734243</v>
      </c>
    </row>
    <row r="44" spans="2:11">
      <c r="B44" s="137" t="s">
        <v>3517</v>
      </c>
      <c r="C44" s="43" t="s">
        <v>3512</v>
      </c>
      <c r="D44" s="46">
        <v>190</v>
      </c>
      <c r="E44" s="24">
        <v>13776.078947368422</v>
      </c>
      <c r="F44" s="19">
        <f t="shared" si="0"/>
        <v>2617455</v>
      </c>
      <c r="G44" s="119">
        <v>4104</v>
      </c>
      <c r="H44" s="26">
        <v>786.12914230019499</v>
      </c>
      <c r="I44" s="115">
        <f t="shared" si="1"/>
        <v>3226274</v>
      </c>
      <c r="J44" s="117">
        <v>2021</v>
      </c>
      <c r="K44" s="139">
        <f t="shared" si="2"/>
        <v>5843729</v>
      </c>
    </row>
    <row r="45" spans="2:11">
      <c r="B45" s="137" t="s">
        <v>126</v>
      </c>
      <c r="C45" s="43" t="s">
        <v>127</v>
      </c>
      <c r="D45" s="46">
        <v>280</v>
      </c>
      <c r="E45" s="24">
        <v>11694.592857142858</v>
      </c>
      <c r="F45" s="19">
        <f t="shared" si="0"/>
        <v>3274486</v>
      </c>
      <c r="G45" s="119">
        <v>9072</v>
      </c>
      <c r="H45" s="26">
        <v>515.19510582010582</v>
      </c>
      <c r="I45" s="115">
        <f t="shared" si="1"/>
        <v>4673850</v>
      </c>
      <c r="J45" s="117">
        <v>2021</v>
      </c>
      <c r="K45" s="139">
        <f t="shared" si="2"/>
        <v>7948336</v>
      </c>
    </row>
    <row r="46" spans="2:11">
      <c r="B46" s="137" t="s">
        <v>4458</v>
      </c>
      <c r="C46" s="43" t="s">
        <v>127</v>
      </c>
      <c r="D46" s="46">
        <v>250</v>
      </c>
      <c r="E46" s="24">
        <v>9257.9079999999994</v>
      </c>
      <c r="F46" s="19">
        <f t="shared" si="0"/>
        <v>2314477</v>
      </c>
      <c r="G46" s="119">
        <v>5400</v>
      </c>
      <c r="H46" s="26">
        <v>681.31481481481478</v>
      </c>
      <c r="I46" s="115">
        <f t="shared" si="1"/>
        <v>3679100</v>
      </c>
      <c r="J46" s="117">
        <v>2021</v>
      </c>
      <c r="K46" s="139">
        <f t="shared" si="2"/>
        <v>5993577</v>
      </c>
    </row>
    <row r="47" spans="2:11">
      <c r="B47" s="137" t="s">
        <v>128</v>
      </c>
      <c r="C47" s="43" t="s">
        <v>129</v>
      </c>
      <c r="D47" s="46">
        <v>390</v>
      </c>
      <c r="E47" s="24">
        <v>2153.0179487179489</v>
      </c>
      <c r="F47" s="19">
        <f t="shared" si="0"/>
        <v>839677.00000000012</v>
      </c>
      <c r="G47" s="119">
        <v>3802.5</v>
      </c>
      <c r="H47" s="26">
        <v>349.40512820512822</v>
      </c>
      <c r="I47" s="115">
        <f t="shared" si="1"/>
        <v>1328613</v>
      </c>
      <c r="J47" s="117">
        <v>2021</v>
      </c>
      <c r="K47" s="139">
        <f t="shared" si="2"/>
        <v>2168290</v>
      </c>
    </row>
    <row r="48" spans="2:11">
      <c r="B48" s="137" t="s">
        <v>4459</v>
      </c>
      <c r="C48" s="43" t="s">
        <v>130</v>
      </c>
      <c r="D48" s="46">
        <v>90</v>
      </c>
      <c r="E48" s="24">
        <v>14733.566666666668</v>
      </c>
      <c r="F48" s="19">
        <f t="shared" si="0"/>
        <v>1326021</v>
      </c>
      <c r="G48" s="119">
        <v>1944</v>
      </c>
      <c r="H48" s="26">
        <v>612.25874485596705</v>
      </c>
      <c r="I48" s="115">
        <f t="shared" si="1"/>
        <v>1190231</v>
      </c>
      <c r="J48" s="117">
        <v>2021</v>
      </c>
      <c r="K48" s="139">
        <f t="shared" si="2"/>
        <v>2516252</v>
      </c>
    </row>
    <row r="49" spans="2:11">
      <c r="B49" s="137" t="s">
        <v>4460</v>
      </c>
      <c r="C49" s="43" t="s">
        <v>130</v>
      </c>
      <c r="D49" s="46">
        <v>170</v>
      </c>
      <c r="E49" s="24">
        <v>8740.5294117647063</v>
      </c>
      <c r="F49" s="19">
        <f t="shared" si="0"/>
        <v>1485890</v>
      </c>
      <c r="G49" s="119">
        <v>5508</v>
      </c>
      <c r="H49" s="26">
        <v>402.72312999273782</v>
      </c>
      <c r="I49" s="115">
        <f t="shared" si="1"/>
        <v>2218199</v>
      </c>
      <c r="J49" s="117">
        <v>2021</v>
      </c>
      <c r="K49" s="139">
        <f t="shared" si="2"/>
        <v>3704089</v>
      </c>
    </row>
    <row r="50" spans="2:11">
      <c r="B50" s="137" t="s">
        <v>131</v>
      </c>
      <c r="C50" s="43" t="s">
        <v>130</v>
      </c>
      <c r="D50" s="46">
        <v>130</v>
      </c>
      <c r="E50" s="24">
        <v>11520.546153846153</v>
      </c>
      <c r="F50" s="19">
        <f t="shared" si="0"/>
        <v>1497671</v>
      </c>
      <c r="G50" s="119">
        <v>2808</v>
      </c>
      <c r="H50" s="26">
        <v>633.17913105413106</v>
      </c>
      <c r="I50" s="115">
        <f t="shared" si="1"/>
        <v>1777967</v>
      </c>
      <c r="J50" s="117">
        <v>2021</v>
      </c>
      <c r="K50" s="139">
        <f t="shared" si="2"/>
        <v>3275638</v>
      </c>
    </row>
    <row r="51" spans="2:11">
      <c r="B51" s="137" t="s">
        <v>4461</v>
      </c>
      <c r="C51" s="43" t="s">
        <v>130</v>
      </c>
      <c r="D51" s="46">
        <v>60</v>
      </c>
      <c r="E51" s="24">
        <v>31165.716666666667</v>
      </c>
      <c r="F51" s="19">
        <f t="shared" si="0"/>
        <v>1869943</v>
      </c>
      <c r="G51" s="119">
        <v>1296</v>
      </c>
      <c r="H51" s="26">
        <v>1319.1288580246915</v>
      </c>
      <c r="I51" s="115">
        <f t="shared" si="1"/>
        <v>1709591.0000000002</v>
      </c>
      <c r="J51" s="117">
        <v>2021</v>
      </c>
      <c r="K51" s="139">
        <f t="shared" si="2"/>
        <v>3579534</v>
      </c>
    </row>
    <row r="52" spans="2:11">
      <c r="B52" s="137" t="s">
        <v>4462</v>
      </c>
      <c r="C52" s="43" t="s">
        <v>130</v>
      </c>
      <c r="D52" s="46">
        <v>200</v>
      </c>
      <c r="E52" s="24">
        <v>12221.934999999999</v>
      </c>
      <c r="F52" s="19">
        <f t="shared" si="0"/>
        <v>2444387</v>
      </c>
      <c r="G52" s="119">
        <v>6480</v>
      </c>
      <c r="H52" s="26">
        <v>409.95061728395063</v>
      </c>
      <c r="I52" s="115">
        <f t="shared" si="1"/>
        <v>2656480</v>
      </c>
      <c r="J52" s="117">
        <v>2021</v>
      </c>
      <c r="K52" s="139">
        <f t="shared" si="2"/>
        <v>5100867</v>
      </c>
    </row>
    <row r="53" spans="2:11">
      <c r="B53" s="137" t="s">
        <v>4463</v>
      </c>
      <c r="C53" s="43" t="s">
        <v>130</v>
      </c>
      <c r="D53" s="46">
        <v>210</v>
      </c>
      <c r="E53" s="24">
        <v>22484.257142857143</v>
      </c>
      <c r="F53" s="19">
        <f t="shared" si="0"/>
        <v>4721694</v>
      </c>
      <c r="G53" s="119">
        <v>4536</v>
      </c>
      <c r="H53" s="26">
        <v>887.52535273368608</v>
      </c>
      <c r="I53" s="115">
        <f t="shared" si="1"/>
        <v>4025815</v>
      </c>
      <c r="J53" s="117">
        <v>2021</v>
      </c>
      <c r="K53" s="139">
        <f t="shared" si="2"/>
        <v>8747509</v>
      </c>
    </row>
    <row r="54" spans="2:11">
      <c r="B54" s="137" t="s">
        <v>4464</v>
      </c>
      <c r="C54" s="43" t="s">
        <v>130</v>
      </c>
      <c r="D54" s="46">
        <v>180</v>
      </c>
      <c r="E54" s="24">
        <v>17984.083333333332</v>
      </c>
      <c r="F54" s="19">
        <f t="shared" si="0"/>
        <v>3237135</v>
      </c>
      <c r="G54" s="119">
        <v>5832</v>
      </c>
      <c r="H54" s="26">
        <v>383.80555555555554</v>
      </c>
      <c r="I54" s="115">
        <f t="shared" si="1"/>
        <v>2238354</v>
      </c>
      <c r="J54" s="117">
        <v>2021</v>
      </c>
      <c r="K54" s="139">
        <f t="shared" si="2"/>
        <v>5475489</v>
      </c>
    </row>
    <row r="55" spans="2:11">
      <c r="B55" s="137" t="s">
        <v>4465</v>
      </c>
      <c r="C55" s="43" t="s">
        <v>130</v>
      </c>
      <c r="D55" s="46">
        <v>120</v>
      </c>
      <c r="E55" s="24">
        <v>14615.758333333333</v>
      </c>
      <c r="F55" s="19">
        <f t="shared" si="0"/>
        <v>1753891</v>
      </c>
      <c r="G55" s="119">
        <v>2592</v>
      </c>
      <c r="H55" s="26">
        <v>1079.1091820987654</v>
      </c>
      <c r="I55" s="115">
        <f t="shared" si="1"/>
        <v>2797051</v>
      </c>
      <c r="J55" s="117">
        <v>2021</v>
      </c>
      <c r="K55" s="139">
        <f t="shared" si="2"/>
        <v>4550942</v>
      </c>
    </row>
    <row r="56" spans="2:11">
      <c r="B56" s="137" t="s">
        <v>132</v>
      </c>
      <c r="C56" s="43" t="s">
        <v>133</v>
      </c>
      <c r="D56" s="46">
        <v>170</v>
      </c>
      <c r="E56" s="24">
        <v>23461.5</v>
      </c>
      <c r="F56" s="19">
        <f t="shared" si="0"/>
        <v>3988455</v>
      </c>
      <c r="G56" s="119">
        <v>1657.5</v>
      </c>
      <c r="H56" s="26">
        <v>1250.2425339366516</v>
      </c>
      <c r="I56" s="115">
        <f t="shared" si="1"/>
        <v>2072277</v>
      </c>
      <c r="J56" s="117">
        <v>2021</v>
      </c>
      <c r="K56" s="139">
        <f t="shared" si="2"/>
        <v>6060732</v>
      </c>
    </row>
    <row r="57" spans="2:11">
      <c r="B57" s="137" t="s">
        <v>4466</v>
      </c>
      <c r="C57" s="43" t="s">
        <v>133</v>
      </c>
      <c r="D57" s="46">
        <v>420</v>
      </c>
      <c r="E57" s="24">
        <v>6674.3380952380949</v>
      </c>
      <c r="F57" s="19">
        <f t="shared" si="0"/>
        <v>2803222</v>
      </c>
      <c r="G57" s="119">
        <v>4095</v>
      </c>
      <c r="H57" s="26">
        <v>834.91428571428571</v>
      </c>
      <c r="I57" s="115">
        <f t="shared" si="1"/>
        <v>3418974</v>
      </c>
      <c r="J57" s="117">
        <v>2021</v>
      </c>
      <c r="K57" s="139">
        <f t="shared" si="2"/>
        <v>6222196</v>
      </c>
    </row>
    <row r="58" spans="2:11">
      <c r="B58" s="137" t="s">
        <v>4467</v>
      </c>
      <c r="C58" s="43" t="s">
        <v>134</v>
      </c>
      <c r="D58" s="46">
        <v>200</v>
      </c>
      <c r="E58" s="24">
        <v>1403.1</v>
      </c>
      <c r="F58" s="19">
        <f t="shared" si="0"/>
        <v>280620</v>
      </c>
      <c r="G58" s="119">
        <v>1950</v>
      </c>
      <c r="H58" s="26">
        <v>361.08564102564105</v>
      </c>
      <c r="I58" s="115">
        <f t="shared" si="1"/>
        <v>704117</v>
      </c>
      <c r="J58" s="117">
        <v>2021</v>
      </c>
      <c r="K58" s="139">
        <f t="shared" si="2"/>
        <v>984737</v>
      </c>
    </row>
    <row r="59" spans="2:11">
      <c r="B59" s="137" t="s">
        <v>4468</v>
      </c>
      <c r="C59" s="43" t="s">
        <v>134</v>
      </c>
      <c r="D59" s="46">
        <v>200</v>
      </c>
      <c r="E59" s="24">
        <v>3668.76</v>
      </c>
      <c r="F59" s="19">
        <f t="shared" si="0"/>
        <v>733752</v>
      </c>
      <c r="G59" s="119">
        <v>1950</v>
      </c>
      <c r="H59" s="26">
        <v>1095.7805128205127</v>
      </c>
      <c r="I59" s="115">
        <f t="shared" si="1"/>
        <v>2136772</v>
      </c>
      <c r="J59" s="117">
        <v>2021</v>
      </c>
      <c r="K59" s="139">
        <f t="shared" si="2"/>
        <v>2870524</v>
      </c>
    </row>
    <row r="60" spans="2:11">
      <c r="B60" s="137" t="s">
        <v>135</v>
      </c>
      <c r="C60" s="43" t="s">
        <v>136</v>
      </c>
      <c r="D60" s="46">
        <v>330</v>
      </c>
      <c r="E60" s="24">
        <v>7429.6939393939392</v>
      </c>
      <c r="F60" s="19">
        <f t="shared" si="0"/>
        <v>2451799</v>
      </c>
      <c r="G60" s="119">
        <v>7128</v>
      </c>
      <c r="H60" s="26">
        <v>669.037177328844</v>
      </c>
      <c r="I60" s="115">
        <f t="shared" si="1"/>
        <v>4768897</v>
      </c>
      <c r="J60" s="117">
        <v>2021</v>
      </c>
      <c r="K60" s="139">
        <f t="shared" si="2"/>
        <v>7220696</v>
      </c>
    </row>
    <row r="61" spans="2:11">
      <c r="B61" s="137" t="s">
        <v>4469</v>
      </c>
      <c r="C61" s="43" t="s">
        <v>136</v>
      </c>
      <c r="D61" s="46">
        <v>310</v>
      </c>
      <c r="E61" s="24">
        <v>3802.0677419354838</v>
      </c>
      <c r="F61" s="19">
        <f t="shared" si="0"/>
        <v>1178641</v>
      </c>
      <c r="G61" s="119">
        <v>6696</v>
      </c>
      <c r="H61" s="26">
        <v>518.78629032258061</v>
      </c>
      <c r="I61" s="115">
        <f t="shared" si="1"/>
        <v>3473793</v>
      </c>
      <c r="J61" s="117">
        <v>2021</v>
      </c>
      <c r="K61" s="139">
        <f t="shared" si="2"/>
        <v>4652434</v>
      </c>
    </row>
    <row r="62" spans="2:11">
      <c r="B62" s="137" t="s">
        <v>137</v>
      </c>
      <c r="C62" s="43" t="s">
        <v>133</v>
      </c>
      <c r="D62" s="46">
        <v>170</v>
      </c>
      <c r="E62" s="24">
        <v>23461.5</v>
      </c>
      <c r="F62" s="19">
        <f t="shared" si="0"/>
        <v>3988455</v>
      </c>
      <c r="G62" s="119">
        <v>1657.5</v>
      </c>
      <c r="H62" s="26">
        <v>1250.2425339366516</v>
      </c>
      <c r="I62" s="115">
        <f t="shared" si="1"/>
        <v>2072277</v>
      </c>
      <c r="J62" s="117">
        <v>2021</v>
      </c>
      <c r="K62" s="139">
        <f t="shared" si="2"/>
        <v>6060732</v>
      </c>
    </row>
    <row r="63" spans="2:11">
      <c r="B63" s="137" t="s">
        <v>138</v>
      </c>
      <c r="C63" s="43" t="s">
        <v>133</v>
      </c>
      <c r="D63" s="46">
        <v>140</v>
      </c>
      <c r="E63" s="24">
        <v>19967.221428571429</v>
      </c>
      <c r="F63" s="19">
        <f t="shared" si="0"/>
        <v>2795411</v>
      </c>
      <c r="G63" s="119">
        <v>1365</v>
      </c>
      <c r="H63" s="26">
        <v>1143.1882783882784</v>
      </c>
      <c r="I63" s="115">
        <f t="shared" si="1"/>
        <v>1560452</v>
      </c>
      <c r="J63" s="117">
        <v>2021</v>
      </c>
      <c r="K63" s="139">
        <f t="shared" si="2"/>
        <v>4355863</v>
      </c>
    </row>
    <row r="64" spans="2:11">
      <c r="B64" s="137" t="s">
        <v>139</v>
      </c>
      <c r="C64" s="43" t="s">
        <v>140</v>
      </c>
      <c r="D64" s="46">
        <v>330</v>
      </c>
      <c r="E64" s="24">
        <v>11400.136363636364</v>
      </c>
      <c r="F64" s="19">
        <f t="shared" si="0"/>
        <v>3762045</v>
      </c>
      <c r="G64" s="119">
        <v>3217.5</v>
      </c>
      <c r="H64" s="26">
        <v>781.08873348873351</v>
      </c>
      <c r="I64" s="115">
        <f t="shared" si="1"/>
        <v>2513153</v>
      </c>
      <c r="J64" s="117">
        <v>2021</v>
      </c>
      <c r="K64" s="139">
        <f t="shared" si="2"/>
        <v>6275198</v>
      </c>
    </row>
    <row r="65" spans="2:11">
      <c r="B65" s="137" t="s">
        <v>141</v>
      </c>
      <c r="C65" s="43" t="s">
        <v>140</v>
      </c>
      <c r="D65" s="46">
        <v>180</v>
      </c>
      <c r="E65" s="24">
        <v>12273.161111111111</v>
      </c>
      <c r="F65" s="19">
        <f t="shared" si="0"/>
        <v>2209169</v>
      </c>
      <c r="G65" s="119">
        <v>1755</v>
      </c>
      <c r="H65" s="26">
        <v>1216.1190883190884</v>
      </c>
      <c r="I65" s="115">
        <f t="shared" si="1"/>
        <v>2134289</v>
      </c>
      <c r="J65" s="117">
        <v>2021</v>
      </c>
      <c r="K65" s="139">
        <f t="shared" si="2"/>
        <v>4343458</v>
      </c>
    </row>
    <row r="66" spans="2:11">
      <c r="B66" s="137" t="s">
        <v>3518</v>
      </c>
      <c r="C66" s="43" t="s">
        <v>3512</v>
      </c>
      <c r="D66" s="46">
        <v>200</v>
      </c>
      <c r="E66" s="24">
        <v>8068.26</v>
      </c>
      <c r="F66" s="19">
        <f t="shared" si="0"/>
        <v>1613652</v>
      </c>
      <c r="G66" s="119">
        <v>1950</v>
      </c>
      <c r="H66" s="26">
        <v>770.54307692307691</v>
      </c>
      <c r="I66" s="115">
        <f t="shared" si="1"/>
        <v>1502559</v>
      </c>
      <c r="J66" s="117">
        <v>2021</v>
      </c>
      <c r="K66" s="139">
        <f t="shared" si="2"/>
        <v>3116211</v>
      </c>
    </row>
    <row r="67" spans="2:11">
      <c r="B67" s="137" t="s">
        <v>3519</v>
      </c>
      <c r="C67" s="43" t="s">
        <v>3512</v>
      </c>
      <c r="D67" s="46">
        <v>280</v>
      </c>
      <c r="E67" s="24">
        <v>8068.2642857142855</v>
      </c>
      <c r="F67" s="19">
        <f t="shared" si="0"/>
        <v>2259114</v>
      </c>
      <c r="G67" s="119">
        <v>2730</v>
      </c>
      <c r="H67" s="26">
        <v>770.54285714285709</v>
      </c>
      <c r="I67" s="115">
        <f t="shared" si="1"/>
        <v>2103582</v>
      </c>
      <c r="J67" s="117">
        <v>2021</v>
      </c>
      <c r="K67" s="139">
        <f t="shared" si="2"/>
        <v>4362696</v>
      </c>
    </row>
    <row r="68" spans="2:11">
      <c r="B68" s="137" t="s">
        <v>3520</v>
      </c>
      <c r="C68" s="43" t="s">
        <v>3512</v>
      </c>
      <c r="D68" s="46">
        <v>490</v>
      </c>
      <c r="E68" s="24">
        <v>8068.2632653061228</v>
      </c>
      <c r="F68" s="19">
        <f t="shared" si="0"/>
        <v>3953449</v>
      </c>
      <c r="G68" s="119">
        <v>4778</v>
      </c>
      <c r="H68" s="26">
        <v>770.46232733361239</v>
      </c>
      <c r="I68" s="115">
        <f t="shared" si="1"/>
        <v>3681269</v>
      </c>
      <c r="J68" s="117">
        <v>2021</v>
      </c>
      <c r="K68" s="139">
        <f t="shared" si="2"/>
        <v>7634718</v>
      </c>
    </row>
    <row r="69" spans="2:11">
      <c r="B69" s="137" t="s">
        <v>3521</v>
      </c>
      <c r="C69" s="43" t="s">
        <v>3512</v>
      </c>
      <c r="D69" s="46">
        <v>530</v>
      </c>
      <c r="E69" s="24">
        <v>8068.2622641509433</v>
      </c>
      <c r="F69" s="19">
        <f t="shared" si="0"/>
        <v>4276179</v>
      </c>
      <c r="G69" s="119">
        <v>5168</v>
      </c>
      <c r="H69" s="26">
        <v>770.46845975232202</v>
      </c>
      <c r="I69" s="115">
        <f t="shared" si="1"/>
        <v>3981781</v>
      </c>
      <c r="J69" s="117">
        <v>2021</v>
      </c>
      <c r="K69" s="139">
        <f t="shared" si="2"/>
        <v>8257960</v>
      </c>
    </row>
    <row r="70" spans="2:11">
      <c r="B70" s="137" t="s">
        <v>142</v>
      </c>
      <c r="C70" s="43" t="s">
        <v>133</v>
      </c>
      <c r="D70" s="46">
        <v>140</v>
      </c>
      <c r="E70" s="24">
        <v>19967.221428571429</v>
      </c>
      <c r="F70" s="19">
        <f t="shared" si="0"/>
        <v>2795411</v>
      </c>
      <c r="G70" s="119">
        <v>1365</v>
      </c>
      <c r="H70" s="26">
        <v>1143.1882783882784</v>
      </c>
      <c r="I70" s="115">
        <f t="shared" si="1"/>
        <v>1560452</v>
      </c>
      <c r="J70" s="117">
        <v>2021</v>
      </c>
      <c r="K70" s="139">
        <f t="shared" si="2"/>
        <v>4355863</v>
      </c>
    </row>
    <row r="71" spans="2:11">
      <c r="B71" s="137" t="s">
        <v>4470</v>
      </c>
      <c r="C71" s="43" t="s">
        <v>133</v>
      </c>
      <c r="D71" s="46">
        <v>360</v>
      </c>
      <c r="E71" s="24">
        <v>10101.316666666668</v>
      </c>
      <c r="F71" s="19">
        <f t="shared" si="0"/>
        <v>3636474.0000000005</v>
      </c>
      <c r="G71" s="119">
        <v>3510</v>
      </c>
      <c r="H71" s="26">
        <v>771.32820512820513</v>
      </c>
      <c r="I71" s="115">
        <f t="shared" si="1"/>
        <v>2707362</v>
      </c>
      <c r="J71" s="117">
        <v>2021</v>
      </c>
      <c r="K71" s="139">
        <f t="shared" si="2"/>
        <v>6343836</v>
      </c>
    </row>
    <row r="72" spans="2:11">
      <c r="B72" s="137" t="s">
        <v>4471</v>
      </c>
      <c r="C72" s="43" t="s">
        <v>143</v>
      </c>
      <c r="D72" s="46">
        <v>470</v>
      </c>
      <c r="E72" s="24">
        <v>2422.7234042553191</v>
      </c>
      <c r="F72" s="19">
        <f t="shared" si="0"/>
        <v>1138680</v>
      </c>
      <c r="G72" s="119">
        <v>4253.5</v>
      </c>
      <c r="H72" s="26">
        <v>1286.086752086517</v>
      </c>
      <c r="I72" s="115">
        <f t="shared" si="1"/>
        <v>5470370</v>
      </c>
      <c r="J72" s="117">
        <v>2021</v>
      </c>
      <c r="K72" s="139">
        <f t="shared" si="2"/>
        <v>6609050</v>
      </c>
    </row>
    <row r="73" spans="2:11">
      <c r="B73" s="137" t="s">
        <v>4472</v>
      </c>
      <c r="C73" s="43" t="s">
        <v>143</v>
      </c>
      <c r="D73" s="46">
        <v>850</v>
      </c>
      <c r="E73" s="24">
        <v>7056.42</v>
      </c>
      <c r="F73" s="19">
        <f t="shared" si="0"/>
        <v>5997957</v>
      </c>
      <c r="G73" s="119">
        <v>15385</v>
      </c>
      <c r="H73" s="26">
        <v>519.51056223594412</v>
      </c>
      <c r="I73" s="115">
        <f t="shared" si="1"/>
        <v>7992670</v>
      </c>
      <c r="J73" s="117">
        <v>2021</v>
      </c>
      <c r="K73" s="139">
        <f t="shared" si="2"/>
        <v>13990627</v>
      </c>
    </row>
    <row r="74" spans="2:11">
      <c r="B74" s="137" t="s">
        <v>144</v>
      </c>
      <c r="C74" s="43" t="s">
        <v>145</v>
      </c>
      <c r="D74" s="46">
        <v>430</v>
      </c>
      <c r="E74" s="24">
        <v>11050.072093023256</v>
      </c>
      <c r="F74" s="19">
        <f t="shared" si="0"/>
        <v>4751531</v>
      </c>
      <c r="G74" s="119">
        <v>4192.5</v>
      </c>
      <c r="H74" s="26">
        <v>727.85116279069769</v>
      </c>
      <c r="I74" s="115">
        <f t="shared" si="1"/>
        <v>3051516</v>
      </c>
      <c r="J74" s="117">
        <v>2021</v>
      </c>
      <c r="K74" s="139">
        <f t="shared" si="2"/>
        <v>7803047</v>
      </c>
    </row>
    <row r="75" spans="2:11">
      <c r="B75" s="137" t="s">
        <v>4473</v>
      </c>
      <c r="C75" s="43" t="s">
        <v>145</v>
      </c>
      <c r="D75" s="46">
        <v>200</v>
      </c>
      <c r="E75" s="24">
        <v>11076.834999999999</v>
      </c>
      <c r="F75" s="19">
        <f t="shared" si="0"/>
        <v>2215367</v>
      </c>
      <c r="G75" s="119">
        <v>1950</v>
      </c>
      <c r="H75" s="26">
        <v>1214.7164102564102</v>
      </c>
      <c r="I75" s="115">
        <f t="shared" si="1"/>
        <v>2368697</v>
      </c>
      <c r="J75" s="117">
        <v>2021</v>
      </c>
      <c r="K75" s="139">
        <f t="shared" si="2"/>
        <v>4584064</v>
      </c>
    </row>
    <row r="76" spans="2:11">
      <c r="B76" s="137" t="s">
        <v>4474</v>
      </c>
      <c r="C76" s="43" t="s">
        <v>3512</v>
      </c>
      <c r="D76" s="46">
        <v>80</v>
      </c>
      <c r="E76" s="24">
        <v>13285.275</v>
      </c>
      <c r="F76" s="19">
        <f t="shared" ref="F76:F139" si="3">IFERROR(D76*E76,0)</f>
        <v>1062822</v>
      </c>
      <c r="G76" s="119">
        <v>1560</v>
      </c>
      <c r="H76" s="26">
        <v>0</v>
      </c>
      <c r="I76" s="115">
        <f t="shared" ref="I76:I139" si="4">IFERROR(G76*H76,"")</f>
        <v>0</v>
      </c>
      <c r="J76" s="117">
        <v>2021</v>
      </c>
      <c r="K76" s="139">
        <f t="shared" ref="K76:K139" si="5">IFERROR(ROUND((F76+I76),0),0)</f>
        <v>1062822</v>
      </c>
    </row>
    <row r="77" spans="2:11">
      <c r="B77" s="137" t="s">
        <v>147</v>
      </c>
      <c r="C77" s="43" t="s">
        <v>136</v>
      </c>
      <c r="D77" s="46">
        <v>330</v>
      </c>
      <c r="E77" s="24">
        <v>7429.6939393939392</v>
      </c>
      <c r="F77" s="19">
        <f t="shared" si="3"/>
        <v>2451799</v>
      </c>
      <c r="G77" s="119">
        <v>10692</v>
      </c>
      <c r="H77" s="26">
        <v>446.024784885896</v>
      </c>
      <c r="I77" s="115">
        <f t="shared" si="4"/>
        <v>4768897</v>
      </c>
      <c r="J77" s="117">
        <v>2021</v>
      </c>
      <c r="K77" s="139">
        <f t="shared" si="5"/>
        <v>7220696</v>
      </c>
    </row>
    <row r="78" spans="2:11">
      <c r="B78" s="137" t="s">
        <v>148</v>
      </c>
      <c r="C78" s="43" t="s">
        <v>136</v>
      </c>
      <c r="D78" s="46">
        <v>140</v>
      </c>
      <c r="E78" s="24">
        <v>7041.0571428571429</v>
      </c>
      <c r="F78" s="19">
        <f t="shared" si="3"/>
        <v>985748</v>
      </c>
      <c r="G78" s="119">
        <v>3024</v>
      </c>
      <c r="H78" s="26">
        <v>552.33101851851848</v>
      </c>
      <c r="I78" s="115">
        <f t="shared" si="4"/>
        <v>1670248.9999999998</v>
      </c>
      <c r="J78" s="117">
        <v>2021</v>
      </c>
      <c r="K78" s="139">
        <f t="shared" si="5"/>
        <v>2655997</v>
      </c>
    </row>
    <row r="79" spans="2:11">
      <c r="B79" s="137" t="s">
        <v>149</v>
      </c>
      <c r="C79" s="43" t="s">
        <v>136</v>
      </c>
      <c r="D79" s="46">
        <v>370</v>
      </c>
      <c r="E79" s="24">
        <v>6851.143243243243</v>
      </c>
      <c r="F79" s="19">
        <f t="shared" si="3"/>
        <v>2534923</v>
      </c>
      <c r="G79" s="119">
        <v>7992</v>
      </c>
      <c r="H79" s="26">
        <v>1200.5583083083084</v>
      </c>
      <c r="I79" s="115">
        <f t="shared" si="4"/>
        <v>9594862</v>
      </c>
      <c r="J79" s="117">
        <v>2021</v>
      </c>
      <c r="K79" s="139">
        <f t="shared" si="5"/>
        <v>12129785</v>
      </c>
    </row>
    <row r="80" spans="2:11">
      <c r="B80" s="137" t="s">
        <v>4475</v>
      </c>
      <c r="C80" s="43" t="s">
        <v>136</v>
      </c>
      <c r="D80" s="46">
        <v>280</v>
      </c>
      <c r="E80" s="24">
        <v>10947.085714285715</v>
      </c>
      <c r="F80" s="19">
        <f t="shared" si="3"/>
        <v>3065184</v>
      </c>
      <c r="G80" s="119">
        <v>6048</v>
      </c>
      <c r="H80" s="26">
        <v>1635.7058531746031</v>
      </c>
      <c r="I80" s="115">
        <f t="shared" si="4"/>
        <v>9892749</v>
      </c>
      <c r="J80" s="117">
        <v>2021</v>
      </c>
      <c r="K80" s="139">
        <f t="shared" si="5"/>
        <v>12957933</v>
      </c>
    </row>
    <row r="81" spans="2:11">
      <c r="B81" s="137" t="s">
        <v>150</v>
      </c>
      <c r="C81" s="43" t="s">
        <v>151</v>
      </c>
      <c r="D81" s="46">
        <v>170</v>
      </c>
      <c r="E81" s="24">
        <v>10118.235294117647</v>
      </c>
      <c r="F81" s="19">
        <f t="shared" si="3"/>
        <v>1720100</v>
      </c>
      <c r="G81" s="119">
        <v>3077</v>
      </c>
      <c r="H81" s="26">
        <v>566.62170945726359</v>
      </c>
      <c r="I81" s="115">
        <f t="shared" si="4"/>
        <v>1743495</v>
      </c>
      <c r="J81" s="117">
        <v>2021</v>
      </c>
      <c r="K81" s="139">
        <f t="shared" si="5"/>
        <v>3463595</v>
      </c>
    </row>
    <row r="82" spans="2:11">
      <c r="B82" s="137" t="s">
        <v>4476</v>
      </c>
      <c r="C82" s="43" t="s">
        <v>151</v>
      </c>
      <c r="D82" s="46">
        <v>370</v>
      </c>
      <c r="E82" s="24">
        <v>5343.1054054054057</v>
      </c>
      <c r="F82" s="19">
        <f t="shared" si="3"/>
        <v>1976949</v>
      </c>
      <c r="G82" s="119">
        <v>6697</v>
      </c>
      <c r="H82" s="26">
        <v>666.19904434821558</v>
      </c>
      <c r="I82" s="115">
        <f t="shared" si="4"/>
        <v>4461535</v>
      </c>
      <c r="J82" s="117">
        <v>2021</v>
      </c>
      <c r="K82" s="139">
        <f t="shared" si="5"/>
        <v>6438484</v>
      </c>
    </row>
    <row r="83" spans="2:11">
      <c r="B83" s="137" t="s">
        <v>152</v>
      </c>
      <c r="C83" s="43" t="s">
        <v>153</v>
      </c>
      <c r="D83" s="46">
        <v>240</v>
      </c>
      <c r="E83" s="24">
        <v>6852.729166666667</v>
      </c>
      <c r="F83" s="19">
        <f t="shared" si="3"/>
        <v>1644655</v>
      </c>
      <c r="G83" s="119">
        <v>2340</v>
      </c>
      <c r="H83" s="26">
        <v>1050.1423076923077</v>
      </c>
      <c r="I83" s="115">
        <f t="shared" si="4"/>
        <v>2457333</v>
      </c>
      <c r="J83" s="117">
        <v>2021</v>
      </c>
      <c r="K83" s="139">
        <f t="shared" si="5"/>
        <v>4101988</v>
      </c>
    </row>
    <row r="84" spans="2:11">
      <c r="B84" s="137" t="s">
        <v>154</v>
      </c>
      <c r="C84" s="43" t="s">
        <v>153</v>
      </c>
      <c r="D84" s="46">
        <v>70</v>
      </c>
      <c r="E84" s="24">
        <v>3928.457142857143</v>
      </c>
      <c r="F84" s="19">
        <f t="shared" si="3"/>
        <v>274992</v>
      </c>
      <c r="G84" s="119">
        <v>682.5</v>
      </c>
      <c r="H84" s="26">
        <v>976.6446886446887</v>
      </c>
      <c r="I84" s="115">
        <f t="shared" si="4"/>
        <v>666560</v>
      </c>
      <c r="J84" s="117">
        <v>2021</v>
      </c>
      <c r="K84" s="139">
        <f t="shared" si="5"/>
        <v>941552</v>
      </c>
    </row>
    <row r="85" spans="2:11">
      <c r="B85" s="137" t="s">
        <v>4477</v>
      </c>
      <c r="C85" s="43" t="s">
        <v>155</v>
      </c>
      <c r="D85" s="46">
        <v>400</v>
      </c>
      <c r="E85" s="24">
        <v>7964.96</v>
      </c>
      <c r="F85" s="19">
        <f t="shared" si="3"/>
        <v>3185984</v>
      </c>
      <c r="G85" s="119">
        <v>3900</v>
      </c>
      <c r="H85" s="26">
        <v>1503.9910256410255</v>
      </c>
      <c r="I85" s="115">
        <f t="shared" si="4"/>
        <v>5865565</v>
      </c>
      <c r="J85" s="117">
        <v>2021</v>
      </c>
      <c r="K85" s="139">
        <f t="shared" si="5"/>
        <v>9051549</v>
      </c>
    </row>
    <row r="86" spans="2:11">
      <c r="B86" s="137" t="s">
        <v>4478</v>
      </c>
      <c r="C86" s="43" t="s">
        <v>155</v>
      </c>
      <c r="D86" s="46">
        <v>300</v>
      </c>
      <c r="E86" s="24">
        <v>21943.11</v>
      </c>
      <c r="F86" s="19">
        <f t="shared" si="3"/>
        <v>6582933</v>
      </c>
      <c r="G86" s="119">
        <v>2925</v>
      </c>
      <c r="H86" s="26">
        <v>1786.0102564102565</v>
      </c>
      <c r="I86" s="115">
        <f t="shared" si="4"/>
        <v>5224080</v>
      </c>
      <c r="J86" s="117">
        <v>2021</v>
      </c>
      <c r="K86" s="139">
        <f t="shared" si="5"/>
        <v>11807013</v>
      </c>
    </row>
    <row r="87" spans="2:11">
      <c r="B87" s="137" t="s">
        <v>156</v>
      </c>
      <c r="C87" s="43" t="s">
        <v>151</v>
      </c>
      <c r="D87" s="46">
        <v>170</v>
      </c>
      <c r="E87" s="24">
        <v>10118.235294117647</v>
      </c>
      <c r="F87" s="19">
        <f t="shared" si="3"/>
        <v>1720100</v>
      </c>
      <c r="G87" s="119">
        <v>3077</v>
      </c>
      <c r="H87" s="26">
        <v>566.62170945726359</v>
      </c>
      <c r="I87" s="115">
        <f t="shared" si="4"/>
        <v>1743495</v>
      </c>
      <c r="J87" s="117">
        <v>2021</v>
      </c>
      <c r="K87" s="139">
        <f t="shared" si="5"/>
        <v>3463595</v>
      </c>
    </row>
    <row r="88" spans="2:11">
      <c r="B88" s="137" t="s">
        <v>4479</v>
      </c>
      <c r="C88" s="43" t="s">
        <v>151</v>
      </c>
      <c r="D88" s="46">
        <v>340</v>
      </c>
      <c r="E88" s="24">
        <v>5783.35</v>
      </c>
      <c r="F88" s="19">
        <f t="shared" si="3"/>
        <v>1966339.0000000002</v>
      </c>
      <c r="G88" s="119">
        <v>6154</v>
      </c>
      <c r="H88" s="26">
        <v>621.37650308742286</v>
      </c>
      <c r="I88" s="115">
        <f t="shared" si="4"/>
        <v>3823951.0000000005</v>
      </c>
      <c r="J88" s="117">
        <v>2021</v>
      </c>
      <c r="K88" s="139">
        <f t="shared" si="5"/>
        <v>5790290</v>
      </c>
    </row>
    <row r="89" spans="2:11">
      <c r="B89" s="137" t="s">
        <v>157</v>
      </c>
      <c r="C89" s="43" t="s">
        <v>136</v>
      </c>
      <c r="D89" s="46">
        <v>370</v>
      </c>
      <c r="E89" s="24">
        <v>6851.143243243243</v>
      </c>
      <c r="F89" s="19">
        <f t="shared" si="3"/>
        <v>2534923</v>
      </c>
      <c r="G89" s="119">
        <v>7992</v>
      </c>
      <c r="H89" s="26">
        <v>1200.5583083083084</v>
      </c>
      <c r="I89" s="115">
        <f t="shared" si="4"/>
        <v>9594862</v>
      </c>
      <c r="J89" s="117">
        <v>2021</v>
      </c>
      <c r="K89" s="139">
        <f t="shared" si="5"/>
        <v>12129785</v>
      </c>
    </row>
    <row r="90" spans="2:11">
      <c r="B90" s="137" t="s">
        <v>4480</v>
      </c>
      <c r="C90" s="43" t="s">
        <v>136</v>
      </c>
      <c r="D90" s="46">
        <v>200</v>
      </c>
      <c r="E90" s="24">
        <v>8703.6350000000002</v>
      </c>
      <c r="F90" s="19">
        <f t="shared" si="3"/>
        <v>1740727</v>
      </c>
      <c r="G90" s="119">
        <v>4320</v>
      </c>
      <c r="H90" s="26">
        <v>1938.9793981481482</v>
      </c>
      <c r="I90" s="115">
        <f t="shared" si="4"/>
        <v>8376391</v>
      </c>
      <c r="J90" s="117">
        <v>2021</v>
      </c>
      <c r="K90" s="139">
        <f t="shared" si="5"/>
        <v>10117118</v>
      </c>
    </row>
    <row r="91" spans="2:11">
      <c r="B91" s="137" t="s">
        <v>158</v>
      </c>
      <c r="C91" s="43" t="s">
        <v>140</v>
      </c>
      <c r="D91" s="46">
        <v>330</v>
      </c>
      <c r="E91" s="24">
        <v>11400.136363636364</v>
      </c>
      <c r="F91" s="19">
        <f t="shared" si="3"/>
        <v>3762045</v>
      </c>
      <c r="G91" s="119">
        <v>3217.5</v>
      </c>
      <c r="H91" s="26">
        <v>781.08873348873351</v>
      </c>
      <c r="I91" s="115">
        <f t="shared" si="4"/>
        <v>2513153</v>
      </c>
      <c r="J91" s="117">
        <v>2021</v>
      </c>
      <c r="K91" s="139">
        <f t="shared" si="5"/>
        <v>6275198</v>
      </c>
    </row>
    <row r="92" spans="2:11">
      <c r="B92" s="137" t="s">
        <v>4481</v>
      </c>
      <c r="C92" s="43" t="s">
        <v>140</v>
      </c>
      <c r="D92" s="46">
        <v>100</v>
      </c>
      <c r="E92" s="24">
        <v>6454.33</v>
      </c>
      <c r="F92" s="19">
        <f t="shared" si="3"/>
        <v>645433</v>
      </c>
      <c r="G92" s="119">
        <v>975</v>
      </c>
      <c r="H92" s="26">
        <v>1313.1528205128204</v>
      </c>
      <c r="I92" s="115">
        <f t="shared" si="4"/>
        <v>1280324</v>
      </c>
      <c r="J92" s="117">
        <v>2021</v>
      </c>
      <c r="K92" s="139">
        <f t="shared" si="5"/>
        <v>1925757</v>
      </c>
    </row>
    <row r="93" spans="2:11">
      <c r="B93" s="137" t="s">
        <v>4482</v>
      </c>
      <c r="C93" s="43" t="s">
        <v>159</v>
      </c>
      <c r="D93" s="46">
        <v>160</v>
      </c>
      <c r="E93" s="24">
        <v>24935.643749999999</v>
      </c>
      <c r="F93" s="19">
        <f t="shared" si="3"/>
        <v>3989703</v>
      </c>
      <c r="G93" s="119">
        <v>1560</v>
      </c>
      <c r="H93" s="26">
        <v>2654.2596153846152</v>
      </c>
      <c r="I93" s="115">
        <f t="shared" si="4"/>
        <v>4140645</v>
      </c>
      <c r="J93" s="117">
        <v>2021</v>
      </c>
      <c r="K93" s="139">
        <f t="shared" si="5"/>
        <v>8130348</v>
      </c>
    </row>
    <row r="94" spans="2:11">
      <c r="B94" s="137" t="s">
        <v>4483</v>
      </c>
      <c r="C94" s="43" t="s">
        <v>159</v>
      </c>
      <c r="D94" s="46">
        <v>300</v>
      </c>
      <c r="E94" s="24">
        <v>24394.720000000001</v>
      </c>
      <c r="F94" s="19">
        <f t="shared" si="3"/>
        <v>7318416</v>
      </c>
      <c r="G94" s="119">
        <v>2925</v>
      </c>
      <c r="H94" s="26">
        <v>1790.8184615384616</v>
      </c>
      <c r="I94" s="115">
        <f t="shared" si="4"/>
        <v>5238144</v>
      </c>
      <c r="J94" s="117">
        <v>2021</v>
      </c>
      <c r="K94" s="139">
        <f t="shared" si="5"/>
        <v>12556560</v>
      </c>
    </row>
    <row r="95" spans="2:11">
      <c r="B95" s="137" t="s">
        <v>160</v>
      </c>
      <c r="C95" s="43" t="s">
        <v>153</v>
      </c>
      <c r="D95" s="46">
        <v>240</v>
      </c>
      <c r="E95" s="24">
        <v>6852.729166666667</v>
      </c>
      <c r="F95" s="19">
        <f t="shared" si="3"/>
        <v>1644655</v>
      </c>
      <c r="G95" s="119">
        <v>2340</v>
      </c>
      <c r="H95" s="26">
        <v>1050.1423076923077</v>
      </c>
      <c r="I95" s="115">
        <f t="shared" si="4"/>
        <v>2457333</v>
      </c>
      <c r="J95" s="117">
        <v>2021</v>
      </c>
      <c r="K95" s="139">
        <f t="shared" si="5"/>
        <v>4101988</v>
      </c>
    </row>
    <row r="96" spans="2:11">
      <c r="B96" s="137" t="s">
        <v>4484</v>
      </c>
      <c r="C96" s="43" t="s">
        <v>153</v>
      </c>
      <c r="D96" s="46">
        <v>340</v>
      </c>
      <c r="E96" s="24">
        <v>6617</v>
      </c>
      <c r="F96" s="19">
        <f t="shared" si="3"/>
        <v>2249780</v>
      </c>
      <c r="G96" s="119">
        <v>3315</v>
      </c>
      <c r="H96" s="26">
        <v>795.75475113122172</v>
      </c>
      <c r="I96" s="115">
        <f t="shared" si="4"/>
        <v>2637927</v>
      </c>
      <c r="J96" s="117">
        <v>2021</v>
      </c>
      <c r="K96" s="139">
        <f t="shared" si="5"/>
        <v>4887707</v>
      </c>
    </row>
    <row r="97" spans="2:11">
      <c r="B97" s="137" t="s">
        <v>4485</v>
      </c>
      <c r="C97" s="43" t="s">
        <v>161</v>
      </c>
      <c r="D97" s="46">
        <v>930</v>
      </c>
      <c r="E97" s="24">
        <v>859.60322580645163</v>
      </c>
      <c r="F97" s="19">
        <f t="shared" si="3"/>
        <v>799431</v>
      </c>
      <c r="G97" s="119">
        <v>9067.5</v>
      </c>
      <c r="H97" s="26">
        <v>232.58064516129033</v>
      </c>
      <c r="I97" s="115">
        <f t="shared" si="4"/>
        <v>2108925</v>
      </c>
      <c r="J97" s="117">
        <v>2021</v>
      </c>
      <c r="K97" s="139">
        <f t="shared" si="5"/>
        <v>2908356</v>
      </c>
    </row>
    <row r="98" spans="2:11">
      <c r="B98" s="137" t="s">
        <v>4486</v>
      </c>
      <c r="C98" s="43" t="s">
        <v>161</v>
      </c>
      <c r="D98" s="46">
        <v>120</v>
      </c>
      <c r="E98" s="24">
        <v>6661.9250000000002</v>
      </c>
      <c r="F98" s="19">
        <f t="shared" si="3"/>
        <v>799431</v>
      </c>
      <c r="G98" s="119">
        <v>1170</v>
      </c>
      <c r="H98" s="26">
        <v>1886.8726495726496</v>
      </c>
      <c r="I98" s="115">
        <f t="shared" si="4"/>
        <v>2207641</v>
      </c>
      <c r="J98" s="117">
        <v>2021</v>
      </c>
      <c r="K98" s="139">
        <f t="shared" si="5"/>
        <v>3007072</v>
      </c>
    </row>
    <row r="99" spans="2:11">
      <c r="B99" s="137" t="s">
        <v>4487</v>
      </c>
      <c r="C99" s="43" t="s">
        <v>162</v>
      </c>
      <c r="D99" s="46">
        <v>120</v>
      </c>
      <c r="E99" s="24">
        <v>5773.3583333333336</v>
      </c>
      <c r="F99" s="19">
        <f t="shared" si="3"/>
        <v>692803</v>
      </c>
      <c r="G99" s="119">
        <v>1170</v>
      </c>
      <c r="H99" s="26">
        <v>1217.4333333333334</v>
      </c>
      <c r="I99" s="115">
        <f t="shared" si="4"/>
        <v>1424397</v>
      </c>
      <c r="J99" s="117">
        <v>2021</v>
      </c>
      <c r="K99" s="139">
        <f t="shared" si="5"/>
        <v>2117200</v>
      </c>
    </row>
    <row r="100" spans="2:11">
      <c r="B100" s="137" t="s">
        <v>4488</v>
      </c>
      <c r="C100" s="43" t="s">
        <v>162</v>
      </c>
      <c r="D100" s="46">
        <v>190</v>
      </c>
      <c r="E100" s="24">
        <v>12735.542105263157</v>
      </c>
      <c r="F100" s="19">
        <f t="shared" si="3"/>
        <v>2419753</v>
      </c>
      <c r="G100" s="119">
        <v>1852.5</v>
      </c>
      <c r="H100" s="26">
        <v>835.54116059379214</v>
      </c>
      <c r="I100" s="115">
        <f t="shared" si="4"/>
        <v>1547840</v>
      </c>
      <c r="J100" s="117">
        <v>2021</v>
      </c>
      <c r="K100" s="139">
        <f t="shared" si="5"/>
        <v>3967593</v>
      </c>
    </row>
    <row r="101" spans="2:11">
      <c r="B101" s="137" t="s">
        <v>163</v>
      </c>
      <c r="C101" s="43" t="s">
        <v>140</v>
      </c>
      <c r="D101" s="46">
        <v>180</v>
      </c>
      <c r="E101" s="24">
        <v>12273.161111111111</v>
      </c>
      <c r="F101" s="19">
        <f t="shared" si="3"/>
        <v>2209169</v>
      </c>
      <c r="G101" s="119">
        <v>1755</v>
      </c>
      <c r="H101" s="26">
        <v>1216.1190883190884</v>
      </c>
      <c r="I101" s="115">
        <f t="shared" si="4"/>
        <v>2134289</v>
      </c>
      <c r="J101" s="117">
        <v>2021</v>
      </c>
      <c r="K101" s="139">
        <f t="shared" si="5"/>
        <v>4343458</v>
      </c>
    </row>
    <row r="102" spans="2:11">
      <c r="B102" s="137" t="s">
        <v>164</v>
      </c>
      <c r="C102" s="43" t="s">
        <v>140</v>
      </c>
      <c r="D102" s="46">
        <v>220</v>
      </c>
      <c r="E102" s="24">
        <v>11200.190909090908</v>
      </c>
      <c r="F102" s="19">
        <f t="shared" si="3"/>
        <v>2464042</v>
      </c>
      <c r="G102" s="119">
        <v>2145</v>
      </c>
      <c r="H102" s="26">
        <v>1237.2321678321678</v>
      </c>
      <c r="I102" s="115">
        <f t="shared" si="4"/>
        <v>2653863</v>
      </c>
      <c r="J102" s="117">
        <v>2021</v>
      </c>
      <c r="K102" s="139">
        <f t="shared" si="5"/>
        <v>5117905</v>
      </c>
    </row>
    <row r="103" spans="2:11">
      <c r="B103" s="137" t="s">
        <v>165</v>
      </c>
      <c r="C103" s="43" t="s">
        <v>136</v>
      </c>
      <c r="D103" s="46">
        <v>140</v>
      </c>
      <c r="E103" s="24">
        <v>7041.0571428571429</v>
      </c>
      <c r="F103" s="19">
        <f t="shared" si="3"/>
        <v>985748</v>
      </c>
      <c r="G103" s="119">
        <v>3024</v>
      </c>
      <c r="H103" s="26">
        <v>552.33101851851848</v>
      </c>
      <c r="I103" s="115">
        <f t="shared" si="4"/>
        <v>1670248.9999999998</v>
      </c>
      <c r="J103" s="117">
        <v>2021</v>
      </c>
      <c r="K103" s="139">
        <f t="shared" si="5"/>
        <v>2655997</v>
      </c>
    </row>
    <row r="104" spans="2:11">
      <c r="B104" s="137" t="s">
        <v>4489</v>
      </c>
      <c r="C104" s="43" t="s">
        <v>136</v>
      </c>
      <c r="D104" s="46">
        <v>210</v>
      </c>
      <c r="E104" s="24">
        <v>15777.1</v>
      </c>
      <c r="F104" s="19">
        <f t="shared" si="3"/>
        <v>3313191</v>
      </c>
      <c r="G104" s="119">
        <v>6804</v>
      </c>
      <c r="H104" s="26">
        <v>775.31569664902997</v>
      </c>
      <c r="I104" s="115">
        <f t="shared" si="4"/>
        <v>5275248</v>
      </c>
      <c r="J104" s="117">
        <v>2021</v>
      </c>
      <c r="K104" s="139">
        <f t="shared" si="5"/>
        <v>8588439</v>
      </c>
    </row>
    <row r="105" spans="2:11">
      <c r="B105" s="137" t="s">
        <v>4490</v>
      </c>
      <c r="C105" s="43" t="s">
        <v>3512</v>
      </c>
      <c r="D105" s="46">
        <v>130</v>
      </c>
      <c r="E105" s="24">
        <v>13285.26923076923</v>
      </c>
      <c r="F105" s="19">
        <f t="shared" si="3"/>
        <v>1727085</v>
      </c>
      <c r="G105" s="119">
        <v>2535</v>
      </c>
      <c r="H105" s="26">
        <v>0</v>
      </c>
      <c r="I105" s="115">
        <f t="shared" si="4"/>
        <v>0</v>
      </c>
      <c r="J105" s="117">
        <v>2021</v>
      </c>
      <c r="K105" s="139">
        <f t="shared" si="5"/>
        <v>1727085</v>
      </c>
    </row>
    <row r="106" spans="2:11">
      <c r="B106" s="137" t="s">
        <v>4491</v>
      </c>
      <c r="C106" s="43" t="s">
        <v>162</v>
      </c>
      <c r="D106" s="46">
        <v>270</v>
      </c>
      <c r="E106" s="24">
        <v>6626.2037037037035</v>
      </c>
      <c r="F106" s="19">
        <f t="shared" si="3"/>
        <v>1789075</v>
      </c>
      <c r="G106" s="119">
        <v>5265</v>
      </c>
      <c r="H106" s="26">
        <v>510.38765432098768</v>
      </c>
      <c r="I106" s="115">
        <f t="shared" si="4"/>
        <v>2687191</v>
      </c>
      <c r="J106" s="117">
        <v>2021</v>
      </c>
      <c r="K106" s="139">
        <f t="shared" si="5"/>
        <v>4476266</v>
      </c>
    </row>
    <row r="107" spans="2:11">
      <c r="B107" s="137" t="s">
        <v>166</v>
      </c>
      <c r="C107" s="43" t="s">
        <v>140</v>
      </c>
      <c r="D107" s="46">
        <v>220</v>
      </c>
      <c r="E107" s="24">
        <v>10247.440909090908</v>
      </c>
      <c r="F107" s="19">
        <f t="shared" si="3"/>
        <v>2254437</v>
      </c>
      <c r="G107" s="119">
        <v>2145</v>
      </c>
      <c r="H107" s="26">
        <v>928.3473193473194</v>
      </c>
      <c r="I107" s="115">
        <f t="shared" si="4"/>
        <v>1991305</v>
      </c>
      <c r="J107" s="117">
        <v>2021</v>
      </c>
      <c r="K107" s="139">
        <f t="shared" si="5"/>
        <v>4245742</v>
      </c>
    </row>
    <row r="108" spans="2:11">
      <c r="B108" s="137" t="s">
        <v>4492</v>
      </c>
      <c r="C108" s="43" t="s">
        <v>140</v>
      </c>
      <c r="D108" s="46">
        <v>240</v>
      </c>
      <c r="E108" s="24">
        <v>15007.95</v>
      </c>
      <c r="F108" s="19">
        <f t="shared" si="3"/>
        <v>3601908</v>
      </c>
      <c r="G108" s="119">
        <v>2340</v>
      </c>
      <c r="H108" s="26">
        <v>1188.5551282051283</v>
      </c>
      <c r="I108" s="115">
        <f t="shared" si="4"/>
        <v>2781219.0000000005</v>
      </c>
      <c r="J108" s="117">
        <v>2021</v>
      </c>
      <c r="K108" s="139">
        <f t="shared" si="5"/>
        <v>6383127</v>
      </c>
    </row>
    <row r="109" spans="2:11">
      <c r="B109" s="137" t="s">
        <v>167</v>
      </c>
      <c r="C109" s="43" t="s">
        <v>168</v>
      </c>
      <c r="D109" s="46">
        <v>680</v>
      </c>
      <c r="E109" s="24">
        <v>5328.3205882352941</v>
      </c>
      <c r="F109" s="19">
        <f t="shared" si="3"/>
        <v>3623258</v>
      </c>
      <c r="G109" s="119">
        <v>14688</v>
      </c>
      <c r="H109" s="26">
        <v>336.35580065359477</v>
      </c>
      <c r="I109" s="115">
        <f t="shared" si="4"/>
        <v>4940394</v>
      </c>
      <c r="J109" s="117">
        <v>2021</v>
      </c>
      <c r="K109" s="139">
        <f t="shared" si="5"/>
        <v>8563652</v>
      </c>
    </row>
    <row r="110" spans="2:11">
      <c r="B110" s="137" t="s">
        <v>4493</v>
      </c>
      <c r="C110" s="43" t="s">
        <v>168</v>
      </c>
      <c r="D110" s="46">
        <v>350</v>
      </c>
      <c r="E110" s="24">
        <v>15666.874285714286</v>
      </c>
      <c r="F110" s="19">
        <f t="shared" si="3"/>
        <v>5483406</v>
      </c>
      <c r="G110" s="119">
        <v>7560</v>
      </c>
      <c r="H110" s="26">
        <v>492.58386243386241</v>
      </c>
      <c r="I110" s="115">
        <f t="shared" si="4"/>
        <v>3723934</v>
      </c>
      <c r="J110" s="117">
        <v>2021</v>
      </c>
      <c r="K110" s="139">
        <f t="shared" si="5"/>
        <v>9207340</v>
      </c>
    </row>
    <row r="111" spans="2:11">
      <c r="B111" s="137" t="s">
        <v>4494</v>
      </c>
      <c r="C111" s="43" t="s">
        <v>169</v>
      </c>
      <c r="D111" s="46">
        <v>430</v>
      </c>
      <c r="E111" s="24">
        <v>22605.225581395349</v>
      </c>
      <c r="F111" s="19">
        <f t="shared" si="3"/>
        <v>9720247</v>
      </c>
      <c r="G111" s="119">
        <v>8385</v>
      </c>
      <c r="H111" s="26">
        <v>435.94800238521168</v>
      </c>
      <c r="I111" s="115">
        <f t="shared" si="4"/>
        <v>3655424</v>
      </c>
      <c r="J111" s="117">
        <v>2021</v>
      </c>
      <c r="K111" s="139">
        <f t="shared" si="5"/>
        <v>13375671</v>
      </c>
    </row>
    <row r="112" spans="2:11">
      <c r="B112" s="137" t="s">
        <v>4495</v>
      </c>
      <c r="C112" s="43" t="s">
        <v>169</v>
      </c>
      <c r="D112" s="46">
        <v>210</v>
      </c>
      <c r="E112" s="24">
        <v>38256.866666666669</v>
      </c>
      <c r="F112" s="19">
        <f t="shared" si="3"/>
        <v>8033942</v>
      </c>
      <c r="G112" s="119">
        <v>4095</v>
      </c>
      <c r="H112" s="26">
        <v>864.37142857142862</v>
      </c>
      <c r="I112" s="115">
        <f t="shared" si="4"/>
        <v>3539601</v>
      </c>
      <c r="J112" s="117">
        <v>2021</v>
      </c>
      <c r="K112" s="139">
        <f t="shared" si="5"/>
        <v>11573543</v>
      </c>
    </row>
    <row r="113" spans="2:11">
      <c r="B113" s="137" t="s">
        <v>4496</v>
      </c>
      <c r="C113" s="43" t="s">
        <v>168</v>
      </c>
      <c r="D113" s="46">
        <v>120</v>
      </c>
      <c r="E113" s="24">
        <v>10211.508333333333</v>
      </c>
      <c r="F113" s="19">
        <f t="shared" si="3"/>
        <v>1225381</v>
      </c>
      <c r="G113" s="119">
        <v>2592</v>
      </c>
      <c r="H113" s="26">
        <v>738.09027777777783</v>
      </c>
      <c r="I113" s="115">
        <f t="shared" si="4"/>
        <v>1913130.0000000002</v>
      </c>
      <c r="J113" s="117">
        <v>2021</v>
      </c>
      <c r="K113" s="139">
        <f t="shared" si="5"/>
        <v>3138511</v>
      </c>
    </row>
    <row r="114" spans="2:11">
      <c r="B114" s="137" t="s">
        <v>4497</v>
      </c>
      <c r="C114" s="43" t="s">
        <v>168</v>
      </c>
      <c r="D114" s="46">
        <v>260</v>
      </c>
      <c r="E114" s="24">
        <v>11001.623076923077</v>
      </c>
      <c r="F114" s="19">
        <f t="shared" si="3"/>
        <v>2860422</v>
      </c>
      <c r="G114" s="119">
        <v>5616</v>
      </c>
      <c r="H114" s="26">
        <v>474.3133903133903</v>
      </c>
      <c r="I114" s="115">
        <f t="shared" si="4"/>
        <v>2663744</v>
      </c>
      <c r="J114" s="117">
        <v>2021</v>
      </c>
      <c r="K114" s="139">
        <f t="shared" si="5"/>
        <v>5524166</v>
      </c>
    </row>
    <row r="115" spans="2:11">
      <c r="B115" s="137" t="s">
        <v>170</v>
      </c>
      <c r="C115" s="43" t="s">
        <v>168</v>
      </c>
      <c r="D115" s="46">
        <v>200</v>
      </c>
      <c r="E115" s="24">
        <v>13709.81</v>
      </c>
      <c r="F115" s="19">
        <f t="shared" si="3"/>
        <v>2741962</v>
      </c>
      <c r="G115" s="119">
        <v>4320</v>
      </c>
      <c r="H115" s="26">
        <v>623.53148148148148</v>
      </c>
      <c r="I115" s="115">
        <f t="shared" si="4"/>
        <v>2693656</v>
      </c>
      <c r="J115" s="117">
        <v>2021</v>
      </c>
      <c r="K115" s="139">
        <f t="shared" si="5"/>
        <v>5435618</v>
      </c>
    </row>
    <row r="116" spans="2:11">
      <c r="B116" s="137" t="s">
        <v>4498</v>
      </c>
      <c r="C116" s="43" t="s">
        <v>168</v>
      </c>
      <c r="D116" s="46">
        <v>150</v>
      </c>
      <c r="E116" s="24">
        <v>7469.9066666666668</v>
      </c>
      <c r="F116" s="19">
        <f t="shared" si="3"/>
        <v>1120486</v>
      </c>
      <c r="G116" s="119">
        <v>3240</v>
      </c>
      <c r="H116" s="26">
        <v>404.52962962962965</v>
      </c>
      <c r="I116" s="115">
        <f t="shared" si="4"/>
        <v>1310676</v>
      </c>
      <c r="J116" s="117">
        <v>2021</v>
      </c>
      <c r="K116" s="139">
        <f t="shared" si="5"/>
        <v>2431162</v>
      </c>
    </row>
    <row r="117" spans="2:11">
      <c r="B117" s="137" t="s">
        <v>171</v>
      </c>
      <c r="C117" s="43" t="s">
        <v>168</v>
      </c>
      <c r="D117" s="46">
        <v>200</v>
      </c>
      <c r="E117" s="24">
        <v>13709.81</v>
      </c>
      <c r="F117" s="19">
        <f t="shared" si="3"/>
        <v>2741962</v>
      </c>
      <c r="G117" s="119">
        <v>4320</v>
      </c>
      <c r="H117" s="26">
        <v>623.53148148148148</v>
      </c>
      <c r="I117" s="115">
        <f t="shared" si="4"/>
        <v>2693656</v>
      </c>
      <c r="J117" s="117">
        <v>2021</v>
      </c>
      <c r="K117" s="139">
        <f t="shared" si="5"/>
        <v>5435618</v>
      </c>
    </row>
    <row r="118" spans="2:11">
      <c r="B118" s="137" t="s">
        <v>4499</v>
      </c>
      <c r="C118" s="43" t="s">
        <v>168</v>
      </c>
      <c r="D118" s="46">
        <v>310</v>
      </c>
      <c r="E118" s="24">
        <v>8815.8096774193546</v>
      </c>
      <c r="F118" s="19">
        <f t="shared" si="3"/>
        <v>2732901</v>
      </c>
      <c r="G118" s="119">
        <v>6696</v>
      </c>
      <c r="H118" s="26">
        <v>513.2050477897252</v>
      </c>
      <c r="I118" s="115">
        <f t="shared" si="4"/>
        <v>3436421</v>
      </c>
      <c r="J118" s="117">
        <v>2021</v>
      </c>
      <c r="K118" s="139">
        <f t="shared" si="5"/>
        <v>6169322</v>
      </c>
    </row>
    <row r="119" spans="2:11">
      <c r="B119" s="137" t="s">
        <v>3522</v>
      </c>
      <c r="C119" s="43" t="s">
        <v>3512</v>
      </c>
      <c r="D119" s="46">
        <v>60</v>
      </c>
      <c r="E119" s="24">
        <v>8068.25</v>
      </c>
      <c r="F119" s="19">
        <f t="shared" si="3"/>
        <v>484095</v>
      </c>
      <c r="G119" s="119">
        <v>585</v>
      </c>
      <c r="H119" s="26">
        <v>770.54358974358979</v>
      </c>
      <c r="I119" s="115">
        <f t="shared" si="4"/>
        <v>450768</v>
      </c>
      <c r="J119" s="117">
        <v>2021</v>
      </c>
      <c r="K119" s="139">
        <f t="shared" si="5"/>
        <v>934863</v>
      </c>
    </row>
    <row r="120" spans="2:11">
      <c r="B120" s="137" t="s">
        <v>3523</v>
      </c>
      <c r="C120" s="43" t="s">
        <v>3512</v>
      </c>
      <c r="D120" s="46">
        <v>140</v>
      </c>
      <c r="E120" s="24">
        <v>8068.2642857142855</v>
      </c>
      <c r="F120" s="19">
        <f t="shared" si="3"/>
        <v>1129557</v>
      </c>
      <c r="G120" s="119">
        <v>1365</v>
      </c>
      <c r="H120" s="26">
        <v>770.54285714285709</v>
      </c>
      <c r="I120" s="115">
        <f t="shared" si="4"/>
        <v>1051791</v>
      </c>
      <c r="J120" s="117">
        <v>2021</v>
      </c>
      <c r="K120" s="139">
        <f t="shared" si="5"/>
        <v>2181348</v>
      </c>
    </row>
    <row r="121" spans="2:11">
      <c r="B121" s="137" t="s">
        <v>172</v>
      </c>
      <c r="C121" s="43" t="s">
        <v>140</v>
      </c>
      <c r="D121" s="46">
        <v>220</v>
      </c>
      <c r="E121" s="24">
        <v>10247.440909090908</v>
      </c>
      <c r="F121" s="19">
        <f t="shared" si="3"/>
        <v>2254437</v>
      </c>
      <c r="G121" s="119">
        <v>2145</v>
      </c>
      <c r="H121" s="26">
        <v>928.3473193473194</v>
      </c>
      <c r="I121" s="115">
        <f t="shared" si="4"/>
        <v>1991305</v>
      </c>
      <c r="J121" s="117">
        <v>2021</v>
      </c>
      <c r="K121" s="139">
        <f t="shared" si="5"/>
        <v>4245742</v>
      </c>
    </row>
    <row r="122" spans="2:11">
      <c r="B122" s="137" t="s">
        <v>173</v>
      </c>
      <c r="C122" s="43" t="s">
        <v>140</v>
      </c>
      <c r="D122" s="46">
        <v>80</v>
      </c>
      <c r="E122" s="24">
        <v>19257.762500000001</v>
      </c>
      <c r="F122" s="19">
        <f t="shared" si="3"/>
        <v>1540621</v>
      </c>
      <c r="G122" s="119">
        <v>780</v>
      </c>
      <c r="H122" s="26">
        <v>1924.3397435897436</v>
      </c>
      <c r="I122" s="115">
        <f t="shared" si="4"/>
        <v>1500985</v>
      </c>
      <c r="J122" s="117">
        <v>2021</v>
      </c>
      <c r="K122" s="139">
        <f t="shared" si="5"/>
        <v>3041606</v>
      </c>
    </row>
    <row r="123" spans="2:11">
      <c r="B123" s="137" t="s">
        <v>174</v>
      </c>
      <c r="C123" s="43" t="s">
        <v>168</v>
      </c>
      <c r="D123" s="46">
        <v>680</v>
      </c>
      <c r="E123" s="24">
        <v>5328.3205882352941</v>
      </c>
      <c r="F123" s="19">
        <f t="shared" si="3"/>
        <v>3623258</v>
      </c>
      <c r="G123" s="119">
        <v>14688</v>
      </c>
      <c r="H123" s="26">
        <v>336.35580065359477</v>
      </c>
      <c r="I123" s="115">
        <f t="shared" si="4"/>
        <v>4940394</v>
      </c>
      <c r="J123" s="117">
        <v>2021</v>
      </c>
      <c r="K123" s="139">
        <f t="shared" si="5"/>
        <v>8563652</v>
      </c>
    </row>
    <row r="124" spans="2:11">
      <c r="B124" s="137" t="s">
        <v>4500</v>
      </c>
      <c r="C124" s="43" t="s">
        <v>168</v>
      </c>
      <c r="D124" s="46">
        <v>620</v>
      </c>
      <c r="E124" s="24">
        <v>21559.277419354839</v>
      </c>
      <c r="F124" s="19">
        <f t="shared" si="3"/>
        <v>13366752</v>
      </c>
      <c r="G124" s="119">
        <v>13392</v>
      </c>
      <c r="H124" s="26">
        <v>476.61417264038232</v>
      </c>
      <c r="I124" s="115">
        <f t="shared" si="4"/>
        <v>6382817</v>
      </c>
      <c r="J124" s="117">
        <v>2021</v>
      </c>
      <c r="K124" s="139">
        <f t="shared" si="5"/>
        <v>19749569</v>
      </c>
    </row>
    <row r="125" spans="2:11">
      <c r="B125" s="137" t="s">
        <v>4501</v>
      </c>
      <c r="C125" s="43" t="s">
        <v>175</v>
      </c>
      <c r="D125" s="46">
        <v>100</v>
      </c>
      <c r="E125" s="24">
        <v>10223.030000000001</v>
      </c>
      <c r="F125" s="19">
        <f t="shared" si="3"/>
        <v>1022303.0000000001</v>
      </c>
      <c r="G125" s="119">
        <v>1195</v>
      </c>
      <c r="H125" s="26">
        <v>564.59665271966526</v>
      </c>
      <c r="I125" s="115">
        <f t="shared" si="4"/>
        <v>674693</v>
      </c>
      <c r="J125" s="117">
        <v>2021</v>
      </c>
      <c r="K125" s="139">
        <f t="shared" si="5"/>
        <v>1696996</v>
      </c>
    </row>
    <row r="126" spans="2:11">
      <c r="B126" s="137" t="s">
        <v>4502</v>
      </c>
      <c r="C126" s="43" t="s">
        <v>175</v>
      </c>
      <c r="D126" s="46">
        <v>110</v>
      </c>
      <c r="E126" s="24">
        <v>8530.318181818182</v>
      </c>
      <c r="F126" s="19">
        <f t="shared" si="3"/>
        <v>938335</v>
      </c>
      <c r="G126" s="119">
        <v>1314.5</v>
      </c>
      <c r="H126" s="26">
        <v>366.49600608596427</v>
      </c>
      <c r="I126" s="115">
        <f t="shared" si="4"/>
        <v>481759.00000000006</v>
      </c>
      <c r="J126" s="117">
        <v>2021</v>
      </c>
      <c r="K126" s="139">
        <f t="shared" si="5"/>
        <v>1420094</v>
      </c>
    </row>
    <row r="127" spans="2:11">
      <c r="B127" s="137" t="s">
        <v>176</v>
      </c>
      <c r="C127" s="43" t="s">
        <v>127</v>
      </c>
      <c r="D127" s="46">
        <v>520</v>
      </c>
      <c r="E127" s="24">
        <v>4867.3653846153848</v>
      </c>
      <c r="F127" s="19">
        <f t="shared" si="3"/>
        <v>2531030</v>
      </c>
      <c r="G127" s="119">
        <v>11232</v>
      </c>
      <c r="H127" s="26">
        <v>461.54647435897436</v>
      </c>
      <c r="I127" s="115">
        <f t="shared" si="4"/>
        <v>5184090</v>
      </c>
      <c r="J127" s="117">
        <v>2021</v>
      </c>
      <c r="K127" s="139">
        <f t="shared" si="5"/>
        <v>7715120</v>
      </c>
    </row>
    <row r="128" spans="2:11">
      <c r="B128" s="137" t="s">
        <v>177</v>
      </c>
      <c r="C128" s="43" t="s">
        <v>178</v>
      </c>
      <c r="D128" s="46">
        <v>620</v>
      </c>
      <c r="E128" s="24">
        <v>6885.2758064516129</v>
      </c>
      <c r="F128" s="19">
        <f t="shared" si="3"/>
        <v>4268871</v>
      </c>
      <c r="G128" s="119">
        <v>6045</v>
      </c>
      <c r="H128" s="26">
        <v>739.66401985111668</v>
      </c>
      <c r="I128" s="115">
        <f t="shared" si="4"/>
        <v>4471269</v>
      </c>
      <c r="J128" s="117">
        <v>2021</v>
      </c>
      <c r="K128" s="139">
        <f t="shared" si="5"/>
        <v>8740140</v>
      </c>
    </row>
    <row r="129" spans="2:11">
      <c r="B129" s="137" t="s">
        <v>179</v>
      </c>
      <c r="C129" s="43" t="s">
        <v>127</v>
      </c>
      <c r="D129" s="46">
        <v>140</v>
      </c>
      <c r="E129" s="24">
        <v>4312.45</v>
      </c>
      <c r="F129" s="19">
        <f t="shared" si="3"/>
        <v>603743</v>
      </c>
      <c r="G129" s="119">
        <v>3024</v>
      </c>
      <c r="H129" s="26">
        <v>471.90112433862436</v>
      </c>
      <c r="I129" s="115">
        <f t="shared" si="4"/>
        <v>1427029</v>
      </c>
      <c r="J129" s="117">
        <v>2021</v>
      </c>
      <c r="K129" s="139">
        <f t="shared" si="5"/>
        <v>2030772</v>
      </c>
    </row>
    <row r="130" spans="2:11">
      <c r="B130" s="137" t="s">
        <v>180</v>
      </c>
      <c r="C130" s="43" t="s">
        <v>181</v>
      </c>
      <c r="D130" s="46">
        <v>870</v>
      </c>
      <c r="E130" s="24">
        <v>12258.032183908046</v>
      </c>
      <c r="F130" s="19">
        <f t="shared" si="3"/>
        <v>10664488</v>
      </c>
      <c r="G130" s="119">
        <v>8482.5</v>
      </c>
      <c r="H130" s="26">
        <v>643.53315649867375</v>
      </c>
      <c r="I130" s="115">
        <f t="shared" si="4"/>
        <v>5458770</v>
      </c>
      <c r="J130" s="117">
        <v>2021</v>
      </c>
      <c r="K130" s="139">
        <f t="shared" si="5"/>
        <v>16123258</v>
      </c>
    </row>
    <row r="131" spans="2:11">
      <c r="B131" s="137" t="s">
        <v>182</v>
      </c>
      <c r="C131" s="43" t="s">
        <v>127</v>
      </c>
      <c r="D131" s="46">
        <v>520</v>
      </c>
      <c r="E131" s="24">
        <v>4867.3653846153848</v>
      </c>
      <c r="F131" s="19">
        <f t="shared" si="3"/>
        <v>2531030</v>
      </c>
      <c r="G131" s="119">
        <v>11232</v>
      </c>
      <c r="H131" s="26">
        <v>461.54647435897436</v>
      </c>
      <c r="I131" s="115">
        <f t="shared" si="4"/>
        <v>5184090</v>
      </c>
      <c r="J131" s="117">
        <v>2021</v>
      </c>
      <c r="K131" s="139">
        <f t="shared" si="5"/>
        <v>7715120</v>
      </c>
    </row>
    <row r="132" spans="2:11">
      <c r="B132" s="137" t="s">
        <v>4503</v>
      </c>
      <c r="C132" s="43" t="s">
        <v>127</v>
      </c>
      <c r="D132" s="46">
        <v>310</v>
      </c>
      <c r="E132" s="24">
        <v>7953.1516129032261</v>
      </c>
      <c r="F132" s="19">
        <f t="shared" si="3"/>
        <v>2465477</v>
      </c>
      <c r="G132" s="119">
        <v>6696</v>
      </c>
      <c r="H132" s="26">
        <v>885.82063918757467</v>
      </c>
      <c r="I132" s="115">
        <f t="shared" si="4"/>
        <v>5931455</v>
      </c>
      <c r="J132" s="117">
        <v>2021</v>
      </c>
      <c r="K132" s="139">
        <f t="shared" si="5"/>
        <v>8396932</v>
      </c>
    </row>
    <row r="133" spans="2:11">
      <c r="B133" s="137" t="s">
        <v>183</v>
      </c>
      <c r="C133" s="43" t="s">
        <v>184</v>
      </c>
      <c r="D133" s="46">
        <v>310</v>
      </c>
      <c r="E133" s="24">
        <v>16710.81935483871</v>
      </c>
      <c r="F133" s="19">
        <f t="shared" si="3"/>
        <v>5180354</v>
      </c>
      <c r="G133" s="119">
        <v>3022.5</v>
      </c>
      <c r="H133" s="26">
        <v>1388.7890818858561</v>
      </c>
      <c r="I133" s="115">
        <f t="shared" si="4"/>
        <v>4197615</v>
      </c>
      <c r="J133" s="117">
        <v>2021</v>
      </c>
      <c r="K133" s="139">
        <f t="shared" si="5"/>
        <v>9377969</v>
      </c>
    </row>
    <row r="134" spans="2:11">
      <c r="B134" s="137" t="s">
        <v>185</v>
      </c>
      <c r="C134" s="43" t="s">
        <v>184</v>
      </c>
      <c r="D134" s="46">
        <v>80</v>
      </c>
      <c r="E134" s="24">
        <v>11752.55</v>
      </c>
      <c r="F134" s="19">
        <f t="shared" si="3"/>
        <v>940204</v>
      </c>
      <c r="G134" s="119">
        <v>780</v>
      </c>
      <c r="H134" s="26">
        <v>2043.8153846153846</v>
      </c>
      <c r="I134" s="115">
        <f t="shared" si="4"/>
        <v>1594176</v>
      </c>
      <c r="J134" s="117">
        <v>2021</v>
      </c>
      <c r="K134" s="139">
        <f t="shared" si="5"/>
        <v>2534380</v>
      </c>
    </row>
    <row r="135" spans="2:11">
      <c r="B135" s="137" t="s">
        <v>186</v>
      </c>
      <c r="C135" s="43" t="s">
        <v>184</v>
      </c>
      <c r="D135" s="46">
        <v>280</v>
      </c>
      <c r="E135" s="24">
        <v>27397.878571428573</v>
      </c>
      <c r="F135" s="19">
        <f t="shared" si="3"/>
        <v>7671406.0000000009</v>
      </c>
      <c r="G135" s="119">
        <v>2730</v>
      </c>
      <c r="H135" s="26">
        <v>993.99120879120881</v>
      </c>
      <c r="I135" s="115">
        <f t="shared" si="4"/>
        <v>2713596</v>
      </c>
      <c r="J135" s="117">
        <v>2021</v>
      </c>
      <c r="K135" s="139">
        <f t="shared" si="5"/>
        <v>10385002</v>
      </c>
    </row>
    <row r="136" spans="2:11">
      <c r="B136" s="137" t="s">
        <v>187</v>
      </c>
      <c r="C136" s="43" t="s">
        <v>184</v>
      </c>
      <c r="D136" s="46">
        <v>170</v>
      </c>
      <c r="E136" s="24">
        <v>17428.482352941177</v>
      </c>
      <c r="F136" s="19">
        <f t="shared" si="3"/>
        <v>2962842</v>
      </c>
      <c r="G136" s="119">
        <v>1657.5</v>
      </c>
      <c r="H136" s="26">
        <v>1352.8343891402715</v>
      </c>
      <c r="I136" s="115">
        <f t="shared" si="4"/>
        <v>2242323</v>
      </c>
      <c r="J136" s="117">
        <v>2021</v>
      </c>
      <c r="K136" s="139">
        <f t="shared" si="5"/>
        <v>5205165</v>
      </c>
    </row>
    <row r="137" spans="2:11">
      <c r="B137" s="137" t="s">
        <v>188</v>
      </c>
      <c r="C137" s="43" t="s">
        <v>184</v>
      </c>
      <c r="D137" s="46">
        <v>310</v>
      </c>
      <c r="E137" s="24">
        <v>16710.81935483871</v>
      </c>
      <c r="F137" s="19">
        <f t="shared" si="3"/>
        <v>5180354</v>
      </c>
      <c r="G137" s="119">
        <v>3022.5</v>
      </c>
      <c r="H137" s="26">
        <v>1388.7890818858561</v>
      </c>
      <c r="I137" s="115">
        <f t="shared" si="4"/>
        <v>4197615</v>
      </c>
      <c r="J137" s="117">
        <v>2021</v>
      </c>
      <c r="K137" s="139">
        <f t="shared" si="5"/>
        <v>9377969</v>
      </c>
    </row>
    <row r="138" spans="2:11">
      <c r="B138" s="137" t="s">
        <v>189</v>
      </c>
      <c r="C138" s="43" t="s">
        <v>184</v>
      </c>
      <c r="D138" s="46">
        <v>280</v>
      </c>
      <c r="E138" s="24">
        <v>27397.878571428573</v>
      </c>
      <c r="F138" s="19">
        <f t="shared" si="3"/>
        <v>7671406.0000000009</v>
      </c>
      <c r="G138" s="119">
        <v>2730</v>
      </c>
      <c r="H138" s="26">
        <v>993.99120879120881</v>
      </c>
      <c r="I138" s="115">
        <f t="shared" si="4"/>
        <v>2713596</v>
      </c>
      <c r="J138" s="117">
        <v>2021</v>
      </c>
      <c r="K138" s="139">
        <f t="shared" si="5"/>
        <v>10385002</v>
      </c>
    </row>
    <row r="139" spans="2:11">
      <c r="B139" s="137" t="s">
        <v>190</v>
      </c>
      <c r="C139" s="43" t="s">
        <v>181</v>
      </c>
      <c r="D139" s="46">
        <v>380</v>
      </c>
      <c r="E139" s="24">
        <v>20324.023684210526</v>
      </c>
      <c r="F139" s="19">
        <f t="shared" si="3"/>
        <v>7723129</v>
      </c>
      <c r="G139" s="119">
        <v>3705</v>
      </c>
      <c r="H139" s="26">
        <v>987.52037786774633</v>
      </c>
      <c r="I139" s="115">
        <f t="shared" si="4"/>
        <v>3658763</v>
      </c>
      <c r="J139" s="117">
        <v>2021</v>
      </c>
      <c r="K139" s="139">
        <f t="shared" si="5"/>
        <v>11381892</v>
      </c>
    </row>
    <row r="140" spans="2:11">
      <c r="B140" s="137" t="s">
        <v>191</v>
      </c>
      <c r="C140" s="43" t="s">
        <v>181</v>
      </c>
      <c r="D140" s="46">
        <v>200</v>
      </c>
      <c r="E140" s="24">
        <v>4771.62</v>
      </c>
      <c r="F140" s="19">
        <f t="shared" ref="F140:F203" si="6">IFERROR(D140*E140,0)</f>
        <v>954324</v>
      </c>
      <c r="G140" s="119">
        <v>1950</v>
      </c>
      <c r="H140" s="26">
        <v>1040.4194871794871</v>
      </c>
      <c r="I140" s="115">
        <f t="shared" ref="I140:I203" si="7">IFERROR(G140*H140,"")</f>
        <v>2028817.9999999998</v>
      </c>
      <c r="J140" s="117">
        <v>2021</v>
      </c>
      <c r="K140" s="139">
        <f t="shared" ref="K140:K203" si="8">IFERROR(ROUND((F140+I140),0),0)</f>
        <v>2983142</v>
      </c>
    </row>
    <row r="141" spans="2:11">
      <c r="B141" s="137" t="s">
        <v>192</v>
      </c>
      <c r="C141" s="43" t="s">
        <v>193</v>
      </c>
      <c r="D141" s="46">
        <v>130</v>
      </c>
      <c r="E141" s="24">
        <v>7870.6153846153848</v>
      </c>
      <c r="F141" s="19">
        <f t="shared" si="6"/>
        <v>1023180</v>
      </c>
      <c r="G141" s="119">
        <v>2808</v>
      </c>
      <c r="H141" s="26">
        <v>844.4811253561254</v>
      </c>
      <c r="I141" s="115">
        <f t="shared" si="7"/>
        <v>2371303</v>
      </c>
      <c r="J141" s="117">
        <v>2021</v>
      </c>
      <c r="K141" s="139">
        <f t="shared" si="8"/>
        <v>3394483</v>
      </c>
    </row>
    <row r="142" spans="2:11">
      <c r="B142" s="137" t="s">
        <v>4504</v>
      </c>
      <c r="C142" s="43" t="s">
        <v>193</v>
      </c>
      <c r="D142" s="46">
        <v>100</v>
      </c>
      <c r="E142" s="24">
        <v>5195.4799999999996</v>
      </c>
      <c r="F142" s="19">
        <f t="shared" si="6"/>
        <v>519547.99999999994</v>
      </c>
      <c r="G142" s="119">
        <v>2160</v>
      </c>
      <c r="H142" s="26">
        <v>1150.8537037037038</v>
      </c>
      <c r="I142" s="115">
        <f t="shared" si="7"/>
        <v>2485844</v>
      </c>
      <c r="J142" s="117">
        <v>2021</v>
      </c>
      <c r="K142" s="139">
        <f t="shared" si="8"/>
        <v>3005392</v>
      </c>
    </row>
    <row r="143" spans="2:11">
      <c r="B143" s="137" t="s">
        <v>4505</v>
      </c>
      <c r="C143" s="43" t="s">
        <v>194</v>
      </c>
      <c r="D143" s="46">
        <v>350</v>
      </c>
      <c r="E143" s="24">
        <v>9261.4314285714281</v>
      </c>
      <c r="F143" s="19">
        <f t="shared" si="6"/>
        <v>3241501</v>
      </c>
      <c r="G143" s="119">
        <v>3412.5</v>
      </c>
      <c r="H143" s="26">
        <v>1002.472673992674</v>
      </c>
      <c r="I143" s="115">
        <f t="shared" si="7"/>
        <v>3420938</v>
      </c>
      <c r="J143" s="117">
        <v>2021</v>
      </c>
      <c r="K143" s="139">
        <f t="shared" si="8"/>
        <v>6662439</v>
      </c>
    </row>
    <row r="144" spans="2:11">
      <c r="B144" s="137" t="s">
        <v>4506</v>
      </c>
      <c r="C144" s="43" t="s">
        <v>194</v>
      </c>
      <c r="D144" s="46">
        <v>1410</v>
      </c>
      <c r="E144" s="24">
        <v>2229.8198581560282</v>
      </c>
      <c r="F144" s="19">
        <f t="shared" si="6"/>
        <v>3144046</v>
      </c>
      <c r="G144" s="119">
        <v>13747.5</v>
      </c>
      <c r="H144" s="26">
        <v>863.051536643026</v>
      </c>
      <c r="I144" s="115">
        <f t="shared" si="7"/>
        <v>11864801</v>
      </c>
      <c r="J144" s="117">
        <v>2021</v>
      </c>
      <c r="K144" s="139">
        <f t="shared" si="8"/>
        <v>15008847</v>
      </c>
    </row>
    <row r="145" spans="2:11">
      <c r="B145" s="137" t="s">
        <v>4507</v>
      </c>
      <c r="C145" s="43" t="s">
        <v>195</v>
      </c>
      <c r="D145" s="46">
        <v>150</v>
      </c>
      <c r="E145" s="24">
        <v>9518.2800000000007</v>
      </c>
      <c r="F145" s="19">
        <f t="shared" si="6"/>
        <v>1427742</v>
      </c>
      <c r="G145" s="119">
        <v>1462.5</v>
      </c>
      <c r="H145" s="26">
        <v>1059.7094017094016</v>
      </c>
      <c r="I145" s="115">
        <f t="shared" si="7"/>
        <v>1549824.9999999998</v>
      </c>
      <c r="J145" s="117">
        <v>2021</v>
      </c>
      <c r="K145" s="139">
        <f t="shared" si="8"/>
        <v>2977567</v>
      </c>
    </row>
    <row r="146" spans="2:11">
      <c r="B146" s="137" t="s">
        <v>4508</v>
      </c>
      <c r="C146" s="43" t="s">
        <v>195</v>
      </c>
      <c r="D146" s="46">
        <v>400</v>
      </c>
      <c r="E146" s="24">
        <v>13224.192499999999</v>
      </c>
      <c r="F146" s="19">
        <f t="shared" si="6"/>
        <v>5289677</v>
      </c>
      <c r="G146" s="119">
        <v>3900</v>
      </c>
      <c r="H146" s="26">
        <v>842.31205128205124</v>
      </c>
      <c r="I146" s="115">
        <f t="shared" si="7"/>
        <v>3285017</v>
      </c>
      <c r="J146" s="117">
        <v>2021</v>
      </c>
      <c r="K146" s="139">
        <f t="shared" si="8"/>
        <v>8574694</v>
      </c>
    </row>
    <row r="147" spans="2:11">
      <c r="B147" s="137" t="s">
        <v>196</v>
      </c>
      <c r="C147" s="43" t="s">
        <v>197</v>
      </c>
      <c r="D147" s="46">
        <v>270</v>
      </c>
      <c r="E147" s="24">
        <v>18192.181481481482</v>
      </c>
      <c r="F147" s="19">
        <f t="shared" si="6"/>
        <v>4911889</v>
      </c>
      <c r="G147" s="119">
        <v>2632.5</v>
      </c>
      <c r="H147" s="26">
        <v>2473.1198480531816</v>
      </c>
      <c r="I147" s="115">
        <f t="shared" si="7"/>
        <v>6510488.0000000009</v>
      </c>
      <c r="J147" s="117">
        <v>2021</v>
      </c>
      <c r="K147" s="139">
        <f t="shared" si="8"/>
        <v>11422377</v>
      </c>
    </row>
    <row r="148" spans="2:11">
      <c r="B148" s="137" t="s">
        <v>4509</v>
      </c>
      <c r="C148" s="43" t="s">
        <v>197</v>
      </c>
      <c r="D148" s="46">
        <v>340</v>
      </c>
      <c r="E148" s="24">
        <v>12685.867647058823</v>
      </c>
      <c r="F148" s="19">
        <f t="shared" si="6"/>
        <v>4313195</v>
      </c>
      <c r="G148" s="119">
        <v>3315</v>
      </c>
      <c r="H148" s="26">
        <v>1690.4835595776772</v>
      </c>
      <c r="I148" s="115">
        <f t="shared" si="7"/>
        <v>5603953</v>
      </c>
      <c r="J148" s="117">
        <v>2021</v>
      </c>
      <c r="K148" s="139">
        <f t="shared" si="8"/>
        <v>9917148</v>
      </c>
    </row>
    <row r="149" spans="2:11">
      <c r="B149" s="137" t="s">
        <v>4510</v>
      </c>
      <c r="C149" s="43" t="s">
        <v>195</v>
      </c>
      <c r="D149" s="46">
        <v>190</v>
      </c>
      <c r="E149" s="24">
        <v>14442.868421052632</v>
      </c>
      <c r="F149" s="19">
        <f t="shared" si="6"/>
        <v>2744145</v>
      </c>
      <c r="G149" s="119">
        <v>1852.5</v>
      </c>
      <c r="H149" s="26">
        <v>829.92010796221325</v>
      </c>
      <c r="I149" s="115">
        <f t="shared" si="7"/>
        <v>1537427</v>
      </c>
      <c r="J149" s="117">
        <v>2021</v>
      </c>
      <c r="K149" s="139">
        <f t="shared" si="8"/>
        <v>4281572</v>
      </c>
    </row>
    <row r="150" spans="2:11">
      <c r="B150" s="137" t="s">
        <v>4511</v>
      </c>
      <c r="C150" s="43" t="s">
        <v>195</v>
      </c>
      <c r="D150" s="46">
        <v>310</v>
      </c>
      <c r="E150" s="24">
        <v>5667.5935483870971</v>
      </c>
      <c r="F150" s="19">
        <f t="shared" si="6"/>
        <v>1756954</v>
      </c>
      <c r="G150" s="119">
        <v>3022.5</v>
      </c>
      <c r="H150" s="26">
        <v>787.50703060380476</v>
      </c>
      <c r="I150" s="115">
        <f t="shared" si="7"/>
        <v>2380240</v>
      </c>
      <c r="J150" s="117">
        <v>2021</v>
      </c>
      <c r="K150" s="139">
        <f t="shared" si="8"/>
        <v>4137194</v>
      </c>
    </row>
    <row r="151" spans="2:11">
      <c r="B151" s="137" t="s">
        <v>198</v>
      </c>
      <c r="C151" s="43" t="s">
        <v>199</v>
      </c>
      <c r="D151" s="46">
        <v>270</v>
      </c>
      <c r="E151" s="24">
        <v>5429.896296296296</v>
      </c>
      <c r="F151" s="19">
        <f t="shared" si="6"/>
        <v>1466072</v>
      </c>
      <c r="G151" s="119">
        <v>2632.5</v>
      </c>
      <c r="H151" s="26">
        <v>201.46020892687559</v>
      </c>
      <c r="I151" s="115">
        <f t="shared" si="7"/>
        <v>530344</v>
      </c>
      <c r="J151" s="117">
        <v>2021</v>
      </c>
      <c r="K151" s="139">
        <f t="shared" si="8"/>
        <v>1996416</v>
      </c>
    </row>
    <row r="152" spans="2:11">
      <c r="B152" s="137" t="s">
        <v>200</v>
      </c>
      <c r="C152" s="43" t="s">
        <v>201</v>
      </c>
      <c r="D152" s="46">
        <v>600</v>
      </c>
      <c r="E152" s="24">
        <v>9787.621666666666</v>
      </c>
      <c r="F152" s="19">
        <f t="shared" si="6"/>
        <v>5872573</v>
      </c>
      <c r="G152" s="119">
        <v>5850</v>
      </c>
      <c r="H152" s="26">
        <v>259.57299145299146</v>
      </c>
      <c r="I152" s="115">
        <f t="shared" si="7"/>
        <v>1518502</v>
      </c>
      <c r="J152" s="117">
        <v>2021</v>
      </c>
      <c r="K152" s="139">
        <f t="shared" si="8"/>
        <v>7391075</v>
      </c>
    </row>
    <row r="153" spans="2:11">
      <c r="B153" s="137" t="s">
        <v>202</v>
      </c>
      <c r="C153" s="43" t="s">
        <v>201</v>
      </c>
      <c r="D153" s="46">
        <v>120</v>
      </c>
      <c r="E153" s="24">
        <v>8704.8250000000007</v>
      </c>
      <c r="F153" s="19">
        <f t="shared" si="6"/>
        <v>1044579.0000000001</v>
      </c>
      <c r="G153" s="119">
        <v>1170</v>
      </c>
      <c r="H153" s="26">
        <v>467.008547008547</v>
      </c>
      <c r="I153" s="115">
        <f t="shared" si="7"/>
        <v>546400</v>
      </c>
      <c r="J153" s="117">
        <v>2021</v>
      </c>
      <c r="K153" s="139">
        <f t="shared" si="8"/>
        <v>1590979</v>
      </c>
    </row>
    <row r="154" spans="2:11">
      <c r="B154" s="137" t="s">
        <v>203</v>
      </c>
      <c r="C154" s="43" t="s">
        <v>199</v>
      </c>
      <c r="D154" s="46">
        <v>430</v>
      </c>
      <c r="E154" s="24">
        <v>7641.2186046511624</v>
      </c>
      <c r="F154" s="19">
        <f t="shared" si="6"/>
        <v>3285724</v>
      </c>
      <c r="G154" s="119">
        <v>4192.5</v>
      </c>
      <c r="H154" s="26">
        <v>949.45784138342276</v>
      </c>
      <c r="I154" s="115">
        <f t="shared" si="7"/>
        <v>3980602</v>
      </c>
      <c r="J154" s="117">
        <v>2021</v>
      </c>
      <c r="K154" s="139">
        <f t="shared" si="8"/>
        <v>7266326</v>
      </c>
    </row>
    <row r="155" spans="2:11">
      <c r="B155" s="137" t="s">
        <v>204</v>
      </c>
      <c r="C155" s="43" t="s">
        <v>178</v>
      </c>
      <c r="D155" s="46">
        <v>310</v>
      </c>
      <c r="E155" s="24">
        <v>21723.254838709676</v>
      </c>
      <c r="F155" s="19">
        <f t="shared" si="6"/>
        <v>6734208.9999999991</v>
      </c>
      <c r="G155" s="119">
        <v>3022.5</v>
      </c>
      <c r="H155" s="26">
        <v>723.00115798180309</v>
      </c>
      <c r="I155" s="115">
        <f t="shared" si="7"/>
        <v>2185271</v>
      </c>
      <c r="J155" s="117">
        <v>2021</v>
      </c>
      <c r="K155" s="139">
        <f t="shared" si="8"/>
        <v>8919480</v>
      </c>
    </row>
    <row r="156" spans="2:11">
      <c r="B156" s="137" t="s">
        <v>205</v>
      </c>
      <c r="C156" s="43" t="s">
        <v>199</v>
      </c>
      <c r="D156" s="46">
        <v>140</v>
      </c>
      <c r="E156" s="24">
        <v>3732.25</v>
      </c>
      <c r="F156" s="19">
        <f t="shared" si="6"/>
        <v>522515</v>
      </c>
      <c r="G156" s="119">
        <v>1365</v>
      </c>
      <c r="H156" s="26">
        <v>1429.2769230769231</v>
      </c>
      <c r="I156" s="115">
        <f t="shared" si="7"/>
        <v>1950963</v>
      </c>
      <c r="J156" s="117">
        <v>2021</v>
      </c>
      <c r="K156" s="139">
        <f t="shared" si="8"/>
        <v>2473478</v>
      </c>
    </row>
    <row r="157" spans="2:11">
      <c r="B157" s="137" t="s">
        <v>206</v>
      </c>
      <c r="C157" s="43" t="s">
        <v>199</v>
      </c>
      <c r="D157" s="46">
        <v>430</v>
      </c>
      <c r="E157" s="24">
        <v>7641.2186046511624</v>
      </c>
      <c r="F157" s="19">
        <f t="shared" si="6"/>
        <v>3285724</v>
      </c>
      <c r="G157" s="119">
        <v>4192.5</v>
      </c>
      <c r="H157" s="26">
        <v>949.45784138342276</v>
      </c>
      <c r="I157" s="115">
        <f t="shared" si="7"/>
        <v>3980602</v>
      </c>
      <c r="J157" s="117">
        <v>2021</v>
      </c>
      <c r="K157" s="139">
        <f t="shared" si="8"/>
        <v>7266326</v>
      </c>
    </row>
    <row r="158" spans="2:11">
      <c r="B158" s="137" t="s">
        <v>207</v>
      </c>
      <c r="C158" s="43" t="s">
        <v>199</v>
      </c>
      <c r="D158" s="46">
        <v>370</v>
      </c>
      <c r="E158" s="24">
        <v>8260.8702702702703</v>
      </c>
      <c r="F158" s="19">
        <f t="shared" si="6"/>
        <v>3056522</v>
      </c>
      <c r="G158" s="119">
        <v>3607.5</v>
      </c>
      <c r="H158" s="26">
        <v>744.47428967428971</v>
      </c>
      <c r="I158" s="115">
        <f t="shared" si="7"/>
        <v>2685691</v>
      </c>
      <c r="J158" s="117">
        <v>2021</v>
      </c>
      <c r="K158" s="139">
        <f t="shared" si="8"/>
        <v>5742213</v>
      </c>
    </row>
    <row r="159" spans="2:11">
      <c r="B159" s="137" t="s">
        <v>208</v>
      </c>
      <c r="C159" s="43" t="s">
        <v>199</v>
      </c>
      <c r="D159" s="46">
        <v>100</v>
      </c>
      <c r="E159" s="24">
        <v>40369.03</v>
      </c>
      <c r="F159" s="19">
        <f t="shared" si="6"/>
        <v>4036903</v>
      </c>
      <c r="G159" s="119">
        <v>975</v>
      </c>
      <c r="H159" s="26">
        <v>2601.3456410256408</v>
      </c>
      <c r="I159" s="115">
        <f t="shared" si="7"/>
        <v>2536312</v>
      </c>
      <c r="J159" s="117">
        <v>2021</v>
      </c>
      <c r="K159" s="139">
        <f t="shared" si="8"/>
        <v>6573215</v>
      </c>
    </row>
    <row r="160" spans="2:11">
      <c r="B160" s="137" t="s">
        <v>4512</v>
      </c>
      <c r="C160" s="43" t="s">
        <v>199</v>
      </c>
      <c r="D160" s="46">
        <v>210</v>
      </c>
      <c r="E160" s="24">
        <v>19309.77619047619</v>
      </c>
      <c r="F160" s="19">
        <f t="shared" si="6"/>
        <v>4055053</v>
      </c>
      <c r="G160" s="119">
        <v>2047.5</v>
      </c>
      <c r="H160" s="26">
        <v>861.92918192918194</v>
      </c>
      <c r="I160" s="115">
        <f t="shared" si="7"/>
        <v>1764800</v>
      </c>
      <c r="J160" s="117">
        <v>2021</v>
      </c>
      <c r="K160" s="139">
        <f t="shared" si="8"/>
        <v>5819853</v>
      </c>
    </row>
    <row r="161" spans="2:11">
      <c r="B161" s="137" t="s">
        <v>209</v>
      </c>
      <c r="C161" s="43" t="s">
        <v>178</v>
      </c>
      <c r="D161" s="46">
        <v>620</v>
      </c>
      <c r="E161" s="24">
        <v>6885.2758064516129</v>
      </c>
      <c r="F161" s="19">
        <f t="shared" si="6"/>
        <v>4268871</v>
      </c>
      <c r="G161" s="119">
        <v>6045</v>
      </c>
      <c r="H161" s="26">
        <v>739.66401985111668</v>
      </c>
      <c r="I161" s="115">
        <f t="shared" si="7"/>
        <v>4471269</v>
      </c>
      <c r="J161" s="117">
        <v>2021</v>
      </c>
      <c r="K161" s="139">
        <f t="shared" si="8"/>
        <v>8740140</v>
      </c>
    </row>
    <row r="162" spans="2:11">
      <c r="B162" s="137" t="s">
        <v>210</v>
      </c>
      <c r="C162" s="43" t="s">
        <v>178</v>
      </c>
      <c r="D162" s="46">
        <v>280</v>
      </c>
      <c r="E162" s="24">
        <v>14641.046428571428</v>
      </c>
      <c r="F162" s="19">
        <f t="shared" si="6"/>
        <v>4099493</v>
      </c>
      <c r="G162" s="119">
        <v>2730</v>
      </c>
      <c r="H162" s="26">
        <v>1583.7937728937729</v>
      </c>
      <c r="I162" s="115">
        <f t="shared" si="7"/>
        <v>4323757</v>
      </c>
      <c r="J162" s="117">
        <v>2021</v>
      </c>
      <c r="K162" s="139">
        <f t="shared" si="8"/>
        <v>8423250</v>
      </c>
    </row>
    <row r="163" spans="2:11">
      <c r="B163" s="137" t="s">
        <v>211</v>
      </c>
      <c r="C163" s="43" t="s">
        <v>127</v>
      </c>
      <c r="D163" s="46">
        <v>280</v>
      </c>
      <c r="E163" s="24">
        <v>11694.592857142858</v>
      </c>
      <c r="F163" s="19">
        <f t="shared" si="6"/>
        <v>3274486</v>
      </c>
      <c r="G163" s="119">
        <v>6048</v>
      </c>
      <c r="H163" s="26">
        <v>772.79265873015868</v>
      </c>
      <c r="I163" s="115">
        <f t="shared" si="7"/>
        <v>4673850</v>
      </c>
      <c r="J163" s="117">
        <v>2021</v>
      </c>
      <c r="K163" s="139">
        <f t="shared" si="8"/>
        <v>7948336</v>
      </c>
    </row>
    <row r="164" spans="2:11">
      <c r="B164" s="137" t="s">
        <v>4513</v>
      </c>
      <c r="C164" s="43" t="s">
        <v>127</v>
      </c>
      <c r="D164" s="46">
        <v>170</v>
      </c>
      <c r="E164" s="24">
        <v>12250.25294117647</v>
      </c>
      <c r="F164" s="19">
        <f t="shared" si="6"/>
        <v>2082543</v>
      </c>
      <c r="G164" s="119">
        <v>5508</v>
      </c>
      <c r="H164" s="26">
        <v>932.22131445170658</v>
      </c>
      <c r="I164" s="115">
        <f t="shared" si="7"/>
        <v>5134675</v>
      </c>
      <c r="J164" s="117">
        <v>2021</v>
      </c>
      <c r="K164" s="139">
        <f t="shared" si="8"/>
        <v>7217218</v>
      </c>
    </row>
    <row r="165" spans="2:11">
      <c r="B165" s="137" t="s">
        <v>212</v>
      </c>
      <c r="C165" s="43" t="s">
        <v>213</v>
      </c>
      <c r="D165" s="46">
        <v>510</v>
      </c>
      <c r="E165" s="24">
        <v>5687.2215686274512</v>
      </c>
      <c r="F165" s="19">
        <f t="shared" si="6"/>
        <v>2900483</v>
      </c>
      <c r="G165" s="119">
        <v>11016</v>
      </c>
      <c r="H165" s="26">
        <v>768.91330791575888</v>
      </c>
      <c r="I165" s="115">
        <f t="shared" si="7"/>
        <v>8470349</v>
      </c>
      <c r="J165" s="117">
        <v>2021</v>
      </c>
      <c r="K165" s="139">
        <f t="shared" si="8"/>
        <v>11370832</v>
      </c>
    </row>
    <row r="166" spans="2:11">
      <c r="B166" s="137" t="s">
        <v>214</v>
      </c>
      <c r="C166" s="43" t="s">
        <v>215</v>
      </c>
      <c r="D166" s="46">
        <v>160</v>
      </c>
      <c r="E166" s="24">
        <v>7396.55</v>
      </c>
      <c r="F166" s="19">
        <f t="shared" si="6"/>
        <v>1183448</v>
      </c>
      <c r="G166" s="119">
        <v>1560</v>
      </c>
      <c r="H166" s="26">
        <v>1869.5121794871795</v>
      </c>
      <c r="I166" s="115">
        <f t="shared" si="7"/>
        <v>2916439</v>
      </c>
      <c r="J166" s="117">
        <v>2021</v>
      </c>
      <c r="K166" s="139">
        <f t="shared" si="8"/>
        <v>4099887</v>
      </c>
    </row>
    <row r="167" spans="2:11">
      <c r="B167" s="137" t="s">
        <v>4514</v>
      </c>
      <c r="C167" s="43" t="s">
        <v>3512</v>
      </c>
      <c r="D167" s="46">
        <v>190</v>
      </c>
      <c r="E167" s="24">
        <v>16883.71052631579</v>
      </c>
      <c r="F167" s="19">
        <f t="shared" si="6"/>
        <v>3207905</v>
      </c>
      <c r="G167" s="119">
        <v>1852.5</v>
      </c>
      <c r="H167" s="26">
        <v>0</v>
      </c>
      <c r="I167" s="115">
        <f t="shared" si="7"/>
        <v>0</v>
      </c>
      <c r="J167" s="117">
        <v>2021</v>
      </c>
      <c r="K167" s="139">
        <f t="shared" si="8"/>
        <v>3207905</v>
      </c>
    </row>
    <row r="168" spans="2:11">
      <c r="B168" s="137" t="s">
        <v>4515</v>
      </c>
      <c r="C168" s="43" t="s">
        <v>213</v>
      </c>
      <c r="D168" s="46">
        <v>340</v>
      </c>
      <c r="E168" s="24">
        <v>14135.05</v>
      </c>
      <c r="F168" s="19">
        <f t="shared" si="6"/>
        <v>4805917</v>
      </c>
      <c r="G168" s="119">
        <v>11016</v>
      </c>
      <c r="H168" s="26">
        <v>542.23493100944086</v>
      </c>
      <c r="I168" s="115">
        <f t="shared" si="7"/>
        <v>5973260.0000000009</v>
      </c>
      <c r="J168" s="117">
        <v>2021</v>
      </c>
      <c r="K168" s="139">
        <f t="shared" si="8"/>
        <v>10779177</v>
      </c>
    </row>
    <row r="169" spans="2:11">
      <c r="B169" s="137" t="s">
        <v>216</v>
      </c>
      <c r="C169" s="43" t="s">
        <v>213</v>
      </c>
      <c r="D169" s="46">
        <v>510</v>
      </c>
      <c r="E169" s="24">
        <v>5687.2215686274512</v>
      </c>
      <c r="F169" s="19">
        <f t="shared" si="6"/>
        <v>2900483</v>
      </c>
      <c r="G169" s="119">
        <v>11016</v>
      </c>
      <c r="H169" s="26">
        <v>768.91330791575888</v>
      </c>
      <c r="I169" s="115">
        <f t="shared" si="7"/>
        <v>8470349</v>
      </c>
      <c r="J169" s="117">
        <v>2021</v>
      </c>
      <c r="K169" s="139">
        <f t="shared" si="8"/>
        <v>11370832</v>
      </c>
    </row>
    <row r="170" spans="2:11">
      <c r="B170" s="137" t="s">
        <v>4516</v>
      </c>
      <c r="C170" s="43" t="s">
        <v>213</v>
      </c>
      <c r="D170" s="46">
        <v>420</v>
      </c>
      <c r="E170" s="24">
        <v>3729.611904761905</v>
      </c>
      <c r="F170" s="19">
        <f t="shared" si="6"/>
        <v>1566437</v>
      </c>
      <c r="G170" s="119">
        <v>9072</v>
      </c>
      <c r="H170" s="26">
        <v>660.35097001763666</v>
      </c>
      <c r="I170" s="115">
        <f t="shared" si="7"/>
        <v>5990704</v>
      </c>
      <c r="J170" s="117">
        <v>2021</v>
      </c>
      <c r="K170" s="139">
        <f t="shared" si="8"/>
        <v>7557141</v>
      </c>
    </row>
    <row r="171" spans="2:11">
      <c r="B171" s="137" t="s">
        <v>217</v>
      </c>
      <c r="C171" s="43" t="s">
        <v>201</v>
      </c>
      <c r="D171" s="46">
        <v>380</v>
      </c>
      <c r="E171" s="24">
        <v>9806.0447368421046</v>
      </c>
      <c r="F171" s="19">
        <f t="shared" si="6"/>
        <v>3726296.9999999995</v>
      </c>
      <c r="G171" s="119">
        <v>3705</v>
      </c>
      <c r="H171" s="26">
        <v>839.03832658569502</v>
      </c>
      <c r="I171" s="115">
        <f t="shared" si="7"/>
        <v>3108637</v>
      </c>
      <c r="J171" s="117">
        <v>2021</v>
      </c>
      <c r="K171" s="139">
        <f t="shared" si="8"/>
        <v>6834934</v>
      </c>
    </row>
    <row r="172" spans="2:11">
      <c r="B172" s="137" t="s">
        <v>4517</v>
      </c>
      <c r="C172" s="43" t="s">
        <v>201</v>
      </c>
      <c r="D172" s="46">
        <v>230</v>
      </c>
      <c r="E172" s="24">
        <v>4254.0521739130436</v>
      </c>
      <c r="F172" s="19">
        <f t="shared" si="6"/>
        <v>978432</v>
      </c>
      <c r="G172" s="119">
        <v>2242.5</v>
      </c>
      <c r="H172" s="26">
        <v>894.82318840579705</v>
      </c>
      <c r="I172" s="115">
        <f t="shared" si="7"/>
        <v>2006641</v>
      </c>
      <c r="J172" s="117">
        <v>2021</v>
      </c>
      <c r="K172" s="139">
        <f t="shared" si="8"/>
        <v>2985073</v>
      </c>
    </row>
    <row r="173" spans="2:11">
      <c r="B173" s="137" t="s">
        <v>218</v>
      </c>
      <c r="C173" s="43" t="s">
        <v>199</v>
      </c>
      <c r="D173" s="46">
        <v>270</v>
      </c>
      <c r="E173" s="24">
        <v>5429.896296296296</v>
      </c>
      <c r="F173" s="19">
        <f t="shared" si="6"/>
        <v>1466072</v>
      </c>
      <c r="G173" s="119">
        <v>2632.5</v>
      </c>
      <c r="H173" s="26">
        <v>201.46020892687559</v>
      </c>
      <c r="I173" s="115">
        <f t="shared" si="7"/>
        <v>530344</v>
      </c>
      <c r="J173" s="117">
        <v>2021</v>
      </c>
      <c r="K173" s="139">
        <f t="shared" si="8"/>
        <v>1996416</v>
      </c>
    </row>
    <row r="174" spans="2:11">
      <c r="B174" s="137" t="s">
        <v>219</v>
      </c>
      <c r="C174" s="43" t="s">
        <v>199</v>
      </c>
      <c r="D174" s="46">
        <v>200</v>
      </c>
      <c r="E174" s="24">
        <v>7344.875</v>
      </c>
      <c r="F174" s="19">
        <f t="shared" si="6"/>
        <v>1468975</v>
      </c>
      <c r="G174" s="119">
        <v>1950</v>
      </c>
      <c r="H174" s="26">
        <v>654.06102564102559</v>
      </c>
      <c r="I174" s="115">
        <f t="shared" si="7"/>
        <v>1275419</v>
      </c>
      <c r="J174" s="117">
        <v>2021</v>
      </c>
      <c r="K174" s="139">
        <f t="shared" si="8"/>
        <v>2744394</v>
      </c>
    </row>
    <row r="175" spans="2:11">
      <c r="B175" s="137" t="s">
        <v>220</v>
      </c>
      <c r="C175" s="43" t="s">
        <v>201</v>
      </c>
      <c r="D175" s="46">
        <v>600</v>
      </c>
      <c r="E175" s="24">
        <v>9787.621666666666</v>
      </c>
      <c r="F175" s="19">
        <f t="shared" si="6"/>
        <v>5872573</v>
      </c>
      <c r="G175" s="119">
        <v>5850</v>
      </c>
      <c r="H175" s="26">
        <v>259.57299145299146</v>
      </c>
      <c r="I175" s="115">
        <f t="shared" si="7"/>
        <v>1518502</v>
      </c>
      <c r="J175" s="117">
        <v>2021</v>
      </c>
      <c r="K175" s="139">
        <f t="shared" si="8"/>
        <v>7391075</v>
      </c>
    </row>
    <row r="176" spans="2:11">
      <c r="B176" s="137" t="s">
        <v>4518</v>
      </c>
      <c r="C176" s="43" t="s">
        <v>201</v>
      </c>
      <c r="D176" s="46">
        <v>650</v>
      </c>
      <c r="E176" s="24">
        <v>10269.91076923077</v>
      </c>
      <c r="F176" s="19">
        <f t="shared" si="6"/>
        <v>6675442</v>
      </c>
      <c r="G176" s="119">
        <v>6337.5</v>
      </c>
      <c r="H176" s="26">
        <v>248.38122287968443</v>
      </c>
      <c r="I176" s="115">
        <f t="shared" si="7"/>
        <v>1574116</v>
      </c>
      <c r="J176" s="117">
        <v>2021</v>
      </c>
      <c r="K176" s="139">
        <f t="shared" si="8"/>
        <v>8249558</v>
      </c>
    </row>
    <row r="177" spans="2:11">
      <c r="B177" s="137" t="s">
        <v>221</v>
      </c>
      <c r="C177" s="43" t="s">
        <v>178</v>
      </c>
      <c r="D177" s="46">
        <v>310</v>
      </c>
      <c r="E177" s="24">
        <v>21723.254838709676</v>
      </c>
      <c r="F177" s="19">
        <f t="shared" si="6"/>
        <v>6734208.9999999991</v>
      </c>
      <c r="G177" s="119">
        <v>3022.5</v>
      </c>
      <c r="H177" s="26">
        <v>723.00115798180309</v>
      </c>
      <c r="I177" s="115">
        <f t="shared" si="7"/>
        <v>2185271</v>
      </c>
      <c r="J177" s="117">
        <v>2021</v>
      </c>
      <c r="K177" s="139">
        <f t="shared" si="8"/>
        <v>8919480</v>
      </c>
    </row>
    <row r="178" spans="2:11">
      <c r="B178" s="137" t="s">
        <v>222</v>
      </c>
      <c r="C178" s="43" t="s">
        <v>178</v>
      </c>
      <c r="D178" s="46">
        <v>280</v>
      </c>
      <c r="E178" s="24">
        <v>14641.046428571428</v>
      </c>
      <c r="F178" s="19">
        <f t="shared" si="6"/>
        <v>4099493</v>
      </c>
      <c r="G178" s="119">
        <v>2730</v>
      </c>
      <c r="H178" s="26">
        <v>1583.7937728937729</v>
      </c>
      <c r="I178" s="115">
        <f t="shared" si="7"/>
        <v>4323757</v>
      </c>
      <c r="J178" s="117">
        <v>2021</v>
      </c>
      <c r="K178" s="139">
        <f t="shared" si="8"/>
        <v>8423250</v>
      </c>
    </row>
    <row r="179" spans="2:11">
      <c r="B179" s="137" t="s">
        <v>223</v>
      </c>
      <c r="C179" s="43" t="s">
        <v>224</v>
      </c>
      <c r="D179" s="46">
        <v>210</v>
      </c>
      <c r="E179" s="24">
        <v>19401.119047619046</v>
      </c>
      <c r="F179" s="19">
        <f t="shared" si="6"/>
        <v>4074234.9999999995</v>
      </c>
      <c r="G179" s="119">
        <v>4536</v>
      </c>
      <c r="H179" s="26">
        <v>571.40101410934744</v>
      </c>
      <c r="I179" s="115">
        <f t="shared" si="7"/>
        <v>2591875</v>
      </c>
      <c r="J179" s="117">
        <v>2021</v>
      </c>
      <c r="K179" s="139">
        <f t="shared" si="8"/>
        <v>6666110</v>
      </c>
    </row>
    <row r="180" spans="2:11">
      <c r="B180" s="137" t="s">
        <v>4519</v>
      </c>
      <c r="C180" s="43" t="s">
        <v>224</v>
      </c>
      <c r="D180" s="46">
        <v>450</v>
      </c>
      <c r="E180" s="24">
        <v>4140.1288888888885</v>
      </c>
      <c r="F180" s="19">
        <f t="shared" si="6"/>
        <v>1863057.9999999998</v>
      </c>
      <c r="G180" s="119">
        <v>9720</v>
      </c>
      <c r="H180" s="26">
        <v>613.23724279835392</v>
      </c>
      <c r="I180" s="115">
        <f t="shared" si="7"/>
        <v>5960666</v>
      </c>
      <c r="J180" s="117">
        <v>2021</v>
      </c>
      <c r="K180" s="139">
        <f t="shared" si="8"/>
        <v>7823724</v>
      </c>
    </row>
    <row r="181" spans="2:11">
      <c r="B181" s="137" t="s">
        <v>225</v>
      </c>
      <c r="C181" s="43" t="s">
        <v>226</v>
      </c>
      <c r="D181" s="46">
        <v>410</v>
      </c>
      <c r="E181" s="24">
        <v>4284.8243902439026</v>
      </c>
      <c r="F181" s="19">
        <f t="shared" si="6"/>
        <v>1756778</v>
      </c>
      <c r="G181" s="119">
        <v>9799</v>
      </c>
      <c r="H181" s="26">
        <v>442.77977344627004</v>
      </c>
      <c r="I181" s="115">
        <f t="shared" si="7"/>
        <v>4338799</v>
      </c>
      <c r="J181" s="117">
        <v>2021</v>
      </c>
      <c r="K181" s="139">
        <f t="shared" si="8"/>
        <v>6095577</v>
      </c>
    </row>
    <row r="182" spans="2:11">
      <c r="B182" s="137" t="s">
        <v>227</v>
      </c>
      <c r="C182" s="43" t="s">
        <v>125</v>
      </c>
      <c r="D182" s="46">
        <v>240</v>
      </c>
      <c r="E182" s="24">
        <v>16386.3</v>
      </c>
      <c r="F182" s="19">
        <f t="shared" si="6"/>
        <v>3932712</v>
      </c>
      <c r="G182" s="119">
        <v>2340</v>
      </c>
      <c r="H182" s="26">
        <v>876.93076923076922</v>
      </c>
      <c r="I182" s="115">
        <f t="shared" si="7"/>
        <v>2052018</v>
      </c>
      <c r="J182" s="117">
        <v>2021</v>
      </c>
      <c r="K182" s="139">
        <f t="shared" si="8"/>
        <v>5984730</v>
      </c>
    </row>
    <row r="183" spans="2:11">
      <c r="B183" s="137" t="s">
        <v>4520</v>
      </c>
      <c r="C183" s="43" t="s">
        <v>226</v>
      </c>
      <c r="D183" s="46">
        <v>310</v>
      </c>
      <c r="E183" s="24">
        <v>12403.454838709677</v>
      </c>
      <c r="F183" s="19">
        <f t="shared" si="6"/>
        <v>3845070.9999999995</v>
      </c>
      <c r="G183" s="119">
        <v>7409</v>
      </c>
      <c r="H183" s="26">
        <v>521.87137265487922</v>
      </c>
      <c r="I183" s="115">
        <f t="shared" si="7"/>
        <v>3866545</v>
      </c>
      <c r="J183" s="117">
        <v>2021</v>
      </c>
      <c r="K183" s="139">
        <f t="shared" si="8"/>
        <v>7711616</v>
      </c>
    </row>
    <row r="184" spans="2:11">
      <c r="B184" s="137" t="s">
        <v>228</v>
      </c>
      <c r="C184" s="43" t="s">
        <v>226</v>
      </c>
      <c r="D184" s="46">
        <v>270</v>
      </c>
      <c r="E184" s="24">
        <v>6533.5296296296292</v>
      </c>
      <c r="F184" s="19">
        <f t="shared" si="6"/>
        <v>1764053</v>
      </c>
      <c r="G184" s="119">
        <v>3226.5</v>
      </c>
      <c r="H184" s="26">
        <v>1126.0579575391291</v>
      </c>
      <c r="I184" s="115">
        <f t="shared" si="7"/>
        <v>3633226</v>
      </c>
      <c r="J184" s="117">
        <v>2021</v>
      </c>
      <c r="K184" s="139">
        <f t="shared" si="8"/>
        <v>5397279</v>
      </c>
    </row>
    <row r="185" spans="2:11">
      <c r="B185" s="137" t="s">
        <v>4521</v>
      </c>
      <c r="C185" s="43" t="s">
        <v>229</v>
      </c>
      <c r="D185" s="46">
        <v>610</v>
      </c>
      <c r="E185" s="24">
        <v>11048.76393442623</v>
      </c>
      <c r="F185" s="19">
        <f t="shared" si="6"/>
        <v>6739746</v>
      </c>
      <c r="G185" s="119">
        <v>7289.5</v>
      </c>
      <c r="H185" s="26">
        <v>403.0532958364771</v>
      </c>
      <c r="I185" s="115">
        <f t="shared" si="7"/>
        <v>2938057</v>
      </c>
      <c r="J185" s="117">
        <v>2021</v>
      </c>
      <c r="K185" s="139">
        <f t="shared" si="8"/>
        <v>9677803</v>
      </c>
    </row>
    <row r="186" spans="2:11">
      <c r="B186" s="137" t="s">
        <v>230</v>
      </c>
      <c r="C186" s="43" t="s">
        <v>226</v>
      </c>
      <c r="D186" s="46">
        <v>270</v>
      </c>
      <c r="E186" s="24">
        <v>6533.5296296296292</v>
      </c>
      <c r="F186" s="19">
        <f t="shared" si="6"/>
        <v>1764053</v>
      </c>
      <c r="G186" s="119">
        <v>3226.5</v>
      </c>
      <c r="H186" s="26">
        <v>1126.0579575391291</v>
      </c>
      <c r="I186" s="115">
        <f t="shared" si="7"/>
        <v>3633226</v>
      </c>
      <c r="J186" s="117">
        <v>2021</v>
      </c>
      <c r="K186" s="139">
        <f t="shared" si="8"/>
        <v>5397279</v>
      </c>
    </row>
    <row r="187" spans="2:11">
      <c r="B187" s="137" t="s">
        <v>4522</v>
      </c>
      <c r="C187" s="43" t="s">
        <v>226</v>
      </c>
      <c r="D187" s="46">
        <v>360</v>
      </c>
      <c r="E187" s="24">
        <v>4053.0805555555557</v>
      </c>
      <c r="F187" s="19">
        <f t="shared" si="6"/>
        <v>1459109</v>
      </c>
      <c r="G187" s="119">
        <v>8604</v>
      </c>
      <c r="H187" s="26">
        <v>443.83228730822873</v>
      </c>
      <c r="I187" s="115">
        <f t="shared" si="7"/>
        <v>3818733</v>
      </c>
      <c r="J187" s="117">
        <v>2021</v>
      </c>
      <c r="K187" s="139">
        <f t="shared" si="8"/>
        <v>5277842</v>
      </c>
    </row>
    <row r="188" spans="2:11">
      <c r="B188" s="137" t="s">
        <v>231</v>
      </c>
      <c r="C188" s="43" t="s">
        <v>125</v>
      </c>
      <c r="D188" s="46">
        <v>170</v>
      </c>
      <c r="E188" s="24">
        <v>9091.676470588236</v>
      </c>
      <c r="F188" s="19">
        <f t="shared" si="6"/>
        <v>1545585.0000000002</v>
      </c>
      <c r="G188" s="119">
        <v>1657.5</v>
      </c>
      <c r="H188" s="26">
        <v>1065.7357466063349</v>
      </c>
      <c r="I188" s="115">
        <f t="shared" si="7"/>
        <v>1766457.0000000002</v>
      </c>
      <c r="J188" s="117">
        <v>2021</v>
      </c>
      <c r="K188" s="139">
        <f t="shared" si="8"/>
        <v>3312042</v>
      </c>
    </row>
    <row r="189" spans="2:11">
      <c r="B189" s="137" t="s">
        <v>232</v>
      </c>
      <c r="C189" s="43" t="s">
        <v>125</v>
      </c>
      <c r="D189" s="46">
        <v>270</v>
      </c>
      <c r="E189" s="24">
        <v>4019.025925925926</v>
      </c>
      <c r="F189" s="19">
        <f t="shared" si="6"/>
        <v>1085137</v>
      </c>
      <c r="G189" s="119">
        <v>2632.5</v>
      </c>
      <c r="H189" s="26">
        <v>730.82089268755931</v>
      </c>
      <c r="I189" s="115">
        <f t="shared" si="7"/>
        <v>1923885.9999999998</v>
      </c>
      <c r="J189" s="117">
        <v>2021</v>
      </c>
      <c r="K189" s="139">
        <f t="shared" si="8"/>
        <v>3009023</v>
      </c>
    </row>
    <row r="190" spans="2:11">
      <c r="B190" s="137" t="s">
        <v>233</v>
      </c>
      <c r="C190" s="43" t="s">
        <v>125</v>
      </c>
      <c r="D190" s="46">
        <v>90</v>
      </c>
      <c r="E190" s="24">
        <v>8677.8444444444449</v>
      </c>
      <c r="F190" s="19">
        <f t="shared" si="6"/>
        <v>781006</v>
      </c>
      <c r="G190" s="119">
        <v>877.5</v>
      </c>
      <c r="H190" s="26">
        <v>2277.4803418803417</v>
      </c>
      <c r="I190" s="115">
        <f t="shared" si="7"/>
        <v>1998488.9999999998</v>
      </c>
      <c r="J190" s="117">
        <v>2021</v>
      </c>
      <c r="K190" s="139">
        <f t="shared" si="8"/>
        <v>2779495</v>
      </c>
    </row>
    <row r="191" spans="2:11">
      <c r="B191" s="137" t="s">
        <v>234</v>
      </c>
      <c r="C191" s="43" t="s">
        <v>125</v>
      </c>
      <c r="D191" s="46">
        <v>140</v>
      </c>
      <c r="E191" s="24">
        <v>8620.7428571428572</v>
      </c>
      <c r="F191" s="19">
        <f t="shared" si="6"/>
        <v>1206904</v>
      </c>
      <c r="G191" s="119">
        <v>1365</v>
      </c>
      <c r="H191" s="26">
        <v>1426.0930402930403</v>
      </c>
      <c r="I191" s="115">
        <f t="shared" si="7"/>
        <v>1946617</v>
      </c>
      <c r="J191" s="117">
        <v>2021</v>
      </c>
      <c r="K191" s="139">
        <f t="shared" si="8"/>
        <v>3153521</v>
      </c>
    </row>
    <row r="192" spans="2:11">
      <c r="B192" s="137" t="s">
        <v>235</v>
      </c>
      <c r="C192" s="43" t="s">
        <v>226</v>
      </c>
      <c r="D192" s="46">
        <v>410</v>
      </c>
      <c r="E192" s="24">
        <v>4284.8243902439026</v>
      </c>
      <c r="F192" s="19">
        <f t="shared" si="6"/>
        <v>1756778</v>
      </c>
      <c r="G192" s="119">
        <v>9799</v>
      </c>
      <c r="H192" s="26">
        <v>442.77977344627004</v>
      </c>
      <c r="I192" s="115">
        <f t="shared" si="7"/>
        <v>4338799</v>
      </c>
      <c r="J192" s="117">
        <v>2021</v>
      </c>
      <c r="K192" s="139">
        <f t="shared" si="8"/>
        <v>6095577</v>
      </c>
    </row>
    <row r="193" spans="2:11">
      <c r="B193" s="137" t="s">
        <v>4523</v>
      </c>
      <c r="C193" s="43" t="s">
        <v>226</v>
      </c>
      <c r="D193" s="46">
        <v>230</v>
      </c>
      <c r="E193" s="24">
        <v>24404.108695652172</v>
      </c>
      <c r="F193" s="19">
        <f t="shared" si="6"/>
        <v>5612945</v>
      </c>
      <c r="G193" s="119">
        <v>5497</v>
      </c>
      <c r="H193" s="26">
        <v>398.9807167545934</v>
      </c>
      <c r="I193" s="115">
        <f t="shared" si="7"/>
        <v>2193197</v>
      </c>
      <c r="J193" s="117">
        <v>2021</v>
      </c>
      <c r="K193" s="139">
        <f t="shared" si="8"/>
        <v>7806142</v>
      </c>
    </row>
    <row r="194" spans="2:11">
      <c r="B194" s="137" t="s">
        <v>236</v>
      </c>
      <c r="C194" s="43" t="s">
        <v>199</v>
      </c>
      <c r="D194" s="46">
        <v>140</v>
      </c>
      <c r="E194" s="24">
        <v>3732.25</v>
      </c>
      <c r="F194" s="19">
        <f t="shared" si="6"/>
        <v>522515</v>
      </c>
      <c r="G194" s="119">
        <v>1365</v>
      </c>
      <c r="H194" s="26">
        <v>1429.2769230769231</v>
      </c>
      <c r="I194" s="115">
        <f t="shared" si="7"/>
        <v>1950963</v>
      </c>
      <c r="J194" s="117">
        <v>2021</v>
      </c>
      <c r="K194" s="139">
        <f t="shared" si="8"/>
        <v>2473478</v>
      </c>
    </row>
    <row r="195" spans="2:11">
      <c r="B195" s="137" t="s">
        <v>237</v>
      </c>
      <c r="C195" s="43" t="s">
        <v>199</v>
      </c>
      <c r="D195" s="46">
        <v>100</v>
      </c>
      <c r="E195" s="24">
        <v>40369.03</v>
      </c>
      <c r="F195" s="19">
        <f t="shared" si="6"/>
        <v>4036903</v>
      </c>
      <c r="G195" s="119">
        <v>975</v>
      </c>
      <c r="H195" s="26">
        <v>2601.3456410256408</v>
      </c>
      <c r="I195" s="115">
        <f t="shared" si="7"/>
        <v>2536312</v>
      </c>
      <c r="J195" s="117">
        <v>2021</v>
      </c>
      <c r="K195" s="139">
        <f t="shared" si="8"/>
        <v>6573215</v>
      </c>
    </row>
    <row r="196" spans="2:11">
      <c r="B196" s="137" t="s">
        <v>238</v>
      </c>
      <c r="C196" s="43" t="s">
        <v>215</v>
      </c>
      <c r="D196" s="46">
        <v>190</v>
      </c>
      <c r="E196" s="24">
        <v>5913.9210526315792</v>
      </c>
      <c r="F196" s="19">
        <f t="shared" si="6"/>
        <v>1123645</v>
      </c>
      <c r="G196" s="119">
        <v>1852.5</v>
      </c>
      <c r="H196" s="26">
        <v>1649.3587044534413</v>
      </c>
      <c r="I196" s="115">
        <f t="shared" si="7"/>
        <v>3055437</v>
      </c>
      <c r="J196" s="117">
        <v>2021</v>
      </c>
      <c r="K196" s="139">
        <f t="shared" si="8"/>
        <v>4179082</v>
      </c>
    </row>
    <row r="197" spans="2:11">
      <c r="B197" s="137" t="s">
        <v>239</v>
      </c>
      <c r="C197" s="43" t="s">
        <v>125</v>
      </c>
      <c r="D197" s="46">
        <v>240</v>
      </c>
      <c r="E197" s="24">
        <v>16386.3</v>
      </c>
      <c r="F197" s="19">
        <f t="shared" si="6"/>
        <v>3932712</v>
      </c>
      <c r="G197" s="119">
        <v>2340</v>
      </c>
      <c r="H197" s="26">
        <v>876.93076923076922</v>
      </c>
      <c r="I197" s="115">
        <f t="shared" si="7"/>
        <v>2052018</v>
      </c>
      <c r="J197" s="117">
        <v>2021</v>
      </c>
      <c r="K197" s="139">
        <f t="shared" si="8"/>
        <v>5984730</v>
      </c>
    </row>
    <row r="198" spans="2:11">
      <c r="B198" s="137" t="s">
        <v>240</v>
      </c>
      <c r="C198" s="43" t="s">
        <v>125</v>
      </c>
      <c r="D198" s="46">
        <v>170</v>
      </c>
      <c r="E198" s="24">
        <v>9091.676470588236</v>
      </c>
      <c r="F198" s="19">
        <f t="shared" si="6"/>
        <v>1545585.0000000002</v>
      </c>
      <c r="G198" s="119">
        <v>1657.5</v>
      </c>
      <c r="H198" s="26">
        <v>1065.7357466063349</v>
      </c>
      <c r="I198" s="115">
        <f t="shared" si="7"/>
        <v>1766457.0000000002</v>
      </c>
      <c r="J198" s="117">
        <v>2021</v>
      </c>
      <c r="K198" s="139">
        <f t="shared" si="8"/>
        <v>3312042</v>
      </c>
    </row>
    <row r="199" spans="2:11">
      <c r="B199" s="137" t="s">
        <v>241</v>
      </c>
      <c r="C199" s="43" t="s">
        <v>123</v>
      </c>
      <c r="D199" s="46">
        <v>180</v>
      </c>
      <c r="E199" s="24">
        <v>3337.5</v>
      </c>
      <c r="F199" s="19">
        <f t="shared" si="6"/>
        <v>600750</v>
      </c>
      <c r="G199" s="119">
        <v>3888</v>
      </c>
      <c r="H199" s="26">
        <v>513.95036008230454</v>
      </c>
      <c r="I199" s="115">
        <f t="shared" si="7"/>
        <v>1998239</v>
      </c>
      <c r="J199" s="117">
        <v>2021</v>
      </c>
      <c r="K199" s="139">
        <f t="shared" si="8"/>
        <v>2598989</v>
      </c>
    </row>
    <row r="200" spans="2:11">
      <c r="B200" s="137" t="s">
        <v>242</v>
      </c>
      <c r="C200" s="43" t="s">
        <v>215</v>
      </c>
      <c r="D200" s="46">
        <v>160</v>
      </c>
      <c r="E200" s="24">
        <v>7396.55</v>
      </c>
      <c r="F200" s="19">
        <f t="shared" si="6"/>
        <v>1183448</v>
      </c>
      <c r="G200" s="119">
        <v>1560</v>
      </c>
      <c r="H200" s="26">
        <v>1869.5121794871795</v>
      </c>
      <c r="I200" s="115">
        <f t="shared" si="7"/>
        <v>2916439</v>
      </c>
      <c r="J200" s="117">
        <v>2021</v>
      </c>
      <c r="K200" s="139">
        <f t="shared" si="8"/>
        <v>4099887</v>
      </c>
    </row>
    <row r="201" spans="2:11">
      <c r="B201" s="137" t="s">
        <v>243</v>
      </c>
      <c r="C201" s="43" t="s">
        <v>215</v>
      </c>
      <c r="D201" s="46">
        <v>190</v>
      </c>
      <c r="E201" s="24">
        <v>8930.4631578947374</v>
      </c>
      <c r="F201" s="19">
        <f t="shared" si="6"/>
        <v>1696788</v>
      </c>
      <c r="G201" s="119">
        <v>1852.5</v>
      </c>
      <c r="H201" s="26">
        <v>996.75843454790822</v>
      </c>
      <c r="I201" s="115">
        <f t="shared" si="7"/>
        <v>1846495</v>
      </c>
      <c r="J201" s="117">
        <v>2021</v>
      </c>
      <c r="K201" s="139">
        <f t="shared" si="8"/>
        <v>3543283</v>
      </c>
    </row>
    <row r="202" spans="2:11">
      <c r="B202" s="137" t="s">
        <v>244</v>
      </c>
      <c r="C202" s="43" t="s">
        <v>245</v>
      </c>
      <c r="D202" s="46">
        <v>240</v>
      </c>
      <c r="E202" s="24">
        <v>7271.1416666666664</v>
      </c>
      <c r="F202" s="19">
        <f t="shared" si="6"/>
        <v>1745074</v>
      </c>
      <c r="G202" s="119">
        <v>5184</v>
      </c>
      <c r="H202" s="26">
        <v>975.16415895061732</v>
      </c>
      <c r="I202" s="115">
        <f t="shared" si="7"/>
        <v>5055251</v>
      </c>
      <c r="J202" s="117">
        <v>2021</v>
      </c>
      <c r="K202" s="139">
        <f t="shared" si="8"/>
        <v>6800325</v>
      </c>
    </row>
    <row r="203" spans="2:11">
      <c r="B203" s="137" t="s">
        <v>4524</v>
      </c>
      <c r="C203" s="43" t="s">
        <v>193</v>
      </c>
      <c r="D203" s="46">
        <v>260</v>
      </c>
      <c r="E203" s="24">
        <v>4027.523076923077</v>
      </c>
      <c r="F203" s="19">
        <f t="shared" si="6"/>
        <v>1047156</v>
      </c>
      <c r="G203" s="119">
        <v>5616</v>
      </c>
      <c r="H203" s="26">
        <v>700.69907407407402</v>
      </c>
      <c r="I203" s="115">
        <f t="shared" si="7"/>
        <v>3935125.9999999995</v>
      </c>
      <c r="J203" s="117">
        <v>2021</v>
      </c>
      <c r="K203" s="139">
        <f t="shared" si="8"/>
        <v>4982282</v>
      </c>
    </row>
    <row r="204" spans="2:11">
      <c r="B204" s="137" t="s">
        <v>246</v>
      </c>
      <c r="C204" s="43" t="s">
        <v>247</v>
      </c>
      <c r="D204" s="46">
        <v>580</v>
      </c>
      <c r="E204" s="24">
        <v>8528.3620689655181</v>
      </c>
      <c r="F204" s="19">
        <f t="shared" ref="F204:F267" si="9">IFERROR(D204*E204,0)</f>
        <v>4946450.0000000009</v>
      </c>
      <c r="G204" s="119">
        <v>5655</v>
      </c>
      <c r="H204" s="26">
        <v>771.46507515473036</v>
      </c>
      <c r="I204" s="115">
        <f t="shared" ref="I204:I267" si="10">IFERROR(G204*H204,"")</f>
        <v>4362635</v>
      </c>
      <c r="J204" s="117">
        <v>2021</v>
      </c>
      <c r="K204" s="139">
        <f t="shared" ref="K204:K267" si="11">IFERROR(ROUND((F204+I204),0),0)</f>
        <v>9309085</v>
      </c>
    </row>
    <row r="205" spans="2:11">
      <c r="B205" s="137" t="s">
        <v>4525</v>
      </c>
      <c r="C205" s="43" t="s">
        <v>247</v>
      </c>
      <c r="D205" s="46">
        <v>220</v>
      </c>
      <c r="E205" s="24">
        <v>3138.45</v>
      </c>
      <c r="F205" s="19">
        <f t="shared" si="9"/>
        <v>690459</v>
      </c>
      <c r="G205" s="119">
        <v>2145</v>
      </c>
      <c r="H205" s="26">
        <v>737.01351981351979</v>
      </c>
      <c r="I205" s="115">
        <f t="shared" si="10"/>
        <v>1580894</v>
      </c>
      <c r="J205" s="117">
        <v>2021</v>
      </c>
      <c r="K205" s="139">
        <f t="shared" si="11"/>
        <v>2271353</v>
      </c>
    </row>
    <row r="206" spans="2:11">
      <c r="B206" s="137" t="s">
        <v>248</v>
      </c>
      <c r="C206" s="43" t="s">
        <v>249</v>
      </c>
      <c r="D206" s="46">
        <v>190</v>
      </c>
      <c r="E206" s="24">
        <v>9458.6263157894737</v>
      </c>
      <c r="F206" s="19">
        <f t="shared" si="9"/>
        <v>1797139</v>
      </c>
      <c r="G206" s="119">
        <v>1852.5</v>
      </c>
      <c r="H206" s="26">
        <v>1192.3093117408907</v>
      </c>
      <c r="I206" s="115">
        <f t="shared" si="10"/>
        <v>2208753</v>
      </c>
      <c r="J206" s="117">
        <v>2021</v>
      </c>
      <c r="K206" s="139">
        <f t="shared" si="11"/>
        <v>4005892</v>
      </c>
    </row>
    <row r="207" spans="2:11">
      <c r="B207" s="137" t="s">
        <v>250</v>
      </c>
      <c r="C207" s="43" t="s">
        <v>249</v>
      </c>
      <c r="D207" s="46">
        <v>100</v>
      </c>
      <c r="E207" s="24">
        <v>16076.66</v>
      </c>
      <c r="F207" s="19">
        <f t="shared" si="9"/>
        <v>1607666</v>
      </c>
      <c r="G207" s="119">
        <v>975</v>
      </c>
      <c r="H207" s="26">
        <v>1756.6328205128204</v>
      </c>
      <c r="I207" s="115">
        <f t="shared" si="10"/>
        <v>1712717</v>
      </c>
      <c r="J207" s="117">
        <v>2021</v>
      </c>
      <c r="K207" s="139">
        <f t="shared" si="11"/>
        <v>3320383</v>
      </c>
    </row>
    <row r="208" spans="2:11">
      <c r="B208" s="137" t="s">
        <v>4526</v>
      </c>
      <c r="C208" s="43" t="s">
        <v>193</v>
      </c>
      <c r="D208" s="46">
        <v>140</v>
      </c>
      <c r="E208" s="24">
        <v>7618.9285714285716</v>
      </c>
      <c r="F208" s="19">
        <f t="shared" si="9"/>
        <v>1066650</v>
      </c>
      <c r="G208" s="119">
        <v>3024</v>
      </c>
      <c r="H208" s="26">
        <v>975.83928571428567</v>
      </c>
      <c r="I208" s="115">
        <f t="shared" si="10"/>
        <v>2950938</v>
      </c>
      <c r="J208" s="117">
        <v>2021</v>
      </c>
      <c r="K208" s="139">
        <f t="shared" si="11"/>
        <v>4017588</v>
      </c>
    </row>
    <row r="209" spans="2:11">
      <c r="B209" s="137" t="s">
        <v>4527</v>
      </c>
      <c r="C209" s="43" t="s">
        <v>193</v>
      </c>
      <c r="D209" s="46">
        <v>240</v>
      </c>
      <c r="E209" s="24">
        <v>3946.8958333333335</v>
      </c>
      <c r="F209" s="19">
        <f t="shared" si="9"/>
        <v>947255</v>
      </c>
      <c r="G209" s="119">
        <v>5184</v>
      </c>
      <c r="H209" s="26">
        <v>681.00559413580243</v>
      </c>
      <c r="I209" s="115">
        <f t="shared" si="10"/>
        <v>3530333</v>
      </c>
      <c r="J209" s="117">
        <v>2021</v>
      </c>
      <c r="K209" s="139">
        <f t="shared" si="11"/>
        <v>4477588</v>
      </c>
    </row>
    <row r="210" spans="2:11">
      <c r="B210" s="137" t="s">
        <v>251</v>
      </c>
      <c r="C210" s="43" t="s">
        <v>252</v>
      </c>
      <c r="D210" s="46">
        <v>140</v>
      </c>
      <c r="E210" s="24">
        <v>15454.221428571429</v>
      </c>
      <c r="F210" s="19">
        <f t="shared" si="9"/>
        <v>2163591</v>
      </c>
      <c r="G210" s="119">
        <v>1365</v>
      </c>
      <c r="H210" s="26">
        <v>1748.7684981684981</v>
      </c>
      <c r="I210" s="115">
        <f t="shared" si="10"/>
        <v>2387069</v>
      </c>
      <c r="J210" s="117">
        <v>2021</v>
      </c>
      <c r="K210" s="139">
        <f t="shared" si="11"/>
        <v>4550660</v>
      </c>
    </row>
    <row r="211" spans="2:11">
      <c r="B211" s="137" t="s">
        <v>4528</v>
      </c>
      <c r="C211" s="43" t="s">
        <v>252</v>
      </c>
      <c r="D211" s="46">
        <v>460</v>
      </c>
      <c r="E211" s="24">
        <v>6345.4326086956526</v>
      </c>
      <c r="F211" s="19">
        <f t="shared" si="9"/>
        <v>2918899</v>
      </c>
      <c r="G211" s="119">
        <v>4485</v>
      </c>
      <c r="H211" s="26">
        <v>827.53154960981044</v>
      </c>
      <c r="I211" s="115">
        <f t="shared" si="10"/>
        <v>3711479</v>
      </c>
      <c r="J211" s="117">
        <v>2021</v>
      </c>
      <c r="K211" s="139">
        <f t="shared" si="11"/>
        <v>6630378</v>
      </c>
    </row>
    <row r="212" spans="2:11">
      <c r="B212" s="137" t="s">
        <v>254</v>
      </c>
      <c r="C212" s="43" t="s">
        <v>245</v>
      </c>
      <c r="D212" s="46">
        <v>240</v>
      </c>
      <c r="E212" s="24">
        <v>7271.1416666666664</v>
      </c>
      <c r="F212" s="19">
        <f t="shared" si="9"/>
        <v>1745074</v>
      </c>
      <c r="G212" s="119">
        <v>5184</v>
      </c>
      <c r="H212" s="26">
        <v>975.16415895061732</v>
      </c>
      <c r="I212" s="115">
        <f t="shared" si="10"/>
        <v>5055251</v>
      </c>
      <c r="J212" s="117">
        <v>2021</v>
      </c>
      <c r="K212" s="139">
        <f t="shared" si="11"/>
        <v>6800325</v>
      </c>
    </row>
    <row r="213" spans="2:11">
      <c r="B213" s="137" t="s">
        <v>255</v>
      </c>
      <c r="C213" s="43" t="s">
        <v>245</v>
      </c>
      <c r="D213" s="46">
        <v>140</v>
      </c>
      <c r="E213" s="24">
        <v>4065.1428571428573</v>
      </c>
      <c r="F213" s="19">
        <f t="shared" si="9"/>
        <v>569120</v>
      </c>
      <c r="G213" s="119">
        <v>3024</v>
      </c>
      <c r="H213" s="26">
        <v>821.01686507936506</v>
      </c>
      <c r="I213" s="115">
        <f t="shared" si="10"/>
        <v>2482755</v>
      </c>
      <c r="J213" s="117">
        <v>2021</v>
      </c>
      <c r="K213" s="139">
        <f t="shared" si="11"/>
        <v>3051875</v>
      </c>
    </row>
    <row r="214" spans="2:11">
      <c r="B214" s="137" t="s">
        <v>4529</v>
      </c>
      <c r="C214" s="43" t="s">
        <v>245</v>
      </c>
      <c r="D214" s="46">
        <v>100</v>
      </c>
      <c r="E214" s="24">
        <v>13733.86</v>
      </c>
      <c r="F214" s="19">
        <f t="shared" si="9"/>
        <v>1373386</v>
      </c>
      <c r="G214" s="119">
        <v>2160</v>
      </c>
      <c r="H214" s="26">
        <v>1938.7601851851853</v>
      </c>
      <c r="I214" s="115">
        <f t="shared" si="10"/>
        <v>4187722</v>
      </c>
      <c r="J214" s="117">
        <v>2021</v>
      </c>
      <c r="K214" s="139">
        <f t="shared" si="11"/>
        <v>5561108</v>
      </c>
    </row>
    <row r="215" spans="2:11">
      <c r="B215" s="137" t="s">
        <v>4530</v>
      </c>
      <c r="C215" s="43" t="s">
        <v>245</v>
      </c>
      <c r="D215" s="46">
        <v>180</v>
      </c>
      <c r="E215" s="24">
        <v>5255.9944444444445</v>
      </c>
      <c r="F215" s="19">
        <f t="shared" si="9"/>
        <v>946079</v>
      </c>
      <c r="G215" s="119">
        <v>3888</v>
      </c>
      <c r="H215" s="26">
        <v>1366.4241255144034</v>
      </c>
      <c r="I215" s="115">
        <f t="shared" si="10"/>
        <v>5312657</v>
      </c>
      <c r="J215" s="117">
        <v>2021</v>
      </c>
      <c r="K215" s="139">
        <f t="shared" si="11"/>
        <v>6258736</v>
      </c>
    </row>
    <row r="216" spans="2:11">
      <c r="B216" s="137" t="s">
        <v>256</v>
      </c>
      <c r="C216" s="43" t="s">
        <v>257</v>
      </c>
      <c r="D216" s="46">
        <v>130</v>
      </c>
      <c r="E216" s="24">
        <v>13140.276923076923</v>
      </c>
      <c r="F216" s="19">
        <f t="shared" si="9"/>
        <v>1708236</v>
      </c>
      <c r="G216" s="119">
        <v>1267.5</v>
      </c>
      <c r="H216" s="26">
        <v>1919.3625246548324</v>
      </c>
      <c r="I216" s="115">
        <f t="shared" si="10"/>
        <v>2432792</v>
      </c>
      <c r="J216" s="117">
        <v>2021</v>
      </c>
      <c r="K216" s="139">
        <f t="shared" si="11"/>
        <v>4141028</v>
      </c>
    </row>
    <row r="217" spans="2:11">
      <c r="B217" s="137" t="s">
        <v>4531</v>
      </c>
      <c r="C217" s="43" t="s">
        <v>257</v>
      </c>
      <c r="D217" s="46">
        <v>270</v>
      </c>
      <c r="E217" s="24">
        <v>10011.455555555556</v>
      </c>
      <c r="F217" s="19">
        <f t="shared" si="9"/>
        <v>2703093</v>
      </c>
      <c r="G217" s="119">
        <v>2632.5</v>
      </c>
      <c r="H217" s="26">
        <v>1394.8395061728395</v>
      </c>
      <c r="I217" s="115">
        <f t="shared" si="10"/>
        <v>3671915</v>
      </c>
      <c r="J217" s="117">
        <v>2021</v>
      </c>
      <c r="K217" s="139">
        <f t="shared" si="11"/>
        <v>6375008</v>
      </c>
    </row>
    <row r="218" spans="2:11">
      <c r="B218" s="137" t="s">
        <v>258</v>
      </c>
      <c r="C218" s="43" t="s">
        <v>245</v>
      </c>
      <c r="D218" s="46">
        <v>140</v>
      </c>
      <c r="E218" s="24">
        <v>4065.1428571428573</v>
      </c>
      <c r="F218" s="19">
        <f t="shared" si="9"/>
        <v>569120</v>
      </c>
      <c r="G218" s="119">
        <v>3024</v>
      </c>
      <c r="H218" s="26">
        <v>821.01686507936506</v>
      </c>
      <c r="I218" s="115">
        <f t="shared" si="10"/>
        <v>2482755</v>
      </c>
      <c r="J218" s="117">
        <v>2021</v>
      </c>
      <c r="K218" s="139">
        <f t="shared" si="11"/>
        <v>3051875</v>
      </c>
    </row>
    <row r="219" spans="2:11">
      <c r="B219" s="137" t="s">
        <v>4532</v>
      </c>
      <c r="C219" s="43" t="s">
        <v>245</v>
      </c>
      <c r="D219" s="46">
        <v>200</v>
      </c>
      <c r="E219" s="24">
        <v>3936.8049999999998</v>
      </c>
      <c r="F219" s="19">
        <f t="shared" si="9"/>
        <v>787361</v>
      </c>
      <c r="G219" s="119">
        <v>4320</v>
      </c>
      <c r="H219" s="26">
        <v>1150.5150462962963</v>
      </c>
      <c r="I219" s="115">
        <f t="shared" si="10"/>
        <v>4970225</v>
      </c>
      <c r="J219" s="117">
        <v>2021</v>
      </c>
      <c r="K219" s="139">
        <f t="shared" si="11"/>
        <v>5757586</v>
      </c>
    </row>
    <row r="220" spans="2:11">
      <c r="B220" s="137" t="s">
        <v>259</v>
      </c>
      <c r="C220" s="43" t="s">
        <v>249</v>
      </c>
      <c r="D220" s="46">
        <v>190</v>
      </c>
      <c r="E220" s="24">
        <v>9458.6263157894737</v>
      </c>
      <c r="F220" s="19">
        <f t="shared" si="9"/>
        <v>1797139</v>
      </c>
      <c r="G220" s="119">
        <v>1852.5</v>
      </c>
      <c r="H220" s="26">
        <v>1192.3093117408907</v>
      </c>
      <c r="I220" s="115">
        <f t="shared" si="10"/>
        <v>2208753</v>
      </c>
      <c r="J220" s="117">
        <v>2021</v>
      </c>
      <c r="K220" s="139">
        <f t="shared" si="11"/>
        <v>4005892</v>
      </c>
    </row>
    <row r="221" spans="2:11">
      <c r="B221" s="137" t="s">
        <v>260</v>
      </c>
      <c r="C221" s="43" t="s">
        <v>249</v>
      </c>
      <c r="D221" s="46">
        <v>370</v>
      </c>
      <c r="E221" s="24">
        <v>17484.197297297298</v>
      </c>
      <c r="F221" s="19">
        <f t="shared" si="9"/>
        <v>6469153</v>
      </c>
      <c r="G221" s="119">
        <v>3607.5</v>
      </c>
      <c r="H221" s="26">
        <v>954.2461538461539</v>
      </c>
      <c r="I221" s="115">
        <f t="shared" si="10"/>
        <v>3442443</v>
      </c>
      <c r="J221" s="117">
        <v>2021</v>
      </c>
      <c r="K221" s="139">
        <f t="shared" si="11"/>
        <v>9911596</v>
      </c>
    </row>
    <row r="222" spans="2:11">
      <c r="B222" s="137" t="s">
        <v>4533</v>
      </c>
      <c r="C222" s="43" t="s">
        <v>261</v>
      </c>
      <c r="D222" s="46">
        <v>660</v>
      </c>
      <c r="E222" s="24">
        <v>5451.0575757575762</v>
      </c>
      <c r="F222" s="19">
        <f t="shared" si="9"/>
        <v>3597698.0000000005</v>
      </c>
      <c r="G222" s="119">
        <v>6435</v>
      </c>
      <c r="H222" s="26">
        <v>1270.0366744366745</v>
      </c>
      <c r="I222" s="115">
        <f t="shared" si="10"/>
        <v>8172686</v>
      </c>
      <c r="J222" s="117">
        <v>2021</v>
      </c>
      <c r="K222" s="139">
        <f t="shared" si="11"/>
        <v>11770384</v>
      </c>
    </row>
    <row r="223" spans="2:11">
      <c r="B223" s="137" t="s">
        <v>4534</v>
      </c>
      <c r="C223" s="43" t="s">
        <v>261</v>
      </c>
      <c r="D223" s="46">
        <v>1000</v>
      </c>
      <c r="E223" s="24">
        <v>1391.6659999999999</v>
      </c>
      <c r="F223" s="19">
        <f t="shared" si="9"/>
        <v>1391666</v>
      </c>
      <c r="G223" s="119">
        <v>9750</v>
      </c>
      <c r="H223" s="26">
        <v>67.248410256410253</v>
      </c>
      <c r="I223" s="115">
        <f t="shared" si="10"/>
        <v>655672</v>
      </c>
      <c r="J223" s="117">
        <v>2021</v>
      </c>
      <c r="K223" s="139">
        <f t="shared" si="11"/>
        <v>2047338</v>
      </c>
    </row>
    <row r="224" spans="2:11">
      <c r="B224" s="137" t="s">
        <v>4535</v>
      </c>
      <c r="C224" s="43" t="s">
        <v>263</v>
      </c>
      <c r="D224" s="46">
        <v>610</v>
      </c>
      <c r="E224" s="24">
        <v>2506.3524590163934</v>
      </c>
      <c r="F224" s="19">
        <f t="shared" si="9"/>
        <v>1528875</v>
      </c>
      <c r="G224" s="119">
        <v>5947.5</v>
      </c>
      <c r="H224" s="26">
        <v>209.03135771332492</v>
      </c>
      <c r="I224" s="115">
        <f t="shared" si="10"/>
        <v>1243214</v>
      </c>
      <c r="J224" s="117">
        <v>2021</v>
      </c>
      <c r="K224" s="139">
        <f t="shared" si="11"/>
        <v>2772089</v>
      </c>
    </row>
    <row r="225" spans="2:11">
      <c r="B225" s="137" t="s">
        <v>264</v>
      </c>
      <c r="C225" s="43" t="s">
        <v>265</v>
      </c>
      <c r="D225" s="46">
        <v>290</v>
      </c>
      <c r="E225" s="24">
        <v>5141.7862068965514</v>
      </c>
      <c r="F225" s="19">
        <f t="shared" si="9"/>
        <v>1491118</v>
      </c>
      <c r="G225" s="119">
        <v>2827.5</v>
      </c>
      <c r="H225" s="26">
        <v>265.99646330680815</v>
      </c>
      <c r="I225" s="115">
        <f t="shared" si="10"/>
        <v>752105</v>
      </c>
      <c r="J225" s="117">
        <v>2021</v>
      </c>
      <c r="K225" s="139">
        <f t="shared" si="11"/>
        <v>2243223</v>
      </c>
    </row>
    <row r="226" spans="2:11">
      <c r="B226" s="137" t="s">
        <v>4536</v>
      </c>
      <c r="C226" s="43" t="s">
        <v>265</v>
      </c>
      <c r="D226" s="46">
        <v>420</v>
      </c>
      <c r="E226" s="24">
        <v>9506.5785714285721</v>
      </c>
      <c r="F226" s="19">
        <f t="shared" si="9"/>
        <v>3992763.0000000005</v>
      </c>
      <c r="G226" s="119">
        <v>4095</v>
      </c>
      <c r="H226" s="26">
        <v>199.25274725274724</v>
      </c>
      <c r="I226" s="115">
        <f t="shared" si="10"/>
        <v>815940</v>
      </c>
      <c r="J226" s="117">
        <v>2021</v>
      </c>
      <c r="K226" s="139">
        <f t="shared" si="11"/>
        <v>4808703</v>
      </c>
    </row>
    <row r="227" spans="2:11">
      <c r="B227" s="137" t="s">
        <v>4537</v>
      </c>
      <c r="C227" s="43" t="s">
        <v>266</v>
      </c>
      <c r="D227" s="46">
        <v>310</v>
      </c>
      <c r="E227" s="24">
        <v>7893.4612903225807</v>
      </c>
      <c r="F227" s="19">
        <f t="shared" si="9"/>
        <v>2446973</v>
      </c>
      <c r="G227" s="119">
        <v>3022.5</v>
      </c>
      <c r="H227" s="26">
        <v>233.75086848635235</v>
      </c>
      <c r="I227" s="115">
        <f t="shared" si="10"/>
        <v>706512</v>
      </c>
      <c r="J227" s="117">
        <v>2021</v>
      </c>
      <c r="K227" s="139">
        <f t="shared" si="11"/>
        <v>3153485</v>
      </c>
    </row>
    <row r="228" spans="2:11">
      <c r="B228" s="137" t="s">
        <v>4538</v>
      </c>
      <c r="C228" s="43" t="s">
        <v>266</v>
      </c>
      <c r="D228" s="46">
        <v>490</v>
      </c>
      <c r="E228" s="24">
        <v>13190.581632653062</v>
      </c>
      <c r="F228" s="19">
        <f t="shared" si="9"/>
        <v>6463385</v>
      </c>
      <c r="G228" s="119">
        <v>4777.5</v>
      </c>
      <c r="H228" s="26">
        <v>249.56860282574567</v>
      </c>
      <c r="I228" s="115">
        <f t="shared" si="10"/>
        <v>1192314</v>
      </c>
      <c r="J228" s="117">
        <v>2021</v>
      </c>
      <c r="K228" s="139">
        <f t="shared" si="11"/>
        <v>7655699</v>
      </c>
    </row>
    <row r="229" spans="2:11">
      <c r="B229" s="137" t="s">
        <v>4539</v>
      </c>
      <c r="C229" s="43" t="s">
        <v>3512</v>
      </c>
      <c r="D229" s="46">
        <v>380</v>
      </c>
      <c r="E229" s="24">
        <v>13285.271052631579</v>
      </c>
      <c r="F229" s="19">
        <f t="shared" si="9"/>
        <v>5048403</v>
      </c>
      <c r="G229" s="119">
        <v>3705</v>
      </c>
      <c r="H229" s="26">
        <v>0</v>
      </c>
      <c r="I229" s="115">
        <f t="shared" si="10"/>
        <v>0</v>
      </c>
      <c r="J229" s="117">
        <v>2021</v>
      </c>
      <c r="K229" s="139">
        <f t="shared" si="11"/>
        <v>5048403</v>
      </c>
    </row>
    <row r="230" spans="2:11">
      <c r="B230" s="137" t="s">
        <v>4540</v>
      </c>
      <c r="C230" s="43" t="s">
        <v>3512</v>
      </c>
      <c r="D230" s="46">
        <v>330</v>
      </c>
      <c r="E230" s="24">
        <v>13285.269696969697</v>
      </c>
      <c r="F230" s="19">
        <f t="shared" si="9"/>
        <v>4384139</v>
      </c>
      <c r="G230" s="119">
        <v>3217.5</v>
      </c>
      <c r="H230" s="26">
        <v>0</v>
      </c>
      <c r="I230" s="115">
        <f t="shared" si="10"/>
        <v>0</v>
      </c>
      <c r="J230" s="117">
        <v>2021</v>
      </c>
      <c r="K230" s="139">
        <f t="shared" si="11"/>
        <v>4384139</v>
      </c>
    </row>
    <row r="231" spans="2:11">
      <c r="B231" s="137" t="s">
        <v>267</v>
      </c>
      <c r="C231" s="43" t="s">
        <v>268</v>
      </c>
      <c r="D231" s="46">
        <v>300</v>
      </c>
      <c r="E231" s="24">
        <v>12477.213333333333</v>
      </c>
      <c r="F231" s="19">
        <f t="shared" si="9"/>
        <v>3743164</v>
      </c>
      <c r="G231" s="119">
        <v>2925</v>
      </c>
      <c r="H231" s="26">
        <v>257.08307692307693</v>
      </c>
      <c r="I231" s="115">
        <f t="shared" si="10"/>
        <v>751968</v>
      </c>
      <c r="J231" s="117">
        <v>2021</v>
      </c>
      <c r="K231" s="139">
        <f t="shared" si="11"/>
        <v>4495132</v>
      </c>
    </row>
    <row r="232" spans="2:11">
      <c r="B232" s="137" t="s">
        <v>4541</v>
      </c>
      <c r="C232" s="43" t="s">
        <v>268</v>
      </c>
      <c r="D232" s="46">
        <v>250</v>
      </c>
      <c r="E232" s="24">
        <v>9486.2720000000008</v>
      </c>
      <c r="F232" s="19">
        <f t="shared" si="9"/>
        <v>2371568</v>
      </c>
      <c r="G232" s="119">
        <v>2437.5</v>
      </c>
      <c r="H232" s="26">
        <v>199.54953846153848</v>
      </c>
      <c r="I232" s="115">
        <f t="shared" si="10"/>
        <v>486402.00000000006</v>
      </c>
      <c r="J232" s="117">
        <v>2021</v>
      </c>
      <c r="K232" s="139">
        <f t="shared" si="11"/>
        <v>2857970</v>
      </c>
    </row>
    <row r="233" spans="2:11">
      <c r="B233" s="137" t="s">
        <v>269</v>
      </c>
      <c r="C233" s="43" t="s">
        <v>268</v>
      </c>
      <c r="D233" s="46">
        <v>300</v>
      </c>
      <c r="E233" s="24">
        <v>12477.213333333333</v>
      </c>
      <c r="F233" s="19">
        <f t="shared" si="9"/>
        <v>3743164</v>
      </c>
      <c r="G233" s="119">
        <v>2925</v>
      </c>
      <c r="H233" s="26">
        <v>257.08307692307693</v>
      </c>
      <c r="I233" s="115">
        <f t="shared" si="10"/>
        <v>751968</v>
      </c>
      <c r="J233" s="117">
        <v>2021</v>
      </c>
      <c r="K233" s="139">
        <f t="shared" si="11"/>
        <v>4495132</v>
      </c>
    </row>
    <row r="234" spans="2:11">
      <c r="B234" s="137" t="s">
        <v>4542</v>
      </c>
      <c r="C234" s="43" t="s">
        <v>268</v>
      </c>
      <c r="D234" s="46">
        <v>430</v>
      </c>
      <c r="E234" s="24">
        <v>5631.8511627906973</v>
      </c>
      <c r="F234" s="19">
        <f t="shared" si="9"/>
        <v>2421696</v>
      </c>
      <c r="G234" s="119">
        <v>4192.5</v>
      </c>
      <c r="H234" s="26">
        <v>231.21001788908765</v>
      </c>
      <c r="I234" s="115">
        <f t="shared" si="10"/>
        <v>969348</v>
      </c>
      <c r="J234" s="117">
        <v>2021</v>
      </c>
      <c r="K234" s="139">
        <f t="shared" si="11"/>
        <v>3391044</v>
      </c>
    </row>
    <row r="235" spans="2:11">
      <c r="B235" s="137" t="s">
        <v>4543</v>
      </c>
      <c r="C235" s="43" t="s">
        <v>270</v>
      </c>
      <c r="D235" s="46">
        <v>480</v>
      </c>
      <c r="E235" s="24">
        <v>7843.8604166666664</v>
      </c>
      <c r="F235" s="19">
        <f t="shared" si="9"/>
        <v>3765053</v>
      </c>
      <c r="G235" s="119">
        <v>4680</v>
      </c>
      <c r="H235" s="26">
        <v>235.59658119658118</v>
      </c>
      <c r="I235" s="115">
        <f t="shared" si="10"/>
        <v>1102592</v>
      </c>
      <c r="J235" s="117">
        <v>2021</v>
      </c>
      <c r="K235" s="139">
        <f t="shared" si="11"/>
        <v>4867645</v>
      </c>
    </row>
    <row r="236" spans="2:11">
      <c r="B236" s="137" t="s">
        <v>4544</v>
      </c>
      <c r="C236" s="43" t="s">
        <v>270</v>
      </c>
      <c r="D236" s="46">
        <v>230</v>
      </c>
      <c r="E236" s="24">
        <v>4871.4521739130432</v>
      </c>
      <c r="F236" s="19">
        <f t="shared" si="9"/>
        <v>1120434</v>
      </c>
      <c r="G236" s="119">
        <v>2242.5</v>
      </c>
      <c r="H236" s="26">
        <v>242.67915273132664</v>
      </c>
      <c r="I236" s="115">
        <f t="shared" si="10"/>
        <v>544208</v>
      </c>
      <c r="J236" s="117">
        <v>2021</v>
      </c>
      <c r="K236" s="139">
        <f t="shared" si="11"/>
        <v>1664642</v>
      </c>
    </row>
    <row r="237" spans="2:11">
      <c r="B237" s="137" t="s">
        <v>4545</v>
      </c>
      <c r="C237" s="43" t="s">
        <v>271</v>
      </c>
      <c r="D237" s="46">
        <v>170</v>
      </c>
      <c r="E237" s="24">
        <v>2790.5235294117647</v>
      </c>
      <c r="F237" s="19">
        <f t="shared" si="9"/>
        <v>474389</v>
      </c>
      <c r="G237" s="119">
        <v>1657.5</v>
      </c>
      <c r="H237" s="26">
        <v>484.05188536953244</v>
      </c>
      <c r="I237" s="115">
        <f t="shared" si="10"/>
        <v>802316</v>
      </c>
      <c r="J237" s="117">
        <v>2021</v>
      </c>
      <c r="K237" s="139">
        <f t="shared" si="11"/>
        <v>1276705</v>
      </c>
    </row>
    <row r="238" spans="2:11">
      <c r="B238" s="137" t="s">
        <v>4546</v>
      </c>
      <c r="C238" s="43" t="s">
        <v>271</v>
      </c>
      <c r="D238" s="46">
        <v>280</v>
      </c>
      <c r="E238" s="24">
        <v>2579.9785714285713</v>
      </c>
      <c r="F238" s="19">
        <f t="shared" si="9"/>
        <v>722394</v>
      </c>
      <c r="G238" s="119">
        <v>2730</v>
      </c>
      <c r="H238" s="26">
        <v>243.14102564102564</v>
      </c>
      <c r="I238" s="115">
        <f t="shared" si="10"/>
        <v>663775</v>
      </c>
      <c r="J238" s="117">
        <v>2021</v>
      </c>
      <c r="K238" s="139">
        <f t="shared" si="11"/>
        <v>1386169</v>
      </c>
    </row>
    <row r="239" spans="2:11">
      <c r="B239" s="137" t="s">
        <v>4547</v>
      </c>
      <c r="C239" s="43" t="s">
        <v>272</v>
      </c>
      <c r="D239" s="46">
        <v>590</v>
      </c>
      <c r="E239" s="24">
        <v>11588.784745762712</v>
      </c>
      <c r="F239" s="19">
        <f t="shared" si="9"/>
        <v>6837383</v>
      </c>
      <c r="G239" s="119">
        <v>5752.5</v>
      </c>
      <c r="H239" s="26">
        <v>280.2605823554976</v>
      </c>
      <c r="I239" s="115">
        <f t="shared" si="10"/>
        <v>1612199</v>
      </c>
      <c r="J239" s="117">
        <v>2021</v>
      </c>
      <c r="K239" s="139">
        <f t="shared" si="11"/>
        <v>8449582</v>
      </c>
    </row>
    <row r="240" spans="2:11">
      <c r="B240" s="137" t="s">
        <v>4548</v>
      </c>
      <c r="C240" s="43" t="s">
        <v>272</v>
      </c>
      <c r="D240" s="46">
        <v>400</v>
      </c>
      <c r="E240" s="24">
        <v>7094.07</v>
      </c>
      <c r="F240" s="19">
        <f t="shared" si="9"/>
        <v>2837628</v>
      </c>
      <c r="G240" s="119">
        <v>3900</v>
      </c>
      <c r="H240" s="26">
        <v>313.96153846153845</v>
      </c>
      <c r="I240" s="115">
        <f t="shared" si="10"/>
        <v>1224450</v>
      </c>
      <c r="J240" s="117">
        <v>2021</v>
      </c>
      <c r="K240" s="139">
        <f t="shared" si="11"/>
        <v>4062078</v>
      </c>
    </row>
    <row r="241" spans="2:11">
      <c r="B241" s="137" t="s">
        <v>3524</v>
      </c>
      <c r="C241" s="43" t="s">
        <v>3512</v>
      </c>
      <c r="D241" s="46">
        <v>230</v>
      </c>
      <c r="E241" s="24">
        <v>8068.260869565217</v>
      </c>
      <c r="F241" s="19">
        <f t="shared" si="9"/>
        <v>1855700</v>
      </c>
      <c r="G241" s="119">
        <v>2243</v>
      </c>
      <c r="H241" s="26">
        <v>770.37137761925987</v>
      </c>
      <c r="I241" s="115">
        <f t="shared" si="10"/>
        <v>1727943</v>
      </c>
      <c r="J241" s="117">
        <v>2021</v>
      </c>
      <c r="K241" s="139">
        <f t="shared" si="11"/>
        <v>3583643</v>
      </c>
    </row>
    <row r="242" spans="2:11">
      <c r="B242" s="137" t="s">
        <v>4549</v>
      </c>
      <c r="C242" s="43" t="s">
        <v>271</v>
      </c>
      <c r="D242" s="46">
        <v>150</v>
      </c>
      <c r="E242" s="24">
        <v>3987.5333333333333</v>
      </c>
      <c r="F242" s="19">
        <f t="shared" si="9"/>
        <v>598130</v>
      </c>
      <c r="G242" s="119">
        <v>1462.5</v>
      </c>
      <c r="H242" s="26">
        <v>190.09777777777776</v>
      </c>
      <c r="I242" s="115">
        <f t="shared" si="10"/>
        <v>278018</v>
      </c>
      <c r="J242" s="117">
        <v>2021</v>
      </c>
      <c r="K242" s="139">
        <f t="shared" si="11"/>
        <v>876148</v>
      </c>
    </row>
    <row r="243" spans="2:11">
      <c r="B243" s="137" t="s">
        <v>4550</v>
      </c>
      <c r="C243" s="43" t="s">
        <v>271</v>
      </c>
      <c r="D243" s="46">
        <v>210</v>
      </c>
      <c r="E243" s="24">
        <v>663.94285714285718</v>
      </c>
      <c r="F243" s="19">
        <f t="shared" si="9"/>
        <v>139428</v>
      </c>
      <c r="G243" s="119">
        <v>2047.5</v>
      </c>
      <c r="H243" s="26">
        <v>251.28547008547008</v>
      </c>
      <c r="I243" s="115">
        <f t="shared" si="10"/>
        <v>514507</v>
      </c>
      <c r="J243" s="117">
        <v>2021</v>
      </c>
      <c r="K243" s="139">
        <f t="shared" si="11"/>
        <v>653935</v>
      </c>
    </row>
    <row r="244" spans="2:11">
      <c r="B244" s="137" t="s">
        <v>3525</v>
      </c>
      <c r="C244" s="43" t="s">
        <v>3512</v>
      </c>
      <c r="D244" s="46">
        <v>230</v>
      </c>
      <c r="E244" s="24">
        <v>8068.260869565217</v>
      </c>
      <c r="F244" s="19">
        <f t="shared" si="9"/>
        <v>1855700</v>
      </c>
      <c r="G244" s="119">
        <v>2243</v>
      </c>
      <c r="H244" s="26">
        <v>770.37137761925987</v>
      </c>
      <c r="I244" s="115">
        <f t="shared" si="10"/>
        <v>1727943</v>
      </c>
      <c r="J244" s="117">
        <v>2021</v>
      </c>
      <c r="K244" s="139">
        <f t="shared" si="11"/>
        <v>3583643</v>
      </c>
    </row>
    <row r="245" spans="2:11">
      <c r="B245" s="137" t="s">
        <v>4551</v>
      </c>
      <c r="C245" s="43" t="s">
        <v>273</v>
      </c>
      <c r="D245" s="46">
        <v>150</v>
      </c>
      <c r="E245" s="24">
        <v>15581.06</v>
      </c>
      <c r="F245" s="19">
        <f t="shared" si="9"/>
        <v>2337159</v>
      </c>
      <c r="G245" s="119">
        <v>1462.5</v>
      </c>
      <c r="H245" s="26">
        <v>0</v>
      </c>
      <c r="I245" s="115">
        <f t="shared" si="10"/>
        <v>0</v>
      </c>
      <c r="J245" s="117">
        <v>2021</v>
      </c>
      <c r="K245" s="139">
        <f t="shared" si="11"/>
        <v>2337159</v>
      </c>
    </row>
    <row r="246" spans="2:11">
      <c r="B246" s="137" t="s">
        <v>4552</v>
      </c>
      <c r="C246" s="43" t="s">
        <v>273</v>
      </c>
      <c r="D246" s="46">
        <v>210</v>
      </c>
      <c r="E246" s="24">
        <v>15581.057142857142</v>
      </c>
      <c r="F246" s="19">
        <f t="shared" si="9"/>
        <v>3272022</v>
      </c>
      <c r="G246" s="119">
        <v>2047.5</v>
      </c>
      <c r="H246" s="26">
        <v>0</v>
      </c>
      <c r="I246" s="115">
        <f t="shared" si="10"/>
        <v>0</v>
      </c>
      <c r="J246" s="117">
        <v>2021</v>
      </c>
      <c r="K246" s="139">
        <f t="shared" si="11"/>
        <v>3272022</v>
      </c>
    </row>
    <row r="247" spans="2:11">
      <c r="B247" s="137" t="s">
        <v>4553</v>
      </c>
      <c r="C247" s="43" t="s">
        <v>274</v>
      </c>
      <c r="D247" s="46">
        <v>650</v>
      </c>
      <c r="E247" s="24">
        <v>3548.4538461538464</v>
      </c>
      <c r="F247" s="19">
        <f t="shared" si="9"/>
        <v>2306495</v>
      </c>
      <c r="G247" s="119">
        <v>14040</v>
      </c>
      <c r="H247" s="26">
        <v>143.80790598290599</v>
      </c>
      <c r="I247" s="115">
        <f t="shared" si="10"/>
        <v>2019063.0000000002</v>
      </c>
      <c r="J247" s="117">
        <v>2021</v>
      </c>
      <c r="K247" s="139">
        <f t="shared" si="11"/>
        <v>4325558</v>
      </c>
    </row>
    <row r="248" spans="2:11">
      <c r="B248" s="137" t="s">
        <v>4554</v>
      </c>
      <c r="C248" s="43" t="s">
        <v>274</v>
      </c>
      <c r="D248" s="46">
        <v>150</v>
      </c>
      <c r="E248" s="24">
        <v>4320.8866666666663</v>
      </c>
      <c r="F248" s="19">
        <f t="shared" si="9"/>
        <v>648133</v>
      </c>
      <c r="G248" s="119">
        <v>3240</v>
      </c>
      <c r="H248" s="26">
        <v>173.16327160493827</v>
      </c>
      <c r="I248" s="115">
        <f t="shared" si="10"/>
        <v>561049</v>
      </c>
      <c r="J248" s="117">
        <v>2021</v>
      </c>
      <c r="K248" s="139">
        <f t="shared" si="11"/>
        <v>1209182</v>
      </c>
    </row>
    <row r="249" spans="2:11">
      <c r="B249" s="137" t="s">
        <v>275</v>
      </c>
      <c r="C249" s="43" t="s">
        <v>276</v>
      </c>
      <c r="D249" s="46">
        <v>250</v>
      </c>
      <c r="E249" s="24">
        <v>6072.5280000000002</v>
      </c>
      <c r="F249" s="19">
        <f t="shared" si="9"/>
        <v>1518132</v>
      </c>
      <c r="G249" s="119">
        <v>2437.5</v>
      </c>
      <c r="H249" s="26">
        <v>297.96758974358977</v>
      </c>
      <c r="I249" s="115">
        <f t="shared" si="10"/>
        <v>726296.00000000012</v>
      </c>
      <c r="J249" s="117">
        <v>2021</v>
      </c>
      <c r="K249" s="139">
        <f t="shared" si="11"/>
        <v>2244428</v>
      </c>
    </row>
    <row r="250" spans="2:11">
      <c r="B250" s="137" t="s">
        <v>4555</v>
      </c>
      <c r="C250" s="43" t="s">
        <v>276</v>
      </c>
      <c r="D250" s="46">
        <v>360</v>
      </c>
      <c r="E250" s="24">
        <v>9561.4527777777785</v>
      </c>
      <c r="F250" s="19">
        <f t="shared" si="9"/>
        <v>3442123.0000000005</v>
      </c>
      <c r="G250" s="119">
        <v>3510</v>
      </c>
      <c r="H250" s="26">
        <v>182.66581196581197</v>
      </c>
      <c r="I250" s="115">
        <f t="shared" si="10"/>
        <v>641157</v>
      </c>
      <c r="J250" s="117">
        <v>2021</v>
      </c>
      <c r="K250" s="139">
        <f t="shared" si="11"/>
        <v>4083280</v>
      </c>
    </row>
    <row r="251" spans="2:11">
      <c r="B251" s="137" t="s">
        <v>277</v>
      </c>
      <c r="C251" s="43" t="s">
        <v>278</v>
      </c>
      <c r="D251" s="46">
        <v>380</v>
      </c>
      <c r="E251" s="24">
        <v>8544.8605263157897</v>
      </c>
      <c r="F251" s="19">
        <f t="shared" si="9"/>
        <v>3247047</v>
      </c>
      <c r="G251" s="119">
        <v>3705</v>
      </c>
      <c r="H251" s="26">
        <v>200.57381916329285</v>
      </c>
      <c r="I251" s="115">
        <f t="shared" si="10"/>
        <v>743126</v>
      </c>
      <c r="J251" s="117">
        <v>2021</v>
      </c>
      <c r="K251" s="139">
        <f t="shared" si="11"/>
        <v>3990173</v>
      </c>
    </row>
    <row r="252" spans="2:11">
      <c r="B252" s="137" t="s">
        <v>279</v>
      </c>
      <c r="C252" s="43" t="s">
        <v>278</v>
      </c>
      <c r="D252" s="46">
        <v>90</v>
      </c>
      <c r="E252" s="24">
        <v>11657.933333333332</v>
      </c>
      <c r="F252" s="19">
        <f t="shared" si="9"/>
        <v>1049214</v>
      </c>
      <c r="G252" s="119">
        <v>877.5</v>
      </c>
      <c r="H252" s="26">
        <v>542.05925925925931</v>
      </c>
      <c r="I252" s="115">
        <f t="shared" si="10"/>
        <v>475657.00000000006</v>
      </c>
      <c r="J252" s="117">
        <v>2021</v>
      </c>
      <c r="K252" s="139">
        <f t="shared" si="11"/>
        <v>1524871</v>
      </c>
    </row>
    <row r="253" spans="2:11">
      <c r="B253" s="137" t="s">
        <v>280</v>
      </c>
      <c r="C253" s="43" t="s">
        <v>224</v>
      </c>
      <c r="D253" s="46">
        <v>200</v>
      </c>
      <c r="E253" s="24">
        <v>7699.9949999999999</v>
      </c>
      <c r="F253" s="19">
        <f t="shared" si="9"/>
        <v>1539999</v>
      </c>
      <c r="G253" s="119">
        <v>4320</v>
      </c>
      <c r="H253" s="26">
        <v>746.45486111111109</v>
      </c>
      <c r="I253" s="115">
        <f t="shared" si="10"/>
        <v>3224685</v>
      </c>
      <c r="J253" s="117">
        <v>2021</v>
      </c>
      <c r="K253" s="139">
        <f t="shared" si="11"/>
        <v>4764684</v>
      </c>
    </row>
    <row r="254" spans="2:11">
      <c r="B254" s="137" t="s">
        <v>4556</v>
      </c>
      <c r="C254" s="43" t="s">
        <v>224</v>
      </c>
      <c r="D254" s="46">
        <v>400</v>
      </c>
      <c r="E254" s="24">
        <v>9424.32</v>
      </c>
      <c r="F254" s="19">
        <f t="shared" si="9"/>
        <v>3769728</v>
      </c>
      <c r="G254" s="119">
        <v>8640</v>
      </c>
      <c r="H254" s="26">
        <v>516.14085648148148</v>
      </c>
      <c r="I254" s="115">
        <f t="shared" si="10"/>
        <v>4459457</v>
      </c>
      <c r="J254" s="117">
        <v>2021</v>
      </c>
      <c r="K254" s="139">
        <f t="shared" si="11"/>
        <v>8229185</v>
      </c>
    </row>
    <row r="255" spans="2:11">
      <c r="B255" s="137" t="s">
        <v>4557</v>
      </c>
      <c r="C255" s="43" t="s">
        <v>281</v>
      </c>
      <c r="D255" s="46">
        <v>190</v>
      </c>
      <c r="E255" s="24">
        <v>2013.3947368421052</v>
      </c>
      <c r="F255" s="19">
        <f t="shared" si="9"/>
        <v>382545</v>
      </c>
      <c r="G255" s="119">
        <v>1852.5</v>
      </c>
      <c r="H255" s="26">
        <v>665.52334682860999</v>
      </c>
      <c r="I255" s="115">
        <f t="shared" si="10"/>
        <v>1232882</v>
      </c>
      <c r="J255" s="117">
        <v>2021</v>
      </c>
      <c r="K255" s="139">
        <f t="shared" si="11"/>
        <v>1615427</v>
      </c>
    </row>
    <row r="256" spans="2:11">
      <c r="B256" s="137" t="s">
        <v>4558</v>
      </c>
      <c r="C256" s="43" t="s">
        <v>281</v>
      </c>
      <c r="D256" s="46">
        <v>550</v>
      </c>
      <c r="E256" s="24">
        <v>5340.6963636363635</v>
      </c>
      <c r="F256" s="19">
        <f t="shared" si="9"/>
        <v>2937383</v>
      </c>
      <c r="G256" s="119">
        <v>5362.5</v>
      </c>
      <c r="H256" s="26">
        <v>698.79123543123546</v>
      </c>
      <c r="I256" s="115">
        <f t="shared" si="10"/>
        <v>3747268</v>
      </c>
      <c r="J256" s="117">
        <v>2021</v>
      </c>
      <c r="K256" s="139">
        <f t="shared" si="11"/>
        <v>6684651</v>
      </c>
    </row>
    <row r="257" spans="2:11">
      <c r="B257" s="137" t="s">
        <v>282</v>
      </c>
      <c r="C257" s="43" t="s">
        <v>283</v>
      </c>
      <c r="D257" s="46">
        <v>1640</v>
      </c>
      <c r="E257" s="24">
        <v>3296.1548780487806</v>
      </c>
      <c r="F257" s="19">
        <f t="shared" si="9"/>
        <v>5405694</v>
      </c>
      <c r="G257" s="119">
        <v>15990</v>
      </c>
      <c r="H257" s="26">
        <v>234.70637898686678</v>
      </c>
      <c r="I257" s="115">
        <f t="shared" si="10"/>
        <v>3752955</v>
      </c>
      <c r="J257" s="117">
        <v>2021</v>
      </c>
      <c r="K257" s="139">
        <f t="shared" si="11"/>
        <v>9158649</v>
      </c>
    </row>
    <row r="258" spans="2:11">
      <c r="B258" s="137" t="s">
        <v>4559</v>
      </c>
      <c r="C258" s="43" t="s">
        <v>284</v>
      </c>
      <c r="D258" s="46">
        <v>700</v>
      </c>
      <c r="E258" s="24">
        <v>7725.6385714285716</v>
      </c>
      <c r="F258" s="19">
        <f t="shared" si="9"/>
        <v>5407947</v>
      </c>
      <c r="G258" s="119">
        <v>16730</v>
      </c>
      <c r="H258" s="26">
        <v>120.20197250448297</v>
      </c>
      <c r="I258" s="115">
        <f t="shared" si="10"/>
        <v>2010979</v>
      </c>
      <c r="J258" s="117">
        <v>2021</v>
      </c>
      <c r="K258" s="139">
        <f t="shared" si="11"/>
        <v>7418926</v>
      </c>
    </row>
    <row r="259" spans="2:11">
      <c r="B259" s="137" t="s">
        <v>4560</v>
      </c>
      <c r="C259" s="43" t="s">
        <v>284</v>
      </c>
      <c r="D259" s="46">
        <v>220</v>
      </c>
      <c r="E259" s="24">
        <v>29802.504545454547</v>
      </c>
      <c r="F259" s="19">
        <f t="shared" si="9"/>
        <v>6556551</v>
      </c>
      <c r="G259" s="119">
        <v>5258</v>
      </c>
      <c r="H259" s="26">
        <v>136.55857740585773</v>
      </c>
      <c r="I259" s="115">
        <f t="shared" si="10"/>
        <v>718025</v>
      </c>
      <c r="J259" s="117">
        <v>2021</v>
      </c>
      <c r="K259" s="139">
        <f t="shared" si="11"/>
        <v>7274576</v>
      </c>
    </row>
    <row r="260" spans="2:11">
      <c r="B260" s="137" t="s">
        <v>285</v>
      </c>
      <c r="C260" s="43" t="s">
        <v>286</v>
      </c>
      <c r="D260" s="46">
        <v>120</v>
      </c>
      <c r="E260" s="24">
        <v>13984.766666666666</v>
      </c>
      <c r="F260" s="19">
        <f t="shared" si="9"/>
        <v>1678172</v>
      </c>
      <c r="G260" s="119">
        <v>1170</v>
      </c>
      <c r="H260" s="26">
        <v>392.0042735042735</v>
      </c>
      <c r="I260" s="115">
        <f t="shared" si="10"/>
        <v>458645</v>
      </c>
      <c r="J260" s="117">
        <v>2021</v>
      </c>
      <c r="K260" s="139">
        <f t="shared" si="11"/>
        <v>2136817</v>
      </c>
    </row>
    <row r="261" spans="2:11">
      <c r="B261" s="137" t="s">
        <v>4561</v>
      </c>
      <c r="C261" s="43" t="s">
        <v>286</v>
      </c>
      <c r="D261" s="46">
        <v>430</v>
      </c>
      <c r="E261" s="24">
        <v>19260.988372093023</v>
      </c>
      <c r="F261" s="19">
        <f t="shared" si="9"/>
        <v>8282225</v>
      </c>
      <c r="G261" s="119">
        <v>4192.5</v>
      </c>
      <c r="H261" s="26">
        <v>243.7669648181276</v>
      </c>
      <c r="I261" s="115">
        <f t="shared" si="10"/>
        <v>1021993</v>
      </c>
      <c r="J261" s="117">
        <v>2021</v>
      </c>
      <c r="K261" s="139">
        <f t="shared" si="11"/>
        <v>9304218</v>
      </c>
    </row>
    <row r="262" spans="2:11">
      <c r="B262" s="137" t="s">
        <v>287</v>
      </c>
      <c r="C262" s="43" t="s">
        <v>288</v>
      </c>
      <c r="D262" s="46">
        <v>300</v>
      </c>
      <c r="E262" s="24">
        <v>2946.99</v>
      </c>
      <c r="F262" s="19">
        <f t="shared" si="9"/>
        <v>884096.99999999988</v>
      </c>
      <c r="G262" s="119">
        <v>2925</v>
      </c>
      <c r="H262" s="26">
        <v>296.83589743589744</v>
      </c>
      <c r="I262" s="115">
        <f t="shared" si="10"/>
        <v>868245</v>
      </c>
      <c r="J262" s="117">
        <v>2021</v>
      </c>
      <c r="K262" s="139">
        <f t="shared" si="11"/>
        <v>1752342</v>
      </c>
    </row>
    <row r="263" spans="2:11">
      <c r="B263" s="137" t="s">
        <v>4562</v>
      </c>
      <c r="C263" s="43" t="s">
        <v>288</v>
      </c>
      <c r="D263" s="46">
        <v>270</v>
      </c>
      <c r="E263" s="24">
        <v>6127.4296296296297</v>
      </c>
      <c r="F263" s="19">
        <f t="shared" si="9"/>
        <v>1654406</v>
      </c>
      <c r="G263" s="119">
        <v>2632.5</v>
      </c>
      <c r="H263" s="26">
        <v>198.89762583095916</v>
      </c>
      <c r="I263" s="115">
        <f t="shared" si="10"/>
        <v>523598</v>
      </c>
      <c r="J263" s="117">
        <v>2021</v>
      </c>
      <c r="K263" s="139">
        <f t="shared" si="11"/>
        <v>2178004</v>
      </c>
    </row>
    <row r="264" spans="2:11">
      <c r="B264" s="137" t="s">
        <v>289</v>
      </c>
      <c r="C264" s="43" t="s">
        <v>249</v>
      </c>
      <c r="D264" s="46">
        <v>100</v>
      </c>
      <c r="E264" s="24">
        <v>16076.66</v>
      </c>
      <c r="F264" s="19">
        <f t="shared" si="9"/>
        <v>1607666</v>
      </c>
      <c r="G264" s="119">
        <v>975</v>
      </c>
      <c r="H264" s="26">
        <v>1756.6328205128204</v>
      </c>
      <c r="I264" s="115">
        <f t="shared" si="10"/>
        <v>1712717</v>
      </c>
      <c r="J264" s="117">
        <v>2021</v>
      </c>
      <c r="K264" s="139">
        <f t="shared" si="11"/>
        <v>3320383</v>
      </c>
    </row>
    <row r="265" spans="2:11">
      <c r="B265" s="137" t="s">
        <v>4563</v>
      </c>
      <c r="C265" s="43" t="s">
        <v>249</v>
      </c>
      <c r="D265" s="46">
        <v>380</v>
      </c>
      <c r="E265" s="24">
        <v>7956.105263157895</v>
      </c>
      <c r="F265" s="19">
        <f t="shared" si="9"/>
        <v>3023320</v>
      </c>
      <c r="G265" s="119">
        <v>3705</v>
      </c>
      <c r="H265" s="26">
        <v>975.37948717948723</v>
      </c>
      <c r="I265" s="115">
        <f t="shared" si="10"/>
        <v>3613781</v>
      </c>
      <c r="J265" s="117">
        <v>2021</v>
      </c>
      <c r="K265" s="139">
        <f t="shared" si="11"/>
        <v>6637101</v>
      </c>
    </row>
    <row r="266" spans="2:11">
      <c r="B266" s="137" t="s">
        <v>4564</v>
      </c>
      <c r="C266" s="43" t="s">
        <v>290</v>
      </c>
      <c r="D266" s="46">
        <v>360</v>
      </c>
      <c r="E266" s="24">
        <v>2060.7416666666668</v>
      </c>
      <c r="F266" s="19">
        <f t="shared" si="9"/>
        <v>741867</v>
      </c>
      <c r="G266" s="119">
        <v>3510</v>
      </c>
      <c r="H266" s="26">
        <v>267.33418803418806</v>
      </c>
      <c r="I266" s="115">
        <f t="shared" si="10"/>
        <v>938343.00000000012</v>
      </c>
      <c r="J266" s="117">
        <v>2021</v>
      </c>
      <c r="K266" s="139">
        <f t="shared" si="11"/>
        <v>1680210</v>
      </c>
    </row>
    <row r="267" spans="2:11">
      <c r="B267" s="137" t="s">
        <v>4565</v>
      </c>
      <c r="C267" s="43" t="s">
        <v>290</v>
      </c>
      <c r="D267" s="46">
        <v>750</v>
      </c>
      <c r="E267" s="24">
        <v>1102.4106666666667</v>
      </c>
      <c r="F267" s="19">
        <f t="shared" si="9"/>
        <v>826808</v>
      </c>
      <c r="G267" s="119">
        <v>7312.5</v>
      </c>
      <c r="H267" s="26">
        <v>229.08499145299146</v>
      </c>
      <c r="I267" s="115">
        <f t="shared" si="10"/>
        <v>1675184</v>
      </c>
      <c r="J267" s="117">
        <v>2021</v>
      </c>
      <c r="K267" s="139">
        <f t="shared" si="11"/>
        <v>2501992</v>
      </c>
    </row>
    <row r="268" spans="2:11">
      <c r="B268" s="137" t="s">
        <v>291</v>
      </c>
      <c r="C268" s="43" t="s">
        <v>252</v>
      </c>
      <c r="D268" s="46">
        <v>140</v>
      </c>
      <c r="E268" s="24">
        <v>15454.221428571429</v>
      </c>
      <c r="F268" s="19">
        <f t="shared" ref="F268:F331" si="12">IFERROR(D268*E268,0)</f>
        <v>2163591</v>
      </c>
      <c r="G268" s="119">
        <v>1365</v>
      </c>
      <c r="H268" s="26">
        <v>1748.7684981684981</v>
      </c>
      <c r="I268" s="115">
        <f t="shared" ref="I268:I331" si="13">IFERROR(G268*H268,"")</f>
        <v>2387069</v>
      </c>
      <c r="J268" s="117">
        <v>2021</v>
      </c>
      <c r="K268" s="139">
        <f t="shared" ref="K268:K331" si="14">IFERROR(ROUND((F268+I268),0),0)</f>
        <v>4550660</v>
      </c>
    </row>
    <row r="269" spans="2:11">
      <c r="B269" s="137" t="s">
        <v>4566</v>
      </c>
      <c r="C269" s="43" t="s">
        <v>252</v>
      </c>
      <c r="D269" s="46">
        <v>320</v>
      </c>
      <c r="E269" s="24">
        <v>4276.046875</v>
      </c>
      <c r="F269" s="19">
        <f t="shared" si="12"/>
        <v>1368335</v>
      </c>
      <c r="G269" s="119">
        <v>3120</v>
      </c>
      <c r="H269" s="26">
        <v>1566.4496794871795</v>
      </c>
      <c r="I269" s="115">
        <f t="shared" si="13"/>
        <v>4887323</v>
      </c>
      <c r="J269" s="117">
        <v>2021</v>
      </c>
      <c r="K269" s="139">
        <f t="shared" si="14"/>
        <v>6255658</v>
      </c>
    </row>
    <row r="270" spans="2:11">
      <c r="B270" s="137" t="s">
        <v>292</v>
      </c>
      <c r="C270" s="43" t="s">
        <v>288</v>
      </c>
      <c r="D270" s="46">
        <v>300</v>
      </c>
      <c r="E270" s="24">
        <v>2946.99</v>
      </c>
      <c r="F270" s="19">
        <f t="shared" si="12"/>
        <v>884096.99999999988</v>
      </c>
      <c r="G270" s="119">
        <v>2925</v>
      </c>
      <c r="H270" s="26">
        <v>296.83589743589744</v>
      </c>
      <c r="I270" s="115">
        <f t="shared" si="13"/>
        <v>868245</v>
      </c>
      <c r="J270" s="117">
        <v>2021</v>
      </c>
      <c r="K270" s="139">
        <f t="shared" si="14"/>
        <v>1752342</v>
      </c>
    </row>
    <row r="271" spans="2:11">
      <c r="B271" s="137" t="s">
        <v>4567</v>
      </c>
      <c r="C271" s="43" t="s">
        <v>288</v>
      </c>
      <c r="D271" s="46">
        <v>300</v>
      </c>
      <c r="E271" s="24">
        <v>2762.6066666666666</v>
      </c>
      <c r="F271" s="19">
        <f t="shared" si="12"/>
        <v>828782</v>
      </c>
      <c r="G271" s="119">
        <v>2925</v>
      </c>
      <c r="H271" s="26">
        <v>329.57299145299146</v>
      </c>
      <c r="I271" s="115">
        <f t="shared" si="13"/>
        <v>964001</v>
      </c>
      <c r="J271" s="117">
        <v>2021</v>
      </c>
      <c r="K271" s="139">
        <f t="shared" si="14"/>
        <v>1792783</v>
      </c>
    </row>
    <row r="272" spans="2:11">
      <c r="B272" s="137" t="s">
        <v>293</v>
      </c>
      <c r="C272" s="43" t="s">
        <v>294</v>
      </c>
      <c r="D272" s="46">
        <v>390</v>
      </c>
      <c r="E272" s="24">
        <v>17350.115384615383</v>
      </c>
      <c r="F272" s="19">
        <f t="shared" si="12"/>
        <v>6766544.9999999991</v>
      </c>
      <c r="G272" s="119">
        <v>3802.5</v>
      </c>
      <c r="H272" s="26">
        <v>1716.8886259040105</v>
      </c>
      <c r="I272" s="115">
        <f t="shared" si="13"/>
        <v>6528469</v>
      </c>
      <c r="J272" s="117">
        <v>2021</v>
      </c>
      <c r="K272" s="139">
        <f t="shared" si="14"/>
        <v>13295014</v>
      </c>
    </row>
    <row r="273" spans="2:11">
      <c r="B273" s="137" t="s">
        <v>4568</v>
      </c>
      <c r="C273" s="43" t="s">
        <v>294</v>
      </c>
      <c r="D273" s="46">
        <v>280</v>
      </c>
      <c r="E273" s="24">
        <v>9016.0071428571428</v>
      </c>
      <c r="F273" s="19">
        <f t="shared" si="12"/>
        <v>2524482</v>
      </c>
      <c r="G273" s="119">
        <v>2730</v>
      </c>
      <c r="H273" s="26">
        <v>1680.0930402930403</v>
      </c>
      <c r="I273" s="115">
        <f t="shared" si="13"/>
        <v>4586654</v>
      </c>
      <c r="J273" s="117">
        <v>2021</v>
      </c>
      <c r="K273" s="139">
        <f t="shared" si="14"/>
        <v>7111136</v>
      </c>
    </row>
    <row r="274" spans="2:11">
      <c r="B274" s="137" t="s">
        <v>4569</v>
      </c>
      <c r="C274" s="43" t="s">
        <v>295</v>
      </c>
      <c r="D274" s="46">
        <v>350</v>
      </c>
      <c r="E274" s="24">
        <v>4665.528571428571</v>
      </c>
      <c r="F274" s="19">
        <f t="shared" si="12"/>
        <v>1632934.9999999998</v>
      </c>
      <c r="G274" s="119">
        <v>3412.5</v>
      </c>
      <c r="H274" s="26">
        <v>1530.2701831501831</v>
      </c>
      <c r="I274" s="115">
        <f t="shared" si="13"/>
        <v>5222047</v>
      </c>
      <c r="J274" s="117">
        <v>2021</v>
      </c>
      <c r="K274" s="139">
        <f t="shared" si="14"/>
        <v>6854982</v>
      </c>
    </row>
    <row r="275" spans="2:11">
      <c r="B275" s="137" t="s">
        <v>4570</v>
      </c>
      <c r="C275" s="43" t="s">
        <v>3512</v>
      </c>
      <c r="D275" s="46">
        <v>160</v>
      </c>
      <c r="E275" s="24">
        <v>13285.268749999999</v>
      </c>
      <c r="F275" s="19">
        <f t="shared" si="12"/>
        <v>2125643</v>
      </c>
      <c r="G275" s="119">
        <v>1560</v>
      </c>
      <c r="H275" s="26">
        <v>0</v>
      </c>
      <c r="I275" s="115">
        <f t="shared" si="13"/>
        <v>0</v>
      </c>
      <c r="J275" s="117">
        <v>2021</v>
      </c>
      <c r="K275" s="139">
        <f t="shared" si="14"/>
        <v>2125643</v>
      </c>
    </row>
    <row r="276" spans="2:11">
      <c r="B276" s="137" t="s">
        <v>296</v>
      </c>
      <c r="C276" s="43" t="s">
        <v>297</v>
      </c>
      <c r="D276" s="46">
        <v>560</v>
      </c>
      <c r="E276" s="24">
        <v>6644.5464285714288</v>
      </c>
      <c r="F276" s="19">
        <f t="shared" si="12"/>
        <v>3720946</v>
      </c>
      <c r="G276" s="119">
        <v>5460</v>
      </c>
      <c r="H276" s="26">
        <v>279.60879120879122</v>
      </c>
      <c r="I276" s="115">
        <f t="shared" si="13"/>
        <v>1526664</v>
      </c>
      <c r="J276" s="117">
        <v>2021</v>
      </c>
      <c r="K276" s="139">
        <f t="shared" si="14"/>
        <v>5247610</v>
      </c>
    </row>
    <row r="277" spans="2:11">
      <c r="B277" s="137" t="s">
        <v>4571</v>
      </c>
      <c r="C277" s="43" t="s">
        <v>297</v>
      </c>
      <c r="D277" s="46">
        <v>270</v>
      </c>
      <c r="E277" s="24">
        <v>13185.896296296296</v>
      </c>
      <c r="F277" s="19">
        <f t="shared" si="12"/>
        <v>3560192</v>
      </c>
      <c r="G277" s="119">
        <v>2632.5</v>
      </c>
      <c r="H277" s="26">
        <v>301.18480531813867</v>
      </c>
      <c r="I277" s="115">
        <f t="shared" si="13"/>
        <v>792869</v>
      </c>
      <c r="J277" s="117">
        <v>2021</v>
      </c>
      <c r="K277" s="139">
        <f t="shared" si="14"/>
        <v>4353061</v>
      </c>
    </row>
    <row r="278" spans="2:11">
      <c r="B278" s="137" t="s">
        <v>298</v>
      </c>
      <c r="C278" s="43" t="s">
        <v>294</v>
      </c>
      <c r="D278" s="46">
        <v>220</v>
      </c>
      <c r="E278" s="24">
        <v>12062.272727272728</v>
      </c>
      <c r="F278" s="19">
        <f t="shared" si="12"/>
        <v>2653700</v>
      </c>
      <c r="G278" s="119">
        <v>2145</v>
      </c>
      <c r="H278" s="26">
        <v>857.030303030303</v>
      </c>
      <c r="I278" s="115">
        <f t="shared" si="13"/>
        <v>1838330</v>
      </c>
      <c r="J278" s="117">
        <v>2021</v>
      </c>
      <c r="K278" s="139">
        <f t="shared" si="14"/>
        <v>4492030</v>
      </c>
    </row>
    <row r="279" spans="2:11">
      <c r="B279" s="137" t="s">
        <v>4572</v>
      </c>
      <c r="C279" s="43" t="s">
        <v>299</v>
      </c>
      <c r="D279" s="46">
        <v>460</v>
      </c>
      <c r="E279" s="24">
        <v>1459.4652173913043</v>
      </c>
      <c r="F279" s="19">
        <f t="shared" si="12"/>
        <v>671354</v>
      </c>
      <c r="G279" s="119">
        <v>4485</v>
      </c>
      <c r="H279" s="26">
        <v>405.58639910813827</v>
      </c>
      <c r="I279" s="115">
        <f t="shared" si="13"/>
        <v>1819055.0000000002</v>
      </c>
      <c r="J279" s="117">
        <v>2021</v>
      </c>
      <c r="K279" s="139">
        <f t="shared" si="14"/>
        <v>2490409</v>
      </c>
    </row>
    <row r="280" spans="2:11">
      <c r="B280" s="137" t="s">
        <v>300</v>
      </c>
      <c r="C280" s="43" t="s">
        <v>299</v>
      </c>
      <c r="D280" s="46">
        <v>210</v>
      </c>
      <c r="E280" s="24">
        <v>4764.4666666666662</v>
      </c>
      <c r="F280" s="19">
        <f t="shared" si="12"/>
        <v>1000537.9999999999</v>
      </c>
      <c r="G280" s="119">
        <v>2047.5</v>
      </c>
      <c r="H280" s="26">
        <v>1107.7572649572649</v>
      </c>
      <c r="I280" s="115">
        <f t="shared" si="13"/>
        <v>2268133</v>
      </c>
      <c r="J280" s="117">
        <v>2021</v>
      </c>
      <c r="K280" s="139">
        <f t="shared" si="14"/>
        <v>3268671</v>
      </c>
    </row>
    <row r="281" spans="2:11">
      <c r="B281" s="137" t="s">
        <v>3526</v>
      </c>
      <c r="C281" s="43" t="s">
        <v>3512</v>
      </c>
      <c r="D281" s="46">
        <v>100</v>
      </c>
      <c r="E281" s="24">
        <v>8068.27</v>
      </c>
      <c r="F281" s="19">
        <f t="shared" si="12"/>
        <v>806827</v>
      </c>
      <c r="G281" s="119">
        <v>975</v>
      </c>
      <c r="H281" s="26">
        <v>770.54256410256414</v>
      </c>
      <c r="I281" s="115">
        <f t="shared" si="13"/>
        <v>751279</v>
      </c>
      <c r="J281" s="117">
        <v>2021</v>
      </c>
      <c r="K281" s="139">
        <f t="shared" si="14"/>
        <v>1558106</v>
      </c>
    </row>
    <row r="282" spans="2:11">
      <c r="B282" s="137" t="s">
        <v>4573</v>
      </c>
      <c r="C282" s="43" t="s">
        <v>299</v>
      </c>
      <c r="D282" s="46">
        <v>300</v>
      </c>
      <c r="E282" s="24">
        <v>7743.8033333333333</v>
      </c>
      <c r="F282" s="19">
        <f t="shared" si="12"/>
        <v>2323141</v>
      </c>
      <c r="G282" s="119">
        <v>2925</v>
      </c>
      <c r="H282" s="26">
        <v>1133.7846153846153</v>
      </c>
      <c r="I282" s="115">
        <f t="shared" si="13"/>
        <v>3316320</v>
      </c>
      <c r="J282" s="117">
        <v>2021</v>
      </c>
      <c r="K282" s="139">
        <f t="shared" si="14"/>
        <v>5639461</v>
      </c>
    </row>
    <row r="283" spans="2:11">
      <c r="B283" s="137" t="s">
        <v>301</v>
      </c>
      <c r="C283" s="43" t="s">
        <v>224</v>
      </c>
      <c r="D283" s="46">
        <v>450</v>
      </c>
      <c r="E283" s="24">
        <v>5473.64</v>
      </c>
      <c r="F283" s="19">
        <f t="shared" si="12"/>
        <v>2463138</v>
      </c>
      <c r="G283" s="119">
        <v>9720</v>
      </c>
      <c r="H283" s="26">
        <v>1064.1026748971194</v>
      </c>
      <c r="I283" s="115">
        <f t="shared" si="13"/>
        <v>10343078</v>
      </c>
      <c r="J283" s="117">
        <v>2021</v>
      </c>
      <c r="K283" s="139">
        <f t="shared" si="14"/>
        <v>12806216</v>
      </c>
    </row>
    <row r="284" spans="2:11">
      <c r="B284" s="137" t="s">
        <v>4574</v>
      </c>
      <c r="C284" s="43" t="s">
        <v>224</v>
      </c>
      <c r="D284" s="46">
        <v>90</v>
      </c>
      <c r="E284" s="24">
        <v>3925.3</v>
      </c>
      <c r="F284" s="19">
        <f t="shared" si="12"/>
        <v>353277</v>
      </c>
      <c r="G284" s="119">
        <v>2916</v>
      </c>
      <c r="H284" s="26">
        <v>859.68278463648835</v>
      </c>
      <c r="I284" s="115">
        <f t="shared" si="13"/>
        <v>2506835</v>
      </c>
      <c r="J284" s="117">
        <v>2021</v>
      </c>
      <c r="K284" s="139">
        <f t="shared" si="14"/>
        <v>2860112</v>
      </c>
    </row>
    <row r="285" spans="2:11">
      <c r="B285" s="137" t="s">
        <v>302</v>
      </c>
      <c r="C285" s="43" t="s">
        <v>299</v>
      </c>
      <c r="D285" s="46">
        <v>90</v>
      </c>
      <c r="E285" s="24">
        <v>6315.5555555555557</v>
      </c>
      <c r="F285" s="19">
        <f t="shared" si="12"/>
        <v>568400</v>
      </c>
      <c r="G285" s="119">
        <v>877.5</v>
      </c>
      <c r="H285" s="26">
        <v>2155.1874643874644</v>
      </c>
      <c r="I285" s="115">
        <f t="shared" si="13"/>
        <v>1891177</v>
      </c>
      <c r="J285" s="117">
        <v>2021</v>
      </c>
      <c r="K285" s="139">
        <f t="shared" si="14"/>
        <v>2459577</v>
      </c>
    </row>
    <row r="286" spans="2:11">
      <c r="B286" s="137" t="s">
        <v>4575</v>
      </c>
      <c r="C286" s="43" t="s">
        <v>299</v>
      </c>
      <c r="D286" s="46">
        <v>180</v>
      </c>
      <c r="E286" s="24">
        <v>5114.2722222222219</v>
      </c>
      <c r="F286" s="19">
        <f t="shared" si="12"/>
        <v>920569</v>
      </c>
      <c r="G286" s="119">
        <v>3510</v>
      </c>
      <c r="H286" s="26">
        <v>665.51452991452993</v>
      </c>
      <c r="I286" s="115">
        <f t="shared" si="13"/>
        <v>2335956</v>
      </c>
      <c r="J286" s="117">
        <v>2021</v>
      </c>
      <c r="K286" s="139">
        <f t="shared" si="14"/>
        <v>3256525</v>
      </c>
    </row>
    <row r="287" spans="2:11">
      <c r="B287" s="137" t="s">
        <v>303</v>
      </c>
      <c r="C287" s="43" t="s">
        <v>304</v>
      </c>
      <c r="D287" s="46">
        <v>350</v>
      </c>
      <c r="E287" s="24">
        <v>9322.1085714285709</v>
      </c>
      <c r="F287" s="19">
        <f t="shared" si="12"/>
        <v>3262738</v>
      </c>
      <c r="G287" s="119">
        <v>7560</v>
      </c>
      <c r="H287" s="26">
        <v>597.97261904761899</v>
      </c>
      <c r="I287" s="115">
        <f t="shared" si="13"/>
        <v>4520673</v>
      </c>
      <c r="J287" s="117">
        <v>2021</v>
      </c>
      <c r="K287" s="139">
        <f t="shared" si="14"/>
        <v>7783411</v>
      </c>
    </row>
    <row r="288" spans="2:11">
      <c r="B288" s="137" t="s">
        <v>4576</v>
      </c>
      <c r="C288" s="43" t="s">
        <v>304</v>
      </c>
      <c r="D288" s="46">
        <v>310</v>
      </c>
      <c r="E288" s="24">
        <v>12828.577419354839</v>
      </c>
      <c r="F288" s="19">
        <f t="shared" si="12"/>
        <v>3976859</v>
      </c>
      <c r="G288" s="119">
        <v>6696</v>
      </c>
      <c r="H288" s="26">
        <v>716.63291517323773</v>
      </c>
      <c r="I288" s="115">
        <f t="shared" si="13"/>
        <v>4798574</v>
      </c>
      <c r="J288" s="117">
        <v>2021</v>
      </c>
      <c r="K288" s="139">
        <f t="shared" si="14"/>
        <v>8775433</v>
      </c>
    </row>
    <row r="289" spans="2:11">
      <c r="B289" s="137" t="s">
        <v>305</v>
      </c>
      <c r="C289" s="43" t="s">
        <v>306</v>
      </c>
      <c r="D289" s="46">
        <v>100</v>
      </c>
      <c r="E289" s="24">
        <v>8829.48</v>
      </c>
      <c r="F289" s="19">
        <f t="shared" si="12"/>
        <v>882948</v>
      </c>
      <c r="G289" s="119">
        <v>975</v>
      </c>
      <c r="H289" s="26">
        <v>466.03897435897437</v>
      </c>
      <c r="I289" s="115">
        <f t="shared" si="13"/>
        <v>454388</v>
      </c>
      <c r="J289" s="117">
        <v>2021</v>
      </c>
      <c r="K289" s="139">
        <f t="shared" si="14"/>
        <v>1337336</v>
      </c>
    </row>
    <row r="290" spans="2:11">
      <c r="B290" s="137" t="s">
        <v>4577</v>
      </c>
      <c r="C290" s="43" t="s">
        <v>306</v>
      </c>
      <c r="D290" s="46">
        <v>180</v>
      </c>
      <c r="E290" s="24">
        <v>4960.9444444444443</v>
      </c>
      <c r="F290" s="19">
        <f t="shared" si="12"/>
        <v>892970</v>
      </c>
      <c r="G290" s="119">
        <v>1755</v>
      </c>
      <c r="H290" s="26">
        <v>225.05413105413106</v>
      </c>
      <c r="I290" s="115">
        <f t="shared" si="13"/>
        <v>394970</v>
      </c>
      <c r="J290" s="117">
        <v>2021</v>
      </c>
      <c r="K290" s="139">
        <f t="shared" si="14"/>
        <v>1287940</v>
      </c>
    </row>
    <row r="291" spans="2:11">
      <c r="B291" s="137" t="s">
        <v>307</v>
      </c>
      <c r="C291" s="43" t="s">
        <v>308</v>
      </c>
      <c r="D291" s="46">
        <v>200</v>
      </c>
      <c r="E291" s="24">
        <v>15369.945</v>
      </c>
      <c r="F291" s="19">
        <f t="shared" si="12"/>
        <v>3073989</v>
      </c>
      <c r="G291" s="119">
        <v>1950</v>
      </c>
      <c r="H291" s="26">
        <v>1436.2005128205128</v>
      </c>
      <c r="I291" s="115">
        <f t="shared" si="13"/>
        <v>2800591</v>
      </c>
      <c r="J291" s="117">
        <v>2021</v>
      </c>
      <c r="K291" s="139">
        <f t="shared" si="14"/>
        <v>5874580</v>
      </c>
    </row>
    <row r="292" spans="2:11">
      <c r="B292" s="137" t="s">
        <v>4578</v>
      </c>
      <c r="C292" s="43" t="s">
        <v>308</v>
      </c>
      <c r="D292" s="46">
        <v>200</v>
      </c>
      <c r="E292" s="24">
        <v>7488.4250000000002</v>
      </c>
      <c r="F292" s="19">
        <f t="shared" si="12"/>
        <v>1497685</v>
      </c>
      <c r="G292" s="119">
        <v>1950</v>
      </c>
      <c r="H292" s="26">
        <v>869.01128205128202</v>
      </c>
      <c r="I292" s="115">
        <f t="shared" si="13"/>
        <v>1694572</v>
      </c>
      <c r="J292" s="117">
        <v>2021</v>
      </c>
      <c r="K292" s="139">
        <f t="shared" si="14"/>
        <v>3192257</v>
      </c>
    </row>
    <row r="293" spans="2:11">
      <c r="B293" s="137" t="s">
        <v>309</v>
      </c>
      <c r="C293" s="43" t="s">
        <v>294</v>
      </c>
      <c r="D293" s="46">
        <v>220</v>
      </c>
      <c r="E293" s="24">
        <v>12062.272727272728</v>
      </c>
      <c r="F293" s="19">
        <f t="shared" si="12"/>
        <v>2653700</v>
      </c>
      <c r="G293" s="119">
        <v>2145</v>
      </c>
      <c r="H293" s="26">
        <v>857.030303030303</v>
      </c>
      <c r="I293" s="115">
        <f t="shared" si="13"/>
        <v>1838330</v>
      </c>
      <c r="J293" s="117">
        <v>2021</v>
      </c>
      <c r="K293" s="139">
        <f t="shared" si="14"/>
        <v>4492030</v>
      </c>
    </row>
    <row r="294" spans="2:11">
      <c r="B294" s="137" t="s">
        <v>4579</v>
      </c>
      <c r="C294" s="43" t="s">
        <v>294</v>
      </c>
      <c r="D294" s="46">
        <v>190</v>
      </c>
      <c r="E294" s="24">
        <v>7508.9263157894738</v>
      </c>
      <c r="F294" s="19">
        <f t="shared" si="12"/>
        <v>1426696</v>
      </c>
      <c r="G294" s="119">
        <v>1852.5</v>
      </c>
      <c r="H294" s="26">
        <v>1958.7632928475034</v>
      </c>
      <c r="I294" s="115">
        <f t="shared" si="13"/>
        <v>3628609</v>
      </c>
      <c r="J294" s="117">
        <v>2021</v>
      </c>
      <c r="K294" s="139">
        <f t="shared" si="14"/>
        <v>5055305</v>
      </c>
    </row>
    <row r="295" spans="2:11">
      <c r="B295" s="137" t="s">
        <v>310</v>
      </c>
      <c r="C295" s="43" t="s">
        <v>294</v>
      </c>
      <c r="D295" s="46">
        <v>390</v>
      </c>
      <c r="E295" s="24">
        <v>17350.115384615383</v>
      </c>
      <c r="F295" s="19">
        <f t="shared" si="12"/>
        <v>6766544.9999999991</v>
      </c>
      <c r="G295" s="119">
        <v>3802.5</v>
      </c>
      <c r="H295" s="26">
        <v>1716.8886259040105</v>
      </c>
      <c r="I295" s="115">
        <f t="shared" si="13"/>
        <v>6528469</v>
      </c>
      <c r="J295" s="117">
        <v>2021</v>
      </c>
      <c r="K295" s="139">
        <f t="shared" si="14"/>
        <v>13295014</v>
      </c>
    </row>
    <row r="296" spans="2:11">
      <c r="B296" s="137" t="s">
        <v>4580</v>
      </c>
      <c r="C296" s="43" t="s">
        <v>294</v>
      </c>
      <c r="D296" s="46">
        <v>230</v>
      </c>
      <c r="E296" s="24">
        <v>5123.2304347826084</v>
      </c>
      <c r="F296" s="19">
        <f t="shared" si="12"/>
        <v>1178343</v>
      </c>
      <c r="G296" s="119">
        <v>2242.5</v>
      </c>
      <c r="H296" s="26">
        <v>1797.7502787068004</v>
      </c>
      <c r="I296" s="115">
        <f t="shared" si="13"/>
        <v>4031455</v>
      </c>
      <c r="J296" s="117">
        <v>2021</v>
      </c>
      <c r="K296" s="139">
        <f t="shared" si="14"/>
        <v>5209798</v>
      </c>
    </row>
    <row r="297" spans="2:11">
      <c r="B297" s="137" t="s">
        <v>311</v>
      </c>
      <c r="C297" s="43" t="s">
        <v>312</v>
      </c>
      <c r="D297" s="46">
        <v>80</v>
      </c>
      <c r="E297" s="24">
        <v>9542.75</v>
      </c>
      <c r="F297" s="19">
        <f t="shared" si="12"/>
        <v>763420</v>
      </c>
      <c r="G297" s="119">
        <v>1728</v>
      </c>
      <c r="H297" s="26">
        <v>3232.7690972222222</v>
      </c>
      <c r="I297" s="115">
        <f t="shared" si="13"/>
        <v>5586225</v>
      </c>
      <c r="J297" s="117">
        <v>2021</v>
      </c>
      <c r="K297" s="139">
        <f t="shared" si="14"/>
        <v>6349645</v>
      </c>
    </row>
    <row r="298" spans="2:11">
      <c r="B298" s="137" t="s">
        <v>4581</v>
      </c>
      <c r="C298" s="43" t="s">
        <v>312</v>
      </c>
      <c r="D298" s="46">
        <v>410</v>
      </c>
      <c r="E298" s="24">
        <v>6825.1536585365857</v>
      </c>
      <c r="F298" s="19">
        <f t="shared" si="12"/>
        <v>2798313</v>
      </c>
      <c r="G298" s="119">
        <v>8856</v>
      </c>
      <c r="H298" s="26">
        <v>1300.2427732610658</v>
      </c>
      <c r="I298" s="115">
        <f t="shared" si="13"/>
        <v>11514950</v>
      </c>
      <c r="J298" s="117">
        <v>2021</v>
      </c>
      <c r="K298" s="139">
        <f t="shared" si="14"/>
        <v>14313263</v>
      </c>
    </row>
    <row r="299" spans="2:11">
      <c r="B299" s="137" t="s">
        <v>313</v>
      </c>
      <c r="C299" s="43" t="s">
        <v>304</v>
      </c>
      <c r="D299" s="46">
        <v>350</v>
      </c>
      <c r="E299" s="24">
        <v>9322.1085714285709</v>
      </c>
      <c r="F299" s="19">
        <f t="shared" si="12"/>
        <v>3262738</v>
      </c>
      <c r="G299" s="119">
        <v>7560</v>
      </c>
      <c r="H299" s="26">
        <v>597.97261904761899</v>
      </c>
      <c r="I299" s="115">
        <f t="shared" si="13"/>
        <v>4520673</v>
      </c>
      <c r="J299" s="117">
        <v>2021</v>
      </c>
      <c r="K299" s="139">
        <f t="shared" si="14"/>
        <v>7783411</v>
      </c>
    </row>
    <row r="300" spans="2:11">
      <c r="B300" s="137" t="s">
        <v>4582</v>
      </c>
      <c r="C300" s="43" t="s">
        <v>304</v>
      </c>
      <c r="D300" s="46">
        <v>90</v>
      </c>
      <c r="E300" s="24">
        <v>28586.400000000001</v>
      </c>
      <c r="F300" s="19">
        <f t="shared" si="12"/>
        <v>2572776</v>
      </c>
      <c r="G300" s="119">
        <v>1944</v>
      </c>
      <c r="H300" s="26">
        <v>2410.974794238683</v>
      </c>
      <c r="I300" s="115">
        <f t="shared" si="13"/>
        <v>4686935</v>
      </c>
      <c r="J300" s="117">
        <v>2021</v>
      </c>
      <c r="K300" s="139">
        <f t="shared" si="14"/>
        <v>7259711</v>
      </c>
    </row>
    <row r="301" spans="2:11">
      <c r="B301" s="137" t="s">
        <v>4583</v>
      </c>
      <c r="C301" s="43" t="s">
        <v>306</v>
      </c>
      <c r="D301" s="46">
        <v>250</v>
      </c>
      <c r="E301" s="24">
        <v>1942.432</v>
      </c>
      <c r="F301" s="19">
        <f t="shared" si="12"/>
        <v>485608</v>
      </c>
      <c r="G301" s="119">
        <v>2437.5</v>
      </c>
      <c r="H301" s="26">
        <v>181.01907692307691</v>
      </c>
      <c r="I301" s="115">
        <f t="shared" si="13"/>
        <v>441233.99999999994</v>
      </c>
      <c r="J301" s="117">
        <v>2021</v>
      </c>
      <c r="K301" s="139">
        <f t="shared" si="14"/>
        <v>926842</v>
      </c>
    </row>
    <row r="302" spans="2:11">
      <c r="B302" s="137" t="s">
        <v>4584</v>
      </c>
      <c r="C302" s="43" t="s">
        <v>306</v>
      </c>
      <c r="D302" s="46">
        <v>110</v>
      </c>
      <c r="E302" s="24">
        <v>4481.8999999999996</v>
      </c>
      <c r="F302" s="19">
        <f t="shared" si="12"/>
        <v>493008.99999999994</v>
      </c>
      <c r="G302" s="119">
        <v>1072.5</v>
      </c>
      <c r="H302" s="26">
        <v>430.45501165501167</v>
      </c>
      <c r="I302" s="115">
        <f t="shared" si="13"/>
        <v>461663</v>
      </c>
      <c r="J302" s="117">
        <v>2021</v>
      </c>
      <c r="K302" s="139">
        <f t="shared" si="14"/>
        <v>954672</v>
      </c>
    </row>
    <row r="303" spans="2:11">
      <c r="B303" s="137" t="s">
        <v>4585</v>
      </c>
      <c r="C303" s="43" t="s">
        <v>314</v>
      </c>
      <c r="D303" s="46">
        <v>210</v>
      </c>
      <c r="E303" s="24">
        <v>9107.8380952380958</v>
      </c>
      <c r="F303" s="19">
        <f t="shared" si="12"/>
        <v>1912646</v>
      </c>
      <c r="G303" s="119">
        <v>2047.5</v>
      </c>
      <c r="H303" s="26">
        <v>196.07374847374848</v>
      </c>
      <c r="I303" s="115">
        <f t="shared" si="13"/>
        <v>401461</v>
      </c>
      <c r="J303" s="117">
        <v>2021</v>
      </c>
      <c r="K303" s="139">
        <f t="shared" si="14"/>
        <v>2314107</v>
      </c>
    </row>
    <row r="304" spans="2:11">
      <c r="B304" s="137" t="s">
        <v>4586</v>
      </c>
      <c r="C304" s="43" t="s">
        <v>314</v>
      </c>
      <c r="D304" s="46">
        <v>600</v>
      </c>
      <c r="E304" s="24">
        <v>9739.6516666666666</v>
      </c>
      <c r="F304" s="19">
        <f t="shared" si="12"/>
        <v>5843791</v>
      </c>
      <c r="G304" s="119">
        <v>5850</v>
      </c>
      <c r="H304" s="26">
        <v>178.79589743589744</v>
      </c>
      <c r="I304" s="115">
        <f t="shared" si="13"/>
        <v>1045956</v>
      </c>
      <c r="J304" s="117">
        <v>2021</v>
      </c>
      <c r="K304" s="139">
        <f t="shared" si="14"/>
        <v>6889747</v>
      </c>
    </row>
    <row r="305" spans="2:11">
      <c r="B305" s="137" t="s">
        <v>4587</v>
      </c>
      <c r="C305" s="43" t="s">
        <v>315</v>
      </c>
      <c r="D305" s="46">
        <v>670</v>
      </c>
      <c r="E305" s="24">
        <v>9105.6298507462689</v>
      </c>
      <c r="F305" s="19">
        <f t="shared" si="12"/>
        <v>6100772</v>
      </c>
      <c r="G305" s="119">
        <v>12127</v>
      </c>
      <c r="H305" s="26">
        <v>166.55075451471922</v>
      </c>
      <c r="I305" s="115">
        <f t="shared" si="13"/>
        <v>2019761</v>
      </c>
      <c r="J305" s="117">
        <v>2021</v>
      </c>
      <c r="K305" s="139">
        <f t="shared" si="14"/>
        <v>8120533</v>
      </c>
    </row>
    <row r="306" spans="2:11">
      <c r="B306" s="137" t="s">
        <v>4588</v>
      </c>
      <c r="C306" s="43" t="s">
        <v>315</v>
      </c>
      <c r="D306" s="46">
        <v>640</v>
      </c>
      <c r="E306" s="24">
        <v>2523.9734374999998</v>
      </c>
      <c r="F306" s="19">
        <f t="shared" si="12"/>
        <v>1615343</v>
      </c>
      <c r="G306" s="119">
        <v>11584</v>
      </c>
      <c r="H306" s="26">
        <v>283.27063190607737</v>
      </c>
      <c r="I306" s="115">
        <f t="shared" si="13"/>
        <v>3281407.0000000005</v>
      </c>
      <c r="J306" s="117">
        <v>2021</v>
      </c>
      <c r="K306" s="139">
        <f t="shared" si="14"/>
        <v>4896750</v>
      </c>
    </row>
    <row r="307" spans="2:11">
      <c r="B307" s="137" t="s">
        <v>316</v>
      </c>
      <c r="C307" s="43" t="s">
        <v>317</v>
      </c>
      <c r="D307" s="46">
        <v>230</v>
      </c>
      <c r="E307" s="24">
        <v>14227.173913043478</v>
      </c>
      <c r="F307" s="19">
        <f t="shared" si="12"/>
        <v>3272250</v>
      </c>
      <c r="G307" s="119">
        <v>2242.5</v>
      </c>
      <c r="H307" s="26">
        <v>2976.8954292084727</v>
      </c>
      <c r="I307" s="115">
        <f t="shared" si="13"/>
        <v>6675688</v>
      </c>
      <c r="J307" s="117">
        <v>2021</v>
      </c>
      <c r="K307" s="139">
        <f t="shared" si="14"/>
        <v>9947938</v>
      </c>
    </row>
    <row r="308" spans="2:11">
      <c r="B308" s="137" t="s">
        <v>4589</v>
      </c>
      <c r="C308" s="43" t="s">
        <v>317</v>
      </c>
      <c r="D308" s="46">
        <v>300</v>
      </c>
      <c r="E308" s="24">
        <v>15707.73</v>
      </c>
      <c r="F308" s="19">
        <f t="shared" si="12"/>
        <v>4712319</v>
      </c>
      <c r="G308" s="119">
        <v>2925</v>
      </c>
      <c r="H308" s="26">
        <v>1978.9876923076922</v>
      </c>
      <c r="I308" s="115">
        <f t="shared" si="13"/>
        <v>5788539</v>
      </c>
      <c r="J308" s="117">
        <v>2021</v>
      </c>
      <c r="K308" s="139">
        <f t="shared" si="14"/>
        <v>10500858</v>
      </c>
    </row>
    <row r="309" spans="2:11">
      <c r="B309" s="137" t="s">
        <v>318</v>
      </c>
      <c r="C309" s="43" t="s">
        <v>319</v>
      </c>
      <c r="D309" s="46">
        <v>210</v>
      </c>
      <c r="E309" s="24">
        <v>8187.3142857142857</v>
      </c>
      <c r="F309" s="19">
        <f t="shared" si="12"/>
        <v>1719336</v>
      </c>
      <c r="G309" s="119">
        <v>2047.5</v>
      </c>
      <c r="H309" s="26">
        <v>1705.1653235653237</v>
      </c>
      <c r="I309" s="115">
        <f t="shared" si="13"/>
        <v>3491326</v>
      </c>
      <c r="J309" s="117">
        <v>2021</v>
      </c>
      <c r="K309" s="139">
        <f t="shared" si="14"/>
        <v>5210662</v>
      </c>
    </row>
    <row r="310" spans="2:11">
      <c r="B310" s="137" t="s">
        <v>320</v>
      </c>
      <c r="C310" s="43" t="s">
        <v>319</v>
      </c>
      <c r="D310" s="46">
        <v>190</v>
      </c>
      <c r="E310" s="24">
        <v>7348.3157894736842</v>
      </c>
      <c r="F310" s="19">
        <f t="shared" si="12"/>
        <v>1396180</v>
      </c>
      <c r="G310" s="119">
        <v>1852.5</v>
      </c>
      <c r="H310" s="26">
        <v>2279.9465587044533</v>
      </c>
      <c r="I310" s="115">
        <f t="shared" si="13"/>
        <v>4223601</v>
      </c>
      <c r="J310" s="117">
        <v>2021</v>
      </c>
      <c r="K310" s="139">
        <f t="shared" si="14"/>
        <v>5619781</v>
      </c>
    </row>
    <row r="311" spans="2:11">
      <c r="B311" s="137" t="s">
        <v>321</v>
      </c>
      <c r="C311" s="43" t="s">
        <v>317</v>
      </c>
      <c r="D311" s="46">
        <v>90</v>
      </c>
      <c r="E311" s="24">
        <v>38518.433333333334</v>
      </c>
      <c r="F311" s="19">
        <f t="shared" si="12"/>
        <v>3466659</v>
      </c>
      <c r="G311" s="119">
        <v>877.5</v>
      </c>
      <c r="H311" s="26">
        <v>4374.1025641025644</v>
      </c>
      <c r="I311" s="115">
        <f t="shared" si="13"/>
        <v>3838275.0000000005</v>
      </c>
      <c r="J311" s="117">
        <v>2021</v>
      </c>
      <c r="K311" s="139">
        <f t="shared" si="14"/>
        <v>7304934</v>
      </c>
    </row>
    <row r="312" spans="2:11">
      <c r="B312" s="137" t="s">
        <v>4590</v>
      </c>
      <c r="C312" s="43" t="s">
        <v>317</v>
      </c>
      <c r="D312" s="46">
        <v>350</v>
      </c>
      <c r="E312" s="24">
        <v>13079.488571428572</v>
      </c>
      <c r="F312" s="19">
        <f t="shared" si="12"/>
        <v>4577821</v>
      </c>
      <c r="G312" s="119">
        <v>3412.5</v>
      </c>
      <c r="H312" s="26">
        <v>1418.5849084249085</v>
      </c>
      <c r="I312" s="115">
        <f t="shared" si="13"/>
        <v>4840921</v>
      </c>
      <c r="J312" s="117">
        <v>2021</v>
      </c>
      <c r="K312" s="139">
        <f t="shared" si="14"/>
        <v>9418742</v>
      </c>
    </row>
    <row r="313" spans="2:11">
      <c r="B313" s="137" t="s">
        <v>322</v>
      </c>
      <c r="C313" s="43" t="s">
        <v>319</v>
      </c>
      <c r="D313" s="46">
        <v>210</v>
      </c>
      <c r="E313" s="24">
        <v>8187.3142857142857</v>
      </c>
      <c r="F313" s="19">
        <f t="shared" si="12"/>
        <v>1719336</v>
      </c>
      <c r="G313" s="119">
        <v>2047.5</v>
      </c>
      <c r="H313" s="26">
        <v>1705.1653235653237</v>
      </c>
      <c r="I313" s="115">
        <f t="shared" si="13"/>
        <v>3491326</v>
      </c>
      <c r="J313" s="117">
        <v>2021</v>
      </c>
      <c r="K313" s="139">
        <f t="shared" si="14"/>
        <v>5210662</v>
      </c>
    </row>
    <row r="314" spans="2:11">
      <c r="B314" s="137" t="s">
        <v>4591</v>
      </c>
      <c r="C314" s="43" t="s">
        <v>319</v>
      </c>
      <c r="D314" s="46">
        <v>320</v>
      </c>
      <c r="E314" s="24">
        <v>6283.6218749999998</v>
      </c>
      <c r="F314" s="19">
        <f t="shared" si="12"/>
        <v>2010759</v>
      </c>
      <c r="G314" s="119">
        <v>3120</v>
      </c>
      <c r="H314" s="26">
        <v>1488.1996794871795</v>
      </c>
      <c r="I314" s="115">
        <f t="shared" si="13"/>
        <v>4643183</v>
      </c>
      <c r="J314" s="117">
        <v>2021</v>
      </c>
      <c r="K314" s="139">
        <f t="shared" si="14"/>
        <v>6653942</v>
      </c>
    </row>
    <row r="315" spans="2:11">
      <c r="B315" s="137" t="s">
        <v>4592</v>
      </c>
      <c r="C315" s="43" t="s">
        <v>323</v>
      </c>
      <c r="D315" s="46">
        <v>340</v>
      </c>
      <c r="E315" s="24">
        <v>25412.55</v>
      </c>
      <c r="F315" s="19">
        <f t="shared" si="12"/>
        <v>8640267</v>
      </c>
      <c r="G315" s="119">
        <v>12444</v>
      </c>
      <c r="H315" s="26">
        <v>592.17373834779812</v>
      </c>
      <c r="I315" s="115">
        <f t="shared" si="13"/>
        <v>7369010</v>
      </c>
      <c r="J315" s="117">
        <v>2021</v>
      </c>
      <c r="K315" s="139">
        <f t="shared" si="14"/>
        <v>16009277</v>
      </c>
    </row>
    <row r="316" spans="2:11">
      <c r="B316" s="137" t="s">
        <v>4593</v>
      </c>
      <c r="C316" s="43" t="s">
        <v>325</v>
      </c>
      <c r="D316" s="46">
        <v>260</v>
      </c>
      <c r="E316" s="24">
        <v>1974.7846153846153</v>
      </c>
      <c r="F316" s="19">
        <f t="shared" si="12"/>
        <v>513444</v>
      </c>
      <c r="G316" s="119">
        <v>4706</v>
      </c>
      <c r="H316" s="26">
        <v>151.65172120696982</v>
      </c>
      <c r="I316" s="115">
        <f t="shared" si="13"/>
        <v>713673</v>
      </c>
      <c r="J316" s="117">
        <v>2021</v>
      </c>
      <c r="K316" s="139">
        <f t="shared" si="14"/>
        <v>1227117</v>
      </c>
    </row>
    <row r="317" spans="2:11">
      <c r="B317" s="137" t="s">
        <v>4594</v>
      </c>
      <c r="C317" s="43" t="s">
        <v>324</v>
      </c>
      <c r="D317" s="46">
        <v>370</v>
      </c>
      <c r="E317" s="24">
        <v>10174.727027027027</v>
      </c>
      <c r="F317" s="19">
        <f t="shared" si="12"/>
        <v>3764649</v>
      </c>
      <c r="G317" s="119">
        <v>6697</v>
      </c>
      <c r="H317" s="26">
        <v>200.31536508884574</v>
      </c>
      <c r="I317" s="115">
        <f t="shared" si="13"/>
        <v>1341512</v>
      </c>
      <c r="J317" s="117">
        <v>2021</v>
      </c>
      <c r="K317" s="139">
        <f t="shared" si="14"/>
        <v>5106161</v>
      </c>
    </row>
    <row r="318" spans="2:11">
      <c r="B318" s="137" t="s">
        <v>326</v>
      </c>
      <c r="C318" s="43" t="s">
        <v>327</v>
      </c>
      <c r="D318" s="46">
        <v>300</v>
      </c>
      <c r="E318" s="24">
        <v>17021.919999999998</v>
      </c>
      <c r="F318" s="19">
        <f t="shared" si="12"/>
        <v>5106575.9999999991</v>
      </c>
      <c r="G318" s="119">
        <v>2925</v>
      </c>
      <c r="H318" s="26">
        <v>1483.5982905982905</v>
      </c>
      <c r="I318" s="115">
        <f t="shared" si="13"/>
        <v>4339525</v>
      </c>
      <c r="J318" s="117">
        <v>2021</v>
      </c>
      <c r="K318" s="139">
        <f t="shared" si="14"/>
        <v>9446101</v>
      </c>
    </row>
    <row r="319" spans="2:11">
      <c r="B319" s="137" t="s">
        <v>328</v>
      </c>
      <c r="C319" s="43" t="s">
        <v>317</v>
      </c>
      <c r="D319" s="46">
        <v>430</v>
      </c>
      <c r="E319" s="24">
        <v>10933.258139534884</v>
      </c>
      <c r="F319" s="19">
        <f t="shared" si="12"/>
        <v>4701301</v>
      </c>
      <c r="G319" s="119">
        <v>4192.5</v>
      </c>
      <c r="H319" s="26">
        <v>1554.4675014907573</v>
      </c>
      <c r="I319" s="115">
        <f t="shared" si="13"/>
        <v>6517105</v>
      </c>
      <c r="J319" s="117">
        <v>2021</v>
      </c>
      <c r="K319" s="139">
        <f t="shared" si="14"/>
        <v>11218406</v>
      </c>
    </row>
    <row r="320" spans="2:11">
      <c r="B320" s="137" t="s">
        <v>329</v>
      </c>
      <c r="C320" s="43" t="s">
        <v>330</v>
      </c>
      <c r="D320" s="46">
        <v>130</v>
      </c>
      <c r="E320" s="24">
        <v>9780.376923076923</v>
      </c>
      <c r="F320" s="19">
        <f t="shared" si="12"/>
        <v>1271449</v>
      </c>
      <c r="G320" s="119">
        <v>1267.5</v>
      </c>
      <c r="H320" s="26">
        <v>2888.7329388560156</v>
      </c>
      <c r="I320" s="115">
        <f t="shared" si="13"/>
        <v>3661469</v>
      </c>
      <c r="J320" s="117">
        <v>2021</v>
      </c>
      <c r="K320" s="139">
        <f t="shared" si="14"/>
        <v>4932918</v>
      </c>
    </row>
    <row r="321" spans="2:11">
      <c r="B321" s="137" t="s">
        <v>4595</v>
      </c>
      <c r="C321" s="43" t="s">
        <v>330</v>
      </c>
      <c r="D321" s="46">
        <v>130</v>
      </c>
      <c r="E321" s="24">
        <v>18292.76923076923</v>
      </c>
      <c r="F321" s="19">
        <f t="shared" si="12"/>
        <v>2378060</v>
      </c>
      <c r="G321" s="119">
        <v>1267.5</v>
      </c>
      <c r="H321" s="26">
        <v>4024.3802761341221</v>
      </c>
      <c r="I321" s="115">
        <f t="shared" si="13"/>
        <v>5100902</v>
      </c>
      <c r="J321" s="117">
        <v>2021</v>
      </c>
      <c r="K321" s="139">
        <f t="shared" si="14"/>
        <v>7478962</v>
      </c>
    </row>
    <row r="322" spans="2:11">
      <c r="B322" s="137" t="s">
        <v>331</v>
      </c>
      <c r="C322" s="43" t="s">
        <v>327</v>
      </c>
      <c r="D322" s="46">
        <v>300</v>
      </c>
      <c r="E322" s="24">
        <v>17021.919999999998</v>
      </c>
      <c r="F322" s="19">
        <f t="shared" si="12"/>
        <v>5106575.9999999991</v>
      </c>
      <c r="G322" s="119">
        <v>2925</v>
      </c>
      <c r="H322" s="26">
        <v>1483.5982905982905</v>
      </c>
      <c r="I322" s="115">
        <f t="shared" si="13"/>
        <v>4339525</v>
      </c>
      <c r="J322" s="117">
        <v>2021</v>
      </c>
      <c r="K322" s="139">
        <f t="shared" si="14"/>
        <v>9446101</v>
      </c>
    </row>
    <row r="323" spans="2:11">
      <c r="B323" s="137" t="s">
        <v>4596</v>
      </c>
      <c r="C323" s="43" t="s">
        <v>327</v>
      </c>
      <c r="D323" s="46">
        <v>220</v>
      </c>
      <c r="E323" s="24">
        <v>17309.25</v>
      </c>
      <c r="F323" s="19">
        <f t="shared" si="12"/>
        <v>3808035</v>
      </c>
      <c r="G323" s="119">
        <v>2145</v>
      </c>
      <c r="H323" s="26">
        <v>1577.1221445221445</v>
      </c>
      <c r="I323" s="115">
        <f t="shared" si="13"/>
        <v>3382927</v>
      </c>
      <c r="J323" s="117">
        <v>2021</v>
      </c>
      <c r="K323" s="139">
        <f t="shared" si="14"/>
        <v>7190962</v>
      </c>
    </row>
    <row r="324" spans="2:11">
      <c r="B324" s="137" t="s">
        <v>332</v>
      </c>
      <c r="C324" s="43" t="s">
        <v>333</v>
      </c>
      <c r="D324" s="46">
        <v>780</v>
      </c>
      <c r="E324" s="24">
        <v>2691.1333333333332</v>
      </c>
      <c r="F324" s="19">
        <f t="shared" si="12"/>
        <v>2099084</v>
      </c>
      <c r="G324" s="119">
        <v>7605</v>
      </c>
      <c r="H324" s="26">
        <v>1433.9604207758055</v>
      </c>
      <c r="I324" s="115">
        <f t="shared" si="13"/>
        <v>10905269</v>
      </c>
      <c r="J324" s="117">
        <v>2021</v>
      </c>
      <c r="K324" s="139">
        <f t="shared" si="14"/>
        <v>13004353</v>
      </c>
    </row>
    <row r="325" spans="2:11">
      <c r="B325" s="137" t="s">
        <v>4597</v>
      </c>
      <c r="C325" s="43" t="s">
        <v>334</v>
      </c>
      <c r="D325" s="46">
        <v>220</v>
      </c>
      <c r="E325" s="24">
        <v>7058.55</v>
      </c>
      <c r="F325" s="19">
        <f t="shared" si="12"/>
        <v>1552881</v>
      </c>
      <c r="G325" s="119">
        <v>2145</v>
      </c>
      <c r="H325" s="26">
        <v>2251.8051282051283</v>
      </c>
      <c r="I325" s="115">
        <f t="shared" si="13"/>
        <v>4830122</v>
      </c>
      <c r="J325" s="117">
        <v>2021</v>
      </c>
      <c r="K325" s="139">
        <f t="shared" si="14"/>
        <v>6383003</v>
      </c>
    </row>
    <row r="326" spans="2:11">
      <c r="B326" s="137" t="s">
        <v>335</v>
      </c>
      <c r="C326" s="43" t="s">
        <v>336</v>
      </c>
      <c r="D326" s="46">
        <v>640</v>
      </c>
      <c r="E326" s="24">
        <v>47769.803124999999</v>
      </c>
      <c r="F326" s="19">
        <f t="shared" si="12"/>
        <v>30572674</v>
      </c>
      <c r="G326" s="119">
        <v>6240</v>
      </c>
      <c r="H326" s="26">
        <v>2057.8708333333334</v>
      </c>
      <c r="I326" s="115">
        <f t="shared" si="13"/>
        <v>12841114</v>
      </c>
      <c r="J326" s="117">
        <v>2021</v>
      </c>
      <c r="K326" s="139">
        <f t="shared" si="14"/>
        <v>43413788</v>
      </c>
    </row>
    <row r="327" spans="2:11">
      <c r="B327" s="137" t="s">
        <v>4598</v>
      </c>
      <c r="C327" s="43" t="s">
        <v>336</v>
      </c>
      <c r="D327" s="46">
        <v>310</v>
      </c>
      <c r="E327" s="24">
        <v>39945.396774193548</v>
      </c>
      <c r="F327" s="19">
        <f t="shared" si="12"/>
        <v>12383073</v>
      </c>
      <c r="G327" s="119">
        <v>3022.5</v>
      </c>
      <c r="H327" s="26">
        <v>1757.7541770057899</v>
      </c>
      <c r="I327" s="115">
        <f t="shared" si="13"/>
        <v>5312812</v>
      </c>
      <c r="J327" s="117">
        <v>2021</v>
      </c>
      <c r="K327" s="139">
        <f t="shared" si="14"/>
        <v>17695885</v>
      </c>
    </row>
    <row r="328" spans="2:11">
      <c r="B328" s="137" t="s">
        <v>339</v>
      </c>
      <c r="C328" s="43" t="s">
        <v>340</v>
      </c>
      <c r="D328" s="46">
        <v>440</v>
      </c>
      <c r="E328" s="24">
        <v>5754.6113636363634</v>
      </c>
      <c r="F328" s="19">
        <f t="shared" si="12"/>
        <v>2532029</v>
      </c>
      <c r="G328" s="119">
        <v>4290</v>
      </c>
      <c r="H328" s="26">
        <v>1683.5449883449883</v>
      </c>
      <c r="I328" s="115">
        <f t="shared" si="13"/>
        <v>7222408</v>
      </c>
      <c r="J328" s="117">
        <v>2021</v>
      </c>
      <c r="K328" s="139">
        <f t="shared" si="14"/>
        <v>9754437</v>
      </c>
    </row>
    <row r="329" spans="2:11">
      <c r="B329" s="137" t="s">
        <v>4599</v>
      </c>
      <c r="C329" s="43" t="s">
        <v>341</v>
      </c>
      <c r="D329" s="46">
        <v>230</v>
      </c>
      <c r="E329" s="24">
        <v>17679.578260869566</v>
      </c>
      <c r="F329" s="19">
        <f t="shared" si="12"/>
        <v>4066303.0000000005</v>
      </c>
      <c r="G329" s="119">
        <v>2242.5</v>
      </c>
      <c r="H329" s="26">
        <v>2714.6653288740245</v>
      </c>
      <c r="I329" s="115">
        <f t="shared" si="13"/>
        <v>6087637</v>
      </c>
      <c r="J329" s="117">
        <v>2021</v>
      </c>
      <c r="K329" s="139">
        <f t="shared" si="14"/>
        <v>10153940</v>
      </c>
    </row>
    <row r="330" spans="2:11">
      <c r="B330" s="137" t="s">
        <v>342</v>
      </c>
      <c r="C330" s="43" t="s">
        <v>317</v>
      </c>
      <c r="D330" s="46">
        <v>430</v>
      </c>
      <c r="E330" s="24">
        <v>10933.258139534884</v>
      </c>
      <c r="F330" s="19">
        <f t="shared" si="12"/>
        <v>4701301</v>
      </c>
      <c r="G330" s="119">
        <v>4192.5</v>
      </c>
      <c r="H330" s="26">
        <v>1554.4675014907573</v>
      </c>
      <c r="I330" s="115">
        <f t="shared" si="13"/>
        <v>6517105</v>
      </c>
      <c r="J330" s="117">
        <v>2021</v>
      </c>
      <c r="K330" s="139">
        <f t="shared" si="14"/>
        <v>11218406</v>
      </c>
    </row>
    <row r="331" spans="2:11">
      <c r="B331" s="137" t="s">
        <v>4600</v>
      </c>
      <c r="C331" s="43" t="s">
        <v>317</v>
      </c>
      <c r="D331" s="46">
        <v>160</v>
      </c>
      <c r="E331" s="24">
        <v>10395.174999999999</v>
      </c>
      <c r="F331" s="19">
        <f t="shared" si="12"/>
        <v>1663228</v>
      </c>
      <c r="G331" s="119">
        <v>1560</v>
      </c>
      <c r="H331" s="26">
        <v>2536.2166666666667</v>
      </c>
      <c r="I331" s="115">
        <f t="shared" si="13"/>
        <v>3956498</v>
      </c>
      <c r="J331" s="117">
        <v>2021</v>
      </c>
      <c r="K331" s="139">
        <f t="shared" si="14"/>
        <v>5619726</v>
      </c>
    </row>
    <row r="332" spans="2:11">
      <c r="B332" s="137" t="s">
        <v>343</v>
      </c>
      <c r="C332" s="43" t="s">
        <v>330</v>
      </c>
      <c r="D332" s="46">
        <v>130</v>
      </c>
      <c r="E332" s="24">
        <v>9780.376923076923</v>
      </c>
      <c r="F332" s="19">
        <f t="shared" ref="F332:F395" si="15">IFERROR(D332*E332,0)</f>
        <v>1271449</v>
      </c>
      <c r="G332" s="119">
        <v>1267.5</v>
      </c>
      <c r="H332" s="26">
        <v>2888.7329388560156</v>
      </c>
      <c r="I332" s="115">
        <f t="shared" ref="I332:I395" si="16">IFERROR(G332*H332,"")</f>
        <v>3661469</v>
      </c>
      <c r="J332" s="117">
        <v>2021</v>
      </c>
      <c r="K332" s="139">
        <f t="shared" ref="K332:K395" si="17">IFERROR(ROUND((F332+I332),0),0)</f>
        <v>4932918</v>
      </c>
    </row>
    <row r="333" spans="2:11">
      <c r="B333" s="137" t="s">
        <v>344</v>
      </c>
      <c r="C333" s="43" t="s">
        <v>330</v>
      </c>
      <c r="D333" s="46">
        <v>190</v>
      </c>
      <c r="E333" s="24">
        <v>5588.9052631578943</v>
      </c>
      <c r="F333" s="19">
        <f t="shared" si="15"/>
        <v>1061892</v>
      </c>
      <c r="G333" s="119">
        <v>1852.5</v>
      </c>
      <c r="H333" s="26">
        <v>3059.8510121457489</v>
      </c>
      <c r="I333" s="115">
        <f t="shared" si="16"/>
        <v>5668374</v>
      </c>
      <c r="J333" s="117">
        <v>2021</v>
      </c>
      <c r="K333" s="139">
        <f t="shared" si="17"/>
        <v>6730266</v>
      </c>
    </row>
    <row r="334" spans="2:11">
      <c r="B334" s="137" t="s">
        <v>345</v>
      </c>
      <c r="C334" s="43" t="s">
        <v>330</v>
      </c>
      <c r="D334" s="46">
        <v>190</v>
      </c>
      <c r="E334" s="24">
        <v>5588.9052631578943</v>
      </c>
      <c r="F334" s="19">
        <f t="shared" si="15"/>
        <v>1061892</v>
      </c>
      <c r="G334" s="119">
        <v>1852.5</v>
      </c>
      <c r="H334" s="26">
        <v>3059.8510121457489</v>
      </c>
      <c r="I334" s="115">
        <f t="shared" si="16"/>
        <v>5668374</v>
      </c>
      <c r="J334" s="117">
        <v>2021</v>
      </c>
      <c r="K334" s="139">
        <f t="shared" si="17"/>
        <v>6730266</v>
      </c>
    </row>
    <row r="335" spans="2:11">
      <c r="B335" s="137" t="s">
        <v>4601</v>
      </c>
      <c r="C335" s="43" t="s">
        <v>330</v>
      </c>
      <c r="D335" s="46">
        <v>230</v>
      </c>
      <c r="E335" s="24">
        <v>18342.73043478261</v>
      </c>
      <c r="F335" s="19">
        <f t="shared" si="15"/>
        <v>4218828</v>
      </c>
      <c r="G335" s="119">
        <v>2242.5</v>
      </c>
      <c r="H335" s="26">
        <v>2098.4771460423635</v>
      </c>
      <c r="I335" s="115">
        <f t="shared" si="16"/>
        <v>4705835</v>
      </c>
      <c r="J335" s="117">
        <v>2021</v>
      </c>
      <c r="K335" s="139">
        <f t="shared" si="17"/>
        <v>8924663</v>
      </c>
    </row>
    <row r="336" spans="2:11">
      <c r="B336" s="137" t="s">
        <v>4602</v>
      </c>
      <c r="C336" s="43" t="s">
        <v>330</v>
      </c>
      <c r="D336" s="46">
        <v>310</v>
      </c>
      <c r="E336" s="24">
        <v>9050.470967741936</v>
      </c>
      <c r="F336" s="19">
        <f t="shared" si="15"/>
        <v>2805646</v>
      </c>
      <c r="G336" s="119">
        <v>3022.5</v>
      </c>
      <c r="H336" s="26">
        <v>1571.4041356492969</v>
      </c>
      <c r="I336" s="115">
        <f t="shared" si="16"/>
        <v>4749569</v>
      </c>
      <c r="J336" s="117">
        <v>2021</v>
      </c>
      <c r="K336" s="139">
        <f t="shared" si="17"/>
        <v>7555215</v>
      </c>
    </row>
    <row r="337" spans="2:11">
      <c r="B337" s="137" t="s">
        <v>4603</v>
      </c>
      <c r="C337" s="43" t="s">
        <v>330</v>
      </c>
      <c r="D337" s="46">
        <v>140</v>
      </c>
      <c r="E337" s="24">
        <v>8765.2000000000007</v>
      </c>
      <c r="F337" s="19">
        <f t="shared" si="15"/>
        <v>1227128</v>
      </c>
      <c r="G337" s="119">
        <v>1365</v>
      </c>
      <c r="H337" s="26">
        <v>3085.0227106227107</v>
      </c>
      <c r="I337" s="115">
        <f t="shared" si="16"/>
        <v>4211056</v>
      </c>
      <c r="J337" s="117">
        <v>2021</v>
      </c>
      <c r="K337" s="139">
        <f t="shared" si="17"/>
        <v>5438184</v>
      </c>
    </row>
    <row r="338" spans="2:11">
      <c r="B338" s="137" t="s">
        <v>346</v>
      </c>
      <c r="C338" s="43" t="s">
        <v>333</v>
      </c>
      <c r="D338" s="46">
        <v>780</v>
      </c>
      <c r="E338" s="24">
        <v>2691.1333333333332</v>
      </c>
      <c r="F338" s="19">
        <f t="shared" si="15"/>
        <v>2099084</v>
      </c>
      <c r="G338" s="119">
        <v>7605</v>
      </c>
      <c r="H338" s="26">
        <v>1433.9604207758055</v>
      </c>
      <c r="I338" s="115">
        <f t="shared" si="16"/>
        <v>10905269</v>
      </c>
      <c r="J338" s="117">
        <v>2021</v>
      </c>
      <c r="K338" s="139">
        <f t="shared" si="17"/>
        <v>13004353</v>
      </c>
    </row>
    <row r="339" spans="2:11">
      <c r="B339" s="137" t="s">
        <v>4604</v>
      </c>
      <c r="C339" s="43" t="s">
        <v>341</v>
      </c>
      <c r="D339" s="46">
        <v>120</v>
      </c>
      <c r="E339" s="24">
        <v>4030.05</v>
      </c>
      <c r="F339" s="19">
        <f t="shared" si="15"/>
        <v>483606</v>
      </c>
      <c r="G339" s="119">
        <v>1170</v>
      </c>
      <c r="H339" s="26">
        <v>2087.728205128205</v>
      </c>
      <c r="I339" s="115">
        <f t="shared" si="16"/>
        <v>2442642</v>
      </c>
      <c r="J339" s="117">
        <v>2021</v>
      </c>
      <c r="K339" s="139">
        <f t="shared" si="17"/>
        <v>2926248</v>
      </c>
    </row>
    <row r="340" spans="2:11">
      <c r="B340" s="137" t="s">
        <v>4605</v>
      </c>
      <c r="C340" s="43" t="s">
        <v>347</v>
      </c>
      <c r="D340" s="46">
        <v>850</v>
      </c>
      <c r="E340" s="24">
        <v>10332.976470588235</v>
      </c>
      <c r="F340" s="19">
        <f t="shared" si="15"/>
        <v>8783030</v>
      </c>
      <c r="G340" s="119">
        <v>8287.5</v>
      </c>
      <c r="H340" s="26">
        <v>1086.1478129713423</v>
      </c>
      <c r="I340" s="115">
        <f t="shared" si="16"/>
        <v>9001450</v>
      </c>
      <c r="J340" s="117">
        <v>2021</v>
      </c>
      <c r="K340" s="139">
        <f t="shared" si="17"/>
        <v>17784480</v>
      </c>
    </row>
    <row r="341" spans="2:11">
      <c r="B341" s="137" t="s">
        <v>4606</v>
      </c>
      <c r="C341" s="43" t="s">
        <v>347</v>
      </c>
      <c r="D341" s="46">
        <v>640</v>
      </c>
      <c r="E341" s="24">
        <v>17220.692187500001</v>
      </c>
      <c r="F341" s="19">
        <f t="shared" si="15"/>
        <v>11021243</v>
      </c>
      <c r="G341" s="119">
        <v>6240</v>
      </c>
      <c r="H341" s="26">
        <v>912.00625000000002</v>
      </c>
      <c r="I341" s="115">
        <f t="shared" si="16"/>
        <v>5690919</v>
      </c>
      <c r="J341" s="117">
        <v>2021</v>
      </c>
      <c r="K341" s="139">
        <f t="shared" si="17"/>
        <v>16712162</v>
      </c>
    </row>
    <row r="342" spans="2:11">
      <c r="B342" s="137" t="s">
        <v>348</v>
      </c>
      <c r="C342" s="43" t="s">
        <v>349</v>
      </c>
      <c r="D342" s="46">
        <v>280</v>
      </c>
      <c r="E342" s="24">
        <v>10870.135714285714</v>
      </c>
      <c r="F342" s="19">
        <f t="shared" si="15"/>
        <v>3043638</v>
      </c>
      <c r="G342" s="119">
        <v>5068</v>
      </c>
      <c r="H342" s="26">
        <v>771.51696921862663</v>
      </c>
      <c r="I342" s="115">
        <f t="shared" si="16"/>
        <v>3910047.9999999995</v>
      </c>
      <c r="J342" s="117">
        <v>2021</v>
      </c>
      <c r="K342" s="139">
        <f t="shared" si="17"/>
        <v>6953686</v>
      </c>
    </row>
    <row r="343" spans="2:11">
      <c r="B343" s="137" t="s">
        <v>4607</v>
      </c>
      <c r="C343" s="43" t="s">
        <v>349</v>
      </c>
      <c r="D343" s="46">
        <v>520</v>
      </c>
      <c r="E343" s="24">
        <v>5256.8076923076924</v>
      </c>
      <c r="F343" s="19">
        <f t="shared" si="15"/>
        <v>2733540</v>
      </c>
      <c r="G343" s="119">
        <v>4706</v>
      </c>
      <c r="H343" s="26">
        <v>1211.2773055673608</v>
      </c>
      <c r="I343" s="115">
        <f t="shared" si="16"/>
        <v>5700271</v>
      </c>
      <c r="J343" s="117">
        <v>2021</v>
      </c>
      <c r="K343" s="139">
        <f t="shared" si="17"/>
        <v>8433811</v>
      </c>
    </row>
    <row r="344" spans="2:11">
      <c r="B344" s="137" t="s">
        <v>4608</v>
      </c>
      <c r="C344" s="43" t="s">
        <v>350</v>
      </c>
      <c r="D344" s="46">
        <v>640</v>
      </c>
      <c r="E344" s="24">
        <v>6593.0859375</v>
      </c>
      <c r="F344" s="19">
        <f t="shared" si="15"/>
        <v>4219575</v>
      </c>
      <c r="G344" s="119">
        <v>6240</v>
      </c>
      <c r="H344" s="26">
        <v>895.14230769230767</v>
      </c>
      <c r="I344" s="115">
        <f t="shared" si="16"/>
        <v>5585688</v>
      </c>
      <c r="J344" s="117">
        <v>2021</v>
      </c>
      <c r="K344" s="139">
        <f t="shared" si="17"/>
        <v>9805263</v>
      </c>
    </row>
    <row r="345" spans="2:11">
      <c r="B345" s="137" t="s">
        <v>4609</v>
      </c>
      <c r="C345" s="43" t="s">
        <v>350</v>
      </c>
      <c r="D345" s="46">
        <v>180</v>
      </c>
      <c r="E345" s="24">
        <v>5875.6722222222224</v>
      </c>
      <c r="F345" s="19">
        <f t="shared" si="15"/>
        <v>1057621</v>
      </c>
      <c r="G345" s="119">
        <v>1755</v>
      </c>
      <c r="H345" s="26">
        <v>887.54871794871792</v>
      </c>
      <c r="I345" s="115">
        <f t="shared" si="16"/>
        <v>1557648</v>
      </c>
      <c r="J345" s="117">
        <v>2021</v>
      </c>
      <c r="K345" s="139">
        <f t="shared" si="17"/>
        <v>2615269</v>
      </c>
    </row>
    <row r="346" spans="2:11">
      <c r="B346" s="137" t="s">
        <v>351</v>
      </c>
      <c r="C346" s="43" t="s">
        <v>352</v>
      </c>
      <c r="D346" s="46">
        <v>300</v>
      </c>
      <c r="E346" s="24">
        <v>11011.583333333334</v>
      </c>
      <c r="F346" s="19">
        <f t="shared" si="15"/>
        <v>3303475</v>
      </c>
      <c r="G346" s="119">
        <v>6480</v>
      </c>
      <c r="H346" s="26">
        <v>876.262962962963</v>
      </c>
      <c r="I346" s="115">
        <f t="shared" si="16"/>
        <v>5678184</v>
      </c>
      <c r="J346" s="117">
        <v>2021</v>
      </c>
      <c r="K346" s="139">
        <f t="shared" si="17"/>
        <v>8981659</v>
      </c>
    </row>
    <row r="347" spans="2:11">
      <c r="B347" s="137" t="s">
        <v>4610</v>
      </c>
      <c r="C347" s="43" t="s">
        <v>352</v>
      </c>
      <c r="D347" s="46">
        <v>730</v>
      </c>
      <c r="E347" s="24">
        <v>6971.8547945205482</v>
      </c>
      <c r="F347" s="19">
        <f t="shared" si="15"/>
        <v>5089454</v>
      </c>
      <c r="G347" s="119">
        <v>15768</v>
      </c>
      <c r="H347" s="26">
        <v>555.46429477422623</v>
      </c>
      <c r="I347" s="115">
        <f t="shared" si="16"/>
        <v>8758561</v>
      </c>
      <c r="J347" s="117">
        <v>2021</v>
      </c>
      <c r="K347" s="139">
        <f t="shared" si="17"/>
        <v>13848015</v>
      </c>
    </row>
    <row r="348" spans="2:11">
      <c r="B348" s="137" t="s">
        <v>4611</v>
      </c>
      <c r="C348" s="43" t="s">
        <v>3512</v>
      </c>
      <c r="D348" s="46">
        <v>350</v>
      </c>
      <c r="E348" s="24">
        <v>16883.711428571427</v>
      </c>
      <c r="F348" s="19">
        <f t="shared" si="15"/>
        <v>5909298.9999999991</v>
      </c>
      <c r="G348" s="119">
        <v>3412.5</v>
      </c>
      <c r="H348" s="26">
        <v>0</v>
      </c>
      <c r="I348" s="115">
        <f t="shared" si="16"/>
        <v>0</v>
      </c>
      <c r="J348" s="117">
        <v>2021</v>
      </c>
      <c r="K348" s="139">
        <f t="shared" si="17"/>
        <v>5909299</v>
      </c>
    </row>
    <row r="349" spans="2:11">
      <c r="B349" s="137" t="s">
        <v>4612</v>
      </c>
      <c r="C349" s="43" t="s">
        <v>3512</v>
      </c>
      <c r="D349" s="46">
        <v>50</v>
      </c>
      <c r="E349" s="24">
        <v>16883.72</v>
      </c>
      <c r="F349" s="19">
        <f t="shared" si="15"/>
        <v>844186</v>
      </c>
      <c r="G349" s="119">
        <v>487.5</v>
      </c>
      <c r="H349" s="26">
        <v>0</v>
      </c>
      <c r="I349" s="115">
        <f t="shared" si="16"/>
        <v>0</v>
      </c>
      <c r="J349" s="117">
        <v>2021</v>
      </c>
      <c r="K349" s="139">
        <f t="shared" si="17"/>
        <v>844186</v>
      </c>
    </row>
    <row r="350" spans="2:11">
      <c r="B350" s="137" t="s">
        <v>4613</v>
      </c>
      <c r="C350" s="43" t="s">
        <v>337</v>
      </c>
      <c r="D350" s="46">
        <v>550</v>
      </c>
      <c r="E350" s="24">
        <v>6310.8509090909092</v>
      </c>
      <c r="F350" s="19">
        <f t="shared" si="15"/>
        <v>3470968</v>
      </c>
      <c r="G350" s="119">
        <v>11880</v>
      </c>
      <c r="H350" s="26">
        <v>628.19503367003369</v>
      </c>
      <c r="I350" s="115">
        <f t="shared" si="16"/>
        <v>7462957</v>
      </c>
      <c r="J350" s="117">
        <v>2021</v>
      </c>
      <c r="K350" s="139">
        <f t="shared" si="17"/>
        <v>10933925</v>
      </c>
    </row>
    <row r="351" spans="2:11">
      <c r="B351" s="137" t="s">
        <v>4614</v>
      </c>
      <c r="C351" s="43" t="s">
        <v>337</v>
      </c>
      <c r="D351" s="46">
        <v>260</v>
      </c>
      <c r="E351" s="24">
        <v>10547.373076923077</v>
      </c>
      <c r="F351" s="19">
        <f t="shared" si="15"/>
        <v>2742317</v>
      </c>
      <c r="G351" s="119">
        <v>4706</v>
      </c>
      <c r="H351" s="26">
        <v>716.31364215894598</v>
      </c>
      <c r="I351" s="115">
        <f t="shared" si="16"/>
        <v>3370972</v>
      </c>
      <c r="J351" s="117">
        <v>2021</v>
      </c>
      <c r="K351" s="139">
        <f t="shared" si="17"/>
        <v>6113289</v>
      </c>
    </row>
    <row r="352" spans="2:11">
      <c r="B352" s="137" t="s">
        <v>353</v>
      </c>
      <c r="C352" s="43" t="s">
        <v>352</v>
      </c>
      <c r="D352" s="46">
        <v>300</v>
      </c>
      <c r="E352" s="24">
        <v>11011.583333333334</v>
      </c>
      <c r="F352" s="19">
        <f t="shared" si="15"/>
        <v>3303475</v>
      </c>
      <c r="G352" s="119">
        <v>6480</v>
      </c>
      <c r="H352" s="26">
        <v>876.262962962963</v>
      </c>
      <c r="I352" s="115">
        <f t="shared" si="16"/>
        <v>5678184</v>
      </c>
      <c r="J352" s="117">
        <v>2021</v>
      </c>
      <c r="K352" s="139">
        <f t="shared" si="17"/>
        <v>8981659</v>
      </c>
    </row>
    <row r="353" spans="2:11">
      <c r="B353" s="137" t="s">
        <v>4615</v>
      </c>
      <c r="C353" s="43" t="s">
        <v>352</v>
      </c>
      <c r="D353" s="46">
        <v>220</v>
      </c>
      <c r="E353" s="24">
        <v>10876.390909090909</v>
      </c>
      <c r="F353" s="19">
        <f t="shared" si="15"/>
        <v>2392806</v>
      </c>
      <c r="G353" s="119">
        <v>4752</v>
      </c>
      <c r="H353" s="26">
        <v>741.16919191919192</v>
      </c>
      <c r="I353" s="115">
        <f t="shared" si="16"/>
        <v>3522036</v>
      </c>
      <c r="J353" s="117">
        <v>2021</v>
      </c>
      <c r="K353" s="139">
        <f t="shared" si="17"/>
        <v>5914842</v>
      </c>
    </row>
    <row r="354" spans="2:11">
      <c r="B354" s="137" t="s">
        <v>4616</v>
      </c>
      <c r="C354" s="43" t="s">
        <v>354</v>
      </c>
      <c r="D354" s="46">
        <v>470</v>
      </c>
      <c r="E354" s="24">
        <v>2841.5127659574468</v>
      </c>
      <c r="F354" s="19">
        <f t="shared" si="15"/>
        <v>1335511</v>
      </c>
      <c r="G354" s="119">
        <v>4582.5</v>
      </c>
      <c r="H354" s="26">
        <v>1020.6655755591926</v>
      </c>
      <c r="I354" s="115">
        <f t="shared" si="16"/>
        <v>4677200</v>
      </c>
      <c r="J354" s="117">
        <v>2021</v>
      </c>
      <c r="K354" s="139">
        <f t="shared" si="17"/>
        <v>6012711</v>
      </c>
    </row>
    <row r="355" spans="2:11">
      <c r="B355" s="137" t="s">
        <v>4617</v>
      </c>
      <c r="C355" s="43" t="s">
        <v>354</v>
      </c>
      <c r="D355" s="46">
        <v>430</v>
      </c>
      <c r="E355" s="24">
        <v>3329.8627906976744</v>
      </c>
      <c r="F355" s="19">
        <f t="shared" si="15"/>
        <v>1431841</v>
      </c>
      <c r="G355" s="119">
        <v>4192.5</v>
      </c>
      <c r="H355" s="26">
        <v>709.33452593917707</v>
      </c>
      <c r="I355" s="115">
        <f t="shared" si="16"/>
        <v>2973885</v>
      </c>
      <c r="J355" s="117">
        <v>2021</v>
      </c>
      <c r="K355" s="139">
        <f t="shared" si="17"/>
        <v>4405726</v>
      </c>
    </row>
    <row r="356" spans="2:11">
      <c r="B356" s="137" t="s">
        <v>355</v>
      </c>
      <c r="C356" s="43" t="s">
        <v>224</v>
      </c>
      <c r="D356" s="46">
        <v>200</v>
      </c>
      <c r="E356" s="24">
        <v>7699.9949999999999</v>
      </c>
      <c r="F356" s="19">
        <f t="shared" si="15"/>
        <v>1539999</v>
      </c>
      <c r="G356" s="119">
        <v>4320</v>
      </c>
      <c r="H356" s="26">
        <v>746.45486111111109</v>
      </c>
      <c r="I356" s="115">
        <f t="shared" si="16"/>
        <v>3224685</v>
      </c>
      <c r="J356" s="117">
        <v>2021</v>
      </c>
      <c r="K356" s="139">
        <f t="shared" si="17"/>
        <v>4764684</v>
      </c>
    </row>
    <row r="357" spans="2:11">
      <c r="B357" s="137" t="s">
        <v>356</v>
      </c>
      <c r="C357" s="43" t="s">
        <v>224</v>
      </c>
      <c r="D357" s="46">
        <v>110</v>
      </c>
      <c r="E357" s="24">
        <v>4737.5272727272732</v>
      </c>
      <c r="F357" s="19">
        <f t="shared" si="15"/>
        <v>521128.00000000006</v>
      </c>
      <c r="G357" s="119">
        <v>2376</v>
      </c>
      <c r="H357" s="26">
        <v>555.11195286195289</v>
      </c>
      <c r="I357" s="115">
        <f t="shared" si="16"/>
        <v>1318946</v>
      </c>
      <c r="J357" s="117">
        <v>2021</v>
      </c>
      <c r="K357" s="139">
        <f t="shared" si="17"/>
        <v>1840074</v>
      </c>
    </row>
    <row r="358" spans="2:11">
      <c r="B358" s="137" t="s">
        <v>357</v>
      </c>
      <c r="C358" s="43" t="s">
        <v>358</v>
      </c>
      <c r="D358" s="46">
        <v>240</v>
      </c>
      <c r="E358" s="24">
        <v>8568.8125</v>
      </c>
      <c r="F358" s="19">
        <f t="shared" si="15"/>
        <v>2056515</v>
      </c>
      <c r="G358" s="119">
        <v>2340</v>
      </c>
      <c r="H358" s="26">
        <v>201.59914529914531</v>
      </c>
      <c r="I358" s="115">
        <f t="shared" si="16"/>
        <v>471742</v>
      </c>
      <c r="J358" s="117">
        <v>2021</v>
      </c>
      <c r="K358" s="139">
        <f t="shared" si="17"/>
        <v>2528257</v>
      </c>
    </row>
    <row r="359" spans="2:11">
      <c r="B359" s="137" t="s">
        <v>359</v>
      </c>
      <c r="C359" s="43" t="s">
        <v>358</v>
      </c>
      <c r="D359" s="46">
        <v>270</v>
      </c>
      <c r="E359" s="24">
        <v>29992.885185185187</v>
      </c>
      <c r="F359" s="19">
        <f t="shared" si="15"/>
        <v>8098079</v>
      </c>
      <c r="G359" s="119">
        <v>2632.5</v>
      </c>
      <c r="H359" s="26">
        <v>708.41101614434945</v>
      </c>
      <c r="I359" s="115">
        <f t="shared" si="16"/>
        <v>1864892</v>
      </c>
      <c r="J359" s="117">
        <v>2021</v>
      </c>
      <c r="K359" s="139">
        <f t="shared" si="17"/>
        <v>9962971</v>
      </c>
    </row>
    <row r="360" spans="2:11">
      <c r="B360" s="137" t="s">
        <v>360</v>
      </c>
      <c r="C360" s="43" t="s">
        <v>361</v>
      </c>
      <c r="D360" s="46">
        <v>150</v>
      </c>
      <c r="E360" s="24">
        <v>16676.46</v>
      </c>
      <c r="F360" s="19">
        <f t="shared" si="15"/>
        <v>2501469</v>
      </c>
      <c r="G360" s="119">
        <v>1462.5</v>
      </c>
      <c r="H360" s="26">
        <v>481.53846153846155</v>
      </c>
      <c r="I360" s="115">
        <f t="shared" si="16"/>
        <v>704250</v>
      </c>
      <c r="J360" s="117">
        <v>2021</v>
      </c>
      <c r="K360" s="139">
        <f t="shared" si="17"/>
        <v>3205719</v>
      </c>
    </row>
    <row r="361" spans="2:11">
      <c r="B361" s="137" t="s">
        <v>362</v>
      </c>
      <c r="C361" s="43" t="s">
        <v>361</v>
      </c>
      <c r="D361" s="46">
        <v>260</v>
      </c>
      <c r="E361" s="24">
        <v>5246.3423076923073</v>
      </c>
      <c r="F361" s="19">
        <f t="shared" si="15"/>
        <v>1364049</v>
      </c>
      <c r="G361" s="119">
        <v>2535</v>
      </c>
      <c r="H361" s="26">
        <v>178.8276134122288</v>
      </c>
      <c r="I361" s="115">
        <f t="shared" si="16"/>
        <v>453328</v>
      </c>
      <c r="J361" s="117">
        <v>2021</v>
      </c>
      <c r="K361" s="139">
        <f t="shared" si="17"/>
        <v>1817377</v>
      </c>
    </row>
    <row r="362" spans="2:11">
      <c r="B362" s="137" t="s">
        <v>363</v>
      </c>
      <c r="C362" s="43" t="s">
        <v>361</v>
      </c>
      <c r="D362" s="46">
        <v>150</v>
      </c>
      <c r="E362" s="24">
        <v>16676.46</v>
      </c>
      <c r="F362" s="19">
        <f t="shared" si="15"/>
        <v>2501469</v>
      </c>
      <c r="G362" s="119">
        <v>1462.5</v>
      </c>
      <c r="H362" s="26">
        <v>481.53846153846155</v>
      </c>
      <c r="I362" s="115">
        <f t="shared" si="16"/>
        <v>704250</v>
      </c>
      <c r="J362" s="117">
        <v>2021</v>
      </c>
      <c r="K362" s="139">
        <f t="shared" si="17"/>
        <v>3205719</v>
      </c>
    </row>
    <row r="363" spans="2:11">
      <c r="B363" s="137" t="s">
        <v>4618</v>
      </c>
      <c r="C363" s="43" t="s">
        <v>361</v>
      </c>
      <c r="D363" s="46">
        <v>480</v>
      </c>
      <c r="E363" s="24">
        <v>10145.385416666666</v>
      </c>
      <c r="F363" s="19">
        <f t="shared" si="15"/>
        <v>4869785</v>
      </c>
      <c r="G363" s="119">
        <v>4680</v>
      </c>
      <c r="H363" s="26">
        <v>236.16324786324788</v>
      </c>
      <c r="I363" s="115">
        <f t="shared" si="16"/>
        <v>1105244</v>
      </c>
      <c r="J363" s="117">
        <v>2021</v>
      </c>
      <c r="K363" s="139">
        <f t="shared" si="17"/>
        <v>5975029</v>
      </c>
    </row>
    <row r="364" spans="2:11">
      <c r="B364" s="137" t="s">
        <v>364</v>
      </c>
      <c r="C364" s="43" t="s">
        <v>365</v>
      </c>
      <c r="D364" s="46">
        <v>230</v>
      </c>
      <c r="E364" s="24">
        <v>7210</v>
      </c>
      <c r="F364" s="19">
        <f t="shared" si="15"/>
        <v>1658300</v>
      </c>
      <c r="G364" s="119">
        <v>7452</v>
      </c>
      <c r="H364" s="26">
        <v>378.39210950080513</v>
      </c>
      <c r="I364" s="115">
        <f t="shared" si="16"/>
        <v>2819778</v>
      </c>
      <c r="J364" s="117">
        <v>2021</v>
      </c>
      <c r="K364" s="139">
        <f t="shared" si="17"/>
        <v>4478078</v>
      </c>
    </row>
    <row r="365" spans="2:11">
      <c r="B365" s="137" t="s">
        <v>366</v>
      </c>
      <c r="C365" s="43" t="s">
        <v>365</v>
      </c>
      <c r="D365" s="46">
        <v>280</v>
      </c>
      <c r="E365" s="24">
        <v>6216.35</v>
      </c>
      <c r="F365" s="19">
        <f t="shared" si="15"/>
        <v>1740578</v>
      </c>
      <c r="G365" s="119">
        <v>9072</v>
      </c>
      <c r="H365" s="26">
        <v>163.16622574955909</v>
      </c>
      <c r="I365" s="115">
        <f t="shared" si="16"/>
        <v>1480244</v>
      </c>
      <c r="J365" s="117">
        <v>2021</v>
      </c>
      <c r="K365" s="139">
        <f t="shared" si="17"/>
        <v>3220822</v>
      </c>
    </row>
    <row r="366" spans="2:11">
      <c r="B366" s="137" t="s">
        <v>4619</v>
      </c>
      <c r="C366" s="43" t="s">
        <v>367</v>
      </c>
      <c r="D366" s="46">
        <v>1160</v>
      </c>
      <c r="E366" s="24">
        <v>1248.6586206896552</v>
      </c>
      <c r="F366" s="19">
        <f t="shared" si="15"/>
        <v>1448444</v>
      </c>
      <c r="G366" s="119">
        <v>11310</v>
      </c>
      <c r="H366" s="26">
        <v>584.05817860300624</v>
      </c>
      <c r="I366" s="115">
        <f t="shared" si="16"/>
        <v>6605698.0000000009</v>
      </c>
      <c r="J366" s="117">
        <v>2021</v>
      </c>
      <c r="K366" s="139">
        <f t="shared" si="17"/>
        <v>8054142</v>
      </c>
    </row>
    <row r="367" spans="2:11">
      <c r="B367" s="137" t="s">
        <v>4620</v>
      </c>
      <c r="C367" s="43" t="s">
        <v>367</v>
      </c>
      <c r="D367" s="46">
        <v>130</v>
      </c>
      <c r="E367" s="24">
        <v>1944.9307692307693</v>
      </c>
      <c r="F367" s="19">
        <f t="shared" si="15"/>
        <v>252841</v>
      </c>
      <c r="G367" s="119">
        <v>1267.5</v>
      </c>
      <c r="H367" s="26">
        <v>670.23510848126227</v>
      </c>
      <c r="I367" s="115">
        <f t="shared" si="16"/>
        <v>849522.99999999988</v>
      </c>
      <c r="J367" s="117">
        <v>2021</v>
      </c>
      <c r="K367" s="139">
        <f t="shared" si="17"/>
        <v>1102364</v>
      </c>
    </row>
    <row r="368" spans="2:11">
      <c r="B368" s="137" t="s">
        <v>368</v>
      </c>
      <c r="C368" s="43" t="s">
        <v>365</v>
      </c>
      <c r="D368" s="46">
        <v>570</v>
      </c>
      <c r="E368" s="24">
        <v>4211.2385964912282</v>
      </c>
      <c r="F368" s="19">
        <f t="shared" si="15"/>
        <v>2400406</v>
      </c>
      <c r="G368" s="119">
        <v>13623</v>
      </c>
      <c r="H368" s="26">
        <v>204.55560449240255</v>
      </c>
      <c r="I368" s="115">
        <f t="shared" si="16"/>
        <v>2786661</v>
      </c>
      <c r="J368" s="117">
        <v>2021</v>
      </c>
      <c r="K368" s="139">
        <f t="shared" si="17"/>
        <v>5187067</v>
      </c>
    </row>
    <row r="369" spans="2:11">
      <c r="B369" s="137" t="s">
        <v>369</v>
      </c>
      <c r="C369" s="43" t="s">
        <v>370</v>
      </c>
      <c r="D369" s="46">
        <v>240</v>
      </c>
      <c r="E369" s="24">
        <v>1099.5208333333333</v>
      </c>
      <c r="F369" s="19">
        <f t="shared" si="15"/>
        <v>263885</v>
      </c>
      <c r="G369" s="119">
        <v>2340</v>
      </c>
      <c r="H369" s="26">
        <v>218.2136752136752</v>
      </c>
      <c r="I369" s="115">
        <f t="shared" si="16"/>
        <v>510620</v>
      </c>
      <c r="J369" s="117">
        <v>2021</v>
      </c>
      <c r="K369" s="139">
        <f t="shared" si="17"/>
        <v>774505</v>
      </c>
    </row>
    <row r="370" spans="2:11">
      <c r="B370" s="137" t="s">
        <v>3527</v>
      </c>
      <c r="C370" s="43" t="s">
        <v>3512</v>
      </c>
      <c r="D370" s="46">
        <v>330</v>
      </c>
      <c r="E370" s="24">
        <v>8489.7757575757569</v>
      </c>
      <c r="F370" s="19">
        <f t="shared" si="15"/>
        <v>2801626</v>
      </c>
      <c r="G370" s="119">
        <v>7887</v>
      </c>
      <c r="H370" s="26">
        <v>445.60314441485991</v>
      </c>
      <c r="I370" s="115">
        <f t="shared" si="16"/>
        <v>3514472</v>
      </c>
      <c r="J370" s="117">
        <v>2021</v>
      </c>
      <c r="K370" s="139">
        <f t="shared" si="17"/>
        <v>6316098</v>
      </c>
    </row>
    <row r="371" spans="2:11">
      <c r="B371" s="137" t="s">
        <v>371</v>
      </c>
      <c r="C371" s="43" t="s">
        <v>365</v>
      </c>
      <c r="D371" s="46">
        <v>200</v>
      </c>
      <c r="E371" s="24">
        <v>2240.395</v>
      </c>
      <c r="F371" s="19">
        <f t="shared" si="15"/>
        <v>448079</v>
      </c>
      <c r="G371" s="119">
        <v>4780</v>
      </c>
      <c r="H371" s="26">
        <v>155.81987447698745</v>
      </c>
      <c r="I371" s="115">
        <f t="shared" si="16"/>
        <v>744819</v>
      </c>
      <c r="J371" s="117">
        <v>2021</v>
      </c>
      <c r="K371" s="139">
        <f t="shared" si="17"/>
        <v>1192898</v>
      </c>
    </row>
    <row r="372" spans="2:11">
      <c r="B372" s="137" t="s">
        <v>4621</v>
      </c>
      <c r="C372" s="43" t="s">
        <v>365</v>
      </c>
      <c r="D372" s="46">
        <v>370</v>
      </c>
      <c r="E372" s="24">
        <v>6330.7567567567567</v>
      </c>
      <c r="F372" s="19">
        <f t="shared" si="15"/>
        <v>2342380</v>
      </c>
      <c r="G372" s="119">
        <v>8843</v>
      </c>
      <c r="H372" s="26">
        <v>130.35926721700781</v>
      </c>
      <c r="I372" s="115">
        <f t="shared" si="16"/>
        <v>1152767</v>
      </c>
      <c r="J372" s="117">
        <v>2021</v>
      </c>
      <c r="K372" s="139">
        <f t="shared" si="17"/>
        <v>3495147</v>
      </c>
    </row>
    <row r="373" spans="2:11">
      <c r="B373" s="137" t="s">
        <v>4622</v>
      </c>
      <c r="C373" s="43" t="s">
        <v>372</v>
      </c>
      <c r="D373" s="46">
        <v>360</v>
      </c>
      <c r="E373" s="24">
        <v>10613.058333333332</v>
      </c>
      <c r="F373" s="19">
        <f t="shared" si="15"/>
        <v>3820700.9999999995</v>
      </c>
      <c r="G373" s="119">
        <v>3510</v>
      </c>
      <c r="H373" s="26">
        <v>235.81196581196582</v>
      </c>
      <c r="I373" s="115">
        <f t="shared" si="16"/>
        <v>827700</v>
      </c>
      <c r="J373" s="117">
        <v>2021</v>
      </c>
      <c r="K373" s="139">
        <f t="shared" si="17"/>
        <v>4648401</v>
      </c>
    </row>
    <row r="374" spans="2:11">
      <c r="B374" s="137" t="s">
        <v>3528</v>
      </c>
      <c r="C374" s="43" t="s">
        <v>3512</v>
      </c>
      <c r="D374" s="46">
        <v>410</v>
      </c>
      <c r="E374" s="24">
        <v>8991.424390243903</v>
      </c>
      <c r="F374" s="19">
        <f t="shared" si="15"/>
        <v>3686484</v>
      </c>
      <c r="G374" s="119">
        <v>3998</v>
      </c>
      <c r="H374" s="26">
        <v>602.20160080040023</v>
      </c>
      <c r="I374" s="115">
        <f t="shared" si="16"/>
        <v>2407602</v>
      </c>
      <c r="J374" s="117">
        <v>2021</v>
      </c>
      <c r="K374" s="139">
        <f t="shared" si="17"/>
        <v>6094086</v>
      </c>
    </row>
    <row r="375" spans="2:11">
      <c r="B375" s="137" t="s">
        <v>3529</v>
      </c>
      <c r="C375" s="43" t="s">
        <v>3512</v>
      </c>
      <c r="D375" s="46">
        <v>270</v>
      </c>
      <c r="E375" s="24">
        <v>8246.3296296296303</v>
      </c>
      <c r="F375" s="19">
        <f t="shared" si="15"/>
        <v>2226509</v>
      </c>
      <c r="G375" s="119">
        <v>2633</v>
      </c>
      <c r="H375" s="26">
        <v>602.16255222180018</v>
      </c>
      <c r="I375" s="115">
        <f t="shared" si="16"/>
        <v>1585493.9999999998</v>
      </c>
      <c r="J375" s="117">
        <v>2021</v>
      </c>
      <c r="K375" s="139">
        <f t="shared" si="17"/>
        <v>3812003</v>
      </c>
    </row>
    <row r="376" spans="2:11">
      <c r="B376" s="137" t="s">
        <v>4623</v>
      </c>
      <c r="C376" s="43" t="s">
        <v>372</v>
      </c>
      <c r="D376" s="46">
        <v>640</v>
      </c>
      <c r="E376" s="24">
        <v>3058.9906249999999</v>
      </c>
      <c r="F376" s="19">
        <f t="shared" si="15"/>
        <v>1957754</v>
      </c>
      <c r="G376" s="119">
        <v>6240</v>
      </c>
      <c r="H376" s="26">
        <v>240.32371794871796</v>
      </c>
      <c r="I376" s="115">
        <f t="shared" si="16"/>
        <v>1499620</v>
      </c>
      <c r="J376" s="117">
        <v>2021</v>
      </c>
      <c r="K376" s="139">
        <f t="shared" si="17"/>
        <v>3457374</v>
      </c>
    </row>
    <row r="377" spans="2:11">
      <c r="B377" s="137" t="s">
        <v>4624</v>
      </c>
      <c r="C377" s="43" t="s">
        <v>374</v>
      </c>
      <c r="D377" s="46">
        <v>210</v>
      </c>
      <c r="E377" s="24">
        <v>12139.67619047619</v>
      </c>
      <c r="F377" s="19">
        <f t="shared" si="15"/>
        <v>2549332</v>
      </c>
      <c r="G377" s="119">
        <v>2047.5</v>
      </c>
      <c r="H377" s="26">
        <v>264.1103785103785</v>
      </c>
      <c r="I377" s="115">
        <f t="shared" si="16"/>
        <v>540766</v>
      </c>
      <c r="J377" s="117">
        <v>2021</v>
      </c>
      <c r="K377" s="139">
        <f t="shared" si="17"/>
        <v>3090098</v>
      </c>
    </row>
    <row r="378" spans="2:11">
      <c r="B378" s="137" t="s">
        <v>4625</v>
      </c>
      <c r="C378" s="43" t="s">
        <v>374</v>
      </c>
      <c r="D378" s="46">
        <v>340</v>
      </c>
      <c r="E378" s="24">
        <v>27894.644117647058</v>
      </c>
      <c r="F378" s="19">
        <f t="shared" si="15"/>
        <v>9484179</v>
      </c>
      <c r="G378" s="119">
        <v>3315</v>
      </c>
      <c r="H378" s="26">
        <v>238.21960784313725</v>
      </c>
      <c r="I378" s="115">
        <f t="shared" si="16"/>
        <v>789698</v>
      </c>
      <c r="J378" s="117">
        <v>2021</v>
      </c>
      <c r="K378" s="139">
        <f t="shared" si="17"/>
        <v>10273877</v>
      </c>
    </row>
    <row r="379" spans="2:11">
      <c r="B379" s="137" t="s">
        <v>375</v>
      </c>
      <c r="C379" s="43" t="s">
        <v>365</v>
      </c>
      <c r="D379" s="46">
        <v>160</v>
      </c>
      <c r="E379" s="24">
        <v>8442.9312499999996</v>
      </c>
      <c r="F379" s="19">
        <f t="shared" si="15"/>
        <v>1350869</v>
      </c>
      <c r="G379" s="119">
        <v>3456</v>
      </c>
      <c r="H379" s="26">
        <v>979.60416666666663</v>
      </c>
      <c r="I379" s="115">
        <f t="shared" si="16"/>
        <v>3385512</v>
      </c>
      <c r="J379" s="117">
        <v>2021</v>
      </c>
      <c r="K379" s="139">
        <f t="shared" si="17"/>
        <v>4736381</v>
      </c>
    </row>
    <row r="380" spans="2:11">
      <c r="B380" s="137" t="s">
        <v>4626</v>
      </c>
      <c r="C380" s="43" t="s">
        <v>376</v>
      </c>
      <c r="D380" s="46">
        <v>980</v>
      </c>
      <c r="E380" s="24">
        <v>2792.6295918367346</v>
      </c>
      <c r="F380" s="19">
        <f t="shared" si="15"/>
        <v>2736777</v>
      </c>
      <c r="G380" s="119">
        <v>21168</v>
      </c>
      <c r="H380" s="26">
        <v>220.02905328798187</v>
      </c>
      <c r="I380" s="115">
        <f t="shared" si="16"/>
        <v>4657575</v>
      </c>
      <c r="J380" s="117">
        <v>2021</v>
      </c>
      <c r="K380" s="139">
        <f t="shared" si="17"/>
        <v>7394352</v>
      </c>
    </row>
    <row r="381" spans="2:11">
      <c r="B381" s="137" t="s">
        <v>4627</v>
      </c>
      <c r="C381" s="43" t="s">
        <v>377</v>
      </c>
      <c r="D381" s="46">
        <v>200</v>
      </c>
      <c r="E381" s="24">
        <v>7568.09</v>
      </c>
      <c r="F381" s="19">
        <f t="shared" si="15"/>
        <v>1513618</v>
      </c>
      <c r="G381" s="119">
        <v>1950</v>
      </c>
      <c r="H381" s="26">
        <v>478.28153846153845</v>
      </c>
      <c r="I381" s="115">
        <f t="shared" si="16"/>
        <v>932649</v>
      </c>
      <c r="J381" s="117">
        <v>2021</v>
      </c>
      <c r="K381" s="139">
        <f t="shared" si="17"/>
        <v>2446267</v>
      </c>
    </row>
    <row r="382" spans="2:11">
      <c r="B382" s="137" t="s">
        <v>4628</v>
      </c>
      <c r="C382" s="43" t="s">
        <v>377</v>
      </c>
      <c r="D382" s="46">
        <v>140</v>
      </c>
      <c r="E382" s="24">
        <v>17549.721428571429</v>
      </c>
      <c r="F382" s="19">
        <f t="shared" si="15"/>
        <v>2456961</v>
      </c>
      <c r="G382" s="119">
        <v>1365</v>
      </c>
      <c r="H382" s="26">
        <v>447.30036630036631</v>
      </c>
      <c r="I382" s="115">
        <f t="shared" si="16"/>
        <v>610565</v>
      </c>
      <c r="J382" s="117">
        <v>2021</v>
      </c>
      <c r="K382" s="139">
        <f t="shared" si="17"/>
        <v>3067526</v>
      </c>
    </row>
    <row r="383" spans="2:11">
      <c r="B383" s="137" t="s">
        <v>4629</v>
      </c>
      <c r="C383" s="43" t="s">
        <v>378</v>
      </c>
      <c r="D383" s="46">
        <v>950</v>
      </c>
      <c r="E383" s="24">
        <v>1710.5484210526315</v>
      </c>
      <c r="F383" s="19">
        <f t="shared" si="15"/>
        <v>1625021</v>
      </c>
      <c r="G383" s="119">
        <v>9262.5</v>
      </c>
      <c r="H383" s="26">
        <v>210.11346828609987</v>
      </c>
      <c r="I383" s="115">
        <f t="shared" si="16"/>
        <v>1946176</v>
      </c>
      <c r="J383" s="117">
        <v>2021</v>
      </c>
      <c r="K383" s="139">
        <f t="shared" si="17"/>
        <v>3571197</v>
      </c>
    </row>
    <row r="384" spans="2:11">
      <c r="B384" s="137" t="s">
        <v>4630</v>
      </c>
      <c r="C384" s="43" t="s">
        <v>378</v>
      </c>
      <c r="D384" s="46">
        <v>300</v>
      </c>
      <c r="E384" s="24">
        <v>2403.35</v>
      </c>
      <c r="F384" s="19">
        <f t="shared" si="15"/>
        <v>721005</v>
      </c>
      <c r="G384" s="119">
        <v>2925</v>
      </c>
      <c r="H384" s="26">
        <v>257.67418803418803</v>
      </c>
      <c r="I384" s="115">
        <f t="shared" si="16"/>
        <v>753697</v>
      </c>
      <c r="J384" s="117">
        <v>2021</v>
      </c>
      <c r="K384" s="139">
        <f t="shared" si="17"/>
        <v>1474702</v>
      </c>
    </row>
    <row r="385" spans="2:11">
      <c r="B385" s="137" t="s">
        <v>379</v>
      </c>
      <c r="C385" s="43" t="s">
        <v>380</v>
      </c>
      <c r="D385" s="46">
        <v>310</v>
      </c>
      <c r="E385" s="24">
        <v>8673.8193548387098</v>
      </c>
      <c r="F385" s="19">
        <f t="shared" si="15"/>
        <v>2688884</v>
      </c>
      <c r="G385" s="119">
        <v>3022.5</v>
      </c>
      <c r="H385" s="26">
        <v>232.50057899090157</v>
      </c>
      <c r="I385" s="115">
        <f t="shared" si="16"/>
        <v>702733</v>
      </c>
      <c r="J385" s="117">
        <v>2021</v>
      </c>
      <c r="K385" s="139">
        <f t="shared" si="17"/>
        <v>3391617</v>
      </c>
    </row>
    <row r="386" spans="2:11">
      <c r="B386" s="137" t="s">
        <v>4631</v>
      </c>
      <c r="C386" s="43" t="s">
        <v>380</v>
      </c>
      <c r="D386" s="46">
        <v>510</v>
      </c>
      <c r="E386" s="24">
        <v>26234.382352941175</v>
      </c>
      <c r="F386" s="19">
        <f t="shared" si="15"/>
        <v>13379535</v>
      </c>
      <c r="G386" s="119">
        <v>4972.5</v>
      </c>
      <c r="H386" s="26">
        <v>204.28054298642533</v>
      </c>
      <c r="I386" s="115">
        <f t="shared" si="16"/>
        <v>1015785</v>
      </c>
      <c r="J386" s="117">
        <v>2021</v>
      </c>
      <c r="K386" s="139">
        <f t="shared" si="17"/>
        <v>14395320</v>
      </c>
    </row>
    <row r="387" spans="2:11">
      <c r="B387" s="137" t="s">
        <v>381</v>
      </c>
      <c r="C387" s="43" t="s">
        <v>380</v>
      </c>
      <c r="D387" s="46">
        <v>310</v>
      </c>
      <c r="E387" s="24">
        <v>8673.8193548387098</v>
      </c>
      <c r="F387" s="19">
        <f t="shared" si="15"/>
        <v>2688884</v>
      </c>
      <c r="G387" s="119">
        <v>3022.5</v>
      </c>
      <c r="H387" s="26">
        <v>232.50057899090157</v>
      </c>
      <c r="I387" s="115">
        <f t="shared" si="16"/>
        <v>702733</v>
      </c>
      <c r="J387" s="117">
        <v>2021</v>
      </c>
      <c r="K387" s="139">
        <f t="shared" si="17"/>
        <v>3391617</v>
      </c>
    </row>
    <row r="388" spans="2:11">
      <c r="B388" s="137" t="s">
        <v>4632</v>
      </c>
      <c r="C388" s="43" t="s">
        <v>380</v>
      </c>
      <c r="D388" s="46">
        <v>210</v>
      </c>
      <c r="E388" s="24">
        <v>6008.3142857142857</v>
      </c>
      <c r="F388" s="19">
        <f t="shared" si="15"/>
        <v>1261746</v>
      </c>
      <c r="G388" s="119">
        <v>2047.5</v>
      </c>
      <c r="H388" s="26">
        <v>133.09499389499391</v>
      </c>
      <c r="I388" s="115">
        <f t="shared" si="16"/>
        <v>272512</v>
      </c>
      <c r="J388" s="117">
        <v>2021</v>
      </c>
      <c r="K388" s="139">
        <f t="shared" si="17"/>
        <v>1534258</v>
      </c>
    </row>
    <row r="389" spans="2:11">
      <c r="B389" s="137" t="s">
        <v>4633</v>
      </c>
      <c r="C389" s="43" t="s">
        <v>382</v>
      </c>
      <c r="D389" s="46">
        <v>180</v>
      </c>
      <c r="E389" s="24">
        <v>12150.511111111111</v>
      </c>
      <c r="F389" s="19">
        <f t="shared" si="15"/>
        <v>2187092</v>
      </c>
      <c r="G389" s="119">
        <v>1755</v>
      </c>
      <c r="H389" s="26">
        <v>261.64957264957263</v>
      </c>
      <c r="I389" s="115">
        <f t="shared" si="16"/>
        <v>459195</v>
      </c>
      <c r="J389" s="117">
        <v>2021</v>
      </c>
      <c r="K389" s="139">
        <f t="shared" si="17"/>
        <v>2646287</v>
      </c>
    </row>
    <row r="390" spans="2:11">
      <c r="B390" s="137" t="s">
        <v>4634</v>
      </c>
      <c r="C390" s="43" t="s">
        <v>382</v>
      </c>
      <c r="D390" s="46">
        <v>470</v>
      </c>
      <c r="E390" s="24">
        <v>23798.614893617021</v>
      </c>
      <c r="F390" s="19">
        <f t="shared" si="15"/>
        <v>11185349</v>
      </c>
      <c r="G390" s="119">
        <v>4582.5</v>
      </c>
      <c r="H390" s="26">
        <v>287.63797054009819</v>
      </c>
      <c r="I390" s="115">
        <f t="shared" si="16"/>
        <v>1318101</v>
      </c>
      <c r="J390" s="117">
        <v>2021</v>
      </c>
      <c r="K390" s="139">
        <f t="shared" si="17"/>
        <v>12503450</v>
      </c>
    </row>
    <row r="391" spans="2:11">
      <c r="B391" s="137" t="s">
        <v>3530</v>
      </c>
      <c r="C391" s="43" t="s">
        <v>3512</v>
      </c>
      <c r="D391" s="46">
        <v>450</v>
      </c>
      <c r="E391" s="24">
        <v>8068.2644444444441</v>
      </c>
      <c r="F391" s="19">
        <f t="shared" si="15"/>
        <v>3630719</v>
      </c>
      <c r="G391" s="119">
        <v>4388</v>
      </c>
      <c r="H391" s="26">
        <v>770.4551048313582</v>
      </c>
      <c r="I391" s="115">
        <f t="shared" si="16"/>
        <v>3380757</v>
      </c>
      <c r="J391" s="117">
        <v>2021</v>
      </c>
      <c r="K391" s="139">
        <f t="shared" si="17"/>
        <v>7011476</v>
      </c>
    </row>
    <row r="392" spans="2:11">
      <c r="B392" s="137" t="s">
        <v>3531</v>
      </c>
      <c r="C392" s="43" t="s">
        <v>3512</v>
      </c>
      <c r="D392" s="46">
        <v>380</v>
      </c>
      <c r="E392" s="24">
        <v>8068.2631578947367</v>
      </c>
      <c r="F392" s="19">
        <f t="shared" si="15"/>
        <v>3065940</v>
      </c>
      <c r="G392" s="119">
        <v>3705</v>
      </c>
      <c r="H392" s="26">
        <v>770.54304993252367</v>
      </c>
      <c r="I392" s="115">
        <f t="shared" si="16"/>
        <v>2854862</v>
      </c>
      <c r="J392" s="117">
        <v>2021</v>
      </c>
      <c r="K392" s="139">
        <f t="shared" si="17"/>
        <v>5920802</v>
      </c>
    </row>
    <row r="393" spans="2:11">
      <c r="B393" s="137" t="s">
        <v>4635</v>
      </c>
      <c r="C393" s="43" t="s">
        <v>3512</v>
      </c>
      <c r="D393" s="46">
        <v>200</v>
      </c>
      <c r="E393" s="24">
        <v>15222.58</v>
      </c>
      <c r="F393" s="19">
        <f t="shared" si="15"/>
        <v>3044516</v>
      </c>
      <c r="G393" s="119">
        <v>1810</v>
      </c>
      <c r="H393" s="26">
        <v>0</v>
      </c>
      <c r="I393" s="115">
        <f t="shared" si="16"/>
        <v>0</v>
      </c>
      <c r="J393" s="117">
        <v>2021</v>
      </c>
      <c r="K393" s="139">
        <f t="shared" si="17"/>
        <v>3044516</v>
      </c>
    </row>
    <row r="394" spans="2:11">
      <c r="B394" s="137" t="s">
        <v>4636</v>
      </c>
      <c r="C394" s="43" t="s">
        <v>3512</v>
      </c>
      <c r="D394" s="46">
        <v>180</v>
      </c>
      <c r="E394" s="24">
        <v>15222.577777777778</v>
      </c>
      <c r="F394" s="19">
        <f t="shared" si="15"/>
        <v>2740064</v>
      </c>
      <c r="G394" s="119">
        <v>1629</v>
      </c>
      <c r="H394" s="26">
        <v>0</v>
      </c>
      <c r="I394" s="115">
        <f t="shared" si="16"/>
        <v>0</v>
      </c>
      <c r="J394" s="117">
        <v>2021</v>
      </c>
      <c r="K394" s="139">
        <f t="shared" si="17"/>
        <v>2740064</v>
      </c>
    </row>
    <row r="395" spans="2:11">
      <c r="B395" s="137" t="s">
        <v>383</v>
      </c>
      <c r="C395" s="43" t="s">
        <v>384</v>
      </c>
      <c r="D395" s="46">
        <v>120</v>
      </c>
      <c r="E395" s="24">
        <v>5934.125</v>
      </c>
      <c r="F395" s="19">
        <f t="shared" si="15"/>
        <v>712095</v>
      </c>
      <c r="G395" s="119">
        <v>1170</v>
      </c>
      <c r="H395" s="26">
        <v>535.38888888888891</v>
      </c>
      <c r="I395" s="115">
        <f t="shared" si="16"/>
        <v>626405</v>
      </c>
      <c r="J395" s="117">
        <v>2021</v>
      </c>
      <c r="K395" s="139">
        <f t="shared" si="17"/>
        <v>1338500</v>
      </c>
    </row>
    <row r="396" spans="2:11">
      <c r="B396" s="137" t="s">
        <v>4637</v>
      </c>
      <c r="C396" s="43" t="s">
        <v>384</v>
      </c>
      <c r="D396" s="46">
        <v>270</v>
      </c>
      <c r="E396" s="24">
        <v>8256.5407407407401</v>
      </c>
      <c r="F396" s="19">
        <f t="shared" ref="F396:F459" si="18">IFERROR(D396*E396,0)</f>
        <v>2229266</v>
      </c>
      <c r="G396" s="119">
        <v>2632.5</v>
      </c>
      <c r="H396" s="26">
        <v>335.24254510921179</v>
      </c>
      <c r="I396" s="115">
        <f t="shared" ref="I396:I459" si="19">IFERROR(G396*H396,"")</f>
        <v>882526</v>
      </c>
      <c r="J396" s="117">
        <v>2021</v>
      </c>
      <c r="K396" s="139">
        <f t="shared" ref="K396:K459" si="20">IFERROR(ROUND((F396+I396),0),0)</f>
        <v>3111792</v>
      </c>
    </row>
    <row r="397" spans="2:11">
      <c r="B397" s="137" t="s">
        <v>385</v>
      </c>
      <c r="C397" s="43" t="s">
        <v>380</v>
      </c>
      <c r="D397" s="46">
        <v>160</v>
      </c>
      <c r="E397" s="24">
        <v>6750.2687500000002</v>
      </c>
      <c r="F397" s="19">
        <f t="shared" si="18"/>
        <v>1080043</v>
      </c>
      <c r="G397" s="119">
        <v>1560</v>
      </c>
      <c r="H397" s="26">
        <v>268.60833333333335</v>
      </c>
      <c r="I397" s="115">
        <f t="shared" si="19"/>
        <v>419029</v>
      </c>
      <c r="J397" s="117">
        <v>2021</v>
      </c>
      <c r="K397" s="139">
        <f t="shared" si="20"/>
        <v>1499072</v>
      </c>
    </row>
    <row r="398" spans="2:11">
      <c r="B398" s="137" t="s">
        <v>4638</v>
      </c>
      <c r="C398" s="43" t="s">
        <v>380</v>
      </c>
      <c r="D398" s="46">
        <v>170</v>
      </c>
      <c r="E398" s="24">
        <v>16791.95882352941</v>
      </c>
      <c r="F398" s="19">
        <f t="shared" si="18"/>
        <v>2854633</v>
      </c>
      <c r="G398" s="119">
        <v>1657.5</v>
      </c>
      <c r="H398" s="26">
        <v>412.85490196078433</v>
      </c>
      <c r="I398" s="115">
        <f t="shared" si="19"/>
        <v>684307</v>
      </c>
      <c r="J398" s="117">
        <v>2021</v>
      </c>
      <c r="K398" s="139">
        <f t="shared" si="20"/>
        <v>3538940</v>
      </c>
    </row>
    <row r="399" spans="2:11">
      <c r="B399" s="137" t="s">
        <v>386</v>
      </c>
      <c r="C399" s="43" t="s">
        <v>387</v>
      </c>
      <c r="D399" s="46">
        <v>530</v>
      </c>
      <c r="E399" s="24">
        <v>11858.347169811321</v>
      </c>
      <c r="F399" s="19">
        <f t="shared" si="18"/>
        <v>6284924</v>
      </c>
      <c r="G399" s="119">
        <v>5167.5</v>
      </c>
      <c r="H399" s="26">
        <v>296.23570391872278</v>
      </c>
      <c r="I399" s="115">
        <f t="shared" si="19"/>
        <v>1530798</v>
      </c>
      <c r="J399" s="117">
        <v>2021</v>
      </c>
      <c r="K399" s="139">
        <f t="shared" si="20"/>
        <v>7815722</v>
      </c>
    </row>
    <row r="400" spans="2:11">
      <c r="B400" s="137" t="s">
        <v>4639</v>
      </c>
      <c r="C400" s="43" t="s">
        <v>387</v>
      </c>
      <c r="D400" s="46">
        <v>310</v>
      </c>
      <c r="E400" s="24">
        <v>5887.4</v>
      </c>
      <c r="F400" s="19">
        <f t="shared" si="18"/>
        <v>1825094</v>
      </c>
      <c r="G400" s="119">
        <v>3022.5</v>
      </c>
      <c r="H400" s="26">
        <v>209.24433416046318</v>
      </c>
      <c r="I400" s="115">
        <f t="shared" si="19"/>
        <v>632441</v>
      </c>
      <c r="J400" s="117">
        <v>2021</v>
      </c>
      <c r="K400" s="139">
        <f t="shared" si="20"/>
        <v>2457535</v>
      </c>
    </row>
    <row r="401" spans="2:11">
      <c r="B401" s="137" t="s">
        <v>388</v>
      </c>
      <c r="C401" s="43" t="s">
        <v>389</v>
      </c>
      <c r="D401" s="46">
        <v>100</v>
      </c>
      <c r="E401" s="24">
        <v>4160.63</v>
      </c>
      <c r="F401" s="19">
        <f t="shared" si="18"/>
        <v>416063</v>
      </c>
      <c r="G401" s="119">
        <v>1195</v>
      </c>
      <c r="H401" s="26">
        <v>415.27196652719664</v>
      </c>
      <c r="I401" s="115">
        <f t="shared" si="19"/>
        <v>496250</v>
      </c>
      <c r="J401" s="117">
        <v>2021</v>
      </c>
      <c r="K401" s="139">
        <f t="shared" si="20"/>
        <v>912313</v>
      </c>
    </row>
    <row r="402" spans="2:11">
      <c r="B402" s="137" t="s">
        <v>4640</v>
      </c>
      <c r="C402" s="43" t="s">
        <v>389</v>
      </c>
      <c r="D402" s="46">
        <v>380</v>
      </c>
      <c r="E402" s="24">
        <v>5642.1947368421052</v>
      </c>
      <c r="F402" s="19">
        <f t="shared" si="18"/>
        <v>2144034</v>
      </c>
      <c r="G402" s="119">
        <v>9082</v>
      </c>
      <c r="H402" s="26">
        <v>106.03523452983924</v>
      </c>
      <c r="I402" s="115">
        <f t="shared" si="19"/>
        <v>963012</v>
      </c>
      <c r="J402" s="117">
        <v>2021</v>
      </c>
      <c r="K402" s="139">
        <f t="shared" si="20"/>
        <v>3107046</v>
      </c>
    </row>
    <row r="403" spans="2:11">
      <c r="B403" s="137" t="s">
        <v>390</v>
      </c>
      <c r="C403" s="43" t="s">
        <v>391</v>
      </c>
      <c r="D403" s="46">
        <v>450</v>
      </c>
      <c r="E403" s="24">
        <v>4739.5355555555552</v>
      </c>
      <c r="F403" s="19">
        <f t="shared" si="18"/>
        <v>2132791</v>
      </c>
      <c r="G403" s="119">
        <v>4387.5</v>
      </c>
      <c r="H403" s="26">
        <v>221.2054700854701</v>
      </c>
      <c r="I403" s="115">
        <f t="shared" si="19"/>
        <v>970539</v>
      </c>
      <c r="J403" s="117">
        <v>2021</v>
      </c>
      <c r="K403" s="139">
        <f t="shared" si="20"/>
        <v>3103330</v>
      </c>
    </row>
    <row r="404" spans="2:11">
      <c r="B404" s="137" t="s">
        <v>392</v>
      </c>
      <c r="C404" s="43" t="s">
        <v>391</v>
      </c>
      <c r="D404" s="46">
        <v>50</v>
      </c>
      <c r="E404" s="24">
        <v>6282.14</v>
      </c>
      <c r="F404" s="19">
        <f t="shared" si="18"/>
        <v>314107</v>
      </c>
      <c r="G404" s="119">
        <v>487.5</v>
      </c>
      <c r="H404" s="26">
        <v>502.84923076923076</v>
      </c>
      <c r="I404" s="115">
        <f t="shared" si="19"/>
        <v>245139</v>
      </c>
      <c r="J404" s="117">
        <v>2021</v>
      </c>
      <c r="K404" s="139">
        <f t="shared" si="20"/>
        <v>559246</v>
      </c>
    </row>
    <row r="405" spans="2:11">
      <c r="B405" s="137" t="s">
        <v>393</v>
      </c>
      <c r="C405" s="43" t="s">
        <v>394</v>
      </c>
      <c r="D405" s="46">
        <v>890</v>
      </c>
      <c r="E405" s="24">
        <v>1610.7988764044944</v>
      </c>
      <c r="F405" s="19">
        <f t="shared" si="18"/>
        <v>1433611</v>
      </c>
      <c r="G405" s="119">
        <v>8677.5</v>
      </c>
      <c r="H405" s="26">
        <v>96.352866609046387</v>
      </c>
      <c r="I405" s="115">
        <f t="shared" si="19"/>
        <v>836102</v>
      </c>
      <c r="J405" s="117">
        <v>2021</v>
      </c>
      <c r="K405" s="139">
        <f t="shared" si="20"/>
        <v>2269713</v>
      </c>
    </row>
    <row r="406" spans="2:11">
      <c r="B406" s="137" t="s">
        <v>395</v>
      </c>
      <c r="C406" s="43" t="s">
        <v>394</v>
      </c>
      <c r="D406" s="46">
        <v>210</v>
      </c>
      <c r="E406" s="24">
        <v>10821.809523809523</v>
      </c>
      <c r="F406" s="19">
        <f t="shared" si="18"/>
        <v>2272580</v>
      </c>
      <c r="G406" s="119">
        <v>2047.5</v>
      </c>
      <c r="H406" s="26">
        <v>408.35262515262514</v>
      </c>
      <c r="I406" s="115">
        <f t="shared" si="19"/>
        <v>836102</v>
      </c>
      <c r="J406" s="117">
        <v>2021</v>
      </c>
      <c r="K406" s="139">
        <f t="shared" si="20"/>
        <v>3108682</v>
      </c>
    </row>
    <row r="407" spans="2:11">
      <c r="B407" s="137" t="s">
        <v>396</v>
      </c>
      <c r="C407" s="43" t="s">
        <v>391</v>
      </c>
      <c r="D407" s="46">
        <v>80</v>
      </c>
      <c r="E407" s="24">
        <v>2214.4499999999998</v>
      </c>
      <c r="F407" s="19">
        <f t="shared" si="18"/>
        <v>177156</v>
      </c>
      <c r="G407" s="119">
        <v>780</v>
      </c>
      <c r="H407" s="26">
        <v>429.8051282051282</v>
      </c>
      <c r="I407" s="115">
        <f t="shared" si="19"/>
        <v>335248</v>
      </c>
      <c r="J407" s="117">
        <v>2021</v>
      </c>
      <c r="K407" s="139">
        <f t="shared" si="20"/>
        <v>512404</v>
      </c>
    </row>
    <row r="408" spans="2:11">
      <c r="B408" s="137" t="s">
        <v>397</v>
      </c>
      <c r="C408" s="43" t="s">
        <v>391</v>
      </c>
      <c r="D408" s="46">
        <v>40</v>
      </c>
      <c r="E408" s="24">
        <v>3090.2750000000001</v>
      </c>
      <c r="F408" s="19">
        <f t="shared" si="18"/>
        <v>123611</v>
      </c>
      <c r="G408" s="119">
        <v>390</v>
      </c>
      <c r="H408" s="26">
        <v>730.95641025641021</v>
      </c>
      <c r="I408" s="115">
        <f t="shared" si="19"/>
        <v>285073</v>
      </c>
      <c r="J408" s="117">
        <v>2021</v>
      </c>
      <c r="K408" s="139">
        <f t="shared" si="20"/>
        <v>408684</v>
      </c>
    </row>
    <row r="409" spans="2:11">
      <c r="B409" s="137" t="s">
        <v>398</v>
      </c>
      <c r="C409" s="43" t="s">
        <v>391</v>
      </c>
      <c r="D409" s="46">
        <v>100</v>
      </c>
      <c r="E409" s="24">
        <v>18902.79</v>
      </c>
      <c r="F409" s="19">
        <f t="shared" si="18"/>
        <v>1890279</v>
      </c>
      <c r="G409" s="119">
        <v>975</v>
      </c>
      <c r="H409" s="26">
        <v>449.80820512820515</v>
      </c>
      <c r="I409" s="115">
        <f t="shared" si="19"/>
        <v>438563</v>
      </c>
      <c r="J409" s="117">
        <v>2021</v>
      </c>
      <c r="K409" s="139">
        <f t="shared" si="20"/>
        <v>2328842</v>
      </c>
    </row>
    <row r="410" spans="2:11">
      <c r="B410" s="137" t="s">
        <v>4641</v>
      </c>
      <c r="C410" s="43" t="s">
        <v>391</v>
      </c>
      <c r="D410" s="46">
        <v>100</v>
      </c>
      <c r="E410" s="24">
        <v>24236.37</v>
      </c>
      <c r="F410" s="19">
        <f t="shared" si="18"/>
        <v>2423637</v>
      </c>
      <c r="G410" s="119">
        <v>975</v>
      </c>
      <c r="H410" s="26">
        <v>359.80410256410255</v>
      </c>
      <c r="I410" s="115">
        <f t="shared" si="19"/>
        <v>350809</v>
      </c>
      <c r="J410" s="117">
        <v>2021</v>
      </c>
      <c r="K410" s="139">
        <f t="shared" si="20"/>
        <v>2774446</v>
      </c>
    </row>
    <row r="411" spans="2:11">
      <c r="B411" s="137" t="s">
        <v>4642</v>
      </c>
      <c r="C411" s="43" t="s">
        <v>391</v>
      </c>
      <c r="D411" s="46">
        <v>100</v>
      </c>
      <c r="E411" s="24">
        <v>16473.240000000002</v>
      </c>
      <c r="F411" s="19">
        <f t="shared" si="18"/>
        <v>1647324.0000000002</v>
      </c>
      <c r="G411" s="119">
        <v>975</v>
      </c>
      <c r="H411" s="26">
        <v>545.98461538461538</v>
      </c>
      <c r="I411" s="115">
        <f t="shared" si="19"/>
        <v>532335</v>
      </c>
      <c r="J411" s="117">
        <v>2021</v>
      </c>
      <c r="K411" s="139">
        <f t="shared" si="20"/>
        <v>2179659</v>
      </c>
    </row>
    <row r="412" spans="2:11">
      <c r="B412" s="137" t="s">
        <v>4643</v>
      </c>
      <c r="C412" s="43" t="s">
        <v>391</v>
      </c>
      <c r="D412" s="46">
        <v>160</v>
      </c>
      <c r="E412" s="24">
        <v>19328.356250000001</v>
      </c>
      <c r="F412" s="19">
        <f t="shared" si="18"/>
        <v>3092537</v>
      </c>
      <c r="G412" s="119">
        <v>1560</v>
      </c>
      <c r="H412" s="26">
        <v>185.43269230769232</v>
      </c>
      <c r="I412" s="115">
        <f t="shared" si="19"/>
        <v>289275</v>
      </c>
      <c r="J412" s="117">
        <v>2021</v>
      </c>
      <c r="K412" s="139">
        <f t="shared" si="20"/>
        <v>3381812</v>
      </c>
    </row>
    <row r="413" spans="2:11">
      <c r="B413" s="137" t="s">
        <v>399</v>
      </c>
      <c r="C413" s="43" t="s">
        <v>400</v>
      </c>
      <c r="D413" s="46">
        <v>100</v>
      </c>
      <c r="E413" s="24">
        <v>5944.79</v>
      </c>
      <c r="F413" s="19">
        <f t="shared" si="18"/>
        <v>594479</v>
      </c>
      <c r="G413" s="119">
        <v>975</v>
      </c>
      <c r="H413" s="26">
        <v>349.5128205128205</v>
      </c>
      <c r="I413" s="115">
        <f t="shared" si="19"/>
        <v>340775</v>
      </c>
      <c r="J413" s="117">
        <v>2021</v>
      </c>
      <c r="K413" s="139">
        <f t="shared" si="20"/>
        <v>935254</v>
      </c>
    </row>
    <row r="414" spans="2:11">
      <c r="B414" s="137" t="s">
        <v>4644</v>
      </c>
      <c r="C414" s="43" t="s">
        <v>400</v>
      </c>
      <c r="D414" s="46">
        <v>50</v>
      </c>
      <c r="E414" s="24">
        <v>7181.04</v>
      </c>
      <c r="F414" s="19">
        <f t="shared" si="18"/>
        <v>359052</v>
      </c>
      <c r="G414" s="119">
        <v>487.5</v>
      </c>
      <c r="H414" s="26">
        <v>406.98871794871798</v>
      </c>
      <c r="I414" s="115">
        <f t="shared" si="19"/>
        <v>198407</v>
      </c>
      <c r="J414" s="117">
        <v>2021</v>
      </c>
      <c r="K414" s="139">
        <f t="shared" si="20"/>
        <v>557459</v>
      </c>
    </row>
    <row r="415" spans="2:11">
      <c r="B415" s="137" t="s">
        <v>401</v>
      </c>
      <c r="C415" s="43" t="s">
        <v>394</v>
      </c>
      <c r="D415" s="46">
        <v>890</v>
      </c>
      <c r="E415" s="24">
        <v>1610.7988764044944</v>
      </c>
      <c r="F415" s="19">
        <f t="shared" si="18"/>
        <v>1433611</v>
      </c>
      <c r="G415" s="119">
        <v>8677.5</v>
      </c>
      <c r="H415" s="26">
        <v>96.352866609046387</v>
      </c>
      <c r="I415" s="115">
        <f t="shared" si="19"/>
        <v>836102</v>
      </c>
      <c r="J415" s="117">
        <v>2021</v>
      </c>
      <c r="K415" s="139">
        <f t="shared" si="20"/>
        <v>2269713</v>
      </c>
    </row>
    <row r="416" spans="2:11">
      <c r="B416" s="137" t="s">
        <v>4645</v>
      </c>
      <c r="C416" s="43" t="s">
        <v>402</v>
      </c>
      <c r="D416" s="46">
        <v>780</v>
      </c>
      <c r="E416" s="24">
        <v>5438.1102564102566</v>
      </c>
      <c r="F416" s="19">
        <f t="shared" si="18"/>
        <v>4241726</v>
      </c>
      <c r="G416" s="119">
        <v>7605</v>
      </c>
      <c r="H416" s="26">
        <v>118.36541748849442</v>
      </c>
      <c r="I416" s="115">
        <f t="shared" si="19"/>
        <v>900169</v>
      </c>
      <c r="J416" s="117">
        <v>2021</v>
      </c>
      <c r="K416" s="139">
        <f t="shared" si="20"/>
        <v>5141895</v>
      </c>
    </row>
    <row r="417" spans="2:11">
      <c r="B417" s="137" t="s">
        <v>403</v>
      </c>
      <c r="C417" s="43" t="s">
        <v>391</v>
      </c>
      <c r="D417" s="46">
        <v>200</v>
      </c>
      <c r="E417" s="24">
        <v>14874.174999999999</v>
      </c>
      <c r="F417" s="19">
        <f t="shared" si="18"/>
        <v>2974835</v>
      </c>
      <c r="G417" s="119">
        <v>1950</v>
      </c>
      <c r="H417" s="26">
        <v>273.50974358974361</v>
      </c>
      <c r="I417" s="115">
        <f t="shared" si="19"/>
        <v>533344</v>
      </c>
      <c r="J417" s="117">
        <v>2021</v>
      </c>
      <c r="K417" s="139">
        <f t="shared" si="20"/>
        <v>3508179</v>
      </c>
    </row>
    <row r="418" spans="2:11">
      <c r="B418" s="137" t="s">
        <v>4646</v>
      </c>
      <c r="C418" s="43" t="s">
        <v>391</v>
      </c>
      <c r="D418" s="46">
        <v>200</v>
      </c>
      <c r="E418" s="24">
        <v>13036.315000000001</v>
      </c>
      <c r="F418" s="19">
        <f t="shared" si="18"/>
        <v>2607263</v>
      </c>
      <c r="G418" s="119">
        <v>1950</v>
      </c>
      <c r="H418" s="26">
        <v>188.9748717948718</v>
      </c>
      <c r="I418" s="115">
        <f t="shared" si="19"/>
        <v>368501</v>
      </c>
      <c r="J418" s="117">
        <v>2021</v>
      </c>
      <c r="K418" s="139">
        <f t="shared" si="20"/>
        <v>2975764</v>
      </c>
    </row>
    <row r="419" spans="2:11">
      <c r="B419" s="137" t="s">
        <v>404</v>
      </c>
      <c r="C419" s="43" t="s">
        <v>387</v>
      </c>
      <c r="D419" s="46">
        <v>110</v>
      </c>
      <c r="E419" s="24">
        <v>7017.909090909091</v>
      </c>
      <c r="F419" s="19">
        <f t="shared" si="18"/>
        <v>771970</v>
      </c>
      <c r="G419" s="119">
        <v>1072.5</v>
      </c>
      <c r="H419" s="26">
        <v>276.72634032634033</v>
      </c>
      <c r="I419" s="115">
        <f t="shared" si="19"/>
        <v>296789</v>
      </c>
      <c r="J419" s="117">
        <v>2021</v>
      </c>
      <c r="K419" s="139">
        <f t="shared" si="20"/>
        <v>1068759</v>
      </c>
    </row>
    <row r="420" spans="2:11">
      <c r="B420" s="137" t="s">
        <v>4647</v>
      </c>
      <c r="C420" s="43" t="s">
        <v>387</v>
      </c>
      <c r="D420" s="46">
        <v>220</v>
      </c>
      <c r="E420" s="24">
        <v>6175.8909090909092</v>
      </c>
      <c r="F420" s="19">
        <f t="shared" si="18"/>
        <v>1358696</v>
      </c>
      <c r="G420" s="119">
        <v>2145</v>
      </c>
      <c r="H420" s="26">
        <v>259.78508158508157</v>
      </c>
      <c r="I420" s="115">
        <f t="shared" si="19"/>
        <v>557239</v>
      </c>
      <c r="J420" s="117">
        <v>2021</v>
      </c>
      <c r="K420" s="139">
        <f t="shared" si="20"/>
        <v>1915935</v>
      </c>
    </row>
    <row r="421" spans="2:11">
      <c r="B421" s="137" t="s">
        <v>405</v>
      </c>
      <c r="C421" s="43" t="s">
        <v>391</v>
      </c>
      <c r="D421" s="46">
        <v>70</v>
      </c>
      <c r="E421" s="24">
        <v>3044.5142857142855</v>
      </c>
      <c r="F421" s="19">
        <f t="shared" si="18"/>
        <v>213116</v>
      </c>
      <c r="G421" s="119">
        <v>682.5</v>
      </c>
      <c r="H421" s="26">
        <v>448.21831501831502</v>
      </c>
      <c r="I421" s="115">
        <f t="shared" si="19"/>
        <v>305909</v>
      </c>
      <c r="J421" s="117">
        <v>2021</v>
      </c>
      <c r="K421" s="139">
        <f t="shared" si="20"/>
        <v>519025</v>
      </c>
    </row>
    <row r="422" spans="2:11">
      <c r="B422" s="137" t="s">
        <v>4648</v>
      </c>
      <c r="C422" s="43" t="s">
        <v>391</v>
      </c>
      <c r="D422" s="46">
        <v>450</v>
      </c>
      <c r="E422" s="24">
        <v>5082.695555555556</v>
      </c>
      <c r="F422" s="19">
        <f t="shared" si="18"/>
        <v>2287213</v>
      </c>
      <c r="G422" s="119">
        <v>4387.5</v>
      </c>
      <c r="H422" s="26">
        <v>305.45048433048436</v>
      </c>
      <c r="I422" s="115">
        <f t="shared" si="19"/>
        <v>1340164.0000000002</v>
      </c>
      <c r="J422" s="117">
        <v>2021</v>
      </c>
      <c r="K422" s="139">
        <f t="shared" si="20"/>
        <v>3627377</v>
      </c>
    </row>
    <row r="423" spans="2:11">
      <c r="B423" s="137" t="s">
        <v>3532</v>
      </c>
      <c r="C423" s="43" t="s">
        <v>3512</v>
      </c>
      <c r="D423" s="46">
        <v>450</v>
      </c>
      <c r="E423" s="24">
        <v>8068.2644444444441</v>
      </c>
      <c r="F423" s="19">
        <f t="shared" si="18"/>
        <v>3630719</v>
      </c>
      <c r="G423" s="119">
        <v>4388</v>
      </c>
      <c r="H423" s="26">
        <v>770.4551048313582</v>
      </c>
      <c r="I423" s="115">
        <f t="shared" si="19"/>
        <v>3380757</v>
      </c>
      <c r="J423" s="117">
        <v>2021</v>
      </c>
      <c r="K423" s="139">
        <f t="shared" si="20"/>
        <v>7011476</v>
      </c>
    </row>
    <row r="424" spans="2:11">
      <c r="B424" s="137" t="s">
        <v>3533</v>
      </c>
      <c r="C424" s="43" t="s">
        <v>3512</v>
      </c>
      <c r="D424" s="46">
        <v>200</v>
      </c>
      <c r="E424" s="24">
        <v>8068.26</v>
      </c>
      <c r="F424" s="19">
        <f t="shared" si="18"/>
        <v>1613652</v>
      </c>
      <c r="G424" s="119">
        <v>1950</v>
      </c>
      <c r="H424" s="26">
        <v>770.54307692307691</v>
      </c>
      <c r="I424" s="115">
        <f t="shared" si="19"/>
        <v>1502559</v>
      </c>
      <c r="J424" s="117">
        <v>2021</v>
      </c>
      <c r="K424" s="139">
        <f t="shared" si="20"/>
        <v>3116211</v>
      </c>
    </row>
    <row r="425" spans="2:11">
      <c r="B425" s="137" t="s">
        <v>3534</v>
      </c>
      <c r="C425" s="43" t="s">
        <v>3512</v>
      </c>
      <c r="D425" s="46">
        <v>1030</v>
      </c>
      <c r="E425" s="24">
        <v>7920.1116504854372</v>
      </c>
      <c r="F425" s="19">
        <f t="shared" si="18"/>
        <v>8157715</v>
      </c>
      <c r="G425" s="119">
        <v>10043</v>
      </c>
      <c r="H425" s="26">
        <v>602.24683859404558</v>
      </c>
      <c r="I425" s="115">
        <f t="shared" si="19"/>
        <v>6048365</v>
      </c>
      <c r="J425" s="117">
        <v>2021</v>
      </c>
      <c r="K425" s="139">
        <f t="shared" si="20"/>
        <v>14206080</v>
      </c>
    </row>
    <row r="426" spans="2:11">
      <c r="B426" s="137" t="s">
        <v>4649</v>
      </c>
      <c r="C426" s="43" t="s">
        <v>406</v>
      </c>
      <c r="D426" s="46">
        <v>620</v>
      </c>
      <c r="E426" s="24">
        <v>7611.8129032258066</v>
      </c>
      <c r="F426" s="19">
        <f t="shared" si="18"/>
        <v>4719324</v>
      </c>
      <c r="G426" s="119">
        <v>6045</v>
      </c>
      <c r="H426" s="26">
        <v>223.34540942928041</v>
      </c>
      <c r="I426" s="115">
        <f t="shared" si="19"/>
        <v>1350123</v>
      </c>
      <c r="J426" s="117">
        <v>2021</v>
      </c>
      <c r="K426" s="139">
        <f t="shared" si="20"/>
        <v>6069447</v>
      </c>
    </row>
    <row r="427" spans="2:11">
      <c r="B427" s="137" t="s">
        <v>407</v>
      </c>
      <c r="C427" s="43" t="s">
        <v>382</v>
      </c>
      <c r="D427" s="46">
        <v>50</v>
      </c>
      <c r="E427" s="24">
        <v>8244.66</v>
      </c>
      <c r="F427" s="19">
        <f t="shared" si="18"/>
        <v>412233</v>
      </c>
      <c r="G427" s="119">
        <v>487.5</v>
      </c>
      <c r="H427" s="26">
        <v>1669.3394871794872</v>
      </c>
      <c r="I427" s="115">
        <f t="shared" si="19"/>
        <v>813803</v>
      </c>
      <c r="J427" s="117">
        <v>2021</v>
      </c>
      <c r="K427" s="139">
        <f t="shared" si="20"/>
        <v>1226036</v>
      </c>
    </row>
    <row r="428" spans="2:11">
      <c r="B428" s="137" t="s">
        <v>4650</v>
      </c>
      <c r="C428" s="43" t="s">
        <v>382</v>
      </c>
      <c r="D428" s="46">
        <v>370</v>
      </c>
      <c r="E428" s="24">
        <v>4317.1405405405403</v>
      </c>
      <c r="F428" s="19">
        <f t="shared" si="18"/>
        <v>1597342</v>
      </c>
      <c r="G428" s="119">
        <v>3607.5</v>
      </c>
      <c r="H428" s="26">
        <v>234.11919611919612</v>
      </c>
      <c r="I428" s="115">
        <f t="shared" si="19"/>
        <v>844585</v>
      </c>
      <c r="J428" s="117">
        <v>2021</v>
      </c>
      <c r="K428" s="139">
        <f t="shared" si="20"/>
        <v>2441927</v>
      </c>
    </row>
    <row r="429" spans="2:11">
      <c r="B429" s="137" t="s">
        <v>408</v>
      </c>
      <c r="C429" s="43" t="s">
        <v>391</v>
      </c>
      <c r="D429" s="46">
        <v>200</v>
      </c>
      <c r="E429" s="24">
        <v>14874.174999999999</v>
      </c>
      <c r="F429" s="19">
        <f t="shared" si="18"/>
        <v>2974835</v>
      </c>
      <c r="G429" s="119">
        <v>1950</v>
      </c>
      <c r="H429" s="26">
        <v>273.50974358974361</v>
      </c>
      <c r="I429" s="115">
        <f t="shared" si="19"/>
        <v>533344</v>
      </c>
      <c r="J429" s="117">
        <v>2021</v>
      </c>
      <c r="K429" s="139">
        <f t="shared" si="20"/>
        <v>3508179</v>
      </c>
    </row>
    <row r="430" spans="2:11">
      <c r="B430" s="137" t="s">
        <v>409</v>
      </c>
      <c r="C430" s="43" t="s">
        <v>410</v>
      </c>
      <c r="D430" s="46">
        <v>320</v>
      </c>
      <c r="E430" s="24">
        <v>20386.424999999999</v>
      </c>
      <c r="F430" s="19">
        <f t="shared" si="18"/>
        <v>6523656</v>
      </c>
      <c r="G430" s="119">
        <v>3120</v>
      </c>
      <c r="H430" s="26">
        <v>195.18269230769232</v>
      </c>
      <c r="I430" s="115">
        <f t="shared" si="19"/>
        <v>608970</v>
      </c>
      <c r="J430" s="117">
        <v>2021</v>
      </c>
      <c r="K430" s="139">
        <f t="shared" si="20"/>
        <v>7132626</v>
      </c>
    </row>
    <row r="431" spans="2:11">
      <c r="B431" s="137" t="s">
        <v>411</v>
      </c>
      <c r="C431" s="43" t="s">
        <v>410</v>
      </c>
      <c r="D431" s="46">
        <v>50</v>
      </c>
      <c r="E431" s="24">
        <v>69999.960000000006</v>
      </c>
      <c r="F431" s="19">
        <f t="shared" si="18"/>
        <v>3499998.0000000005</v>
      </c>
      <c r="G431" s="119">
        <v>487.5</v>
      </c>
      <c r="H431" s="26">
        <v>829.92205128205126</v>
      </c>
      <c r="I431" s="115">
        <f t="shared" si="19"/>
        <v>404587</v>
      </c>
      <c r="J431" s="117">
        <v>2021</v>
      </c>
      <c r="K431" s="139">
        <f t="shared" si="20"/>
        <v>3904585</v>
      </c>
    </row>
    <row r="432" spans="2:11">
      <c r="B432" s="137" t="s">
        <v>4651</v>
      </c>
      <c r="C432" s="43" t="s">
        <v>391</v>
      </c>
      <c r="D432" s="46">
        <v>100</v>
      </c>
      <c r="E432" s="24">
        <v>18741.89</v>
      </c>
      <c r="F432" s="19">
        <f t="shared" si="18"/>
        <v>1874189</v>
      </c>
      <c r="G432" s="119">
        <v>975</v>
      </c>
      <c r="H432" s="26">
        <v>367.07179487179485</v>
      </c>
      <c r="I432" s="115">
        <f t="shared" si="19"/>
        <v>357895</v>
      </c>
      <c r="J432" s="117">
        <v>2021</v>
      </c>
      <c r="K432" s="139">
        <f t="shared" si="20"/>
        <v>2232084</v>
      </c>
    </row>
    <row r="433" spans="2:11">
      <c r="B433" s="137" t="s">
        <v>412</v>
      </c>
      <c r="C433" s="43" t="s">
        <v>413</v>
      </c>
      <c r="D433" s="46">
        <v>220</v>
      </c>
      <c r="E433" s="24">
        <v>18223.645454545454</v>
      </c>
      <c r="F433" s="19">
        <f t="shared" si="18"/>
        <v>4009202</v>
      </c>
      <c r="G433" s="119">
        <v>2145</v>
      </c>
      <c r="H433" s="26">
        <v>210.63356643356644</v>
      </c>
      <c r="I433" s="115">
        <f t="shared" si="19"/>
        <v>451809</v>
      </c>
      <c r="J433" s="117">
        <v>2021</v>
      </c>
      <c r="K433" s="139">
        <f t="shared" si="20"/>
        <v>4461011</v>
      </c>
    </row>
    <row r="434" spans="2:11">
      <c r="B434" s="137" t="s">
        <v>4652</v>
      </c>
      <c r="C434" s="43" t="s">
        <v>413</v>
      </c>
      <c r="D434" s="46">
        <v>200</v>
      </c>
      <c r="E434" s="24">
        <v>8271.2649999999994</v>
      </c>
      <c r="F434" s="19">
        <f t="shared" si="18"/>
        <v>1654253</v>
      </c>
      <c r="G434" s="119">
        <v>1950</v>
      </c>
      <c r="H434" s="26">
        <v>206.34871794871796</v>
      </c>
      <c r="I434" s="115">
        <f t="shared" si="19"/>
        <v>402380</v>
      </c>
      <c r="J434" s="117">
        <v>2021</v>
      </c>
      <c r="K434" s="139">
        <f t="shared" si="20"/>
        <v>2056633</v>
      </c>
    </row>
    <row r="435" spans="2:11">
      <c r="B435" s="137" t="s">
        <v>414</v>
      </c>
      <c r="C435" s="43" t="s">
        <v>415</v>
      </c>
      <c r="D435" s="46">
        <v>220</v>
      </c>
      <c r="E435" s="24">
        <v>12750.690909090908</v>
      </c>
      <c r="F435" s="19">
        <f t="shared" si="18"/>
        <v>2805152</v>
      </c>
      <c r="G435" s="119">
        <v>4290</v>
      </c>
      <c r="H435" s="26">
        <v>239.27855477855479</v>
      </c>
      <c r="I435" s="115">
        <f t="shared" si="19"/>
        <v>1026505</v>
      </c>
      <c r="J435" s="117">
        <v>2021</v>
      </c>
      <c r="K435" s="139">
        <f t="shared" si="20"/>
        <v>3831657</v>
      </c>
    </row>
    <row r="436" spans="2:11">
      <c r="B436" s="137" t="s">
        <v>4653</v>
      </c>
      <c r="C436" s="43" t="s">
        <v>415</v>
      </c>
      <c r="D436" s="46">
        <v>420</v>
      </c>
      <c r="E436" s="24">
        <v>10366.842857142858</v>
      </c>
      <c r="F436" s="19">
        <f t="shared" si="18"/>
        <v>4354074</v>
      </c>
      <c r="G436" s="119">
        <v>8190</v>
      </c>
      <c r="H436" s="26">
        <v>93.770695970695968</v>
      </c>
      <c r="I436" s="115">
        <f t="shared" si="19"/>
        <v>767982</v>
      </c>
      <c r="J436" s="117">
        <v>2021</v>
      </c>
      <c r="K436" s="139">
        <f t="shared" si="20"/>
        <v>5122056</v>
      </c>
    </row>
    <row r="437" spans="2:11">
      <c r="B437" s="137" t="s">
        <v>4654</v>
      </c>
      <c r="C437" s="43" t="s">
        <v>416</v>
      </c>
      <c r="D437" s="46">
        <v>260</v>
      </c>
      <c r="E437" s="24">
        <v>5893.5538461538463</v>
      </c>
      <c r="F437" s="19">
        <f t="shared" si="18"/>
        <v>1532324</v>
      </c>
      <c r="G437" s="119">
        <v>2535</v>
      </c>
      <c r="H437" s="26">
        <v>225.49388560157792</v>
      </c>
      <c r="I437" s="115">
        <f t="shared" si="19"/>
        <v>571627</v>
      </c>
      <c r="J437" s="117">
        <v>2021</v>
      </c>
      <c r="K437" s="139">
        <f t="shared" si="20"/>
        <v>2103951</v>
      </c>
    </row>
    <row r="438" spans="2:11">
      <c r="B438" s="137" t="s">
        <v>4655</v>
      </c>
      <c r="C438" s="43" t="s">
        <v>416</v>
      </c>
      <c r="D438" s="46">
        <v>730</v>
      </c>
      <c r="E438" s="24">
        <v>1541.2684931506849</v>
      </c>
      <c r="F438" s="19">
        <f t="shared" si="18"/>
        <v>1125126</v>
      </c>
      <c r="G438" s="119">
        <v>7117.5</v>
      </c>
      <c r="H438" s="26">
        <v>80.312890762205825</v>
      </c>
      <c r="I438" s="115">
        <f t="shared" si="19"/>
        <v>571627</v>
      </c>
      <c r="J438" s="117">
        <v>2021</v>
      </c>
      <c r="K438" s="139">
        <f t="shared" si="20"/>
        <v>1696753</v>
      </c>
    </row>
    <row r="439" spans="2:11">
      <c r="B439" s="137" t="s">
        <v>417</v>
      </c>
      <c r="C439" s="43" t="s">
        <v>380</v>
      </c>
      <c r="D439" s="46">
        <v>160</v>
      </c>
      <c r="E439" s="24">
        <v>6750.2687500000002</v>
      </c>
      <c r="F439" s="19">
        <f t="shared" si="18"/>
        <v>1080043</v>
      </c>
      <c r="G439" s="119">
        <v>1560</v>
      </c>
      <c r="H439" s="26">
        <v>268.60833333333335</v>
      </c>
      <c r="I439" s="115">
        <f t="shared" si="19"/>
        <v>419029</v>
      </c>
      <c r="J439" s="117">
        <v>2021</v>
      </c>
      <c r="K439" s="139">
        <f t="shared" si="20"/>
        <v>1499072</v>
      </c>
    </row>
    <row r="440" spans="2:11">
      <c r="B440" s="137" t="s">
        <v>418</v>
      </c>
      <c r="C440" s="43" t="s">
        <v>380</v>
      </c>
      <c r="D440" s="46">
        <v>500</v>
      </c>
      <c r="E440" s="24">
        <v>3886.8020000000001</v>
      </c>
      <c r="F440" s="19">
        <f t="shared" si="18"/>
        <v>1943401</v>
      </c>
      <c r="G440" s="119">
        <v>4875</v>
      </c>
      <c r="H440" s="26">
        <v>269.62851282051281</v>
      </c>
      <c r="I440" s="115">
        <f t="shared" si="19"/>
        <v>1314439</v>
      </c>
      <c r="J440" s="117">
        <v>2021</v>
      </c>
      <c r="K440" s="139">
        <f t="shared" si="20"/>
        <v>3257840</v>
      </c>
    </row>
    <row r="441" spans="2:11">
      <c r="B441" s="137" t="s">
        <v>419</v>
      </c>
      <c r="C441" s="43" t="s">
        <v>413</v>
      </c>
      <c r="D441" s="46">
        <v>120</v>
      </c>
      <c r="E441" s="24">
        <v>13145.85</v>
      </c>
      <c r="F441" s="19">
        <f t="shared" si="18"/>
        <v>1577502</v>
      </c>
      <c r="G441" s="119">
        <v>1170</v>
      </c>
      <c r="H441" s="26">
        <v>589.69914529914524</v>
      </c>
      <c r="I441" s="115">
        <f t="shared" si="19"/>
        <v>689947.99999999988</v>
      </c>
      <c r="J441" s="117">
        <v>2021</v>
      </c>
      <c r="K441" s="139">
        <f t="shared" si="20"/>
        <v>2267450</v>
      </c>
    </row>
    <row r="442" spans="2:11">
      <c r="B442" s="137" t="s">
        <v>4656</v>
      </c>
      <c r="C442" s="43" t="s">
        <v>413</v>
      </c>
      <c r="D442" s="46">
        <v>490</v>
      </c>
      <c r="E442" s="24">
        <v>5754.0551020408166</v>
      </c>
      <c r="F442" s="19">
        <f t="shared" si="18"/>
        <v>2819487</v>
      </c>
      <c r="G442" s="119">
        <v>4777.5</v>
      </c>
      <c r="H442" s="26">
        <v>209.30361067503924</v>
      </c>
      <c r="I442" s="115">
        <f t="shared" si="19"/>
        <v>999948</v>
      </c>
      <c r="J442" s="117">
        <v>2021</v>
      </c>
      <c r="K442" s="139">
        <f t="shared" si="20"/>
        <v>3819435</v>
      </c>
    </row>
    <row r="443" spans="2:11">
      <c r="B443" s="137" t="s">
        <v>4657</v>
      </c>
      <c r="C443" s="43" t="s">
        <v>421</v>
      </c>
      <c r="D443" s="46">
        <v>200</v>
      </c>
      <c r="E443" s="24">
        <v>10905.16</v>
      </c>
      <c r="F443" s="19">
        <f t="shared" si="18"/>
        <v>2181032</v>
      </c>
      <c r="G443" s="119">
        <v>1950</v>
      </c>
      <c r="H443" s="26">
        <v>196.69897435897437</v>
      </c>
      <c r="I443" s="115">
        <f t="shared" si="19"/>
        <v>383563</v>
      </c>
      <c r="J443" s="117">
        <v>2021</v>
      </c>
      <c r="K443" s="139">
        <f t="shared" si="20"/>
        <v>2564595</v>
      </c>
    </row>
    <row r="444" spans="2:11">
      <c r="B444" s="137" t="s">
        <v>4658</v>
      </c>
      <c r="C444" s="43" t="s">
        <v>421</v>
      </c>
      <c r="D444" s="46">
        <v>420</v>
      </c>
      <c r="E444" s="24">
        <v>9447.8666666666668</v>
      </c>
      <c r="F444" s="19">
        <f t="shared" si="18"/>
        <v>3968104</v>
      </c>
      <c r="G444" s="119">
        <v>4095</v>
      </c>
      <c r="H444" s="26">
        <v>203.95750915750915</v>
      </c>
      <c r="I444" s="115">
        <f t="shared" si="19"/>
        <v>835206</v>
      </c>
      <c r="J444" s="117">
        <v>2021</v>
      </c>
      <c r="K444" s="139">
        <f t="shared" si="20"/>
        <v>4803310</v>
      </c>
    </row>
    <row r="445" spans="2:11">
      <c r="B445" s="137" t="s">
        <v>422</v>
      </c>
      <c r="C445" s="43" t="s">
        <v>415</v>
      </c>
      <c r="D445" s="46">
        <v>160</v>
      </c>
      <c r="E445" s="24">
        <v>20478.206249999999</v>
      </c>
      <c r="F445" s="19">
        <f t="shared" si="18"/>
        <v>3276513</v>
      </c>
      <c r="G445" s="119">
        <v>1560</v>
      </c>
      <c r="H445" s="26">
        <v>358.5057692307692</v>
      </c>
      <c r="I445" s="115">
        <f t="shared" si="19"/>
        <v>559269</v>
      </c>
      <c r="J445" s="117">
        <v>2021</v>
      </c>
      <c r="K445" s="139">
        <f t="shared" si="20"/>
        <v>3835782</v>
      </c>
    </row>
    <row r="446" spans="2:11">
      <c r="B446" s="137" t="s">
        <v>4659</v>
      </c>
      <c r="C446" s="43" t="s">
        <v>415</v>
      </c>
      <c r="D446" s="46">
        <v>220</v>
      </c>
      <c r="E446" s="24">
        <v>20614.599999999999</v>
      </c>
      <c r="F446" s="19">
        <f t="shared" si="18"/>
        <v>4535212</v>
      </c>
      <c r="G446" s="119">
        <v>4290</v>
      </c>
      <c r="H446" s="26">
        <v>187.81142191142192</v>
      </c>
      <c r="I446" s="115">
        <f t="shared" si="19"/>
        <v>805711</v>
      </c>
      <c r="J446" s="117">
        <v>2021</v>
      </c>
      <c r="K446" s="139">
        <f t="shared" si="20"/>
        <v>5340923</v>
      </c>
    </row>
    <row r="447" spans="2:11">
      <c r="B447" s="137" t="s">
        <v>4660</v>
      </c>
      <c r="C447" s="43" t="s">
        <v>423</v>
      </c>
      <c r="D447" s="46">
        <v>590</v>
      </c>
      <c r="E447" s="24">
        <v>12535.861016949153</v>
      </c>
      <c r="F447" s="19">
        <f t="shared" si="18"/>
        <v>7396158</v>
      </c>
      <c r="G447" s="119">
        <v>5752.5</v>
      </c>
      <c r="H447" s="26">
        <v>246.02398956975227</v>
      </c>
      <c r="I447" s="115">
        <f t="shared" si="19"/>
        <v>1415253</v>
      </c>
      <c r="J447" s="117">
        <v>2021</v>
      </c>
      <c r="K447" s="139">
        <f t="shared" si="20"/>
        <v>8811411</v>
      </c>
    </row>
    <row r="448" spans="2:11">
      <c r="B448" s="137" t="s">
        <v>4661</v>
      </c>
      <c r="C448" s="43" t="s">
        <v>423</v>
      </c>
      <c r="D448" s="46">
        <v>500</v>
      </c>
      <c r="E448" s="24">
        <v>6052.6819999999998</v>
      </c>
      <c r="F448" s="19">
        <f t="shared" si="18"/>
        <v>3026341</v>
      </c>
      <c r="G448" s="119">
        <v>4875</v>
      </c>
      <c r="H448" s="26">
        <v>209.864</v>
      </c>
      <c r="I448" s="115">
        <f t="shared" si="19"/>
        <v>1023087</v>
      </c>
      <c r="J448" s="117">
        <v>2021</v>
      </c>
      <c r="K448" s="139">
        <f t="shared" si="20"/>
        <v>4049428</v>
      </c>
    </row>
    <row r="449" spans="2:11">
      <c r="B449" s="137" t="s">
        <v>424</v>
      </c>
      <c r="C449" s="43" t="s">
        <v>425</v>
      </c>
      <c r="D449" s="46">
        <v>140</v>
      </c>
      <c r="E449" s="24">
        <v>8325.4857142857145</v>
      </c>
      <c r="F449" s="19">
        <f t="shared" si="18"/>
        <v>1165568</v>
      </c>
      <c r="G449" s="119">
        <v>1365</v>
      </c>
      <c r="H449" s="26">
        <v>291.92893772893774</v>
      </c>
      <c r="I449" s="115">
        <f t="shared" si="19"/>
        <v>398483</v>
      </c>
      <c r="J449" s="117">
        <v>2021</v>
      </c>
      <c r="K449" s="139">
        <f t="shared" si="20"/>
        <v>1564051</v>
      </c>
    </row>
    <row r="450" spans="2:11">
      <c r="B450" s="137" t="s">
        <v>4662</v>
      </c>
      <c r="C450" s="43" t="s">
        <v>425</v>
      </c>
      <c r="D450" s="46">
        <v>300</v>
      </c>
      <c r="E450" s="24">
        <v>11900.43</v>
      </c>
      <c r="F450" s="19">
        <f t="shared" si="18"/>
        <v>3570129</v>
      </c>
      <c r="G450" s="119">
        <v>2925</v>
      </c>
      <c r="H450" s="26">
        <v>340.15589743589743</v>
      </c>
      <c r="I450" s="115">
        <f t="shared" si="19"/>
        <v>994956</v>
      </c>
      <c r="J450" s="117">
        <v>2021</v>
      </c>
      <c r="K450" s="139">
        <f t="shared" si="20"/>
        <v>4565085</v>
      </c>
    </row>
    <row r="451" spans="2:11">
      <c r="B451" s="137" t="s">
        <v>4663</v>
      </c>
      <c r="C451" s="43" t="s">
        <v>421</v>
      </c>
      <c r="D451" s="46">
        <v>220</v>
      </c>
      <c r="E451" s="24">
        <v>35972.054545454543</v>
      </c>
      <c r="F451" s="19">
        <f t="shared" si="18"/>
        <v>7913851.9999999991</v>
      </c>
      <c r="G451" s="119">
        <v>2145</v>
      </c>
      <c r="H451" s="26">
        <v>364.41072261072259</v>
      </c>
      <c r="I451" s="115">
        <f t="shared" si="19"/>
        <v>781661</v>
      </c>
      <c r="J451" s="117">
        <v>2021</v>
      </c>
      <c r="K451" s="139">
        <f t="shared" si="20"/>
        <v>8695513</v>
      </c>
    </row>
    <row r="452" spans="2:11">
      <c r="B452" s="137" t="s">
        <v>4664</v>
      </c>
      <c r="C452" s="43" t="s">
        <v>421</v>
      </c>
      <c r="D452" s="46">
        <v>270</v>
      </c>
      <c r="E452" s="24">
        <v>19919.977777777778</v>
      </c>
      <c r="F452" s="19">
        <f t="shared" si="18"/>
        <v>5378394</v>
      </c>
      <c r="G452" s="119">
        <v>2632.5</v>
      </c>
      <c r="H452" s="26">
        <v>187.96239316239317</v>
      </c>
      <c r="I452" s="115">
        <f t="shared" si="19"/>
        <v>494811</v>
      </c>
      <c r="J452" s="117">
        <v>2021</v>
      </c>
      <c r="K452" s="139">
        <f t="shared" si="20"/>
        <v>5873205</v>
      </c>
    </row>
    <row r="453" spans="2:11">
      <c r="B453" s="137" t="s">
        <v>426</v>
      </c>
      <c r="C453" s="43" t="s">
        <v>425</v>
      </c>
      <c r="D453" s="46">
        <v>140</v>
      </c>
      <c r="E453" s="24">
        <v>8325.4857142857145</v>
      </c>
      <c r="F453" s="19">
        <f t="shared" si="18"/>
        <v>1165568</v>
      </c>
      <c r="G453" s="119">
        <v>1365</v>
      </c>
      <c r="H453" s="26">
        <v>291.92893772893774</v>
      </c>
      <c r="I453" s="115">
        <f t="shared" si="19"/>
        <v>398483</v>
      </c>
      <c r="J453" s="117">
        <v>2021</v>
      </c>
      <c r="K453" s="139">
        <f t="shared" si="20"/>
        <v>1564051</v>
      </c>
    </row>
    <row r="454" spans="2:11">
      <c r="B454" s="137" t="s">
        <v>4665</v>
      </c>
      <c r="C454" s="43" t="s">
        <v>425</v>
      </c>
      <c r="D454" s="46">
        <v>400</v>
      </c>
      <c r="E454" s="24">
        <v>5419.1774999999998</v>
      </c>
      <c r="F454" s="19">
        <f t="shared" si="18"/>
        <v>2167671</v>
      </c>
      <c r="G454" s="119">
        <v>3900</v>
      </c>
      <c r="H454" s="26">
        <v>277.39076923076925</v>
      </c>
      <c r="I454" s="115">
        <f t="shared" si="19"/>
        <v>1081824</v>
      </c>
      <c r="J454" s="117">
        <v>2021</v>
      </c>
      <c r="K454" s="139">
        <f t="shared" si="20"/>
        <v>3249495</v>
      </c>
    </row>
    <row r="455" spans="2:11">
      <c r="B455" s="137" t="s">
        <v>427</v>
      </c>
      <c r="C455" s="43" t="s">
        <v>428</v>
      </c>
      <c r="D455" s="46">
        <v>250</v>
      </c>
      <c r="E455" s="24">
        <v>13747.816000000001</v>
      </c>
      <c r="F455" s="19">
        <f t="shared" si="18"/>
        <v>3436954</v>
      </c>
      <c r="G455" s="119">
        <v>2437.5</v>
      </c>
      <c r="H455" s="26">
        <v>257.66851282051283</v>
      </c>
      <c r="I455" s="115">
        <f t="shared" si="19"/>
        <v>628067</v>
      </c>
      <c r="J455" s="117">
        <v>2021</v>
      </c>
      <c r="K455" s="139">
        <f t="shared" si="20"/>
        <v>4065021</v>
      </c>
    </row>
    <row r="456" spans="2:11">
      <c r="B456" s="137" t="s">
        <v>4666</v>
      </c>
      <c r="C456" s="43" t="s">
        <v>428</v>
      </c>
      <c r="D456" s="46">
        <v>360</v>
      </c>
      <c r="E456" s="24">
        <v>29235.005555555555</v>
      </c>
      <c r="F456" s="19">
        <f t="shared" si="18"/>
        <v>10524602</v>
      </c>
      <c r="G456" s="119">
        <v>3510</v>
      </c>
      <c r="H456" s="26">
        <v>220.67350427350428</v>
      </c>
      <c r="I456" s="115">
        <f t="shared" si="19"/>
        <v>774564</v>
      </c>
      <c r="J456" s="117">
        <v>2021</v>
      </c>
      <c r="K456" s="139">
        <f t="shared" si="20"/>
        <v>11299166</v>
      </c>
    </row>
    <row r="457" spans="2:11">
      <c r="B457" s="137" t="s">
        <v>429</v>
      </c>
      <c r="C457" s="43" t="s">
        <v>430</v>
      </c>
      <c r="D457" s="46">
        <v>370</v>
      </c>
      <c r="E457" s="24">
        <v>10846.916216216216</v>
      </c>
      <c r="F457" s="19">
        <f t="shared" si="18"/>
        <v>4013359</v>
      </c>
      <c r="G457" s="119">
        <v>3607.5</v>
      </c>
      <c r="H457" s="26">
        <v>208.06098406098405</v>
      </c>
      <c r="I457" s="115">
        <f t="shared" si="19"/>
        <v>750580</v>
      </c>
      <c r="J457" s="117">
        <v>2021</v>
      </c>
      <c r="K457" s="139">
        <f t="shared" si="20"/>
        <v>4763939</v>
      </c>
    </row>
    <row r="458" spans="2:11">
      <c r="B458" s="137" t="s">
        <v>4667</v>
      </c>
      <c r="C458" s="43" t="s">
        <v>430</v>
      </c>
      <c r="D458" s="46">
        <v>360</v>
      </c>
      <c r="E458" s="24">
        <v>10744.080555555556</v>
      </c>
      <c r="F458" s="19">
        <f t="shared" si="18"/>
        <v>3867869</v>
      </c>
      <c r="G458" s="119">
        <v>3510</v>
      </c>
      <c r="H458" s="26">
        <v>183.54216524216525</v>
      </c>
      <c r="I458" s="115">
        <f t="shared" si="19"/>
        <v>644233</v>
      </c>
      <c r="J458" s="117">
        <v>2021</v>
      </c>
      <c r="K458" s="139">
        <f t="shared" si="20"/>
        <v>4512102</v>
      </c>
    </row>
    <row r="459" spans="2:11">
      <c r="B459" s="137" t="s">
        <v>4668</v>
      </c>
      <c r="C459" s="43" t="s">
        <v>431</v>
      </c>
      <c r="D459" s="46">
        <v>260</v>
      </c>
      <c r="E459" s="24">
        <v>10416.157692307692</v>
      </c>
      <c r="F459" s="19">
        <f t="shared" si="18"/>
        <v>2708201</v>
      </c>
      <c r="G459" s="119">
        <v>5070</v>
      </c>
      <c r="H459" s="26">
        <v>86.126429980276129</v>
      </c>
      <c r="I459" s="115">
        <f t="shared" si="19"/>
        <v>436661</v>
      </c>
      <c r="J459" s="117">
        <v>2021</v>
      </c>
      <c r="K459" s="139">
        <f t="shared" si="20"/>
        <v>3144862</v>
      </c>
    </row>
    <row r="460" spans="2:11">
      <c r="B460" s="137" t="s">
        <v>4669</v>
      </c>
      <c r="C460" s="43" t="s">
        <v>431</v>
      </c>
      <c r="D460" s="46">
        <v>310</v>
      </c>
      <c r="E460" s="24">
        <v>15896.735483870967</v>
      </c>
      <c r="F460" s="19">
        <f t="shared" ref="F460:F523" si="21">IFERROR(D460*E460,0)</f>
        <v>4927988</v>
      </c>
      <c r="G460" s="119">
        <v>6045</v>
      </c>
      <c r="H460" s="26">
        <v>160.3718775847808</v>
      </c>
      <c r="I460" s="115">
        <f t="shared" ref="I460:I523" si="22">IFERROR(G460*H460,"")</f>
        <v>969448</v>
      </c>
      <c r="J460" s="117">
        <v>2021</v>
      </c>
      <c r="K460" s="139">
        <f t="shared" ref="K460:K523" si="23">IFERROR(ROUND((F460+I460),0),0)</f>
        <v>5897436</v>
      </c>
    </row>
    <row r="461" spans="2:11">
      <c r="B461" s="137" t="s">
        <v>432</v>
      </c>
      <c r="C461" s="43" t="s">
        <v>433</v>
      </c>
      <c r="D461" s="46">
        <v>100</v>
      </c>
      <c r="E461" s="24">
        <v>6458.44</v>
      </c>
      <c r="F461" s="19">
        <f t="shared" si="21"/>
        <v>645844</v>
      </c>
      <c r="G461" s="119">
        <v>975</v>
      </c>
      <c r="H461" s="26">
        <v>216.72307692307692</v>
      </c>
      <c r="I461" s="115">
        <f t="shared" si="22"/>
        <v>211305</v>
      </c>
      <c r="J461" s="117">
        <v>2021</v>
      </c>
      <c r="K461" s="139">
        <f t="shared" si="23"/>
        <v>857149</v>
      </c>
    </row>
    <row r="462" spans="2:11">
      <c r="B462" s="137" t="s">
        <v>434</v>
      </c>
      <c r="C462" s="43" t="s">
        <v>435</v>
      </c>
      <c r="D462" s="46">
        <v>140</v>
      </c>
      <c r="E462" s="24">
        <v>6162.3071428571429</v>
      </c>
      <c r="F462" s="19">
        <f t="shared" si="21"/>
        <v>862723</v>
      </c>
      <c r="G462" s="119">
        <v>1365</v>
      </c>
      <c r="H462" s="26">
        <v>306.06739926739925</v>
      </c>
      <c r="I462" s="115">
        <f t="shared" si="22"/>
        <v>417782</v>
      </c>
      <c r="J462" s="117">
        <v>2021</v>
      </c>
      <c r="K462" s="139">
        <f t="shared" si="23"/>
        <v>1280505</v>
      </c>
    </row>
    <row r="463" spans="2:11">
      <c r="B463" s="137" t="s">
        <v>436</v>
      </c>
      <c r="C463" s="43" t="s">
        <v>428</v>
      </c>
      <c r="D463" s="46">
        <v>250</v>
      </c>
      <c r="E463" s="24">
        <v>13747.816000000001</v>
      </c>
      <c r="F463" s="19">
        <f t="shared" si="21"/>
        <v>3436954</v>
      </c>
      <c r="G463" s="119">
        <v>2437.5</v>
      </c>
      <c r="H463" s="26">
        <v>257.66851282051283</v>
      </c>
      <c r="I463" s="115">
        <f t="shared" si="22"/>
        <v>628067</v>
      </c>
      <c r="J463" s="117">
        <v>2021</v>
      </c>
      <c r="K463" s="139">
        <f t="shared" si="23"/>
        <v>4065021</v>
      </c>
    </row>
    <row r="464" spans="2:11">
      <c r="B464" s="137" t="s">
        <v>4670</v>
      </c>
      <c r="C464" s="43" t="s">
        <v>428</v>
      </c>
      <c r="D464" s="46">
        <v>220</v>
      </c>
      <c r="E464" s="24">
        <v>13853.190909090908</v>
      </c>
      <c r="F464" s="19">
        <f t="shared" si="21"/>
        <v>3047702</v>
      </c>
      <c r="G464" s="119">
        <v>2145</v>
      </c>
      <c r="H464" s="26">
        <v>262.61585081585082</v>
      </c>
      <c r="I464" s="115">
        <f t="shared" si="22"/>
        <v>563311</v>
      </c>
      <c r="J464" s="117">
        <v>2021</v>
      </c>
      <c r="K464" s="139">
        <f t="shared" si="23"/>
        <v>3611013</v>
      </c>
    </row>
    <row r="465" spans="2:11">
      <c r="B465" s="137" t="s">
        <v>4671</v>
      </c>
      <c r="C465" s="43" t="s">
        <v>437</v>
      </c>
      <c r="D465" s="46">
        <v>460</v>
      </c>
      <c r="E465" s="24">
        <v>4952.5456521739134</v>
      </c>
      <c r="F465" s="19">
        <f t="shared" si="21"/>
        <v>2278171</v>
      </c>
      <c r="G465" s="119">
        <v>4485</v>
      </c>
      <c r="H465" s="26">
        <v>268.71527313266444</v>
      </c>
      <c r="I465" s="115">
        <f t="shared" si="22"/>
        <v>1205188</v>
      </c>
      <c r="J465" s="117">
        <v>2021</v>
      </c>
      <c r="K465" s="139">
        <f t="shared" si="23"/>
        <v>3483359</v>
      </c>
    </row>
    <row r="466" spans="2:11">
      <c r="B466" s="137" t="s">
        <v>4672</v>
      </c>
      <c r="C466" s="43" t="s">
        <v>437</v>
      </c>
      <c r="D466" s="46">
        <v>290</v>
      </c>
      <c r="E466" s="24">
        <v>17357.53448275862</v>
      </c>
      <c r="F466" s="19">
        <f t="shared" si="21"/>
        <v>5033685</v>
      </c>
      <c r="G466" s="119">
        <v>2827.5</v>
      </c>
      <c r="H466" s="26">
        <v>274.07214854111407</v>
      </c>
      <c r="I466" s="115">
        <f t="shared" si="22"/>
        <v>774939</v>
      </c>
      <c r="J466" s="117">
        <v>2021</v>
      </c>
      <c r="K466" s="139">
        <f t="shared" si="23"/>
        <v>5808624</v>
      </c>
    </row>
    <row r="467" spans="2:11">
      <c r="B467" s="137" t="s">
        <v>438</v>
      </c>
      <c r="C467" s="43" t="s">
        <v>439</v>
      </c>
      <c r="D467" s="46">
        <v>50</v>
      </c>
      <c r="E467" s="24">
        <v>49686.86</v>
      </c>
      <c r="F467" s="19">
        <f t="shared" si="21"/>
        <v>2484343</v>
      </c>
      <c r="G467" s="119">
        <v>452.5</v>
      </c>
      <c r="H467" s="26">
        <v>985.58011049723757</v>
      </c>
      <c r="I467" s="115">
        <f t="shared" si="22"/>
        <v>445975</v>
      </c>
      <c r="J467" s="117">
        <v>2021</v>
      </c>
      <c r="K467" s="139">
        <f t="shared" si="23"/>
        <v>2930318</v>
      </c>
    </row>
    <row r="468" spans="2:11">
      <c r="B468" s="137" t="s">
        <v>440</v>
      </c>
      <c r="C468" s="43" t="s">
        <v>439</v>
      </c>
      <c r="D468" s="46">
        <v>210</v>
      </c>
      <c r="E468" s="24">
        <v>11759.828571428572</v>
      </c>
      <c r="F468" s="19">
        <f t="shared" si="21"/>
        <v>2469564</v>
      </c>
      <c r="G468" s="119">
        <v>1900.5</v>
      </c>
      <c r="H468" s="26">
        <v>206.05630097342805</v>
      </c>
      <c r="I468" s="115">
        <f t="shared" si="22"/>
        <v>391610</v>
      </c>
      <c r="J468" s="117">
        <v>2021</v>
      </c>
      <c r="K468" s="139">
        <f t="shared" si="23"/>
        <v>2861174</v>
      </c>
    </row>
    <row r="469" spans="2:11">
      <c r="B469" s="137" t="s">
        <v>4673</v>
      </c>
      <c r="C469" s="43" t="s">
        <v>442</v>
      </c>
      <c r="D469" s="46">
        <v>370</v>
      </c>
      <c r="E469" s="24">
        <v>7643.975675675676</v>
      </c>
      <c r="F469" s="19">
        <f t="shared" si="21"/>
        <v>2828271</v>
      </c>
      <c r="G469" s="119">
        <v>3348.5</v>
      </c>
      <c r="H469" s="26">
        <v>341.1067642227863</v>
      </c>
      <c r="I469" s="115">
        <f t="shared" si="22"/>
        <v>1142196</v>
      </c>
      <c r="J469" s="117">
        <v>2021</v>
      </c>
      <c r="K469" s="139">
        <f t="shared" si="23"/>
        <v>3970467</v>
      </c>
    </row>
    <row r="470" spans="2:11">
      <c r="B470" s="137" t="s">
        <v>4674</v>
      </c>
      <c r="C470" s="43" t="s">
        <v>442</v>
      </c>
      <c r="D470" s="46">
        <v>340</v>
      </c>
      <c r="E470" s="24">
        <v>9652.9323529411758</v>
      </c>
      <c r="F470" s="19">
        <f t="shared" si="21"/>
        <v>3281997</v>
      </c>
      <c r="G470" s="119">
        <v>3077</v>
      </c>
      <c r="H470" s="26">
        <v>245.49366265843355</v>
      </c>
      <c r="I470" s="115">
        <f t="shared" si="22"/>
        <v>755384</v>
      </c>
      <c r="J470" s="117">
        <v>2021</v>
      </c>
      <c r="K470" s="139">
        <f t="shared" si="23"/>
        <v>4037381</v>
      </c>
    </row>
    <row r="471" spans="2:11">
      <c r="B471" s="137" t="s">
        <v>443</v>
      </c>
      <c r="C471" s="43" t="s">
        <v>284</v>
      </c>
      <c r="D471" s="46">
        <v>360</v>
      </c>
      <c r="E471" s="24">
        <v>6781.2805555555551</v>
      </c>
      <c r="F471" s="19">
        <f t="shared" si="21"/>
        <v>2441261</v>
      </c>
      <c r="G471" s="119">
        <v>4302</v>
      </c>
      <c r="H471" s="26">
        <v>302.19874476987445</v>
      </c>
      <c r="I471" s="115">
        <f t="shared" si="22"/>
        <v>1300059</v>
      </c>
      <c r="J471" s="117">
        <v>2021</v>
      </c>
      <c r="K471" s="139">
        <f t="shared" si="23"/>
        <v>3741320</v>
      </c>
    </row>
    <row r="472" spans="2:11">
      <c r="B472" s="137" t="s">
        <v>4675</v>
      </c>
      <c r="C472" s="43" t="s">
        <v>284</v>
      </c>
      <c r="D472" s="46">
        <v>270</v>
      </c>
      <c r="E472" s="24">
        <v>15336.155555555555</v>
      </c>
      <c r="F472" s="19">
        <f t="shared" si="21"/>
        <v>4140762</v>
      </c>
      <c r="G472" s="119">
        <v>3226.5</v>
      </c>
      <c r="H472" s="26">
        <v>570.59321245932119</v>
      </c>
      <c r="I472" s="115">
        <f t="shared" si="22"/>
        <v>1841018.9999999998</v>
      </c>
      <c r="J472" s="117">
        <v>2021</v>
      </c>
      <c r="K472" s="139">
        <f t="shared" si="23"/>
        <v>5981781</v>
      </c>
    </row>
    <row r="473" spans="2:11">
      <c r="B473" s="137" t="s">
        <v>444</v>
      </c>
      <c r="C473" s="43" t="s">
        <v>430</v>
      </c>
      <c r="D473" s="46">
        <v>370</v>
      </c>
      <c r="E473" s="24">
        <v>10846.916216216216</v>
      </c>
      <c r="F473" s="19">
        <f t="shared" si="21"/>
        <v>4013359</v>
      </c>
      <c r="G473" s="119">
        <v>3607.5</v>
      </c>
      <c r="H473" s="26">
        <v>208.06098406098405</v>
      </c>
      <c r="I473" s="115">
        <f t="shared" si="22"/>
        <v>750580</v>
      </c>
      <c r="J473" s="117">
        <v>2021</v>
      </c>
      <c r="K473" s="139">
        <f t="shared" si="23"/>
        <v>4763939</v>
      </c>
    </row>
    <row r="474" spans="2:11">
      <c r="B474" s="137" t="s">
        <v>4676</v>
      </c>
      <c r="C474" s="43" t="s">
        <v>430</v>
      </c>
      <c r="D474" s="46">
        <v>450</v>
      </c>
      <c r="E474" s="24">
        <v>13437.531111111111</v>
      </c>
      <c r="F474" s="19">
        <f t="shared" si="21"/>
        <v>6046889</v>
      </c>
      <c r="G474" s="119">
        <v>4387.5</v>
      </c>
      <c r="H474" s="26">
        <v>223.76980056980057</v>
      </c>
      <c r="I474" s="115">
        <f t="shared" si="22"/>
        <v>981790</v>
      </c>
      <c r="J474" s="117">
        <v>2021</v>
      </c>
      <c r="K474" s="139">
        <f t="shared" si="23"/>
        <v>7028679</v>
      </c>
    </row>
    <row r="475" spans="2:11">
      <c r="B475" s="137" t="s">
        <v>4677</v>
      </c>
      <c r="C475" s="43" t="s">
        <v>283</v>
      </c>
      <c r="D475" s="46">
        <v>100</v>
      </c>
      <c r="E475" s="24">
        <v>3409.88</v>
      </c>
      <c r="F475" s="19">
        <f t="shared" si="21"/>
        <v>340988</v>
      </c>
      <c r="G475" s="119">
        <v>975</v>
      </c>
      <c r="H475" s="26">
        <v>552.34564102564104</v>
      </c>
      <c r="I475" s="115">
        <f t="shared" si="22"/>
        <v>538537</v>
      </c>
      <c r="J475" s="117">
        <v>2021</v>
      </c>
      <c r="K475" s="139">
        <f t="shared" si="23"/>
        <v>879525</v>
      </c>
    </row>
    <row r="476" spans="2:11">
      <c r="B476" s="137" t="s">
        <v>4678</v>
      </c>
      <c r="C476" s="43" t="s">
        <v>283</v>
      </c>
      <c r="D476" s="46">
        <v>150</v>
      </c>
      <c r="E476" s="24">
        <v>2025.4266666666667</v>
      </c>
      <c r="F476" s="19">
        <f t="shared" si="21"/>
        <v>303814</v>
      </c>
      <c r="G476" s="119">
        <v>1462.5</v>
      </c>
      <c r="H476" s="26">
        <v>275.14051282051281</v>
      </c>
      <c r="I476" s="115">
        <f t="shared" si="22"/>
        <v>402393</v>
      </c>
      <c r="J476" s="117">
        <v>2021</v>
      </c>
      <c r="K476" s="139">
        <f t="shared" si="23"/>
        <v>706207</v>
      </c>
    </row>
    <row r="477" spans="2:11">
      <c r="B477" s="137" t="s">
        <v>445</v>
      </c>
      <c r="C477" s="43" t="s">
        <v>284</v>
      </c>
      <c r="D477" s="46">
        <v>360</v>
      </c>
      <c r="E477" s="24">
        <v>6781.2805555555551</v>
      </c>
      <c r="F477" s="19">
        <f t="shared" si="21"/>
        <v>2441261</v>
      </c>
      <c r="G477" s="119">
        <v>4302</v>
      </c>
      <c r="H477" s="26">
        <v>302.19874476987445</v>
      </c>
      <c r="I477" s="115">
        <f t="shared" si="22"/>
        <v>1300059</v>
      </c>
      <c r="J477" s="117">
        <v>2021</v>
      </c>
      <c r="K477" s="139">
        <f t="shared" si="23"/>
        <v>3741320</v>
      </c>
    </row>
    <row r="478" spans="2:11">
      <c r="B478" s="137" t="s">
        <v>4679</v>
      </c>
      <c r="C478" s="43" t="s">
        <v>284</v>
      </c>
      <c r="D478" s="46">
        <v>170</v>
      </c>
      <c r="E478" s="24">
        <v>2907.8117647058825</v>
      </c>
      <c r="F478" s="19">
        <f t="shared" si="21"/>
        <v>494328</v>
      </c>
      <c r="G478" s="119">
        <v>2031.5</v>
      </c>
      <c r="H478" s="26">
        <v>268.01476741324143</v>
      </c>
      <c r="I478" s="115">
        <f t="shared" si="22"/>
        <v>544472</v>
      </c>
      <c r="J478" s="117">
        <v>2021</v>
      </c>
      <c r="K478" s="139">
        <f t="shared" si="23"/>
        <v>1038800</v>
      </c>
    </row>
    <row r="479" spans="2:11">
      <c r="B479" s="137" t="s">
        <v>4680</v>
      </c>
      <c r="C479" s="43" t="s">
        <v>446</v>
      </c>
      <c r="D479" s="46">
        <v>200</v>
      </c>
      <c r="E479" s="24">
        <v>572.38</v>
      </c>
      <c r="F479" s="19">
        <f t="shared" si="21"/>
        <v>114476</v>
      </c>
      <c r="G479" s="119">
        <v>1950</v>
      </c>
      <c r="H479" s="26">
        <v>244.49692307692308</v>
      </c>
      <c r="I479" s="115">
        <f t="shared" si="22"/>
        <v>476769</v>
      </c>
      <c r="J479" s="117">
        <v>2021</v>
      </c>
      <c r="K479" s="139">
        <f t="shared" si="23"/>
        <v>591245</v>
      </c>
    </row>
    <row r="480" spans="2:11">
      <c r="B480" s="137" t="s">
        <v>4681</v>
      </c>
      <c r="C480" s="43" t="s">
        <v>283</v>
      </c>
      <c r="D480" s="46">
        <v>340</v>
      </c>
      <c r="E480" s="24">
        <v>941.28235294117644</v>
      </c>
      <c r="F480" s="19">
        <f t="shared" si="21"/>
        <v>320036</v>
      </c>
      <c r="G480" s="119">
        <v>3315</v>
      </c>
      <c r="H480" s="26">
        <v>378.3179487179487</v>
      </c>
      <c r="I480" s="115">
        <f t="shared" si="22"/>
        <v>1254124</v>
      </c>
      <c r="J480" s="117">
        <v>2021</v>
      </c>
      <c r="K480" s="139">
        <f t="shared" si="23"/>
        <v>1574160</v>
      </c>
    </row>
    <row r="481" spans="2:11">
      <c r="B481" s="137" t="s">
        <v>447</v>
      </c>
      <c r="C481" s="43" t="s">
        <v>283</v>
      </c>
      <c r="D481" s="46">
        <v>1640</v>
      </c>
      <c r="E481" s="24">
        <v>3296.1548780487806</v>
      </c>
      <c r="F481" s="19">
        <f t="shared" si="21"/>
        <v>5405694</v>
      </c>
      <c r="G481" s="119">
        <v>15990</v>
      </c>
      <c r="H481" s="26">
        <v>234.70637898686678</v>
      </c>
      <c r="I481" s="115">
        <f t="shared" si="22"/>
        <v>3752955</v>
      </c>
      <c r="J481" s="117">
        <v>2021</v>
      </c>
      <c r="K481" s="139">
        <f t="shared" si="23"/>
        <v>9158649</v>
      </c>
    </row>
    <row r="482" spans="2:11">
      <c r="B482" s="137" t="s">
        <v>4682</v>
      </c>
      <c r="C482" s="43" t="s">
        <v>446</v>
      </c>
      <c r="D482" s="46">
        <v>550</v>
      </c>
      <c r="E482" s="24">
        <v>4909.9799999999996</v>
      </c>
      <c r="F482" s="19">
        <f t="shared" si="21"/>
        <v>2700488.9999999995</v>
      </c>
      <c r="G482" s="119">
        <v>5362.5</v>
      </c>
      <c r="H482" s="26">
        <v>218.83636363636364</v>
      </c>
      <c r="I482" s="115">
        <f t="shared" si="22"/>
        <v>1173510</v>
      </c>
      <c r="J482" s="117">
        <v>2021</v>
      </c>
      <c r="K482" s="139">
        <f t="shared" si="23"/>
        <v>3873999</v>
      </c>
    </row>
    <row r="483" spans="2:11">
      <c r="B483" s="137" t="s">
        <v>4683</v>
      </c>
      <c r="C483" s="43" t="s">
        <v>425</v>
      </c>
      <c r="D483" s="46">
        <v>170</v>
      </c>
      <c r="E483" s="24">
        <v>16936.017647058823</v>
      </c>
      <c r="F483" s="19">
        <f t="shared" si="21"/>
        <v>2879123</v>
      </c>
      <c r="G483" s="119">
        <v>1657.5</v>
      </c>
      <c r="H483" s="26">
        <v>475.46907993966818</v>
      </c>
      <c r="I483" s="115">
        <f t="shared" si="22"/>
        <v>788090</v>
      </c>
      <c r="J483" s="117">
        <v>2021</v>
      </c>
      <c r="K483" s="139">
        <f t="shared" si="23"/>
        <v>3667213</v>
      </c>
    </row>
    <row r="484" spans="2:11">
      <c r="B484" s="137" t="s">
        <v>4684</v>
      </c>
      <c r="C484" s="43" t="s">
        <v>425</v>
      </c>
      <c r="D484" s="46">
        <v>470</v>
      </c>
      <c r="E484" s="24">
        <v>5301.2638297872336</v>
      </c>
      <c r="F484" s="19">
        <f t="shared" si="21"/>
        <v>2491594</v>
      </c>
      <c r="G484" s="119">
        <v>4582.5</v>
      </c>
      <c r="H484" s="26">
        <v>222.49798145117293</v>
      </c>
      <c r="I484" s="115">
        <f t="shared" si="22"/>
        <v>1019597</v>
      </c>
      <c r="J484" s="117">
        <v>2021</v>
      </c>
      <c r="K484" s="139">
        <f t="shared" si="23"/>
        <v>3511191</v>
      </c>
    </row>
    <row r="485" spans="2:11">
      <c r="B485" s="137" t="s">
        <v>4685</v>
      </c>
      <c r="C485" s="43" t="s">
        <v>448</v>
      </c>
      <c r="D485" s="46">
        <v>110</v>
      </c>
      <c r="E485" s="24">
        <v>11537.163636363637</v>
      </c>
      <c r="F485" s="19">
        <f t="shared" si="21"/>
        <v>1269088</v>
      </c>
      <c r="G485" s="119">
        <v>1072.5</v>
      </c>
      <c r="H485" s="26">
        <v>400.39906759906762</v>
      </c>
      <c r="I485" s="115">
        <f t="shared" si="22"/>
        <v>429428</v>
      </c>
      <c r="J485" s="117">
        <v>2021</v>
      </c>
      <c r="K485" s="139">
        <f t="shared" si="23"/>
        <v>1698516</v>
      </c>
    </row>
    <row r="486" spans="2:11">
      <c r="B486" s="137" t="s">
        <v>4686</v>
      </c>
      <c r="C486" s="43" t="s">
        <v>448</v>
      </c>
      <c r="D486" s="46">
        <v>130</v>
      </c>
      <c r="E486" s="24">
        <v>7204.1846153846154</v>
      </c>
      <c r="F486" s="19">
        <f t="shared" si="21"/>
        <v>936544</v>
      </c>
      <c r="G486" s="119">
        <v>1267.5</v>
      </c>
      <c r="H486" s="26">
        <v>197.56923076923076</v>
      </c>
      <c r="I486" s="115">
        <f t="shared" si="22"/>
        <v>250418.99999999997</v>
      </c>
      <c r="J486" s="117">
        <v>2021</v>
      </c>
      <c r="K486" s="139">
        <f t="shared" si="23"/>
        <v>1186963</v>
      </c>
    </row>
    <row r="487" spans="2:11">
      <c r="B487" s="137" t="s">
        <v>4687</v>
      </c>
      <c r="C487" s="43" t="s">
        <v>449</v>
      </c>
      <c r="D487" s="46">
        <v>420</v>
      </c>
      <c r="E487" s="24">
        <v>860.36666666666667</v>
      </c>
      <c r="F487" s="19">
        <f t="shared" si="21"/>
        <v>361354</v>
      </c>
      <c r="G487" s="119">
        <v>5019</v>
      </c>
      <c r="H487" s="26">
        <v>356.44192070133494</v>
      </c>
      <c r="I487" s="115">
        <f t="shared" si="22"/>
        <v>1788982</v>
      </c>
      <c r="J487" s="117">
        <v>2021</v>
      </c>
      <c r="K487" s="139">
        <f t="shared" si="23"/>
        <v>2150336</v>
      </c>
    </row>
    <row r="488" spans="2:11">
      <c r="B488" s="137" t="s">
        <v>4688</v>
      </c>
      <c r="C488" s="43" t="s">
        <v>449</v>
      </c>
      <c r="D488" s="46">
        <v>200</v>
      </c>
      <c r="E488" s="24">
        <v>897.63499999999999</v>
      </c>
      <c r="F488" s="19">
        <f t="shared" si="21"/>
        <v>179527</v>
      </c>
      <c r="G488" s="119">
        <v>4780</v>
      </c>
      <c r="H488" s="26">
        <v>223.04707112970712</v>
      </c>
      <c r="I488" s="115">
        <f t="shared" si="22"/>
        <v>1066165</v>
      </c>
      <c r="J488" s="117">
        <v>2021</v>
      </c>
      <c r="K488" s="139">
        <f t="shared" si="23"/>
        <v>1245692</v>
      </c>
    </row>
    <row r="489" spans="2:11">
      <c r="B489" s="137" t="s">
        <v>450</v>
      </c>
      <c r="C489" s="43" t="s">
        <v>284</v>
      </c>
      <c r="D489" s="46">
        <v>330</v>
      </c>
      <c r="E489" s="24">
        <v>3272.7333333333331</v>
      </c>
      <c r="F489" s="19">
        <f t="shared" si="21"/>
        <v>1080002</v>
      </c>
      <c r="G489" s="119">
        <v>5973</v>
      </c>
      <c r="H489" s="26">
        <v>154.27122049221498</v>
      </c>
      <c r="I489" s="115">
        <f t="shared" si="22"/>
        <v>921462.00000000012</v>
      </c>
      <c r="J489" s="117">
        <v>2021</v>
      </c>
      <c r="K489" s="139">
        <f t="shared" si="23"/>
        <v>2001464</v>
      </c>
    </row>
    <row r="490" spans="2:11">
      <c r="B490" s="137" t="s">
        <v>4689</v>
      </c>
      <c r="C490" s="43" t="s">
        <v>284</v>
      </c>
      <c r="D490" s="46">
        <v>410</v>
      </c>
      <c r="E490" s="24">
        <v>26417.121951219513</v>
      </c>
      <c r="F490" s="19">
        <f t="shared" si="21"/>
        <v>10831020</v>
      </c>
      <c r="G490" s="119">
        <v>7421</v>
      </c>
      <c r="H490" s="26">
        <v>1132.8566230966178</v>
      </c>
      <c r="I490" s="115">
        <f t="shared" si="22"/>
        <v>8406929</v>
      </c>
      <c r="J490" s="117">
        <v>2021</v>
      </c>
      <c r="K490" s="139">
        <f t="shared" si="23"/>
        <v>19237949</v>
      </c>
    </row>
    <row r="491" spans="2:11">
      <c r="B491" s="137" t="s">
        <v>451</v>
      </c>
      <c r="C491" s="43" t="s">
        <v>361</v>
      </c>
      <c r="D491" s="46">
        <v>260</v>
      </c>
      <c r="E491" s="24">
        <v>5246.3423076923073</v>
      </c>
      <c r="F491" s="19">
        <f t="shared" si="21"/>
        <v>1364049</v>
      </c>
      <c r="G491" s="119">
        <v>2535</v>
      </c>
      <c r="H491" s="26">
        <v>178.8276134122288</v>
      </c>
      <c r="I491" s="115">
        <f t="shared" si="22"/>
        <v>453328</v>
      </c>
      <c r="J491" s="117">
        <v>2021</v>
      </c>
      <c r="K491" s="139">
        <f t="shared" si="23"/>
        <v>1817377</v>
      </c>
    </row>
    <row r="492" spans="2:11">
      <c r="B492" s="137" t="s">
        <v>4690</v>
      </c>
      <c r="C492" s="43" t="s">
        <v>361</v>
      </c>
      <c r="D492" s="46">
        <v>270</v>
      </c>
      <c r="E492" s="24">
        <v>5579.9296296296297</v>
      </c>
      <c r="F492" s="19">
        <f t="shared" si="21"/>
        <v>1506581</v>
      </c>
      <c r="G492" s="119">
        <v>2632.5</v>
      </c>
      <c r="H492" s="26">
        <v>391.690408357075</v>
      </c>
      <c r="I492" s="115">
        <f t="shared" si="22"/>
        <v>1031124.9999999999</v>
      </c>
      <c r="J492" s="117">
        <v>2021</v>
      </c>
      <c r="K492" s="139">
        <f t="shared" si="23"/>
        <v>2537706</v>
      </c>
    </row>
    <row r="493" spans="2:11">
      <c r="B493" s="137" t="s">
        <v>4691</v>
      </c>
      <c r="C493" s="43" t="s">
        <v>452</v>
      </c>
      <c r="D493" s="46">
        <v>420</v>
      </c>
      <c r="E493" s="24">
        <v>1126.8380952380953</v>
      </c>
      <c r="F493" s="19">
        <f t="shared" si="21"/>
        <v>473272.00000000006</v>
      </c>
      <c r="G493" s="119">
        <v>4095</v>
      </c>
      <c r="H493" s="26">
        <v>256.56825396825394</v>
      </c>
      <c r="I493" s="115">
        <f t="shared" si="22"/>
        <v>1050647</v>
      </c>
      <c r="J493" s="117">
        <v>2021</v>
      </c>
      <c r="K493" s="139">
        <f t="shared" si="23"/>
        <v>1523919</v>
      </c>
    </row>
    <row r="494" spans="2:11">
      <c r="B494" s="137" t="s">
        <v>4692</v>
      </c>
      <c r="C494" s="43" t="s">
        <v>452</v>
      </c>
      <c r="D494" s="46">
        <v>410</v>
      </c>
      <c r="E494" s="24">
        <v>649.9</v>
      </c>
      <c r="F494" s="19">
        <f t="shared" si="21"/>
        <v>266459</v>
      </c>
      <c r="G494" s="119">
        <v>3997.5</v>
      </c>
      <c r="H494" s="26">
        <v>184.98136335209506</v>
      </c>
      <c r="I494" s="115">
        <f t="shared" si="22"/>
        <v>739463</v>
      </c>
      <c r="J494" s="117">
        <v>2021</v>
      </c>
      <c r="K494" s="139">
        <f t="shared" si="23"/>
        <v>1005922</v>
      </c>
    </row>
    <row r="495" spans="2:11">
      <c r="B495" s="137" t="s">
        <v>4693</v>
      </c>
      <c r="C495" s="43" t="s">
        <v>453</v>
      </c>
      <c r="D495" s="46">
        <v>420</v>
      </c>
      <c r="E495" s="24">
        <v>1414.4761904761904</v>
      </c>
      <c r="F495" s="19">
        <f t="shared" si="21"/>
        <v>594080</v>
      </c>
      <c r="G495" s="119">
        <v>4095</v>
      </c>
      <c r="H495" s="26">
        <v>186.15750915750917</v>
      </c>
      <c r="I495" s="115">
        <f t="shared" si="22"/>
        <v>762315</v>
      </c>
      <c r="J495" s="117">
        <v>2021</v>
      </c>
      <c r="K495" s="139">
        <f t="shared" si="23"/>
        <v>1356395</v>
      </c>
    </row>
    <row r="496" spans="2:11">
      <c r="B496" s="137" t="s">
        <v>4694</v>
      </c>
      <c r="C496" s="43" t="s">
        <v>453</v>
      </c>
      <c r="D496" s="46">
        <v>440</v>
      </c>
      <c r="E496" s="24">
        <v>1685.3272727272727</v>
      </c>
      <c r="F496" s="19">
        <f t="shared" si="21"/>
        <v>741544</v>
      </c>
      <c r="G496" s="119">
        <v>4290</v>
      </c>
      <c r="H496" s="26">
        <v>346.17179487179487</v>
      </c>
      <c r="I496" s="115">
        <f t="shared" si="22"/>
        <v>1485077</v>
      </c>
      <c r="J496" s="117">
        <v>2021</v>
      </c>
      <c r="K496" s="139">
        <f t="shared" si="23"/>
        <v>2226621</v>
      </c>
    </row>
    <row r="497" spans="2:11">
      <c r="B497" s="137" t="s">
        <v>3535</v>
      </c>
      <c r="C497" s="43" t="s">
        <v>3512</v>
      </c>
      <c r="D497" s="46">
        <v>420</v>
      </c>
      <c r="E497" s="24">
        <v>8068.2619047619046</v>
      </c>
      <c r="F497" s="19">
        <f t="shared" si="21"/>
        <v>3388670</v>
      </c>
      <c r="G497" s="119">
        <v>4095</v>
      </c>
      <c r="H497" s="26">
        <v>770.5431013431014</v>
      </c>
      <c r="I497" s="115">
        <f t="shared" si="22"/>
        <v>3155374</v>
      </c>
      <c r="J497" s="117">
        <v>2021</v>
      </c>
      <c r="K497" s="139">
        <f t="shared" si="23"/>
        <v>6544044</v>
      </c>
    </row>
    <row r="498" spans="2:11">
      <c r="B498" s="137" t="s">
        <v>3536</v>
      </c>
      <c r="C498" s="43" t="s">
        <v>3512</v>
      </c>
      <c r="D498" s="46">
        <v>110</v>
      </c>
      <c r="E498" s="24">
        <v>8068.2636363636366</v>
      </c>
      <c r="F498" s="19">
        <f t="shared" si="21"/>
        <v>887509</v>
      </c>
      <c r="G498" s="119">
        <v>1073</v>
      </c>
      <c r="H498" s="26">
        <v>770.1835973904939</v>
      </c>
      <c r="I498" s="115">
        <f t="shared" si="22"/>
        <v>826407</v>
      </c>
      <c r="J498" s="117">
        <v>2021</v>
      </c>
      <c r="K498" s="139">
        <f t="shared" si="23"/>
        <v>1713916</v>
      </c>
    </row>
    <row r="499" spans="2:11">
      <c r="B499" s="137" t="s">
        <v>3537</v>
      </c>
      <c r="C499" s="43" t="s">
        <v>3512</v>
      </c>
      <c r="D499" s="46">
        <v>420</v>
      </c>
      <c r="E499" s="24">
        <v>8068.2619047619046</v>
      </c>
      <c r="F499" s="19">
        <f t="shared" si="21"/>
        <v>3388670</v>
      </c>
      <c r="G499" s="119">
        <v>4095</v>
      </c>
      <c r="H499" s="26">
        <v>770.5431013431014</v>
      </c>
      <c r="I499" s="115">
        <f t="shared" si="22"/>
        <v>3155374</v>
      </c>
      <c r="J499" s="117">
        <v>2021</v>
      </c>
      <c r="K499" s="139">
        <f t="shared" si="23"/>
        <v>6544044</v>
      </c>
    </row>
    <row r="500" spans="2:11">
      <c r="B500" s="137" t="s">
        <v>3538</v>
      </c>
      <c r="C500" s="43" t="s">
        <v>3512</v>
      </c>
      <c r="D500" s="46">
        <v>410</v>
      </c>
      <c r="E500" s="24">
        <v>8068.2609756097563</v>
      </c>
      <c r="F500" s="19">
        <f t="shared" si="21"/>
        <v>3307987</v>
      </c>
      <c r="G500" s="119">
        <v>3998</v>
      </c>
      <c r="H500" s="26">
        <v>770.44672336168082</v>
      </c>
      <c r="I500" s="115">
        <f t="shared" si="22"/>
        <v>3080246</v>
      </c>
      <c r="J500" s="117">
        <v>2021</v>
      </c>
      <c r="K500" s="139">
        <f t="shared" si="23"/>
        <v>6388233</v>
      </c>
    </row>
    <row r="501" spans="2:11">
      <c r="B501" s="137" t="s">
        <v>4695</v>
      </c>
      <c r="C501" s="43" t="s">
        <v>454</v>
      </c>
      <c r="D501" s="46">
        <v>610</v>
      </c>
      <c r="E501" s="24">
        <v>7384.4885245901642</v>
      </c>
      <c r="F501" s="19">
        <f t="shared" si="21"/>
        <v>4504538</v>
      </c>
      <c r="G501" s="119">
        <v>5520.5</v>
      </c>
      <c r="H501" s="26">
        <v>823.55547504755009</v>
      </c>
      <c r="I501" s="115">
        <f t="shared" si="22"/>
        <v>4546438</v>
      </c>
      <c r="J501" s="117">
        <v>2021</v>
      </c>
      <c r="K501" s="139">
        <f t="shared" si="23"/>
        <v>9050976</v>
      </c>
    </row>
    <row r="502" spans="2:11">
      <c r="B502" s="137" t="s">
        <v>4696</v>
      </c>
      <c r="C502" s="43" t="s">
        <v>449</v>
      </c>
      <c r="D502" s="46">
        <v>540</v>
      </c>
      <c r="E502" s="24">
        <v>3004.5277777777778</v>
      </c>
      <c r="F502" s="19">
        <f t="shared" si="21"/>
        <v>1622445</v>
      </c>
      <c r="G502" s="119">
        <v>4887</v>
      </c>
      <c r="H502" s="26">
        <v>317.01248209535504</v>
      </c>
      <c r="I502" s="115">
        <f t="shared" si="22"/>
        <v>1549240</v>
      </c>
      <c r="J502" s="117">
        <v>2021</v>
      </c>
      <c r="K502" s="139">
        <f t="shared" si="23"/>
        <v>3171685</v>
      </c>
    </row>
    <row r="503" spans="2:11">
      <c r="B503" s="137" t="s">
        <v>4697</v>
      </c>
      <c r="C503" s="43" t="s">
        <v>455</v>
      </c>
      <c r="D503" s="46">
        <v>420</v>
      </c>
      <c r="E503" s="24">
        <v>3861.4261904761906</v>
      </c>
      <c r="F503" s="19">
        <f t="shared" si="21"/>
        <v>1621799</v>
      </c>
      <c r="G503" s="119">
        <v>4095</v>
      </c>
      <c r="H503" s="26">
        <v>183.13064713064713</v>
      </c>
      <c r="I503" s="115">
        <f t="shared" si="22"/>
        <v>749920</v>
      </c>
      <c r="J503" s="117">
        <v>2021</v>
      </c>
      <c r="K503" s="139">
        <f t="shared" si="23"/>
        <v>2371719</v>
      </c>
    </row>
    <row r="504" spans="2:11">
      <c r="B504" s="137" t="s">
        <v>4698</v>
      </c>
      <c r="C504" s="43" t="s">
        <v>455</v>
      </c>
      <c r="D504" s="46">
        <v>410</v>
      </c>
      <c r="E504" s="24">
        <v>1118.1512195121952</v>
      </c>
      <c r="F504" s="19">
        <f t="shared" si="21"/>
        <v>458442.00000000006</v>
      </c>
      <c r="G504" s="119">
        <v>3997.5</v>
      </c>
      <c r="H504" s="26">
        <v>268.04853033145719</v>
      </c>
      <c r="I504" s="115">
        <f t="shared" si="22"/>
        <v>1071524</v>
      </c>
      <c r="J504" s="117">
        <v>2021</v>
      </c>
      <c r="K504" s="139">
        <f t="shared" si="23"/>
        <v>1529966</v>
      </c>
    </row>
    <row r="505" spans="2:11">
      <c r="B505" s="137" t="s">
        <v>4699</v>
      </c>
      <c r="C505" s="43" t="s">
        <v>456</v>
      </c>
      <c r="D505" s="46">
        <v>420</v>
      </c>
      <c r="E505" s="24">
        <v>263.96190476190475</v>
      </c>
      <c r="F505" s="19">
        <f t="shared" si="21"/>
        <v>110864</v>
      </c>
      <c r="G505" s="119">
        <v>4095</v>
      </c>
      <c r="H505" s="26">
        <v>179.34407814407814</v>
      </c>
      <c r="I505" s="115">
        <f t="shared" si="22"/>
        <v>734414</v>
      </c>
      <c r="J505" s="117">
        <v>2021</v>
      </c>
      <c r="K505" s="139">
        <f t="shared" si="23"/>
        <v>845278</v>
      </c>
    </row>
    <row r="506" spans="2:11">
      <c r="B506" s="137" t="s">
        <v>4700</v>
      </c>
      <c r="C506" s="43" t="s">
        <v>456</v>
      </c>
      <c r="D506" s="46">
        <v>300</v>
      </c>
      <c r="E506" s="24">
        <v>611.37</v>
      </c>
      <c r="F506" s="19">
        <f t="shared" si="21"/>
        <v>183411</v>
      </c>
      <c r="G506" s="119">
        <v>2925</v>
      </c>
      <c r="H506" s="26">
        <v>264.7699145299145</v>
      </c>
      <c r="I506" s="115">
        <f t="shared" si="22"/>
        <v>774451.99999999988</v>
      </c>
      <c r="J506" s="117">
        <v>2021</v>
      </c>
      <c r="K506" s="139">
        <f t="shared" si="23"/>
        <v>957863</v>
      </c>
    </row>
    <row r="507" spans="2:11">
      <c r="B507" s="137" t="s">
        <v>457</v>
      </c>
      <c r="C507" s="43" t="s">
        <v>453</v>
      </c>
      <c r="D507" s="46">
        <v>110</v>
      </c>
      <c r="E507" s="24">
        <v>2529.318181818182</v>
      </c>
      <c r="F507" s="19">
        <f t="shared" si="21"/>
        <v>278225</v>
      </c>
      <c r="G507" s="119">
        <v>1991</v>
      </c>
      <c r="H507" s="26">
        <v>601.360120542441</v>
      </c>
      <c r="I507" s="115">
        <f t="shared" si="22"/>
        <v>1197308</v>
      </c>
      <c r="J507" s="117">
        <v>2021</v>
      </c>
      <c r="K507" s="139">
        <f t="shared" si="23"/>
        <v>1475533</v>
      </c>
    </row>
    <row r="508" spans="2:11">
      <c r="B508" s="137" t="s">
        <v>4701</v>
      </c>
      <c r="C508" s="43" t="s">
        <v>453</v>
      </c>
      <c r="D508" s="46">
        <v>730</v>
      </c>
      <c r="E508" s="24">
        <v>1601.4684931506849</v>
      </c>
      <c r="F508" s="19">
        <f t="shared" si="21"/>
        <v>1169072</v>
      </c>
      <c r="G508" s="119">
        <v>13213</v>
      </c>
      <c r="H508" s="26">
        <v>193.05343222583818</v>
      </c>
      <c r="I508" s="115">
        <f t="shared" si="22"/>
        <v>2550815</v>
      </c>
      <c r="J508" s="117">
        <v>2021</v>
      </c>
      <c r="K508" s="139">
        <f t="shared" si="23"/>
        <v>3719887</v>
      </c>
    </row>
    <row r="509" spans="2:11">
      <c r="B509" s="137" t="s">
        <v>4702</v>
      </c>
      <c r="C509" s="43" t="s">
        <v>458</v>
      </c>
      <c r="D509" s="46">
        <v>770</v>
      </c>
      <c r="E509" s="24">
        <v>1084.8896103896104</v>
      </c>
      <c r="F509" s="19">
        <f t="shared" si="21"/>
        <v>835365</v>
      </c>
      <c r="G509" s="119">
        <v>6968.5</v>
      </c>
      <c r="H509" s="26">
        <v>369.04240510870346</v>
      </c>
      <c r="I509" s="115">
        <f t="shared" si="22"/>
        <v>2571672</v>
      </c>
      <c r="J509" s="117">
        <v>2021</v>
      </c>
      <c r="K509" s="139">
        <f t="shared" si="23"/>
        <v>3407037</v>
      </c>
    </row>
    <row r="510" spans="2:11">
      <c r="B510" s="137" t="s">
        <v>4703</v>
      </c>
      <c r="C510" s="43" t="s">
        <v>458</v>
      </c>
      <c r="D510" s="46">
        <v>450</v>
      </c>
      <c r="E510" s="24">
        <v>1603.8555555555556</v>
      </c>
      <c r="F510" s="19">
        <f t="shared" si="21"/>
        <v>721735</v>
      </c>
      <c r="G510" s="119">
        <v>8145</v>
      </c>
      <c r="H510" s="26">
        <v>235.33308778391651</v>
      </c>
      <c r="I510" s="115">
        <f t="shared" si="22"/>
        <v>1916788</v>
      </c>
      <c r="J510" s="117">
        <v>2021</v>
      </c>
      <c r="K510" s="139">
        <f t="shared" si="23"/>
        <v>2638523</v>
      </c>
    </row>
    <row r="511" spans="2:11">
      <c r="B511" s="137" t="s">
        <v>4704</v>
      </c>
      <c r="C511" s="43" t="s">
        <v>459</v>
      </c>
      <c r="D511" s="46">
        <v>40</v>
      </c>
      <c r="E511" s="24">
        <v>11912.65</v>
      </c>
      <c r="F511" s="19">
        <f t="shared" si="21"/>
        <v>476506</v>
      </c>
      <c r="G511" s="119">
        <v>956</v>
      </c>
      <c r="H511" s="26">
        <v>436.53974895397488</v>
      </c>
      <c r="I511" s="115">
        <f t="shared" si="22"/>
        <v>417332</v>
      </c>
      <c r="J511" s="117">
        <v>2021</v>
      </c>
      <c r="K511" s="139">
        <f t="shared" si="23"/>
        <v>893838</v>
      </c>
    </row>
    <row r="512" spans="2:11">
      <c r="B512" s="137" t="s">
        <v>4705</v>
      </c>
      <c r="C512" s="43" t="s">
        <v>459</v>
      </c>
      <c r="D512" s="46">
        <v>120</v>
      </c>
      <c r="E512" s="24">
        <v>9405.0249999999996</v>
      </c>
      <c r="F512" s="19">
        <f t="shared" si="21"/>
        <v>1128603</v>
      </c>
      <c r="G512" s="119">
        <v>2868</v>
      </c>
      <c r="H512" s="26">
        <v>229.51952580195257</v>
      </c>
      <c r="I512" s="115">
        <f t="shared" si="22"/>
        <v>658262</v>
      </c>
      <c r="J512" s="117">
        <v>2021</v>
      </c>
      <c r="K512" s="139">
        <f t="shared" si="23"/>
        <v>1786865</v>
      </c>
    </row>
    <row r="513" spans="2:11">
      <c r="B513" s="137" t="s">
        <v>4706</v>
      </c>
      <c r="C513" s="43" t="s">
        <v>460</v>
      </c>
      <c r="D513" s="46">
        <v>230</v>
      </c>
      <c r="E513" s="24">
        <v>8904.7608695652179</v>
      </c>
      <c r="F513" s="19">
        <f t="shared" si="21"/>
        <v>2048095.0000000002</v>
      </c>
      <c r="G513" s="119">
        <v>2242.5</v>
      </c>
      <c r="H513" s="26">
        <v>312.43255295429208</v>
      </c>
      <c r="I513" s="115">
        <f t="shared" si="22"/>
        <v>700630</v>
      </c>
      <c r="J513" s="117">
        <v>2021</v>
      </c>
      <c r="K513" s="139">
        <f t="shared" si="23"/>
        <v>2748725</v>
      </c>
    </row>
    <row r="514" spans="2:11">
      <c r="B514" s="137" t="s">
        <v>4707</v>
      </c>
      <c r="C514" s="43" t="s">
        <v>460</v>
      </c>
      <c r="D514" s="46">
        <v>130</v>
      </c>
      <c r="E514" s="24">
        <v>4779.2230769230773</v>
      </c>
      <c r="F514" s="19">
        <f t="shared" si="21"/>
        <v>621299</v>
      </c>
      <c r="G514" s="119">
        <v>1267.5</v>
      </c>
      <c r="H514" s="26">
        <v>360.40236686390534</v>
      </c>
      <c r="I514" s="115">
        <f t="shared" si="22"/>
        <v>456810</v>
      </c>
      <c r="J514" s="117">
        <v>2021</v>
      </c>
      <c r="K514" s="139">
        <f t="shared" si="23"/>
        <v>1078109</v>
      </c>
    </row>
    <row r="515" spans="2:11">
      <c r="B515" s="137" t="s">
        <v>4708</v>
      </c>
      <c r="C515" s="43" t="s">
        <v>461</v>
      </c>
      <c r="D515" s="46">
        <v>300</v>
      </c>
      <c r="E515" s="24">
        <v>6241.1066666666666</v>
      </c>
      <c r="F515" s="19">
        <f t="shared" si="21"/>
        <v>1872332</v>
      </c>
      <c r="G515" s="119">
        <v>2925</v>
      </c>
      <c r="H515" s="26">
        <v>289.12512820512819</v>
      </c>
      <c r="I515" s="115">
        <f t="shared" si="22"/>
        <v>845691</v>
      </c>
      <c r="J515" s="117">
        <v>2021</v>
      </c>
      <c r="K515" s="139">
        <f t="shared" si="23"/>
        <v>2718023</v>
      </c>
    </row>
    <row r="516" spans="2:11">
      <c r="B516" s="137" t="s">
        <v>4709</v>
      </c>
      <c r="C516" s="43" t="s">
        <v>461</v>
      </c>
      <c r="D516" s="46">
        <v>320</v>
      </c>
      <c r="E516" s="24">
        <v>4632.8</v>
      </c>
      <c r="F516" s="19">
        <f t="shared" si="21"/>
        <v>1482496</v>
      </c>
      <c r="G516" s="119">
        <v>3120</v>
      </c>
      <c r="H516" s="26">
        <v>234.80192307692309</v>
      </c>
      <c r="I516" s="115">
        <f t="shared" si="22"/>
        <v>732582</v>
      </c>
      <c r="J516" s="117">
        <v>2021</v>
      </c>
      <c r="K516" s="139">
        <f t="shared" si="23"/>
        <v>2215078</v>
      </c>
    </row>
    <row r="517" spans="2:11">
      <c r="B517" s="137" t="s">
        <v>4710</v>
      </c>
      <c r="C517" s="43" t="s">
        <v>462</v>
      </c>
      <c r="D517" s="46">
        <v>110</v>
      </c>
      <c r="E517" s="24">
        <v>3311.7454545454543</v>
      </c>
      <c r="F517" s="19">
        <f t="shared" si="21"/>
        <v>364292</v>
      </c>
      <c r="G517" s="119">
        <v>1072.5</v>
      </c>
      <c r="H517" s="26">
        <v>1786.3449883449885</v>
      </c>
      <c r="I517" s="115">
        <f t="shared" si="22"/>
        <v>1915855</v>
      </c>
      <c r="J517" s="117">
        <v>2021</v>
      </c>
      <c r="K517" s="139">
        <f t="shared" si="23"/>
        <v>2280147</v>
      </c>
    </row>
    <row r="518" spans="2:11">
      <c r="B518" s="137" t="s">
        <v>4711</v>
      </c>
      <c r="C518" s="43" t="s">
        <v>462</v>
      </c>
      <c r="D518" s="46">
        <v>420</v>
      </c>
      <c r="E518" s="24">
        <v>5894.8547619047622</v>
      </c>
      <c r="F518" s="19">
        <f t="shared" si="21"/>
        <v>2475839</v>
      </c>
      <c r="G518" s="119">
        <v>4095</v>
      </c>
      <c r="H518" s="26">
        <v>2877.0991452991452</v>
      </c>
      <c r="I518" s="115">
        <f t="shared" si="22"/>
        <v>11781721</v>
      </c>
      <c r="J518" s="117">
        <v>2021</v>
      </c>
      <c r="K518" s="139">
        <f t="shared" si="23"/>
        <v>14257560</v>
      </c>
    </row>
    <row r="519" spans="2:11">
      <c r="B519" s="137" t="s">
        <v>4712</v>
      </c>
      <c r="C519" s="43" t="s">
        <v>463</v>
      </c>
      <c r="D519" s="46">
        <v>180</v>
      </c>
      <c r="E519" s="24">
        <v>5644.75</v>
      </c>
      <c r="F519" s="19">
        <f t="shared" si="21"/>
        <v>1016055</v>
      </c>
      <c r="G519" s="119">
        <v>1755</v>
      </c>
      <c r="H519" s="26">
        <v>949.01082621082617</v>
      </c>
      <c r="I519" s="115">
        <f t="shared" si="22"/>
        <v>1665514</v>
      </c>
      <c r="J519" s="117">
        <v>2021</v>
      </c>
      <c r="K519" s="139">
        <f t="shared" si="23"/>
        <v>2681569</v>
      </c>
    </row>
    <row r="520" spans="2:11">
      <c r="B520" s="137" t="s">
        <v>4713</v>
      </c>
      <c r="C520" s="43" t="s">
        <v>463</v>
      </c>
      <c r="D520" s="46">
        <v>550</v>
      </c>
      <c r="E520" s="24">
        <v>9562.2072727272734</v>
      </c>
      <c r="F520" s="19">
        <f t="shared" si="21"/>
        <v>5259214</v>
      </c>
      <c r="G520" s="119">
        <v>5362.5</v>
      </c>
      <c r="H520" s="26">
        <v>862.45482517482515</v>
      </c>
      <c r="I520" s="115">
        <f t="shared" si="22"/>
        <v>4624914</v>
      </c>
      <c r="J520" s="117">
        <v>2021</v>
      </c>
      <c r="K520" s="139">
        <f t="shared" si="23"/>
        <v>9884128</v>
      </c>
    </row>
    <row r="521" spans="2:11">
      <c r="B521" s="137" t="s">
        <v>464</v>
      </c>
      <c r="C521" s="43" t="s">
        <v>304</v>
      </c>
      <c r="D521" s="46">
        <v>210</v>
      </c>
      <c r="E521" s="24">
        <v>13534.214285714286</v>
      </c>
      <c r="F521" s="19">
        <f t="shared" si="21"/>
        <v>2842185</v>
      </c>
      <c r="G521" s="119">
        <v>4536</v>
      </c>
      <c r="H521" s="26">
        <v>799.75110229276891</v>
      </c>
      <c r="I521" s="115">
        <f t="shared" si="22"/>
        <v>3627670.9999999995</v>
      </c>
      <c r="J521" s="117">
        <v>2021</v>
      </c>
      <c r="K521" s="139">
        <f t="shared" si="23"/>
        <v>6469856</v>
      </c>
    </row>
    <row r="522" spans="2:11">
      <c r="B522" s="137" t="s">
        <v>4714</v>
      </c>
      <c r="C522" s="43" t="s">
        <v>304</v>
      </c>
      <c r="D522" s="46">
        <v>260</v>
      </c>
      <c r="E522" s="24">
        <v>11117.896153846154</v>
      </c>
      <c r="F522" s="19">
        <f t="shared" si="21"/>
        <v>2890653</v>
      </c>
      <c r="G522" s="119">
        <v>5616</v>
      </c>
      <c r="H522" s="26">
        <v>681.84846866096871</v>
      </c>
      <c r="I522" s="115">
        <f t="shared" si="22"/>
        <v>3829261.0000000005</v>
      </c>
      <c r="J522" s="117">
        <v>2021</v>
      </c>
      <c r="K522" s="139">
        <f t="shared" si="23"/>
        <v>6719914</v>
      </c>
    </row>
    <row r="523" spans="2:11">
      <c r="B523" s="137" t="s">
        <v>465</v>
      </c>
      <c r="C523" s="43" t="s">
        <v>308</v>
      </c>
      <c r="D523" s="46">
        <v>200</v>
      </c>
      <c r="E523" s="24">
        <v>15369.945</v>
      </c>
      <c r="F523" s="19">
        <f t="shared" si="21"/>
        <v>3073989</v>
      </c>
      <c r="G523" s="119">
        <v>1950</v>
      </c>
      <c r="H523" s="26">
        <v>1436.2005128205128</v>
      </c>
      <c r="I523" s="115">
        <f t="shared" si="22"/>
        <v>2800591</v>
      </c>
      <c r="J523" s="117">
        <v>2021</v>
      </c>
      <c r="K523" s="139">
        <f t="shared" si="23"/>
        <v>5874580</v>
      </c>
    </row>
    <row r="524" spans="2:11">
      <c r="B524" s="137" t="s">
        <v>4715</v>
      </c>
      <c r="C524" s="43" t="s">
        <v>308</v>
      </c>
      <c r="D524" s="46">
        <v>210</v>
      </c>
      <c r="E524" s="24">
        <v>5662.861904761905</v>
      </c>
      <c r="F524" s="19">
        <f t="shared" ref="F524:F587" si="24">IFERROR(D524*E524,0)</f>
        <v>1189201</v>
      </c>
      <c r="G524" s="119">
        <v>2047.5</v>
      </c>
      <c r="H524" s="26">
        <v>695.60683760683764</v>
      </c>
      <c r="I524" s="115">
        <f t="shared" ref="I524:I587" si="25">IFERROR(G524*H524,"")</f>
        <v>1424255</v>
      </c>
      <c r="J524" s="117">
        <v>2021</v>
      </c>
      <c r="K524" s="139">
        <f t="shared" ref="K524:K587" si="26">IFERROR(ROUND((F524+I524),0),0)</f>
        <v>2613456</v>
      </c>
    </row>
    <row r="525" spans="2:11">
      <c r="B525" s="137" t="s">
        <v>4716</v>
      </c>
      <c r="C525" s="43" t="s">
        <v>466</v>
      </c>
      <c r="D525" s="46">
        <v>310</v>
      </c>
      <c r="E525" s="24">
        <v>7998.0290322580649</v>
      </c>
      <c r="F525" s="19">
        <f t="shared" si="24"/>
        <v>2479389</v>
      </c>
      <c r="G525" s="119">
        <v>5611</v>
      </c>
      <c r="H525" s="26">
        <v>1252.1354482266975</v>
      </c>
      <c r="I525" s="115">
        <f t="shared" si="25"/>
        <v>7025731.9999999991</v>
      </c>
      <c r="J525" s="117">
        <v>2021</v>
      </c>
      <c r="K525" s="139">
        <f t="shared" si="26"/>
        <v>9505121</v>
      </c>
    </row>
    <row r="526" spans="2:11">
      <c r="B526" s="137" t="s">
        <v>4717</v>
      </c>
      <c r="C526" s="43" t="s">
        <v>466</v>
      </c>
      <c r="D526" s="46">
        <v>200</v>
      </c>
      <c r="E526" s="24">
        <v>11718.88</v>
      </c>
      <c r="F526" s="19">
        <f t="shared" si="24"/>
        <v>2343776</v>
      </c>
      <c r="G526" s="119">
        <v>3620</v>
      </c>
      <c r="H526" s="26">
        <v>927.07265193370165</v>
      </c>
      <c r="I526" s="115">
        <f t="shared" si="25"/>
        <v>3356003</v>
      </c>
      <c r="J526" s="117">
        <v>2021</v>
      </c>
      <c r="K526" s="139">
        <f t="shared" si="26"/>
        <v>5699779</v>
      </c>
    </row>
    <row r="527" spans="2:11">
      <c r="B527" s="137" t="s">
        <v>467</v>
      </c>
      <c r="C527" s="43" t="s">
        <v>468</v>
      </c>
      <c r="D527" s="46">
        <v>220</v>
      </c>
      <c r="E527" s="24">
        <v>7385.8363636363638</v>
      </c>
      <c r="F527" s="19">
        <f t="shared" si="24"/>
        <v>1624884</v>
      </c>
      <c r="G527" s="119">
        <v>2145</v>
      </c>
      <c r="H527" s="26">
        <v>7521.6755244755241</v>
      </c>
      <c r="I527" s="115">
        <f t="shared" si="25"/>
        <v>16133994</v>
      </c>
      <c r="J527" s="117">
        <v>2021</v>
      </c>
      <c r="K527" s="139">
        <f t="shared" si="26"/>
        <v>17758878</v>
      </c>
    </row>
    <row r="528" spans="2:11">
      <c r="B528" s="137" t="s">
        <v>4718</v>
      </c>
      <c r="C528" s="43" t="s">
        <v>468</v>
      </c>
      <c r="D528" s="46">
        <v>140</v>
      </c>
      <c r="E528" s="24">
        <v>4726.8642857142859</v>
      </c>
      <c r="F528" s="19">
        <f t="shared" si="24"/>
        <v>661761</v>
      </c>
      <c r="G528" s="119">
        <v>1365</v>
      </c>
      <c r="H528" s="26">
        <v>3962.6937728937728</v>
      </c>
      <c r="I528" s="115">
        <f t="shared" si="25"/>
        <v>5409077</v>
      </c>
      <c r="J528" s="117">
        <v>2021</v>
      </c>
      <c r="K528" s="139">
        <f t="shared" si="26"/>
        <v>6070838</v>
      </c>
    </row>
    <row r="529" spans="2:11">
      <c r="B529" s="137" t="s">
        <v>469</v>
      </c>
      <c r="C529" s="43" t="s">
        <v>470</v>
      </c>
      <c r="D529" s="46">
        <v>180</v>
      </c>
      <c r="E529" s="24">
        <v>4573.8388888888885</v>
      </c>
      <c r="F529" s="19">
        <f t="shared" si="24"/>
        <v>823290.99999999988</v>
      </c>
      <c r="G529" s="119">
        <v>2151</v>
      </c>
      <c r="H529" s="26">
        <v>3820.6448163644818</v>
      </c>
      <c r="I529" s="115">
        <f t="shared" si="25"/>
        <v>8218207</v>
      </c>
      <c r="J529" s="117">
        <v>2021</v>
      </c>
      <c r="K529" s="139">
        <f t="shared" si="26"/>
        <v>9041498</v>
      </c>
    </row>
    <row r="530" spans="2:11">
      <c r="B530" s="137" t="s">
        <v>4719</v>
      </c>
      <c r="C530" s="43" t="s">
        <v>470</v>
      </c>
      <c r="D530" s="46">
        <v>320</v>
      </c>
      <c r="E530" s="24">
        <v>3043.96875</v>
      </c>
      <c r="F530" s="19">
        <f t="shared" si="24"/>
        <v>974070</v>
      </c>
      <c r="G530" s="119">
        <v>3824</v>
      </c>
      <c r="H530" s="26">
        <v>2308.4186715481173</v>
      </c>
      <c r="I530" s="115">
        <f t="shared" si="25"/>
        <v>8827393</v>
      </c>
      <c r="J530" s="117">
        <v>2021</v>
      </c>
      <c r="K530" s="139">
        <f t="shared" si="26"/>
        <v>9801463</v>
      </c>
    </row>
    <row r="531" spans="2:11">
      <c r="B531" s="137" t="s">
        <v>4720</v>
      </c>
      <c r="C531" s="43" t="s">
        <v>471</v>
      </c>
      <c r="D531" s="46">
        <v>290</v>
      </c>
      <c r="E531" s="24">
        <v>4416.065517241379</v>
      </c>
      <c r="F531" s="19">
        <f t="shared" si="24"/>
        <v>1280659</v>
      </c>
      <c r="G531" s="119">
        <v>2827.5</v>
      </c>
      <c r="H531" s="26">
        <v>1492.1273209549072</v>
      </c>
      <c r="I531" s="115">
        <f t="shared" si="25"/>
        <v>4218990</v>
      </c>
      <c r="J531" s="117">
        <v>2021</v>
      </c>
      <c r="K531" s="139">
        <f t="shared" si="26"/>
        <v>5499649</v>
      </c>
    </row>
    <row r="532" spans="2:11">
      <c r="B532" s="137" t="s">
        <v>4721</v>
      </c>
      <c r="C532" s="43" t="s">
        <v>471</v>
      </c>
      <c r="D532" s="46">
        <v>680</v>
      </c>
      <c r="E532" s="24">
        <v>8278.1676470588227</v>
      </c>
      <c r="F532" s="19">
        <f t="shared" si="24"/>
        <v>5629153.9999999991</v>
      </c>
      <c r="G532" s="119">
        <v>6630</v>
      </c>
      <c r="H532" s="26">
        <v>2036.3467571644042</v>
      </c>
      <c r="I532" s="115">
        <f t="shared" si="25"/>
        <v>13500979</v>
      </c>
      <c r="J532" s="117">
        <v>2021</v>
      </c>
      <c r="K532" s="139">
        <f t="shared" si="26"/>
        <v>19130133</v>
      </c>
    </row>
    <row r="533" spans="2:11">
      <c r="B533" s="137" t="s">
        <v>4722</v>
      </c>
      <c r="C533" s="43" t="s">
        <v>462</v>
      </c>
      <c r="D533" s="46">
        <v>130</v>
      </c>
      <c r="E533" s="24">
        <v>22087.484615384616</v>
      </c>
      <c r="F533" s="19">
        <f t="shared" si="24"/>
        <v>2871373</v>
      </c>
      <c r="G533" s="119">
        <v>2535</v>
      </c>
      <c r="H533" s="26">
        <v>2261.4611439842211</v>
      </c>
      <c r="I533" s="115">
        <f t="shared" si="25"/>
        <v>5732804</v>
      </c>
      <c r="J533" s="117">
        <v>2021</v>
      </c>
      <c r="K533" s="139">
        <f t="shared" si="26"/>
        <v>8604177</v>
      </c>
    </row>
    <row r="534" spans="2:11">
      <c r="B534" s="137" t="s">
        <v>4723</v>
      </c>
      <c r="C534" s="43" t="s">
        <v>462</v>
      </c>
      <c r="D534" s="46">
        <v>290</v>
      </c>
      <c r="E534" s="24">
        <v>6866.3482758620694</v>
      </c>
      <c r="F534" s="19">
        <f t="shared" si="24"/>
        <v>1991241.0000000002</v>
      </c>
      <c r="G534" s="119">
        <v>2827.5</v>
      </c>
      <c r="H534" s="26">
        <v>1576.7621573828471</v>
      </c>
      <c r="I534" s="115">
        <f t="shared" si="25"/>
        <v>4458295</v>
      </c>
      <c r="J534" s="117">
        <v>2021</v>
      </c>
      <c r="K534" s="139">
        <f t="shared" si="26"/>
        <v>6449536</v>
      </c>
    </row>
    <row r="535" spans="2:11">
      <c r="B535" s="137" t="s">
        <v>472</v>
      </c>
      <c r="C535" s="43" t="s">
        <v>473</v>
      </c>
      <c r="D535" s="46">
        <v>100</v>
      </c>
      <c r="E535" s="24">
        <v>7633.47</v>
      </c>
      <c r="F535" s="19">
        <f t="shared" si="24"/>
        <v>763347</v>
      </c>
      <c r="G535" s="119">
        <v>3240</v>
      </c>
      <c r="H535" s="26">
        <v>1059.3466049382716</v>
      </c>
      <c r="I535" s="115">
        <f t="shared" si="25"/>
        <v>3432283</v>
      </c>
      <c r="J535" s="117">
        <v>2021</v>
      </c>
      <c r="K535" s="139">
        <f t="shared" si="26"/>
        <v>4195630</v>
      </c>
    </row>
    <row r="536" spans="2:11">
      <c r="B536" s="137" t="s">
        <v>10111</v>
      </c>
      <c r="C536" s="43" t="s">
        <v>473</v>
      </c>
      <c r="D536" s="46">
        <v>70</v>
      </c>
      <c r="E536" s="24">
        <v>6978.2714285714283</v>
      </c>
      <c r="F536" s="19">
        <f t="shared" si="24"/>
        <v>488479</v>
      </c>
      <c r="G536" s="119">
        <v>2268</v>
      </c>
      <c r="H536" s="26">
        <v>544.81922398589063</v>
      </c>
      <c r="I536" s="115">
        <f t="shared" si="25"/>
        <v>1235650</v>
      </c>
      <c r="J536" s="117">
        <v>2021</v>
      </c>
      <c r="K536" s="139">
        <f t="shared" si="26"/>
        <v>1724129</v>
      </c>
    </row>
    <row r="537" spans="2:11">
      <c r="B537" s="137" t="s">
        <v>3539</v>
      </c>
      <c r="C537" s="43" t="s">
        <v>3512</v>
      </c>
      <c r="D537" s="46">
        <v>200</v>
      </c>
      <c r="E537" s="24">
        <v>8068.26</v>
      </c>
      <c r="F537" s="19">
        <f t="shared" si="24"/>
        <v>1613652</v>
      </c>
      <c r="G537" s="119">
        <v>1950</v>
      </c>
      <c r="H537" s="26">
        <v>770.54307692307691</v>
      </c>
      <c r="I537" s="115">
        <f t="shared" si="25"/>
        <v>1502559</v>
      </c>
      <c r="J537" s="117">
        <v>2021</v>
      </c>
      <c r="K537" s="139">
        <f t="shared" si="26"/>
        <v>3116211</v>
      </c>
    </row>
    <row r="538" spans="2:11">
      <c r="B538" s="137" t="s">
        <v>3540</v>
      </c>
      <c r="C538" s="43" t="s">
        <v>3512</v>
      </c>
      <c r="D538" s="46">
        <v>220</v>
      </c>
      <c r="E538" s="24">
        <v>8068.2636363636366</v>
      </c>
      <c r="F538" s="19">
        <f t="shared" si="24"/>
        <v>1775018</v>
      </c>
      <c r="G538" s="119">
        <v>2145</v>
      </c>
      <c r="H538" s="26">
        <v>770.54312354312356</v>
      </c>
      <c r="I538" s="115">
        <f t="shared" si="25"/>
        <v>1652815</v>
      </c>
      <c r="J538" s="117">
        <v>2021</v>
      </c>
      <c r="K538" s="139">
        <f t="shared" si="26"/>
        <v>3427833</v>
      </c>
    </row>
    <row r="539" spans="2:11">
      <c r="B539" s="137" t="s">
        <v>4724</v>
      </c>
      <c r="C539" s="43" t="s">
        <v>474</v>
      </c>
      <c r="D539" s="46">
        <v>130</v>
      </c>
      <c r="E539" s="24">
        <v>14061.16923076923</v>
      </c>
      <c r="F539" s="19">
        <f t="shared" si="24"/>
        <v>1827952</v>
      </c>
      <c r="G539" s="119">
        <v>9516</v>
      </c>
      <c r="H539" s="26">
        <v>538.12610340479193</v>
      </c>
      <c r="I539" s="115">
        <f t="shared" si="25"/>
        <v>5120808</v>
      </c>
      <c r="J539" s="117">
        <v>2021</v>
      </c>
      <c r="K539" s="139">
        <f t="shared" si="26"/>
        <v>6948760</v>
      </c>
    </row>
    <row r="540" spans="2:11">
      <c r="B540" s="137" t="s">
        <v>4725</v>
      </c>
      <c r="C540" s="43" t="s">
        <v>475</v>
      </c>
      <c r="D540" s="46">
        <v>100</v>
      </c>
      <c r="E540" s="24">
        <v>36406.68</v>
      </c>
      <c r="F540" s="19">
        <f t="shared" si="24"/>
        <v>3640668</v>
      </c>
      <c r="G540" s="119">
        <v>7320</v>
      </c>
      <c r="H540" s="26">
        <v>244.06325136612023</v>
      </c>
      <c r="I540" s="115">
        <f t="shared" si="25"/>
        <v>1786543</v>
      </c>
      <c r="J540" s="117">
        <v>2021</v>
      </c>
      <c r="K540" s="139">
        <f t="shared" si="26"/>
        <v>5427211</v>
      </c>
    </row>
    <row r="541" spans="2:11">
      <c r="B541" s="137" t="s">
        <v>4726</v>
      </c>
      <c r="C541" s="43" t="s">
        <v>474</v>
      </c>
      <c r="D541" s="46">
        <v>210</v>
      </c>
      <c r="E541" s="24">
        <v>27754.990476190476</v>
      </c>
      <c r="F541" s="19">
        <f t="shared" si="24"/>
        <v>5828548</v>
      </c>
      <c r="G541" s="119">
        <v>7686</v>
      </c>
      <c r="H541" s="26">
        <v>943.80210772833721</v>
      </c>
      <c r="I541" s="115">
        <f t="shared" si="25"/>
        <v>7254063</v>
      </c>
      <c r="J541" s="117">
        <v>2021</v>
      </c>
      <c r="K541" s="139">
        <f t="shared" si="26"/>
        <v>13082611</v>
      </c>
    </row>
    <row r="542" spans="2:11">
      <c r="B542" s="137" t="s">
        <v>4727</v>
      </c>
      <c r="C542" s="43" t="s">
        <v>475</v>
      </c>
      <c r="D542" s="46">
        <v>100</v>
      </c>
      <c r="E542" s="24">
        <v>69291.55</v>
      </c>
      <c r="F542" s="19">
        <f t="shared" si="24"/>
        <v>6929155</v>
      </c>
      <c r="G542" s="119">
        <v>3660</v>
      </c>
      <c r="H542" s="26">
        <v>1528.6647540983606</v>
      </c>
      <c r="I542" s="115">
        <f t="shared" si="25"/>
        <v>5594913</v>
      </c>
      <c r="J542" s="117">
        <v>2021</v>
      </c>
      <c r="K542" s="139">
        <f t="shared" si="26"/>
        <v>12524068</v>
      </c>
    </row>
    <row r="543" spans="2:11">
      <c r="B543" s="137" t="s">
        <v>4728</v>
      </c>
      <c r="C543" s="43" t="s">
        <v>474</v>
      </c>
      <c r="D543" s="46">
        <v>410</v>
      </c>
      <c r="E543" s="24">
        <v>25212.151219512194</v>
      </c>
      <c r="F543" s="19">
        <f t="shared" si="24"/>
        <v>10336982</v>
      </c>
      <c r="G543" s="119">
        <v>15006</v>
      </c>
      <c r="H543" s="26">
        <v>728.91783286685325</v>
      </c>
      <c r="I543" s="115">
        <f t="shared" si="25"/>
        <v>10938141</v>
      </c>
      <c r="J543" s="117">
        <v>2021</v>
      </c>
      <c r="K543" s="139">
        <f t="shared" si="26"/>
        <v>21275123</v>
      </c>
    </row>
    <row r="544" spans="2:11">
      <c r="B544" s="137" t="s">
        <v>476</v>
      </c>
      <c r="C544" s="43" t="s">
        <v>473</v>
      </c>
      <c r="D544" s="46">
        <v>150</v>
      </c>
      <c r="E544" s="24">
        <v>12780.08</v>
      </c>
      <c r="F544" s="19">
        <f t="shared" si="24"/>
        <v>1917012</v>
      </c>
      <c r="G544" s="119">
        <v>4860</v>
      </c>
      <c r="H544" s="26">
        <v>718.19176954732507</v>
      </c>
      <c r="I544" s="115">
        <f t="shared" si="25"/>
        <v>3490412</v>
      </c>
      <c r="J544" s="117">
        <v>2021</v>
      </c>
      <c r="K544" s="139">
        <f t="shared" si="26"/>
        <v>5407424</v>
      </c>
    </row>
    <row r="545" spans="2:11">
      <c r="B545" s="137" t="s">
        <v>477</v>
      </c>
      <c r="C545" s="43" t="s">
        <v>473</v>
      </c>
      <c r="D545" s="46">
        <v>80</v>
      </c>
      <c r="E545" s="24">
        <v>33313.775000000001</v>
      </c>
      <c r="F545" s="19">
        <f t="shared" si="24"/>
        <v>2665102</v>
      </c>
      <c r="G545" s="119">
        <v>2592</v>
      </c>
      <c r="H545" s="26">
        <v>1266.6454475308642</v>
      </c>
      <c r="I545" s="115">
        <f t="shared" si="25"/>
        <v>3283145</v>
      </c>
      <c r="J545" s="117">
        <v>2021</v>
      </c>
      <c r="K545" s="139">
        <f t="shared" si="26"/>
        <v>5948247</v>
      </c>
    </row>
    <row r="546" spans="2:11">
      <c r="B546" s="137" t="s">
        <v>478</v>
      </c>
      <c r="C546" s="43" t="s">
        <v>479</v>
      </c>
      <c r="D546" s="46">
        <v>170</v>
      </c>
      <c r="E546" s="24">
        <v>17166.588235294119</v>
      </c>
      <c r="F546" s="19">
        <f t="shared" si="24"/>
        <v>2918320</v>
      </c>
      <c r="G546" s="119">
        <v>4615.5</v>
      </c>
      <c r="H546" s="26">
        <v>0</v>
      </c>
      <c r="I546" s="115">
        <f t="shared" si="25"/>
        <v>0</v>
      </c>
      <c r="J546" s="117">
        <v>2021</v>
      </c>
      <c r="K546" s="139">
        <f t="shared" si="26"/>
        <v>2918320</v>
      </c>
    </row>
    <row r="547" spans="2:11">
      <c r="B547" s="137" t="s">
        <v>4729</v>
      </c>
      <c r="C547" s="43" t="s">
        <v>479</v>
      </c>
      <c r="D547" s="46">
        <v>180</v>
      </c>
      <c r="E547" s="24">
        <v>61071.238888888889</v>
      </c>
      <c r="F547" s="19">
        <f t="shared" si="24"/>
        <v>10992823</v>
      </c>
      <c r="G547" s="119">
        <v>4887</v>
      </c>
      <c r="H547" s="26">
        <v>0</v>
      </c>
      <c r="I547" s="115">
        <f t="shared" si="25"/>
        <v>0</v>
      </c>
      <c r="J547" s="117">
        <v>2021</v>
      </c>
      <c r="K547" s="139">
        <f t="shared" si="26"/>
        <v>10992823</v>
      </c>
    </row>
    <row r="548" spans="2:11">
      <c r="B548" s="137" t="s">
        <v>4730</v>
      </c>
      <c r="C548" s="43" t="s">
        <v>480</v>
      </c>
      <c r="D548" s="46">
        <v>240</v>
      </c>
      <c r="E548" s="24">
        <v>47079.337500000001</v>
      </c>
      <c r="F548" s="19">
        <f t="shared" si="24"/>
        <v>11299041</v>
      </c>
      <c r="G548" s="119">
        <v>17568</v>
      </c>
      <c r="H548" s="26">
        <v>216.20298269581056</v>
      </c>
      <c r="I548" s="115">
        <f t="shared" si="25"/>
        <v>3798254</v>
      </c>
      <c r="J548" s="117">
        <v>2021</v>
      </c>
      <c r="K548" s="139">
        <f t="shared" si="26"/>
        <v>15097295</v>
      </c>
    </row>
    <row r="549" spans="2:11">
      <c r="B549" s="137" t="s">
        <v>4731</v>
      </c>
      <c r="C549" s="43" t="s">
        <v>481</v>
      </c>
      <c r="D549" s="46">
        <v>330</v>
      </c>
      <c r="E549" s="24">
        <v>35361.981818181819</v>
      </c>
      <c r="F549" s="19">
        <f t="shared" si="24"/>
        <v>11669454</v>
      </c>
      <c r="G549" s="119">
        <v>24156</v>
      </c>
      <c r="H549" s="26">
        <v>359.27516973008778</v>
      </c>
      <c r="I549" s="115">
        <f t="shared" si="25"/>
        <v>8678651</v>
      </c>
      <c r="J549" s="117">
        <v>2021</v>
      </c>
      <c r="K549" s="139">
        <f t="shared" si="26"/>
        <v>20348105</v>
      </c>
    </row>
    <row r="550" spans="2:11">
      <c r="B550" s="137" t="s">
        <v>482</v>
      </c>
      <c r="C550" s="43" t="s">
        <v>479</v>
      </c>
      <c r="D550" s="46">
        <v>170</v>
      </c>
      <c r="E550" s="24">
        <v>17166.588235294119</v>
      </c>
      <c r="F550" s="19">
        <f t="shared" si="24"/>
        <v>2918320</v>
      </c>
      <c r="G550" s="119">
        <v>4615.5</v>
      </c>
      <c r="H550" s="26">
        <v>0</v>
      </c>
      <c r="I550" s="115">
        <f t="shared" si="25"/>
        <v>0</v>
      </c>
      <c r="J550" s="117">
        <v>2021</v>
      </c>
      <c r="K550" s="139">
        <f t="shared" si="26"/>
        <v>2918320</v>
      </c>
    </row>
    <row r="551" spans="2:11">
      <c r="B551" s="137" t="s">
        <v>483</v>
      </c>
      <c r="C551" s="43" t="s">
        <v>479</v>
      </c>
      <c r="D551" s="46">
        <v>310</v>
      </c>
      <c r="E551" s="24">
        <v>20145.790322580644</v>
      </c>
      <c r="F551" s="19">
        <f t="shared" si="24"/>
        <v>6245195</v>
      </c>
      <c r="G551" s="119">
        <v>8416.5</v>
      </c>
      <c r="H551" s="26">
        <v>0</v>
      </c>
      <c r="I551" s="115">
        <f t="shared" si="25"/>
        <v>0</v>
      </c>
      <c r="J551" s="117">
        <v>2021</v>
      </c>
      <c r="K551" s="139">
        <f t="shared" si="26"/>
        <v>6245195</v>
      </c>
    </row>
    <row r="552" spans="2:11">
      <c r="B552" s="137" t="s">
        <v>484</v>
      </c>
      <c r="C552" s="43" t="s">
        <v>473</v>
      </c>
      <c r="D552" s="46">
        <v>80</v>
      </c>
      <c r="E552" s="24">
        <v>10039.0625</v>
      </c>
      <c r="F552" s="19">
        <f t="shared" si="24"/>
        <v>803125</v>
      </c>
      <c r="G552" s="119">
        <v>2592</v>
      </c>
      <c r="H552" s="26">
        <v>2031.6635802469136</v>
      </c>
      <c r="I552" s="115">
        <f t="shared" si="25"/>
        <v>5266072</v>
      </c>
      <c r="J552" s="117">
        <v>2021</v>
      </c>
      <c r="K552" s="139">
        <f t="shared" si="26"/>
        <v>6069197</v>
      </c>
    </row>
    <row r="553" spans="2:11">
      <c r="B553" s="137" t="s">
        <v>4732</v>
      </c>
      <c r="C553" s="43" t="s">
        <v>473</v>
      </c>
      <c r="D553" s="46">
        <v>90</v>
      </c>
      <c r="E553" s="24">
        <v>16792.011111111111</v>
      </c>
      <c r="F553" s="19">
        <f t="shared" si="24"/>
        <v>1511281</v>
      </c>
      <c r="G553" s="119">
        <v>3888</v>
      </c>
      <c r="H553" s="26">
        <v>1657.0969650205761</v>
      </c>
      <c r="I553" s="115">
        <f t="shared" si="25"/>
        <v>6442793</v>
      </c>
      <c r="J553" s="117">
        <v>2021</v>
      </c>
      <c r="K553" s="139">
        <f t="shared" si="26"/>
        <v>7954074</v>
      </c>
    </row>
    <row r="554" spans="2:11">
      <c r="B554" s="137" t="s">
        <v>485</v>
      </c>
      <c r="C554" s="43" t="s">
        <v>479</v>
      </c>
      <c r="D554" s="46">
        <v>120</v>
      </c>
      <c r="E554" s="24">
        <v>9819.4750000000004</v>
      </c>
      <c r="F554" s="19">
        <f t="shared" si="24"/>
        <v>1178337</v>
      </c>
      <c r="G554" s="119">
        <v>3258</v>
      </c>
      <c r="H554" s="26">
        <v>0</v>
      </c>
      <c r="I554" s="115">
        <f t="shared" si="25"/>
        <v>0</v>
      </c>
      <c r="J554" s="117">
        <v>2021</v>
      </c>
      <c r="K554" s="139">
        <f t="shared" si="26"/>
        <v>1178337</v>
      </c>
    </row>
    <row r="555" spans="2:11">
      <c r="B555" s="137" t="s">
        <v>4733</v>
      </c>
      <c r="C555" s="43" t="s">
        <v>479</v>
      </c>
      <c r="D555" s="46">
        <v>120</v>
      </c>
      <c r="E555" s="24">
        <v>30749.35</v>
      </c>
      <c r="F555" s="19">
        <f t="shared" si="24"/>
        <v>3689922</v>
      </c>
      <c r="G555" s="119">
        <v>3258</v>
      </c>
      <c r="H555" s="26">
        <v>0</v>
      </c>
      <c r="I555" s="115">
        <f t="shared" si="25"/>
        <v>0</v>
      </c>
      <c r="J555" s="117">
        <v>2021</v>
      </c>
      <c r="K555" s="139">
        <f t="shared" si="26"/>
        <v>3689922</v>
      </c>
    </row>
    <row r="556" spans="2:11">
      <c r="B556" s="137" t="s">
        <v>486</v>
      </c>
      <c r="C556" s="43" t="s">
        <v>487</v>
      </c>
      <c r="D556" s="46">
        <v>430</v>
      </c>
      <c r="E556" s="24">
        <v>13366.262790697674</v>
      </c>
      <c r="F556" s="19">
        <f t="shared" si="24"/>
        <v>5747493</v>
      </c>
      <c r="G556" s="119">
        <v>15738</v>
      </c>
      <c r="H556" s="26">
        <v>0</v>
      </c>
      <c r="I556" s="115">
        <f t="shared" si="25"/>
        <v>0</v>
      </c>
      <c r="J556" s="117">
        <v>2021</v>
      </c>
      <c r="K556" s="139">
        <f t="shared" si="26"/>
        <v>5747493</v>
      </c>
    </row>
    <row r="557" spans="2:11">
      <c r="B557" s="137" t="s">
        <v>3541</v>
      </c>
      <c r="C557" s="43" t="s">
        <v>3512</v>
      </c>
      <c r="D557" s="46">
        <v>20</v>
      </c>
      <c r="E557" s="24">
        <v>6522.2</v>
      </c>
      <c r="F557" s="19">
        <f t="shared" si="24"/>
        <v>130444</v>
      </c>
      <c r="G557" s="119">
        <v>181</v>
      </c>
      <c r="H557" s="26">
        <v>831.59116022099442</v>
      </c>
      <c r="I557" s="115">
        <f t="shared" si="25"/>
        <v>150518</v>
      </c>
      <c r="J557" s="117">
        <v>2021</v>
      </c>
      <c r="K557" s="139">
        <f t="shared" si="26"/>
        <v>280962</v>
      </c>
    </row>
    <row r="558" spans="2:11">
      <c r="B558" s="137" t="s">
        <v>4734</v>
      </c>
      <c r="C558" s="43" t="s">
        <v>487</v>
      </c>
      <c r="D558" s="46">
        <v>130</v>
      </c>
      <c r="E558" s="24">
        <v>46905.484615384616</v>
      </c>
      <c r="F558" s="19">
        <f t="shared" si="24"/>
        <v>6097713</v>
      </c>
      <c r="G558" s="119">
        <v>5616</v>
      </c>
      <c r="H558" s="26">
        <v>287.30199430199428</v>
      </c>
      <c r="I558" s="115">
        <f t="shared" si="25"/>
        <v>1613488</v>
      </c>
      <c r="J558" s="117">
        <v>2021</v>
      </c>
      <c r="K558" s="139">
        <f t="shared" si="26"/>
        <v>7711201</v>
      </c>
    </row>
    <row r="559" spans="2:11">
      <c r="B559" s="137" t="s">
        <v>3542</v>
      </c>
      <c r="C559" s="43" t="s">
        <v>3512</v>
      </c>
      <c r="D559" s="46">
        <v>130</v>
      </c>
      <c r="E559" s="24">
        <v>14715.161538461538</v>
      </c>
      <c r="F559" s="19">
        <f t="shared" si="24"/>
        <v>1912971</v>
      </c>
      <c r="G559" s="119">
        <v>7137</v>
      </c>
      <c r="H559" s="26">
        <v>391.13703236654055</v>
      </c>
      <c r="I559" s="115">
        <f t="shared" si="25"/>
        <v>2791545</v>
      </c>
      <c r="J559" s="117">
        <v>2021</v>
      </c>
      <c r="K559" s="139">
        <f t="shared" si="26"/>
        <v>4704516</v>
      </c>
    </row>
    <row r="560" spans="2:11">
      <c r="B560" s="137" t="s">
        <v>488</v>
      </c>
      <c r="C560" s="43" t="s">
        <v>489</v>
      </c>
      <c r="D560" s="46">
        <v>50</v>
      </c>
      <c r="E560" s="24">
        <v>32747.5</v>
      </c>
      <c r="F560" s="19">
        <f t="shared" si="24"/>
        <v>1637375</v>
      </c>
      <c r="G560" s="119">
        <v>1810</v>
      </c>
      <c r="H560" s="26">
        <v>2110.5287292817679</v>
      </c>
      <c r="I560" s="115">
        <f t="shared" si="25"/>
        <v>3820057</v>
      </c>
      <c r="J560" s="117">
        <v>2021</v>
      </c>
      <c r="K560" s="139">
        <f t="shared" si="26"/>
        <v>5457432</v>
      </c>
    </row>
    <row r="561" spans="2:11">
      <c r="B561" s="137" t="s">
        <v>4735</v>
      </c>
      <c r="C561" s="43" t="s">
        <v>489</v>
      </c>
      <c r="D561" s="46">
        <v>200</v>
      </c>
      <c r="E561" s="24">
        <v>19590.775000000001</v>
      </c>
      <c r="F561" s="19">
        <f t="shared" si="24"/>
        <v>3918155.0000000005</v>
      </c>
      <c r="G561" s="119">
        <v>1810</v>
      </c>
      <c r="H561" s="26">
        <v>3757.4850828729282</v>
      </c>
      <c r="I561" s="115">
        <f t="shared" si="25"/>
        <v>6801048</v>
      </c>
      <c r="J561" s="117">
        <v>2021</v>
      </c>
      <c r="K561" s="139">
        <f t="shared" si="26"/>
        <v>10719203</v>
      </c>
    </row>
    <row r="562" spans="2:11">
      <c r="B562" s="137" t="s">
        <v>4736</v>
      </c>
      <c r="C562" s="43" t="s">
        <v>490</v>
      </c>
      <c r="D562" s="46">
        <v>110</v>
      </c>
      <c r="E562" s="24">
        <v>11591.654545454545</v>
      </c>
      <c r="F562" s="19">
        <f t="shared" si="24"/>
        <v>1275082</v>
      </c>
      <c r="G562" s="119">
        <v>2145</v>
      </c>
      <c r="H562" s="26">
        <v>0</v>
      </c>
      <c r="I562" s="115">
        <f t="shared" si="25"/>
        <v>0</v>
      </c>
      <c r="J562" s="117">
        <v>2021</v>
      </c>
      <c r="K562" s="139">
        <f t="shared" si="26"/>
        <v>1275082</v>
      </c>
    </row>
    <row r="563" spans="2:11">
      <c r="B563" s="137" t="s">
        <v>4737</v>
      </c>
      <c r="C563" s="43" t="s">
        <v>490</v>
      </c>
      <c r="D563" s="46">
        <v>180</v>
      </c>
      <c r="E563" s="24">
        <v>4153.2833333333338</v>
      </c>
      <c r="F563" s="19">
        <f t="shared" si="24"/>
        <v>747591.00000000012</v>
      </c>
      <c r="G563" s="119">
        <v>1755</v>
      </c>
      <c r="H563" s="26">
        <v>0</v>
      </c>
      <c r="I563" s="115">
        <f t="shared" si="25"/>
        <v>0</v>
      </c>
      <c r="J563" s="117">
        <v>2021</v>
      </c>
      <c r="K563" s="139">
        <f t="shared" si="26"/>
        <v>747591</v>
      </c>
    </row>
    <row r="564" spans="2:11">
      <c r="B564" s="137" t="s">
        <v>3543</v>
      </c>
      <c r="C564" s="43" t="s">
        <v>3512</v>
      </c>
      <c r="D564" s="46">
        <v>190</v>
      </c>
      <c r="E564" s="24">
        <v>19620.221052631579</v>
      </c>
      <c r="F564" s="19">
        <f t="shared" si="24"/>
        <v>3727842</v>
      </c>
      <c r="G564" s="119">
        <v>13908</v>
      </c>
      <c r="H564" s="26">
        <v>391.13697152717862</v>
      </c>
      <c r="I564" s="115">
        <f t="shared" si="25"/>
        <v>5439933</v>
      </c>
      <c r="J564" s="117">
        <v>2021</v>
      </c>
      <c r="K564" s="139">
        <f t="shared" si="26"/>
        <v>9167775</v>
      </c>
    </row>
    <row r="565" spans="2:11">
      <c r="B565" s="137" t="s">
        <v>4738</v>
      </c>
      <c r="C565" s="43" t="s">
        <v>491</v>
      </c>
      <c r="D565" s="46">
        <v>110</v>
      </c>
      <c r="E565" s="24">
        <v>11887.727272727272</v>
      </c>
      <c r="F565" s="19">
        <f t="shared" si="24"/>
        <v>1307650</v>
      </c>
      <c r="G565" s="119">
        <v>2986.5</v>
      </c>
      <c r="H565" s="26">
        <v>0</v>
      </c>
      <c r="I565" s="115">
        <f t="shared" si="25"/>
        <v>0</v>
      </c>
      <c r="J565" s="117">
        <v>2021</v>
      </c>
      <c r="K565" s="139">
        <f t="shared" si="26"/>
        <v>1307650</v>
      </c>
    </row>
    <row r="566" spans="2:11">
      <c r="B566" s="137" t="s">
        <v>4739</v>
      </c>
      <c r="C566" s="43" t="s">
        <v>491</v>
      </c>
      <c r="D566" s="46">
        <v>110</v>
      </c>
      <c r="E566" s="24">
        <v>7429.1090909090908</v>
      </c>
      <c r="F566" s="19">
        <f t="shared" si="24"/>
        <v>817202</v>
      </c>
      <c r="G566" s="119">
        <v>2986.5</v>
      </c>
      <c r="H566" s="26">
        <v>0</v>
      </c>
      <c r="I566" s="115">
        <f t="shared" si="25"/>
        <v>0</v>
      </c>
      <c r="J566" s="117">
        <v>2021</v>
      </c>
      <c r="K566" s="139">
        <f t="shared" si="26"/>
        <v>817202</v>
      </c>
    </row>
    <row r="567" spans="2:11">
      <c r="B567" s="137" t="s">
        <v>4740</v>
      </c>
      <c r="C567" s="43" t="s">
        <v>437</v>
      </c>
      <c r="D567" s="46">
        <v>190</v>
      </c>
      <c r="E567" s="24">
        <v>9838.8210526315797</v>
      </c>
      <c r="F567" s="19">
        <f t="shared" si="24"/>
        <v>1869376.0000000002</v>
      </c>
      <c r="G567" s="119">
        <v>4541</v>
      </c>
      <c r="H567" s="26">
        <v>151.35608896718784</v>
      </c>
      <c r="I567" s="115">
        <f t="shared" si="25"/>
        <v>687308</v>
      </c>
      <c r="J567" s="117">
        <v>2021</v>
      </c>
      <c r="K567" s="139">
        <f t="shared" si="26"/>
        <v>2556684</v>
      </c>
    </row>
    <row r="568" spans="2:11">
      <c r="B568" s="137" t="s">
        <v>4741</v>
      </c>
      <c r="C568" s="43" t="s">
        <v>437</v>
      </c>
      <c r="D568" s="46">
        <v>190</v>
      </c>
      <c r="E568" s="24">
        <v>5854.6947368421052</v>
      </c>
      <c r="F568" s="19">
        <f t="shared" si="24"/>
        <v>1112392</v>
      </c>
      <c r="G568" s="119">
        <v>4541</v>
      </c>
      <c r="H568" s="26">
        <v>78.987227482933278</v>
      </c>
      <c r="I568" s="115">
        <f t="shared" si="25"/>
        <v>358681</v>
      </c>
      <c r="J568" s="117">
        <v>2021</v>
      </c>
      <c r="K568" s="139">
        <f t="shared" si="26"/>
        <v>1471073</v>
      </c>
    </row>
    <row r="569" spans="2:11">
      <c r="B569" s="137" t="s">
        <v>4742</v>
      </c>
      <c r="C569" s="43" t="s">
        <v>3512</v>
      </c>
      <c r="D569" s="46">
        <v>590</v>
      </c>
      <c r="E569" s="24">
        <v>16883.711864406781</v>
      </c>
      <c r="F569" s="19">
        <f t="shared" si="24"/>
        <v>9961390.0000000019</v>
      </c>
      <c r="G569" s="119">
        <v>5752.5</v>
      </c>
      <c r="H569" s="26">
        <v>0</v>
      </c>
      <c r="I569" s="115">
        <f t="shared" si="25"/>
        <v>0</v>
      </c>
      <c r="J569" s="117">
        <v>2021</v>
      </c>
      <c r="K569" s="139">
        <f t="shared" si="26"/>
        <v>9961390</v>
      </c>
    </row>
    <row r="570" spans="2:11">
      <c r="B570" s="137" t="s">
        <v>4743</v>
      </c>
      <c r="C570" s="43" t="s">
        <v>492</v>
      </c>
      <c r="D570" s="46">
        <v>450</v>
      </c>
      <c r="E570" s="24">
        <v>5826.695555555556</v>
      </c>
      <c r="F570" s="19">
        <f t="shared" si="24"/>
        <v>2622013</v>
      </c>
      <c r="G570" s="119">
        <v>4387.5</v>
      </c>
      <c r="H570" s="26">
        <v>271.02336182336182</v>
      </c>
      <c r="I570" s="115">
        <f t="shared" si="25"/>
        <v>1189115</v>
      </c>
      <c r="J570" s="117">
        <v>2021</v>
      </c>
      <c r="K570" s="139">
        <f t="shared" si="26"/>
        <v>3811128</v>
      </c>
    </row>
    <row r="571" spans="2:11">
      <c r="B571" s="137" t="s">
        <v>4744</v>
      </c>
      <c r="C571" s="43" t="s">
        <v>492</v>
      </c>
      <c r="D571" s="46">
        <v>160</v>
      </c>
      <c r="E571" s="24">
        <v>8960.6937500000004</v>
      </c>
      <c r="F571" s="19">
        <f t="shared" si="24"/>
        <v>1433711</v>
      </c>
      <c r="G571" s="119">
        <v>1560</v>
      </c>
      <c r="H571" s="26">
        <v>565.32820512820513</v>
      </c>
      <c r="I571" s="115">
        <f t="shared" si="25"/>
        <v>881912</v>
      </c>
      <c r="J571" s="117">
        <v>2021</v>
      </c>
      <c r="K571" s="139">
        <f t="shared" si="26"/>
        <v>2315623</v>
      </c>
    </row>
    <row r="572" spans="2:11">
      <c r="B572" s="137" t="s">
        <v>4745</v>
      </c>
      <c r="C572" s="43" t="s">
        <v>492</v>
      </c>
      <c r="D572" s="46">
        <v>610</v>
      </c>
      <c r="E572" s="24">
        <v>15581.057377049181</v>
      </c>
      <c r="F572" s="19">
        <f t="shared" si="24"/>
        <v>9504445</v>
      </c>
      <c r="G572" s="119">
        <v>5947.5</v>
      </c>
      <c r="H572" s="26">
        <v>0</v>
      </c>
      <c r="I572" s="115">
        <f t="shared" si="25"/>
        <v>0</v>
      </c>
      <c r="J572" s="117">
        <v>2021</v>
      </c>
      <c r="K572" s="139">
        <f t="shared" si="26"/>
        <v>9504445</v>
      </c>
    </row>
    <row r="573" spans="2:11">
      <c r="B573" s="137" t="s">
        <v>3544</v>
      </c>
      <c r="C573" s="43" t="s">
        <v>3512</v>
      </c>
      <c r="D573" s="46">
        <v>270</v>
      </c>
      <c r="E573" s="24">
        <v>7212.4185185185188</v>
      </c>
      <c r="F573" s="19">
        <f t="shared" si="24"/>
        <v>1947353</v>
      </c>
      <c r="G573" s="119">
        <v>2444</v>
      </c>
      <c r="H573" s="26">
        <v>831.42225859247139</v>
      </c>
      <c r="I573" s="115">
        <f t="shared" si="25"/>
        <v>2031996</v>
      </c>
      <c r="J573" s="117">
        <v>2021</v>
      </c>
      <c r="K573" s="139">
        <f t="shared" si="26"/>
        <v>3979349</v>
      </c>
    </row>
    <row r="574" spans="2:11">
      <c r="B574" s="137" t="s">
        <v>4746</v>
      </c>
      <c r="C574" s="43" t="s">
        <v>493</v>
      </c>
      <c r="D574" s="46">
        <v>320</v>
      </c>
      <c r="E574" s="24">
        <v>5556.6187499999996</v>
      </c>
      <c r="F574" s="19">
        <f t="shared" si="24"/>
        <v>1778118</v>
      </c>
      <c r="G574" s="119">
        <v>5792</v>
      </c>
      <c r="H574" s="26">
        <v>221.87430939226519</v>
      </c>
      <c r="I574" s="115">
        <f t="shared" si="25"/>
        <v>1285096</v>
      </c>
      <c r="J574" s="117">
        <v>2021</v>
      </c>
      <c r="K574" s="139">
        <f t="shared" si="26"/>
        <v>3063214</v>
      </c>
    </row>
    <row r="575" spans="2:11">
      <c r="B575" s="137" t="s">
        <v>494</v>
      </c>
      <c r="C575" s="43" t="s">
        <v>495</v>
      </c>
      <c r="D575" s="46">
        <v>510</v>
      </c>
      <c r="E575" s="24">
        <v>12614.488235294117</v>
      </c>
      <c r="F575" s="19">
        <f t="shared" si="24"/>
        <v>6433389</v>
      </c>
      <c r="G575" s="119">
        <v>4972.5</v>
      </c>
      <c r="H575" s="26">
        <v>206.01347410759175</v>
      </c>
      <c r="I575" s="115">
        <f t="shared" si="25"/>
        <v>1024402</v>
      </c>
      <c r="J575" s="117">
        <v>2021</v>
      </c>
      <c r="K575" s="139">
        <f t="shared" si="26"/>
        <v>7457791</v>
      </c>
    </row>
    <row r="576" spans="2:11">
      <c r="B576" s="137" t="s">
        <v>3545</v>
      </c>
      <c r="C576" s="43" t="s">
        <v>3512</v>
      </c>
      <c r="D576" s="46">
        <v>310</v>
      </c>
      <c r="E576" s="24">
        <v>8068.264516129032</v>
      </c>
      <c r="F576" s="19">
        <f t="shared" si="24"/>
        <v>2501162</v>
      </c>
      <c r="G576" s="119">
        <v>3023</v>
      </c>
      <c r="H576" s="26">
        <v>770.41548130995704</v>
      </c>
      <c r="I576" s="115">
        <f t="shared" si="25"/>
        <v>2328966</v>
      </c>
      <c r="J576" s="117">
        <v>2021</v>
      </c>
      <c r="K576" s="139">
        <f t="shared" si="26"/>
        <v>4830128</v>
      </c>
    </row>
    <row r="577" spans="2:11">
      <c r="B577" s="137" t="s">
        <v>496</v>
      </c>
      <c r="C577" s="43" t="s">
        <v>495</v>
      </c>
      <c r="D577" s="46">
        <v>510</v>
      </c>
      <c r="E577" s="24">
        <v>12614.488235294117</v>
      </c>
      <c r="F577" s="19">
        <f t="shared" si="24"/>
        <v>6433389</v>
      </c>
      <c r="G577" s="119">
        <v>4972.5</v>
      </c>
      <c r="H577" s="26">
        <v>206.01347410759175</v>
      </c>
      <c r="I577" s="115">
        <f t="shared" si="25"/>
        <v>1024402</v>
      </c>
      <c r="J577" s="117">
        <v>2021</v>
      </c>
      <c r="K577" s="139">
        <f t="shared" si="26"/>
        <v>7457791</v>
      </c>
    </row>
    <row r="578" spans="2:11">
      <c r="B578" s="137" t="s">
        <v>3546</v>
      </c>
      <c r="C578" s="43" t="s">
        <v>3512</v>
      </c>
      <c r="D578" s="46">
        <v>320</v>
      </c>
      <c r="E578" s="24">
        <v>8068.2624999999998</v>
      </c>
      <c r="F578" s="19">
        <f t="shared" si="24"/>
        <v>2581844</v>
      </c>
      <c r="G578" s="119">
        <v>3120</v>
      </c>
      <c r="H578" s="26">
        <v>770.54294871794866</v>
      </c>
      <c r="I578" s="115">
        <f t="shared" si="25"/>
        <v>2404094</v>
      </c>
      <c r="J578" s="117">
        <v>2021</v>
      </c>
      <c r="K578" s="139">
        <f t="shared" si="26"/>
        <v>4985938</v>
      </c>
    </row>
    <row r="579" spans="2:11">
      <c r="B579" s="137" t="s">
        <v>4747</v>
      </c>
      <c r="C579" s="43" t="s">
        <v>495</v>
      </c>
      <c r="D579" s="46">
        <v>340</v>
      </c>
      <c r="E579" s="24">
        <v>9484.9411764705874</v>
      </c>
      <c r="F579" s="19">
        <f t="shared" si="24"/>
        <v>3224879.9999999995</v>
      </c>
      <c r="G579" s="119">
        <v>3315</v>
      </c>
      <c r="H579" s="26">
        <v>267.68355957767722</v>
      </c>
      <c r="I579" s="115">
        <f t="shared" si="25"/>
        <v>887371</v>
      </c>
      <c r="J579" s="117">
        <v>2021</v>
      </c>
      <c r="K579" s="139">
        <f t="shared" si="26"/>
        <v>4112251</v>
      </c>
    </row>
    <row r="580" spans="2:11">
      <c r="B580" s="137" t="s">
        <v>497</v>
      </c>
      <c r="C580" s="43" t="s">
        <v>498</v>
      </c>
      <c r="D580" s="46">
        <v>420</v>
      </c>
      <c r="E580" s="24">
        <v>20225.769047619047</v>
      </c>
      <c r="F580" s="19">
        <f t="shared" si="24"/>
        <v>8494823</v>
      </c>
      <c r="G580" s="119">
        <v>4095</v>
      </c>
      <c r="H580" s="26">
        <v>234.73894993894993</v>
      </c>
      <c r="I580" s="115">
        <f t="shared" si="25"/>
        <v>961256</v>
      </c>
      <c r="J580" s="117">
        <v>2021</v>
      </c>
      <c r="K580" s="139">
        <f t="shared" si="26"/>
        <v>9456079</v>
      </c>
    </row>
    <row r="581" spans="2:11">
      <c r="B581" s="137" t="s">
        <v>4748</v>
      </c>
      <c r="C581" s="43" t="s">
        <v>498</v>
      </c>
      <c r="D581" s="46">
        <v>420</v>
      </c>
      <c r="E581" s="24">
        <v>8387.1309523809523</v>
      </c>
      <c r="F581" s="19">
        <f t="shared" si="24"/>
        <v>3522595</v>
      </c>
      <c r="G581" s="119">
        <v>4095</v>
      </c>
      <c r="H581" s="26">
        <v>186.18998778998778</v>
      </c>
      <c r="I581" s="115">
        <f t="shared" si="25"/>
        <v>762448</v>
      </c>
      <c r="J581" s="117">
        <v>2021</v>
      </c>
      <c r="K581" s="139">
        <f t="shared" si="26"/>
        <v>4285043</v>
      </c>
    </row>
    <row r="582" spans="2:11">
      <c r="B582" s="137" t="s">
        <v>499</v>
      </c>
      <c r="C582" s="43" t="s">
        <v>498</v>
      </c>
      <c r="D582" s="46">
        <v>420</v>
      </c>
      <c r="E582" s="24">
        <v>20225.769047619047</v>
      </c>
      <c r="F582" s="19">
        <f t="shared" si="24"/>
        <v>8494823</v>
      </c>
      <c r="G582" s="119">
        <v>4095</v>
      </c>
      <c r="H582" s="26">
        <v>234.73894993894993</v>
      </c>
      <c r="I582" s="115">
        <f t="shared" si="25"/>
        <v>961256</v>
      </c>
      <c r="J582" s="117">
        <v>2021</v>
      </c>
      <c r="K582" s="139">
        <f t="shared" si="26"/>
        <v>9456079</v>
      </c>
    </row>
    <row r="583" spans="2:11">
      <c r="B583" s="137" t="s">
        <v>4749</v>
      </c>
      <c r="C583" s="43" t="s">
        <v>498</v>
      </c>
      <c r="D583" s="46">
        <v>190</v>
      </c>
      <c r="E583" s="24">
        <v>18339.021052631579</v>
      </c>
      <c r="F583" s="19">
        <f t="shared" si="24"/>
        <v>3484414</v>
      </c>
      <c r="G583" s="119">
        <v>1852.5</v>
      </c>
      <c r="H583" s="26">
        <v>352.47125506072877</v>
      </c>
      <c r="I583" s="115">
        <f t="shared" si="25"/>
        <v>652953</v>
      </c>
      <c r="J583" s="117">
        <v>2021</v>
      </c>
      <c r="K583" s="139">
        <f t="shared" si="26"/>
        <v>4137367</v>
      </c>
    </row>
    <row r="584" spans="2:11">
      <c r="B584" s="137" t="s">
        <v>500</v>
      </c>
      <c r="C584" s="43" t="s">
        <v>439</v>
      </c>
      <c r="D584" s="46">
        <v>230</v>
      </c>
      <c r="E584" s="24">
        <v>18946.447826086958</v>
      </c>
      <c r="F584" s="19">
        <f t="shared" si="24"/>
        <v>4357683</v>
      </c>
      <c r="G584" s="119">
        <v>2081.5</v>
      </c>
      <c r="H584" s="26">
        <v>221.83281287533029</v>
      </c>
      <c r="I584" s="115">
        <f t="shared" si="25"/>
        <v>461745</v>
      </c>
      <c r="J584" s="117">
        <v>2021</v>
      </c>
      <c r="K584" s="139">
        <f t="shared" si="26"/>
        <v>4819428</v>
      </c>
    </row>
    <row r="585" spans="2:11">
      <c r="B585" s="137" t="s">
        <v>4750</v>
      </c>
      <c r="C585" s="43" t="s">
        <v>439</v>
      </c>
      <c r="D585" s="46">
        <v>410</v>
      </c>
      <c r="E585" s="24">
        <v>17313.38780487805</v>
      </c>
      <c r="F585" s="19">
        <f t="shared" si="24"/>
        <v>7098489</v>
      </c>
      <c r="G585" s="119">
        <v>3710.5</v>
      </c>
      <c r="H585" s="26">
        <v>277.45452095404931</v>
      </c>
      <c r="I585" s="115">
        <f t="shared" si="25"/>
        <v>1029495</v>
      </c>
      <c r="J585" s="117">
        <v>2021</v>
      </c>
      <c r="K585" s="139">
        <f t="shared" si="26"/>
        <v>8127984</v>
      </c>
    </row>
    <row r="586" spans="2:11">
      <c r="B586" s="137" t="s">
        <v>501</v>
      </c>
      <c r="C586" s="43" t="s">
        <v>439</v>
      </c>
      <c r="D586" s="46">
        <v>190</v>
      </c>
      <c r="E586" s="24">
        <v>14515.184210526315</v>
      </c>
      <c r="F586" s="19">
        <f t="shared" si="24"/>
        <v>2757885</v>
      </c>
      <c r="G586" s="119">
        <v>1719.5</v>
      </c>
      <c r="H586" s="26">
        <v>313.60162838034313</v>
      </c>
      <c r="I586" s="115">
        <f t="shared" si="25"/>
        <v>539238</v>
      </c>
      <c r="J586" s="117">
        <v>2021</v>
      </c>
      <c r="K586" s="139">
        <f t="shared" si="26"/>
        <v>3297123</v>
      </c>
    </row>
    <row r="587" spans="2:11">
      <c r="B587" s="137" t="s">
        <v>4751</v>
      </c>
      <c r="C587" s="43" t="s">
        <v>439</v>
      </c>
      <c r="D587" s="46">
        <v>170</v>
      </c>
      <c r="E587" s="24">
        <v>8305.5235294117647</v>
      </c>
      <c r="F587" s="19">
        <f t="shared" si="24"/>
        <v>1411939</v>
      </c>
      <c r="G587" s="119">
        <v>1538.5</v>
      </c>
      <c r="H587" s="26">
        <v>333.85960350991223</v>
      </c>
      <c r="I587" s="115">
        <f t="shared" si="25"/>
        <v>513642.99999999994</v>
      </c>
      <c r="J587" s="117">
        <v>2021</v>
      </c>
      <c r="K587" s="139">
        <f t="shared" si="26"/>
        <v>1925582</v>
      </c>
    </row>
    <row r="588" spans="2:11">
      <c r="B588" s="137" t="s">
        <v>3547</v>
      </c>
      <c r="C588" s="43" t="s">
        <v>3512</v>
      </c>
      <c r="D588" s="46">
        <v>220</v>
      </c>
      <c r="E588" s="24">
        <v>6388.0545454545454</v>
      </c>
      <c r="F588" s="19">
        <f t="shared" ref="F588:F651" si="27">IFERROR(D588*E588,0)</f>
        <v>1405372</v>
      </c>
      <c r="G588" s="119">
        <v>2145</v>
      </c>
      <c r="H588" s="26">
        <v>602.27692307692303</v>
      </c>
      <c r="I588" s="115">
        <f t="shared" ref="I588:I651" si="28">IFERROR(G588*H588,"")</f>
        <v>1291884</v>
      </c>
      <c r="J588" s="117">
        <v>2021</v>
      </c>
      <c r="K588" s="139">
        <f t="shared" ref="K588:K651" si="29">IFERROR(ROUND((F588+I588),0),0)</f>
        <v>2697256</v>
      </c>
    </row>
    <row r="589" spans="2:11">
      <c r="B589" s="137" t="s">
        <v>3548</v>
      </c>
      <c r="C589" s="43" t="s">
        <v>3512</v>
      </c>
      <c r="D589" s="46">
        <v>400</v>
      </c>
      <c r="E589" s="24">
        <v>8068.2624999999998</v>
      </c>
      <c r="F589" s="19">
        <f t="shared" si="27"/>
        <v>3227305</v>
      </c>
      <c r="G589" s="119">
        <v>3900</v>
      </c>
      <c r="H589" s="26">
        <v>770.54307692307691</v>
      </c>
      <c r="I589" s="115">
        <f t="shared" si="28"/>
        <v>3005118</v>
      </c>
      <c r="J589" s="117">
        <v>2021</v>
      </c>
      <c r="K589" s="139">
        <f t="shared" si="29"/>
        <v>6232423</v>
      </c>
    </row>
    <row r="590" spans="2:11">
      <c r="B590" s="137" t="s">
        <v>3549</v>
      </c>
      <c r="C590" s="43" t="s">
        <v>3512</v>
      </c>
      <c r="D590" s="46">
        <v>40</v>
      </c>
      <c r="E590" s="24">
        <v>6388.05</v>
      </c>
      <c r="F590" s="19">
        <f t="shared" si="27"/>
        <v>255522</v>
      </c>
      <c r="G590" s="119">
        <v>390</v>
      </c>
      <c r="H590" s="26">
        <v>602.27692307692303</v>
      </c>
      <c r="I590" s="115">
        <f t="shared" si="28"/>
        <v>234887.99999999997</v>
      </c>
      <c r="J590" s="117">
        <v>2021</v>
      </c>
      <c r="K590" s="139">
        <f t="shared" si="29"/>
        <v>490410</v>
      </c>
    </row>
    <row r="591" spans="2:11">
      <c r="B591" s="137" t="s">
        <v>502</v>
      </c>
      <c r="C591" s="43" t="s">
        <v>503</v>
      </c>
      <c r="D591" s="46">
        <v>200</v>
      </c>
      <c r="E591" s="24">
        <v>6853.7950000000001</v>
      </c>
      <c r="F591" s="19">
        <f t="shared" si="27"/>
        <v>1370759</v>
      </c>
      <c r="G591" s="119">
        <v>1950</v>
      </c>
      <c r="H591" s="26">
        <v>0</v>
      </c>
      <c r="I591" s="115">
        <f t="shared" si="28"/>
        <v>0</v>
      </c>
      <c r="J591" s="117">
        <v>2021</v>
      </c>
      <c r="K591" s="139">
        <f t="shared" si="29"/>
        <v>1370759</v>
      </c>
    </row>
    <row r="592" spans="2:11">
      <c r="B592" s="137" t="s">
        <v>4752</v>
      </c>
      <c r="C592" s="43" t="s">
        <v>503</v>
      </c>
      <c r="D592" s="46">
        <v>130</v>
      </c>
      <c r="E592" s="24">
        <v>16189.961538461539</v>
      </c>
      <c r="F592" s="19">
        <f t="shared" si="27"/>
        <v>2104695</v>
      </c>
      <c r="G592" s="119">
        <v>1267.5</v>
      </c>
      <c r="H592" s="26">
        <v>0</v>
      </c>
      <c r="I592" s="115">
        <f t="shared" si="28"/>
        <v>0</v>
      </c>
      <c r="J592" s="117">
        <v>2021</v>
      </c>
      <c r="K592" s="139">
        <f t="shared" si="29"/>
        <v>2104695</v>
      </c>
    </row>
    <row r="593" spans="2:11">
      <c r="B593" s="137" t="s">
        <v>504</v>
      </c>
      <c r="C593" s="43" t="s">
        <v>503</v>
      </c>
      <c r="D593" s="46">
        <v>90</v>
      </c>
      <c r="E593" s="24">
        <v>28860.055555555555</v>
      </c>
      <c r="F593" s="19">
        <f t="shared" si="27"/>
        <v>2597405</v>
      </c>
      <c r="G593" s="119">
        <v>877.5</v>
      </c>
      <c r="H593" s="26">
        <v>0</v>
      </c>
      <c r="I593" s="115">
        <f t="shared" si="28"/>
        <v>0</v>
      </c>
      <c r="J593" s="117">
        <v>2021</v>
      </c>
      <c r="K593" s="139">
        <f t="shared" si="29"/>
        <v>2597405</v>
      </c>
    </row>
    <row r="594" spans="2:11">
      <c r="B594" s="137" t="s">
        <v>4753</v>
      </c>
      <c r="C594" s="43" t="s">
        <v>503</v>
      </c>
      <c r="D594" s="46">
        <v>100</v>
      </c>
      <c r="E594" s="24">
        <v>25640.84</v>
      </c>
      <c r="F594" s="19">
        <f t="shared" si="27"/>
        <v>2564084</v>
      </c>
      <c r="G594" s="119">
        <v>975</v>
      </c>
      <c r="H594" s="26">
        <v>0</v>
      </c>
      <c r="I594" s="115">
        <f t="shared" si="28"/>
        <v>0</v>
      </c>
      <c r="J594" s="117">
        <v>2021</v>
      </c>
      <c r="K594" s="139">
        <f t="shared" si="29"/>
        <v>2564084</v>
      </c>
    </row>
    <row r="595" spans="2:11">
      <c r="B595" s="137" t="s">
        <v>505</v>
      </c>
      <c r="C595" s="43" t="s">
        <v>506</v>
      </c>
      <c r="D595" s="46">
        <v>110</v>
      </c>
      <c r="E595" s="24">
        <v>8418.0363636363636</v>
      </c>
      <c r="F595" s="19">
        <f t="shared" si="27"/>
        <v>925984</v>
      </c>
      <c r="G595" s="119">
        <v>1072.5</v>
      </c>
      <c r="H595" s="26">
        <v>48.649883449883447</v>
      </c>
      <c r="I595" s="115">
        <f t="shared" si="28"/>
        <v>52177</v>
      </c>
      <c r="J595" s="117">
        <v>2021</v>
      </c>
      <c r="K595" s="139">
        <f t="shared" si="29"/>
        <v>978161</v>
      </c>
    </row>
    <row r="596" spans="2:11">
      <c r="B596" s="137" t="s">
        <v>507</v>
      </c>
      <c r="C596" s="43" t="s">
        <v>506</v>
      </c>
      <c r="D596" s="46">
        <v>100</v>
      </c>
      <c r="E596" s="24">
        <v>6745.98</v>
      </c>
      <c r="F596" s="19">
        <f t="shared" si="27"/>
        <v>674598</v>
      </c>
      <c r="G596" s="119">
        <v>975</v>
      </c>
      <c r="H596" s="26">
        <v>1976.668717948718</v>
      </c>
      <c r="I596" s="115">
        <f t="shared" si="28"/>
        <v>1927252</v>
      </c>
      <c r="J596" s="117">
        <v>2021</v>
      </c>
      <c r="K596" s="139">
        <f t="shared" si="29"/>
        <v>2601850</v>
      </c>
    </row>
    <row r="597" spans="2:11">
      <c r="B597" s="137" t="s">
        <v>508</v>
      </c>
      <c r="C597" s="43" t="s">
        <v>509</v>
      </c>
      <c r="D597" s="46">
        <v>180</v>
      </c>
      <c r="E597" s="24">
        <v>5734.3277777777776</v>
      </c>
      <c r="F597" s="19">
        <f t="shared" si="27"/>
        <v>1032179</v>
      </c>
      <c r="G597" s="119">
        <v>1755</v>
      </c>
      <c r="H597" s="26">
        <v>2093.2866096866096</v>
      </c>
      <c r="I597" s="115">
        <f t="shared" si="28"/>
        <v>3673718</v>
      </c>
      <c r="J597" s="117">
        <v>2021</v>
      </c>
      <c r="K597" s="139">
        <f t="shared" si="29"/>
        <v>4705897</v>
      </c>
    </row>
    <row r="598" spans="2:11">
      <c r="B598" s="137" t="s">
        <v>510</v>
      </c>
      <c r="C598" s="43" t="s">
        <v>509</v>
      </c>
      <c r="D598" s="46">
        <v>100</v>
      </c>
      <c r="E598" s="24">
        <v>4794.9399999999996</v>
      </c>
      <c r="F598" s="19">
        <f t="shared" si="27"/>
        <v>479493.99999999994</v>
      </c>
      <c r="G598" s="119">
        <v>975</v>
      </c>
      <c r="H598" s="26">
        <v>0</v>
      </c>
      <c r="I598" s="115">
        <f t="shared" si="28"/>
        <v>0</v>
      </c>
      <c r="J598" s="117">
        <v>2021</v>
      </c>
      <c r="K598" s="139">
        <f t="shared" si="29"/>
        <v>479494</v>
      </c>
    </row>
    <row r="599" spans="2:11">
      <c r="B599" s="137" t="s">
        <v>511</v>
      </c>
      <c r="C599" s="43" t="s">
        <v>512</v>
      </c>
      <c r="D599" s="46">
        <v>90</v>
      </c>
      <c r="E599" s="24">
        <v>5986.7333333333336</v>
      </c>
      <c r="F599" s="19">
        <f t="shared" si="27"/>
        <v>538806</v>
      </c>
      <c r="G599" s="119">
        <v>877.5</v>
      </c>
      <c r="H599" s="26">
        <v>1877.222792022792</v>
      </c>
      <c r="I599" s="115">
        <f t="shared" si="28"/>
        <v>1647263</v>
      </c>
      <c r="J599" s="117">
        <v>2021</v>
      </c>
      <c r="K599" s="139">
        <f t="shared" si="29"/>
        <v>2186069</v>
      </c>
    </row>
    <row r="600" spans="2:11">
      <c r="B600" s="137" t="s">
        <v>4754</v>
      </c>
      <c r="C600" s="43" t="s">
        <v>512</v>
      </c>
      <c r="D600" s="46">
        <v>250</v>
      </c>
      <c r="E600" s="24">
        <v>10112.608</v>
      </c>
      <c r="F600" s="19">
        <f t="shared" si="27"/>
        <v>2528152</v>
      </c>
      <c r="G600" s="119">
        <v>2437.5</v>
      </c>
      <c r="H600" s="26">
        <v>1667.2586666666666</v>
      </c>
      <c r="I600" s="115">
        <f t="shared" si="28"/>
        <v>4063943</v>
      </c>
      <c r="J600" s="117">
        <v>2021</v>
      </c>
      <c r="K600" s="139">
        <f t="shared" si="29"/>
        <v>6592095</v>
      </c>
    </row>
    <row r="601" spans="2:11">
      <c r="B601" s="137" t="s">
        <v>513</v>
      </c>
      <c r="C601" s="43" t="s">
        <v>503</v>
      </c>
      <c r="D601" s="46">
        <v>170</v>
      </c>
      <c r="E601" s="24">
        <v>20522.194117647057</v>
      </c>
      <c r="F601" s="19">
        <f t="shared" si="27"/>
        <v>3488772.9999999995</v>
      </c>
      <c r="G601" s="119">
        <v>1657.5</v>
      </c>
      <c r="H601" s="26">
        <v>0</v>
      </c>
      <c r="I601" s="115">
        <f t="shared" si="28"/>
        <v>0</v>
      </c>
      <c r="J601" s="117">
        <v>2021</v>
      </c>
      <c r="K601" s="139">
        <f t="shared" si="29"/>
        <v>3488773</v>
      </c>
    </row>
    <row r="602" spans="2:11">
      <c r="B602" s="137" t="s">
        <v>4755</v>
      </c>
      <c r="C602" s="43" t="s">
        <v>514</v>
      </c>
      <c r="D602" s="46">
        <v>110</v>
      </c>
      <c r="E602" s="24">
        <v>8476.9454545454537</v>
      </c>
      <c r="F602" s="19">
        <f t="shared" si="27"/>
        <v>932463.99999999988</v>
      </c>
      <c r="G602" s="119">
        <v>1072.5</v>
      </c>
      <c r="H602" s="26">
        <v>0</v>
      </c>
      <c r="I602" s="115">
        <f t="shared" si="28"/>
        <v>0</v>
      </c>
      <c r="J602" s="117">
        <v>2021</v>
      </c>
      <c r="K602" s="139">
        <f t="shared" si="29"/>
        <v>932464</v>
      </c>
    </row>
    <row r="603" spans="2:11">
      <c r="B603" s="137" t="s">
        <v>4756</v>
      </c>
      <c r="C603" s="43" t="s">
        <v>515</v>
      </c>
      <c r="D603" s="46">
        <v>230</v>
      </c>
      <c r="E603" s="24">
        <v>26583.686956521738</v>
      </c>
      <c r="F603" s="19">
        <f t="shared" si="27"/>
        <v>6114248</v>
      </c>
      <c r="G603" s="119">
        <v>12627</v>
      </c>
      <c r="H603" s="26">
        <v>0</v>
      </c>
      <c r="I603" s="115">
        <f t="shared" si="28"/>
        <v>0</v>
      </c>
      <c r="J603" s="117">
        <v>2021</v>
      </c>
      <c r="K603" s="139">
        <f t="shared" si="29"/>
        <v>6114248</v>
      </c>
    </row>
    <row r="604" spans="2:11">
      <c r="B604" s="137" t="s">
        <v>4757</v>
      </c>
      <c r="C604" s="43" t="s">
        <v>516</v>
      </c>
      <c r="D604" s="46">
        <v>450</v>
      </c>
      <c r="E604" s="24">
        <v>38986.08666666667</v>
      </c>
      <c r="F604" s="19">
        <f t="shared" si="27"/>
        <v>17543739</v>
      </c>
      <c r="G604" s="119">
        <v>24705</v>
      </c>
      <c r="H604" s="26">
        <v>0</v>
      </c>
      <c r="I604" s="115">
        <f t="shared" si="28"/>
        <v>0</v>
      </c>
      <c r="J604" s="117">
        <v>2021</v>
      </c>
      <c r="K604" s="139">
        <f t="shared" si="29"/>
        <v>17543739</v>
      </c>
    </row>
    <row r="605" spans="2:11">
      <c r="B605" s="137" t="s">
        <v>517</v>
      </c>
      <c r="C605" s="43" t="s">
        <v>509</v>
      </c>
      <c r="D605" s="46">
        <v>180</v>
      </c>
      <c r="E605" s="24">
        <v>5734.3277777777776</v>
      </c>
      <c r="F605" s="19">
        <f t="shared" si="27"/>
        <v>1032179</v>
      </c>
      <c r="G605" s="119">
        <v>1755</v>
      </c>
      <c r="H605" s="26">
        <v>2093.2866096866096</v>
      </c>
      <c r="I605" s="115">
        <f t="shared" si="28"/>
        <v>3673718</v>
      </c>
      <c r="J605" s="117">
        <v>2021</v>
      </c>
      <c r="K605" s="139">
        <f t="shared" si="29"/>
        <v>4705897</v>
      </c>
    </row>
    <row r="606" spans="2:11">
      <c r="B606" s="137" t="s">
        <v>4758</v>
      </c>
      <c r="C606" s="43" t="s">
        <v>509</v>
      </c>
      <c r="D606" s="46">
        <v>100</v>
      </c>
      <c r="E606" s="24">
        <v>6640.37</v>
      </c>
      <c r="F606" s="19">
        <f t="shared" si="27"/>
        <v>664037</v>
      </c>
      <c r="G606" s="119">
        <v>975</v>
      </c>
      <c r="H606" s="26">
        <v>2793.3887179487178</v>
      </c>
      <c r="I606" s="115">
        <f t="shared" si="28"/>
        <v>2723554</v>
      </c>
      <c r="J606" s="117">
        <v>2021</v>
      </c>
      <c r="K606" s="139">
        <f t="shared" si="29"/>
        <v>3387591</v>
      </c>
    </row>
    <row r="607" spans="2:11">
      <c r="B607" s="137" t="s">
        <v>4759</v>
      </c>
      <c r="C607" s="43" t="s">
        <v>3512</v>
      </c>
      <c r="D607" s="46">
        <v>110</v>
      </c>
      <c r="E607" s="24">
        <v>13285.272727272728</v>
      </c>
      <c r="F607" s="19">
        <f t="shared" si="27"/>
        <v>1461380</v>
      </c>
      <c r="G607" s="119">
        <v>1072.5</v>
      </c>
      <c r="H607" s="26">
        <v>0</v>
      </c>
      <c r="I607" s="115">
        <f t="shared" si="28"/>
        <v>0</v>
      </c>
      <c r="J607" s="117">
        <v>2021</v>
      </c>
      <c r="K607" s="139">
        <f t="shared" si="29"/>
        <v>1461380</v>
      </c>
    </row>
    <row r="608" spans="2:11">
      <c r="B608" s="137" t="s">
        <v>4760</v>
      </c>
      <c r="C608" s="43" t="s">
        <v>3512</v>
      </c>
      <c r="D608" s="46">
        <v>110</v>
      </c>
      <c r="E608" s="24">
        <v>13285.272727272728</v>
      </c>
      <c r="F608" s="19">
        <f t="shared" si="27"/>
        <v>1461380</v>
      </c>
      <c r="G608" s="119">
        <v>1072.5</v>
      </c>
      <c r="H608" s="26">
        <v>0</v>
      </c>
      <c r="I608" s="115">
        <f t="shared" si="28"/>
        <v>0</v>
      </c>
      <c r="J608" s="117">
        <v>2021</v>
      </c>
      <c r="K608" s="139">
        <f t="shared" si="29"/>
        <v>1461380</v>
      </c>
    </row>
    <row r="609" spans="2:11">
      <c r="B609" s="137" t="s">
        <v>519</v>
      </c>
      <c r="C609" s="43" t="s">
        <v>503</v>
      </c>
      <c r="D609" s="46">
        <v>200</v>
      </c>
      <c r="E609" s="24">
        <v>6853.7950000000001</v>
      </c>
      <c r="F609" s="19">
        <f t="shared" si="27"/>
        <v>1370759</v>
      </c>
      <c r="G609" s="119">
        <v>1950</v>
      </c>
      <c r="H609" s="26">
        <v>0</v>
      </c>
      <c r="I609" s="115">
        <f t="shared" si="28"/>
        <v>0</v>
      </c>
      <c r="J609" s="117">
        <v>2021</v>
      </c>
      <c r="K609" s="139">
        <f t="shared" si="29"/>
        <v>1370759</v>
      </c>
    </row>
    <row r="610" spans="2:11">
      <c r="B610" s="137" t="s">
        <v>4761</v>
      </c>
      <c r="C610" s="43" t="s">
        <v>503</v>
      </c>
      <c r="D610" s="46">
        <v>140</v>
      </c>
      <c r="E610" s="24">
        <v>18320.099999999999</v>
      </c>
      <c r="F610" s="19">
        <f t="shared" si="27"/>
        <v>2564814</v>
      </c>
      <c r="G610" s="119">
        <v>1365</v>
      </c>
      <c r="H610" s="26">
        <v>0</v>
      </c>
      <c r="I610" s="115">
        <f t="shared" si="28"/>
        <v>0</v>
      </c>
      <c r="J610" s="117">
        <v>2021</v>
      </c>
      <c r="K610" s="139">
        <f t="shared" si="29"/>
        <v>2564814</v>
      </c>
    </row>
    <row r="611" spans="2:11">
      <c r="B611" s="137" t="s">
        <v>520</v>
      </c>
      <c r="C611" s="43" t="s">
        <v>521</v>
      </c>
      <c r="D611" s="46">
        <v>190</v>
      </c>
      <c r="E611" s="24">
        <v>9149.1263157894737</v>
      </c>
      <c r="F611" s="19">
        <f t="shared" si="27"/>
        <v>1738334</v>
      </c>
      <c r="G611" s="119">
        <v>1719.5</v>
      </c>
      <c r="H611" s="26">
        <v>1829.4097121256179</v>
      </c>
      <c r="I611" s="115">
        <f t="shared" si="28"/>
        <v>3145670</v>
      </c>
      <c r="J611" s="117">
        <v>2021</v>
      </c>
      <c r="K611" s="139">
        <f t="shared" si="29"/>
        <v>4884004</v>
      </c>
    </row>
    <row r="612" spans="2:11">
      <c r="B612" s="137" t="s">
        <v>4762</v>
      </c>
      <c r="C612" s="43" t="s">
        <v>521</v>
      </c>
      <c r="D612" s="46">
        <v>110</v>
      </c>
      <c r="E612" s="24">
        <v>16202.345454545455</v>
      </c>
      <c r="F612" s="19">
        <f t="shared" si="27"/>
        <v>1782258</v>
      </c>
      <c r="G612" s="119">
        <v>1991</v>
      </c>
      <c r="H612" s="26">
        <v>1300.1853340030136</v>
      </c>
      <c r="I612" s="115">
        <f t="shared" si="28"/>
        <v>2588669</v>
      </c>
      <c r="J612" s="117">
        <v>2021</v>
      </c>
      <c r="K612" s="139">
        <f t="shared" si="29"/>
        <v>4370927</v>
      </c>
    </row>
    <row r="613" spans="2:11">
      <c r="B613" s="137" t="s">
        <v>522</v>
      </c>
      <c r="C613" s="43" t="s">
        <v>523</v>
      </c>
      <c r="D613" s="46">
        <v>200</v>
      </c>
      <c r="E613" s="24">
        <v>8458.9050000000007</v>
      </c>
      <c r="F613" s="19">
        <f t="shared" si="27"/>
        <v>1691781.0000000002</v>
      </c>
      <c r="G613" s="119">
        <v>1950</v>
      </c>
      <c r="H613" s="26">
        <v>1277.6082051282051</v>
      </c>
      <c r="I613" s="115">
        <f t="shared" si="28"/>
        <v>2491336</v>
      </c>
      <c r="J613" s="117">
        <v>2021</v>
      </c>
      <c r="K613" s="139">
        <f t="shared" si="29"/>
        <v>4183117</v>
      </c>
    </row>
    <row r="614" spans="2:11">
      <c r="B614" s="137" t="s">
        <v>4763</v>
      </c>
      <c r="C614" s="43" t="s">
        <v>523</v>
      </c>
      <c r="D614" s="46">
        <v>230</v>
      </c>
      <c r="E614" s="24">
        <v>2548.8478260869565</v>
      </c>
      <c r="F614" s="19">
        <f t="shared" si="27"/>
        <v>586235</v>
      </c>
      <c r="G614" s="119">
        <v>2242.5</v>
      </c>
      <c r="H614" s="26">
        <v>986.10702341137119</v>
      </c>
      <c r="I614" s="115">
        <f t="shared" si="28"/>
        <v>2211345</v>
      </c>
      <c r="J614" s="117">
        <v>2021</v>
      </c>
      <c r="K614" s="139">
        <f t="shared" si="29"/>
        <v>2797580</v>
      </c>
    </row>
    <row r="615" spans="2:11">
      <c r="B615" s="137" t="s">
        <v>524</v>
      </c>
      <c r="C615" s="43" t="s">
        <v>521</v>
      </c>
      <c r="D615" s="46">
        <v>220</v>
      </c>
      <c r="E615" s="24">
        <v>10857.445454545454</v>
      </c>
      <c r="F615" s="19">
        <f t="shared" si="27"/>
        <v>2388638</v>
      </c>
      <c r="G615" s="119">
        <v>3982</v>
      </c>
      <c r="H615" s="26">
        <v>0</v>
      </c>
      <c r="I615" s="115">
        <f t="shared" si="28"/>
        <v>0</v>
      </c>
      <c r="J615" s="117">
        <v>2021</v>
      </c>
      <c r="K615" s="139">
        <f t="shared" si="29"/>
        <v>2388638</v>
      </c>
    </row>
    <row r="616" spans="2:11">
      <c r="B616" s="137" t="s">
        <v>525</v>
      </c>
      <c r="C616" s="43" t="s">
        <v>521</v>
      </c>
      <c r="D616" s="46">
        <v>190</v>
      </c>
      <c r="E616" s="24">
        <v>8810.0578947368413</v>
      </c>
      <c r="F616" s="19">
        <f t="shared" si="27"/>
        <v>1673910.9999999998</v>
      </c>
      <c r="G616" s="119">
        <v>3439</v>
      </c>
      <c r="H616" s="26">
        <v>0</v>
      </c>
      <c r="I616" s="115">
        <f t="shared" si="28"/>
        <v>0</v>
      </c>
      <c r="J616" s="117">
        <v>2021</v>
      </c>
      <c r="K616" s="139">
        <f t="shared" si="29"/>
        <v>1673911</v>
      </c>
    </row>
    <row r="617" spans="2:11">
      <c r="B617" s="137" t="s">
        <v>526</v>
      </c>
      <c r="C617" s="43" t="s">
        <v>521</v>
      </c>
      <c r="D617" s="46">
        <v>220</v>
      </c>
      <c r="E617" s="24">
        <v>10857.445454545454</v>
      </c>
      <c r="F617" s="19">
        <f t="shared" si="27"/>
        <v>2388638</v>
      </c>
      <c r="G617" s="119">
        <v>3982</v>
      </c>
      <c r="H617" s="26">
        <v>0</v>
      </c>
      <c r="I617" s="115">
        <f t="shared" si="28"/>
        <v>0</v>
      </c>
      <c r="J617" s="117">
        <v>2021</v>
      </c>
      <c r="K617" s="139">
        <f t="shared" si="29"/>
        <v>2388638</v>
      </c>
    </row>
    <row r="618" spans="2:11">
      <c r="B618" s="137" t="s">
        <v>4764</v>
      </c>
      <c r="C618" s="43" t="s">
        <v>521</v>
      </c>
      <c r="D618" s="46">
        <v>140</v>
      </c>
      <c r="E618" s="24">
        <v>4686.9428571428571</v>
      </c>
      <c r="F618" s="19">
        <f t="shared" si="27"/>
        <v>656172</v>
      </c>
      <c r="G618" s="119">
        <v>2534</v>
      </c>
      <c r="H618" s="26">
        <v>0</v>
      </c>
      <c r="I618" s="115">
        <f t="shared" si="28"/>
        <v>0</v>
      </c>
      <c r="J618" s="117">
        <v>2021</v>
      </c>
      <c r="K618" s="139">
        <f t="shared" si="29"/>
        <v>656172</v>
      </c>
    </row>
    <row r="619" spans="2:11">
      <c r="B619" s="137" t="s">
        <v>4765</v>
      </c>
      <c r="C619" s="43" t="s">
        <v>527</v>
      </c>
      <c r="D619" s="46">
        <v>100</v>
      </c>
      <c r="E619" s="24">
        <v>5322.24</v>
      </c>
      <c r="F619" s="19">
        <f t="shared" si="27"/>
        <v>532224</v>
      </c>
      <c r="G619" s="119">
        <v>975</v>
      </c>
      <c r="H619" s="26">
        <v>0</v>
      </c>
      <c r="I619" s="115">
        <f t="shared" si="28"/>
        <v>0</v>
      </c>
      <c r="J619" s="117">
        <v>2021</v>
      </c>
      <c r="K619" s="139">
        <f t="shared" si="29"/>
        <v>532224</v>
      </c>
    </row>
    <row r="620" spans="2:11">
      <c r="B620" s="137" t="s">
        <v>4766</v>
      </c>
      <c r="C620" s="43" t="s">
        <v>527</v>
      </c>
      <c r="D620" s="46">
        <v>100</v>
      </c>
      <c r="E620" s="24">
        <v>12173.55</v>
      </c>
      <c r="F620" s="19">
        <f t="shared" si="27"/>
        <v>1217355</v>
      </c>
      <c r="G620" s="119">
        <v>975</v>
      </c>
      <c r="H620" s="26">
        <v>0</v>
      </c>
      <c r="I620" s="115">
        <f t="shared" si="28"/>
        <v>0</v>
      </c>
      <c r="J620" s="117">
        <v>2021</v>
      </c>
      <c r="K620" s="139">
        <f t="shared" si="29"/>
        <v>1217355</v>
      </c>
    </row>
    <row r="621" spans="2:11">
      <c r="B621" s="137" t="s">
        <v>528</v>
      </c>
      <c r="C621" s="43" t="s">
        <v>529</v>
      </c>
      <c r="D621" s="46">
        <v>140</v>
      </c>
      <c r="E621" s="24">
        <v>7411.1</v>
      </c>
      <c r="F621" s="19">
        <f t="shared" si="27"/>
        <v>1037554</v>
      </c>
      <c r="G621" s="119">
        <v>1365</v>
      </c>
      <c r="H621" s="26">
        <v>2572.2520146520146</v>
      </c>
      <c r="I621" s="115">
        <f t="shared" si="28"/>
        <v>3511124</v>
      </c>
      <c r="J621" s="117">
        <v>2021</v>
      </c>
      <c r="K621" s="139">
        <f t="shared" si="29"/>
        <v>4548678</v>
      </c>
    </row>
    <row r="622" spans="2:11">
      <c r="B622" s="137" t="s">
        <v>530</v>
      </c>
      <c r="C622" s="43" t="s">
        <v>529</v>
      </c>
      <c r="D622" s="46">
        <v>240</v>
      </c>
      <c r="E622" s="24">
        <v>11191.104166666666</v>
      </c>
      <c r="F622" s="19">
        <f t="shared" si="27"/>
        <v>2685865</v>
      </c>
      <c r="G622" s="119">
        <v>2340</v>
      </c>
      <c r="H622" s="26">
        <v>166.56752136752138</v>
      </c>
      <c r="I622" s="115">
        <f t="shared" si="28"/>
        <v>389768</v>
      </c>
      <c r="J622" s="117">
        <v>2021</v>
      </c>
      <c r="K622" s="139">
        <f t="shared" si="29"/>
        <v>3075633</v>
      </c>
    </row>
    <row r="623" spans="2:11">
      <c r="B623" s="137" t="s">
        <v>531</v>
      </c>
      <c r="C623" s="43" t="s">
        <v>532</v>
      </c>
      <c r="D623" s="46">
        <v>100</v>
      </c>
      <c r="E623" s="24">
        <v>13505</v>
      </c>
      <c r="F623" s="19">
        <f t="shared" si="27"/>
        <v>1350500</v>
      </c>
      <c r="G623" s="119">
        <v>975</v>
      </c>
      <c r="H623" s="26">
        <v>2328.3148717948716</v>
      </c>
      <c r="I623" s="115">
        <f t="shared" si="28"/>
        <v>2270107</v>
      </c>
      <c r="J623" s="117">
        <v>2021</v>
      </c>
      <c r="K623" s="139">
        <f t="shared" si="29"/>
        <v>3620607</v>
      </c>
    </row>
    <row r="624" spans="2:11">
      <c r="B624" s="137" t="s">
        <v>4767</v>
      </c>
      <c r="C624" s="43" t="s">
        <v>532</v>
      </c>
      <c r="D624" s="46">
        <v>60</v>
      </c>
      <c r="E624" s="24">
        <v>4389.0333333333338</v>
      </c>
      <c r="F624" s="19">
        <f t="shared" si="27"/>
        <v>263342</v>
      </c>
      <c r="G624" s="119">
        <v>585</v>
      </c>
      <c r="H624" s="26">
        <v>1155.1880341880342</v>
      </c>
      <c r="I624" s="115">
        <f t="shared" si="28"/>
        <v>675785</v>
      </c>
      <c r="J624" s="117">
        <v>2021</v>
      </c>
      <c r="K624" s="139">
        <f t="shared" si="29"/>
        <v>939127</v>
      </c>
    </row>
    <row r="625" spans="2:11">
      <c r="B625" s="137" t="s">
        <v>533</v>
      </c>
      <c r="C625" s="43" t="s">
        <v>534</v>
      </c>
      <c r="D625" s="46">
        <v>180</v>
      </c>
      <c r="E625" s="24">
        <v>39616.277777777781</v>
      </c>
      <c r="F625" s="19">
        <f t="shared" si="27"/>
        <v>7130930.0000000009</v>
      </c>
      <c r="G625" s="119">
        <v>1755</v>
      </c>
      <c r="H625" s="26">
        <v>2318.5418803418802</v>
      </c>
      <c r="I625" s="115">
        <f t="shared" si="28"/>
        <v>4069040.9999999995</v>
      </c>
      <c r="J625" s="117">
        <v>2021</v>
      </c>
      <c r="K625" s="139">
        <f t="shared" si="29"/>
        <v>11199971</v>
      </c>
    </row>
    <row r="626" spans="2:11">
      <c r="B626" s="137" t="s">
        <v>535</v>
      </c>
      <c r="C626" s="43" t="s">
        <v>534</v>
      </c>
      <c r="D626" s="46">
        <v>250</v>
      </c>
      <c r="E626" s="24">
        <v>19877.495999999999</v>
      </c>
      <c r="F626" s="19">
        <f t="shared" si="27"/>
        <v>4969374</v>
      </c>
      <c r="G626" s="119">
        <v>2437.5</v>
      </c>
      <c r="H626" s="26">
        <v>1675.568</v>
      </c>
      <c r="I626" s="115">
        <f t="shared" si="28"/>
        <v>4084197</v>
      </c>
      <c r="J626" s="117">
        <v>2021</v>
      </c>
      <c r="K626" s="139">
        <f t="shared" si="29"/>
        <v>9053571</v>
      </c>
    </row>
    <row r="627" spans="2:11">
      <c r="B627" s="137" t="s">
        <v>4768</v>
      </c>
      <c r="C627" s="43" t="s">
        <v>3512</v>
      </c>
      <c r="D627" s="46">
        <v>630</v>
      </c>
      <c r="E627" s="24">
        <v>13285.271428571428</v>
      </c>
      <c r="F627" s="19">
        <f t="shared" si="27"/>
        <v>8369721</v>
      </c>
      <c r="G627" s="119">
        <v>6142.5</v>
      </c>
      <c r="H627" s="26">
        <v>0</v>
      </c>
      <c r="I627" s="115">
        <f t="shared" si="28"/>
        <v>0</v>
      </c>
      <c r="J627" s="117">
        <v>2021</v>
      </c>
      <c r="K627" s="139">
        <f t="shared" si="29"/>
        <v>8369721</v>
      </c>
    </row>
    <row r="628" spans="2:11">
      <c r="B628" s="137" t="s">
        <v>4769</v>
      </c>
      <c r="C628" s="43" t="s">
        <v>382</v>
      </c>
      <c r="D628" s="46">
        <v>350</v>
      </c>
      <c r="E628" s="24">
        <v>13422.268571428571</v>
      </c>
      <c r="F628" s="19">
        <f t="shared" si="27"/>
        <v>4697794</v>
      </c>
      <c r="G628" s="119">
        <v>3412.5</v>
      </c>
      <c r="H628" s="26">
        <v>772.79706959706959</v>
      </c>
      <c r="I628" s="115">
        <f t="shared" si="28"/>
        <v>2637170</v>
      </c>
      <c r="J628" s="117">
        <v>2021</v>
      </c>
      <c r="K628" s="139">
        <f t="shared" si="29"/>
        <v>7334964</v>
      </c>
    </row>
    <row r="629" spans="2:11">
      <c r="B629" s="137" t="s">
        <v>536</v>
      </c>
      <c r="C629" s="43" t="s">
        <v>534</v>
      </c>
      <c r="D629" s="46">
        <v>180</v>
      </c>
      <c r="E629" s="24">
        <v>39616.277777777781</v>
      </c>
      <c r="F629" s="19">
        <f t="shared" si="27"/>
        <v>7130930.0000000009</v>
      </c>
      <c r="G629" s="119">
        <v>1755</v>
      </c>
      <c r="H629" s="26">
        <v>2318.5418803418802</v>
      </c>
      <c r="I629" s="115">
        <f t="shared" si="28"/>
        <v>4069040.9999999995</v>
      </c>
      <c r="J629" s="117">
        <v>2021</v>
      </c>
      <c r="K629" s="139">
        <f t="shared" si="29"/>
        <v>11199971</v>
      </c>
    </row>
    <row r="630" spans="2:11">
      <c r="B630" s="137" t="s">
        <v>4770</v>
      </c>
      <c r="C630" s="43" t="s">
        <v>534</v>
      </c>
      <c r="D630" s="46">
        <v>440</v>
      </c>
      <c r="E630" s="24">
        <v>13928.40909090909</v>
      </c>
      <c r="F630" s="19">
        <f t="shared" si="27"/>
        <v>6128500</v>
      </c>
      <c r="G630" s="119">
        <v>4290</v>
      </c>
      <c r="H630" s="26">
        <v>1531.8755244755246</v>
      </c>
      <c r="I630" s="115">
        <f t="shared" si="28"/>
        <v>6571746</v>
      </c>
      <c r="J630" s="117">
        <v>2021</v>
      </c>
      <c r="K630" s="139">
        <f t="shared" si="29"/>
        <v>12700246</v>
      </c>
    </row>
    <row r="631" spans="2:11">
      <c r="B631" s="137" t="s">
        <v>4771</v>
      </c>
      <c r="C631" s="43" t="s">
        <v>529</v>
      </c>
      <c r="D631" s="46">
        <v>80</v>
      </c>
      <c r="E631" s="24">
        <v>5474.15</v>
      </c>
      <c r="F631" s="19">
        <f t="shared" si="27"/>
        <v>437932</v>
      </c>
      <c r="G631" s="119">
        <v>780</v>
      </c>
      <c r="H631" s="26">
        <v>1472.1192307692309</v>
      </c>
      <c r="I631" s="115">
        <f t="shared" si="28"/>
        <v>1148253</v>
      </c>
      <c r="J631" s="117">
        <v>2021</v>
      </c>
      <c r="K631" s="139">
        <f t="shared" si="29"/>
        <v>1586185</v>
      </c>
    </row>
    <row r="632" spans="2:11">
      <c r="B632" s="137" t="s">
        <v>4772</v>
      </c>
      <c r="C632" s="43" t="s">
        <v>529</v>
      </c>
      <c r="D632" s="46">
        <v>80</v>
      </c>
      <c r="E632" s="24">
        <v>7419.75</v>
      </c>
      <c r="F632" s="19">
        <f t="shared" si="27"/>
        <v>593580</v>
      </c>
      <c r="G632" s="119">
        <v>780</v>
      </c>
      <c r="H632" s="26">
        <v>2636.6923076923076</v>
      </c>
      <c r="I632" s="115">
        <f t="shared" si="28"/>
        <v>2056620</v>
      </c>
      <c r="J632" s="117">
        <v>2021</v>
      </c>
      <c r="K632" s="139">
        <f t="shared" si="29"/>
        <v>2650200</v>
      </c>
    </row>
    <row r="633" spans="2:11">
      <c r="B633" s="137" t="s">
        <v>4773</v>
      </c>
      <c r="C633" s="43" t="s">
        <v>538</v>
      </c>
      <c r="D633" s="46">
        <v>480</v>
      </c>
      <c r="E633" s="24">
        <v>7227.4770833333332</v>
      </c>
      <c r="F633" s="19">
        <f t="shared" si="27"/>
        <v>3469189</v>
      </c>
      <c r="G633" s="119">
        <v>4680</v>
      </c>
      <c r="H633" s="26">
        <v>223.16431623931624</v>
      </c>
      <c r="I633" s="115">
        <f t="shared" si="28"/>
        <v>1044409</v>
      </c>
      <c r="J633" s="117">
        <v>2021</v>
      </c>
      <c r="K633" s="139">
        <f t="shared" si="29"/>
        <v>4513598</v>
      </c>
    </row>
    <row r="634" spans="2:11">
      <c r="B634" s="137" t="s">
        <v>539</v>
      </c>
      <c r="C634" s="43" t="s">
        <v>506</v>
      </c>
      <c r="D634" s="46">
        <v>50</v>
      </c>
      <c r="E634" s="24">
        <v>19260.560000000001</v>
      </c>
      <c r="F634" s="19">
        <f t="shared" si="27"/>
        <v>963028.00000000012</v>
      </c>
      <c r="G634" s="119">
        <v>487.5</v>
      </c>
      <c r="H634" s="26">
        <v>0</v>
      </c>
      <c r="I634" s="115">
        <f t="shared" si="28"/>
        <v>0</v>
      </c>
      <c r="J634" s="117">
        <v>2021</v>
      </c>
      <c r="K634" s="139">
        <f t="shared" si="29"/>
        <v>963028</v>
      </c>
    </row>
    <row r="635" spans="2:11">
      <c r="B635" s="137" t="s">
        <v>4774</v>
      </c>
      <c r="C635" s="43" t="s">
        <v>506</v>
      </c>
      <c r="D635" s="46">
        <v>220</v>
      </c>
      <c r="E635" s="24">
        <v>7642.8</v>
      </c>
      <c r="F635" s="19">
        <f t="shared" si="27"/>
        <v>1681416</v>
      </c>
      <c r="G635" s="119">
        <v>2145</v>
      </c>
      <c r="H635" s="26">
        <v>0</v>
      </c>
      <c r="I635" s="115">
        <f t="shared" si="28"/>
        <v>0</v>
      </c>
      <c r="J635" s="117">
        <v>2021</v>
      </c>
      <c r="K635" s="139">
        <f t="shared" si="29"/>
        <v>1681416</v>
      </c>
    </row>
    <row r="636" spans="2:11">
      <c r="B636" s="137" t="s">
        <v>4775</v>
      </c>
      <c r="C636" s="43" t="s">
        <v>540</v>
      </c>
      <c r="D636" s="46">
        <v>170</v>
      </c>
      <c r="E636" s="24">
        <v>7744.5235294117647</v>
      </c>
      <c r="F636" s="19">
        <f t="shared" si="27"/>
        <v>1316569</v>
      </c>
      <c r="G636" s="119">
        <v>4063</v>
      </c>
      <c r="H636" s="26">
        <v>152.46837312330791</v>
      </c>
      <c r="I636" s="115">
        <f t="shared" si="28"/>
        <v>619479</v>
      </c>
      <c r="J636" s="117">
        <v>2021</v>
      </c>
      <c r="K636" s="139">
        <f t="shared" si="29"/>
        <v>1936048</v>
      </c>
    </row>
    <row r="637" spans="2:11">
      <c r="B637" s="137" t="s">
        <v>4776</v>
      </c>
      <c r="C637" s="43" t="s">
        <v>540</v>
      </c>
      <c r="D637" s="46">
        <v>160</v>
      </c>
      <c r="E637" s="24">
        <v>9909.7562500000004</v>
      </c>
      <c r="F637" s="19">
        <f t="shared" si="27"/>
        <v>1585561</v>
      </c>
      <c r="G637" s="119">
        <v>3824</v>
      </c>
      <c r="H637" s="26">
        <v>245.62892259414227</v>
      </c>
      <c r="I637" s="115">
        <f t="shared" si="28"/>
        <v>939285</v>
      </c>
      <c r="J637" s="117">
        <v>2021</v>
      </c>
      <c r="K637" s="139">
        <f t="shared" si="29"/>
        <v>2524846</v>
      </c>
    </row>
    <row r="638" spans="2:11">
      <c r="B638" s="137" t="s">
        <v>4777</v>
      </c>
      <c r="C638" s="43" t="s">
        <v>541</v>
      </c>
      <c r="D638" s="46">
        <v>320</v>
      </c>
      <c r="E638" s="24">
        <v>23627.728125000001</v>
      </c>
      <c r="F638" s="19">
        <f t="shared" si="27"/>
        <v>7560873</v>
      </c>
      <c r="G638" s="119">
        <v>3120</v>
      </c>
      <c r="H638" s="26">
        <v>207.7224358974359</v>
      </c>
      <c r="I638" s="115">
        <f t="shared" si="28"/>
        <v>648094</v>
      </c>
      <c r="J638" s="117">
        <v>2021</v>
      </c>
      <c r="K638" s="139">
        <f t="shared" si="29"/>
        <v>8208967</v>
      </c>
    </row>
    <row r="639" spans="2:11">
      <c r="B639" s="137" t="s">
        <v>4778</v>
      </c>
      <c r="C639" s="43" t="s">
        <v>541</v>
      </c>
      <c r="D639" s="46">
        <v>620</v>
      </c>
      <c r="E639" s="24">
        <v>15581.056451612903</v>
      </c>
      <c r="F639" s="19">
        <f t="shared" si="27"/>
        <v>9660255</v>
      </c>
      <c r="G639" s="119">
        <v>6045</v>
      </c>
      <c r="H639" s="26">
        <v>0</v>
      </c>
      <c r="I639" s="115">
        <f t="shared" si="28"/>
        <v>0</v>
      </c>
      <c r="J639" s="117">
        <v>2021</v>
      </c>
      <c r="K639" s="139">
        <f t="shared" si="29"/>
        <v>9660255</v>
      </c>
    </row>
    <row r="640" spans="2:11">
      <c r="B640" s="137" t="s">
        <v>542</v>
      </c>
      <c r="C640" s="43" t="s">
        <v>543</v>
      </c>
      <c r="D640" s="46">
        <v>200</v>
      </c>
      <c r="E640" s="24">
        <v>19428.32</v>
      </c>
      <c r="F640" s="19">
        <f t="shared" si="27"/>
        <v>3885664</v>
      </c>
      <c r="G640" s="119">
        <v>1950</v>
      </c>
      <c r="H640" s="26">
        <v>251.85692307692307</v>
      </c>
      <c r="I640" s="115">
        <f t="shared" si="28"/>
        <v>491121</v>
      </c>
      <c r="J640" s="117">
        <v>2021</v>
      </c>
      <c r="K640" s="139">
        <f t="shared" si="29"/>
        <v>4376785</v>
      </c>
    </row>
    <row r="641" spans="2:11">
      <c r="B641" s="137" t="s">
        <v>544</v>
      </c>
      <c r="C641" s="43" t="s">
        <v>543</v>
      </c>
      <c r="D641" s="46">
        <v>450</v>
      </c>
      <c r="E641" s="24">
        <v>16687.242222222223</v>
      </c>
      <c r="F641" s="19">
        <f t="shared" si="27"/>
        <v>7509259</v>
      </c>
      <c r="G641" s="119">
        <v>4387.5</v>
      </c>
      <c r="H641" s="26">
        <v>163.89606837606837</v>
      </c>
      <c r="I641" s="115">
        <f t="shared" si="28"/>
        <v>719094</v>
      </c>
      <c r="J641" s="117">
        <v>2021</v>
      </c>
      <c r="K641" s="139">
        <f t="shared" si="29"/>
        <v>8228353</v>
      </c>
    </row>
    <row r="642" spans="2:11">
      <c r="B642" s="137" t="s">
        <v>545</v>
      </c>
      <c r="C642" s="43" t="s">
        <v>532</v>
      </c>
      <c r="D642" s="46">
        <v>100</v>
      </c>
      <c r="E642" s="24">
        <v>13505</v>
      </c>
      <c r="F642" s="19">
        <f t="shared" si="27"/>
        <v>1350500</v>
      </c>
      <c r="G642" s="119">
        <v>975</v>
      </c>
      <c r="H642" s="26">
        <v>2328.3148717948716</v>
      </c>
      <c r="I642" s="115">
        <f t="shared" si="28"/>
        <v>2270107</v>
      </c>
      <c r="J642" s="117">
        <v>2021</v>
      </c>
      <c r="K642" s="139">
        <f t="shared" si="29"/>
        <v>3620607</v>
      </c>
    </row>
    <row r="643" spans="2:11">
      <c r="B643" s="137" t="s">
        <v>4779</v>
      </c>
      <c r="C643" s="43" t="s">
        <v>532</v>
      </c>
      <c r="D643" s="46">
        <v>200</v>
      </c>
      <c r="E643" s="24">
        <v>8265.0349999999999</v>
      </c>
      <c r="F643" s="19">
        <f t="shared" si="27"/>
        <v>1653007</v>
      </c>
      <c r="G643" s="119">
        <v>1950</v>
      </c>
      <c r="H643" s="26">
        <v>1366.4389743589743</v>
      </c>
      <c r="I643" s="115">
        <f t="shared" si="28"/>
        <v>2664556</v>
      </c>
      <c r="J643" s="117">
        <v>2021</v>
      </c>
      <c r="K643" s="139">
        <f t="shared" si="29"/>
        <v>4317563</v>
      </c>
    </row>
    <row r="644" spans="2:11">
      <c r="B644" s="137" t="s">
        <v>4780</v>
      </c>
      <c r="C644" s="43" t="s">
        <v>546</v>
      </c>
      <c r="D644" s="46">
        <v>80</v>
      </c>
      <c r="E644" s="24">
        <v>8046.7875000000004</v>
      </c>
      <c r="F644" s="19">
        <f t="shared" si="27"/>
        <v>643743</v>
      </c>
      <c r="G644" s="119">
        <v>780</v>
      </c>
      <c r="H644" s="26">
        <v>561.84487179487178</v>
      </c>
      <c r="I644" s="115">
        <f t="shared" si="28"/>
        <v>438239</v>
      </c>
      <c r="J644" s="117">
        <v>2021</v>
      </c>
      <c r="K644" s="139">
        <f t="shared" si="29"/>
        <v>1081982</v>
      </c>
    </row>
    <row r="645" spans="2:11">
      <c r="B645" s="137" t="s">
        <v>4781</v>
      </c>
      <c r="C645" s="43" t="s">
        <v>546</v>
      </c>
      <c r="D645" s="46">
        <v>310</v>
      </c>
      <c r="E645" s="24">
        <v>2326.8580645161292</v>
      </c>
      <c r="F645" s="19">
        <f t="shared" si="27"/>
        <v>721326</v>
      </c>
      <c r="G645" s="119">
        <v>3022.5</v>
      </c>
      <c r="H645" s="26">
        <v>206.40860215053763</v>
      </c>
      <c r="I645" s="115">
        <f t="shared" si="28"/>
        <v>623870</v>
      </c>
      <c r="J645" s="117">
        <v>2021</v>
      </c>
      <c r="K645" s="139">
        <f t="shared" si="29"/>
        <v>1345196</v>
      </c>
    </row>
    <row r="646" spans="2:11">
      <c r="B646" s="137" t="s">
        <v>547</v>
      </c>
      <c r="C646" s="43" t="s">
        <v>548</v>
      </c>
      <c r="D646" s="46">
        <v>50</v>
      </c>
      <c r="E646" s="24">
        <v>8734.64</v>
      </c>
      <c r="F646" s="19">
        <f t="shared" si="27"/>
        <v>436732</v>
      </c>
      <c r="G646" s="119">
        <v>487.5</v>
      </c>
      <c r="H646" s="26">
        <v>312.09230769230771</v>
      </c>
      <c r="I646" s="115">
        <f t="shared" si="28"/>
        <v>152145</v>
      </c>
      <c r="J646" s="117">
        <v>2021</v>
      </c>
      <c r="K646" s="139">
        <f t="shared" si="29"/>
        <v>588877</v>
      </c>
    </row>
    <row r="647" spans="2:11">
      <c r="B647" s="137" t="s">
        <v>549</v>
      </c>
      <c r="C647" s="43" t="s">
        <v>548</v>
      </c>
      <c r="D647" s="46">
        <v>270</v>
      </c>
      <c r="E647" s="24">
        <v>8299.9851851851854</v>
      </c>
      <c r="F647" s="19">
        <f t="shared" si="27"/>
        <v>2240996</v>
      </c>
      <c r="G647" s="119">
        <v>2632.5</v>
      </c>
      <c r="H647" s="26">
        <v>214.08660968660968</v>
      </c>
      <c r="I647" s="115">
        <f t="shared" si="28"/>
        <v>563583</v>
      </c>
      <c r="J647" s="117">
        <v>2021</v>
      </c>
      <c r="K647" s="139">
        <f t="shared" si="29"/>
        <v>2804579</v>
      </c>
    </row>
    <row r="648" spans="2:11">
      <c r="B648" s="137" t="s">
        <v>550</v>
      </c>
      <c r="C648" s="43" t="s">
        <v>506</v>
      </c>
      <c r="D648" s="46">
        <v>110</v>
      </c>
      <c r="E648" s="24">
        <v>8418.0363636363636</v>
      </c>
      <c r="F648" s="19">
        <f t="shared" si="27"/>
        <v>925984</v>
      </c>
      <c r="G648" s="119">
        <v>1072.5</v>
      </c>
      <c r="H648" s="26">
        <v>48.649883449883447</v>
      </c>
      <c r="I648" s="115">
        <f t="shared" si="28"/>
        <v>52177</v>
      </c>
      <c r="J648" s="117">
        <v>2021</v>
      </c>
      <c r="K648" s="139">
        <f t="shared" si="29"/>
        <v>978161</v>
      </c>
    </row>
    <row r="649" spans="2:11">
      <c r="B649" s="137" t="s">
        <v>4782</v>
      </c>
      <c r="C649" s="43" t="s">
        <v>506</v>
      </c>
      <c r="D649" s="46">
        <v>250</v>
      </c>
      <c r="E649" s="24">
        <v>37320.156000000003</v>
      </c>
      <c r="F649" s="19">
        <f t="shared" si="27"/>
        <v>9330039</v>
      </c>
      <c r="G649" s="119">
        <v>2437.5</v>
      </c>
      <c r="H649" s="26">
        <v>0</v>
      </c>
      <c r="I649" s="115">
        <f t="shared" si="28"/>
        <v>0</v>
      </c>
      <c r="J649" s="117">
        <v>2021</v>
      </c>
      <c r="K649" s="139">
        <f t="shared" si="29"/>
        <v>9330039</v>
      </c>
    </row>
    <row r="650" spans="2:11">
      <c r="B650" s="137" t="s">
        <v>551</v>
      </c>
      <c r="C650" s="43" t="s">
        <v>529</v>
      </c>
      <c r="D650" s="46">
        <v>140</v>
      </c>
      <c r="E650" s="24">
        <v>7411.1</v>
      </c>
      <c r="F650" s="19">
        <f t="shared" si="27"/>
        <v>1037554</v>
      </c>
      <c r="G650" s="119">
        <v>1365</v>
      </c>
      <c r="H650" s="26">
        <v>2572.2520146520146</v>
      </c>
      <c r="I650" s="115">
        <f t="shared" si="28"/>
        <v>3511124</v>
      </c>
      <c r="J650" s="117">
        <v>2021</v>
      </c>
      <c r="K650" s="139">
        <f t="shared" si="29"/>
        <v>4548678</v>
      </c>
    </row>
    <row r="651" spans="2:11">
      <c r="B651" s="137" t="s">
        <v>4783</v>
      </c>
      <c r="C651" s="43" t="s">
        <v>529</v>
      </c>
      <c r="D651" s="46">
        <v>100</v>
      </c>
      <c r="E651" s="24">
        <v>5813.87</v>
      </c>
      <c r="F651" s="19">
        <f t="shared" si="27"/>
        <v>581387</v>
      </c>
      <c r="G651" s="119">
        <v>975</v>
      </c>
      <c r="H651" s="26">
        <v>1379.6317948717949</v>
      </c>
      <c r="I651" s="115">
        <f t="shared" si="28"/>
        <v>1345141</v>
      </c>
      <c r="J651" s="117">
        <v>2021</v>
      </c>
      <c r="K651" s="139">
        <f t="shared" si="29"/>
        <v>1926528</v>
      </c>
    </row>
    <row r="652" spans="2:11">
      <c r="B652" s="137" t="s">
        <v>552</v>
      </c>
      <c r="C652" s="43" t="s">
        <v>553</v>
      </c>
      <c r="D652" s="46">
        <v>190</v>
      </c>
      <c r="E652" s="24">
        <v>17219.284210526315</v>
      </c>
      <c r="F652" s="19">
        <f t="shared" ref="F652:F715" si="30">IFERROR(D652*E652,0)</f>
        <v>3271664</v>
      </c>
      <c r="G652" s="119">
        <v>1852.5</v>
      </c>
      <c r="H652" s="26">
        <v>278.55546558704452</v>
      </c>
      <c r="I652" s="115">
        <f t="shared" ref="I652:I715" si="31">IFERROR(G652*H652,"")</f>
        <v>516024</v>
      </c>
      <c r="J652" s="117">
        <v>2021</v>
      </c>
      <c r="K652" s="139">
        <f t="shared" ref="K652:K715" si="32">IFERROR(ROUND((F652+I652),0),0)</f>
        <v>3787688</v>
      </c>
    </row>
    <row r="653" spans="2:11">
      <c r="B653" s="137" t="s">
        <v>3550</v>
      </c>
      <c r="C653" s="43" t="s">
        <v>3512</v>
      </c>
      <c r="D653" s="46">
        <v>460</v>
      </c>
      <c r="E653" s="24">
        <v>8068.2630434782604</v>
      </c>
      <c r="F653" s="19">
        <f t="shared" si="30"/>
        <v>3711401</v>
      </c>
      <c r="G653" s="119">
        <v>4485</v>
      </c>
      <c r="H653" s="26">
        <v>770.54292084726865</v>
      </c>
      <c r="I653" s="115">
        <f t="shared" si="31"/>
        <v>3455885</v>
      </c>
      <c r="J653" s="117">
        <v>2021</v>
      </c>
      <c r="K653" s="139">
        <f t="shared" si="32"/>
        <v>7167286</v>
      </c>
    </row>
    <row r="654" spans="2:11">
      <c r="B654" s="137" t="s">
        <v>554</v>
      </c>
      <c r="C654" s="43" t="s">
        <v>506</v>
      </c>
      <c r="D654" s="46">
        <v>100</v>
      </c>
      <c r="E654" s="24">
        <v>6745.98</v>
      </c>
      <c r="F654" s="19">
        <f t="shared" si="30"/>
        <v>674598</v>
      </c>
      <c r="G654" s="119">
        <v>975</v>
      </c>
      <c r="H654" s="26">
        <v>1976.668717948718</v>
      </c>
      <c r="I654" s="115">
        <f t="shared" si="31"/>
        <v>1927252</v>
      </c>
      <c r="J654" s="117">
        <v>2021</v>
      </c>
      <c r="K654" s="139">
        <f t="shared" si="32"/>
        <v>2601850</v>
      </c>
    </row>
    <row r="655" spans="2:11">
      <c r="B655" s="137" t="s">
        <v>4784</v>
      </c>
      <c r="C655" s="43" t="s">
        <v>506</v>
      </c>
      <c r="D655" s="46">
        <v>100</v>
      </c>
      <c r="E655" s="24">
        <v>13611.4</v>
      </c>
      <c r="F655" s="19">
        <f t="shared" si="30"/>
        <v>1361140</v>
      </c>
      <c r="G655" s="119">
        <v>975</v>
      </c>
      <c r="H655" s="26">
        <v>3449.4071794871793</v>
      </c>
      <c r="I655" s="115">
        <f t="shared" si="31"/>
        <v>3363172</v>
      </c>
      <c r="J655" s="117">
        <v>2021</v>
      </c>
      <c r="K655" s="139">
        <f t="shared" si="32"/>
        <v>4724312</v>
      </c>
    </row>
    <row r="656" spans="2:11">
      <c r="B656" s="137" t="s">
        <v>555</v>
      </c>
      <c r="C656" s="43" t="s">
        <v>548</v>
      </c>
      <c r="D656" s="46">
        <v>170</v>
      </c>
      <c r="E656" s="24">
        <v>11917.347058823529</v>
      </c>
      <c r="F656" s="19">
        <f t="shared" si="30"/>
        <v>2025948.9999999998</v>
      </c>
      <c r="G656" s="119">
        <v>1657.5</v>
      </c>
      <c r="H656" s="26">
        <v>321.9782805429864</v>
      </c>
      <c r="I656" s="115">
        <f t="shared" si="31"/>
        <v>533679</v>
      </c>
      <c r="J656" s="117">
        <v>2021</v>
      </c>
      <c r="K656" s="139">
        <f t="shared" si="32"/>
        <v>2559628</v>
      </c>
    </row>
    <row r="657" spans="2:11">
      <c r="B657" s="137" t="s">
        <v>4785</v>
      </c>
      <c r="C657" s="43" t="s">
        <v>548</v>
      </c>
      <c r="D657" s="46">
        <v>60</v>
      </c>
      <c r="E657" s="24">
        <v>2950.8333333333335</v>
      </c>
      <c r="F657" s="19">
        <f t="shared" si="30"/>
        <v>177050</v>
      </c>
      <c r="G657" s="119">
        <v>585</v>
      </c>
      <c r="H657" s="26">
        <v>241.02051282051283</v>
      </c>
      <c r="I657" s="115">
        <f t="shared" si="31"/>
        <v>140997</v>
      </c>
      <c r="J657" s="117">
        <v>2021</v>
      </c>
      <c r="K657" s="139">
        <f t="shared" si="32"/>
        <v>318047</v>
      </c>
    </row>
    <row r="658" spans="2:11">
      <c r="B658" s="137" t="s">
        <v>556</v>
      </c>
      <c r="C658" s="43" t="s">
        <v>543</v>
      </c>
      <c r="D658" s="46">
        <v>200</v>
      </c>
      <c r="E658" s="24">
        <v>19428.32</v>
      </c>
      <c r="F658" s="19">
        <f t="shared" si="30"/>
        <v>3885664</v>
      </c>
      <c r="G658" s="119">
        <v>1950</v>
      </c>
      <c r="H658" s="26">
        <v>251.85692307692307</v>
      </c>
      <c r="I658" s="115">
        <f t="shared" si="31"/>
        <v>491121</v>
      </c>
      <c r="J658" s="117">
        <v>2021</v>
      </c>
      <c r="K658" s="139">
        <f t="shared" si="32"/>
        <v>4376785</v>
      </c>
    </row>
    <row r="659" spans="2:11">
      <c r="B659" s="137" t="s">
        <v>4786</v>
      </c>
      <c r="C659" s="43" t="s">
        <v>543</v>
      </c>
      <c r="D659" s="46">
        <v>360</v>
      </c>
      <c r="E659" s="24">
        <v>10086.569444444445</v>
      </c>
      <c r="F659" s="19">
        <f t="shared" si="30"/>
        <v>3631165.0000000005</v>
      </c>
      <c r="G659" s="119">
        <v>3510</v>
      </c>
      <c r="H659" s="26">
        <v>182.41424501424501</v>
      </c>
      <c r="I659" s="115">
        <f t="shared" si="31"/>
        <v>640274</v>
      </c>
      <c r="J659" s="117">
        <v>2021</v>
      </c>
      <c r="K659" s="139">
        <f t="shared" si="32"/>
        <v>4271439</v>
      </c>
    </row>
    <row r="660" spans="2:11">
      <c r="B660" s="137" t="s">
        <v>557</v>
      </c>
      <c r="C660" s="43" t="s">
        <v>503</v>
      </c>
      <c r="D660" s="46">
        <v>90</v>
      </c>
      <c r="E660" s="24">
        <v>28860.055555555555</v>
      </c>
      <c r="F660" s="19">
        <f t="shared" si="30"/>
        <v>2597405</v>
      </c>
      <c r="G660" s="119">
        <v>877.5</v>
      </c>
      <c r="H660" s="26">
        <v>0</v>
      </c>
      <c r="I660" s="115">
        <f t="shared" si="31"/>
        <v>0</v>
      </c>
      <c r="J660" s="117">
        <v>2021</v>
      </c>
      <c r="K660" s="139">
        <f t="shared" si="32"/>
        <v>2597405</v>
      </c>
    </row>
    <row r="661" spans="2:11">
      <c r="B661" s="137" t="s">
        <v>558</v>
      </c>
      <c r="C661" s="43" t="s">
        <v>503</v>
      </c>
      <c r="D661" s="46">
        <v>170</v>
      </c>
      <c r="E661" s="24">
        <v>20522.194117647057</v>
      </c>
      <c r="F661" s="19">
        <f t="shared" si="30"/>
        <v>3488772.9999999995</v>
      </c>
      <c r="G661" s="119">
        <v>1657.5</v>
      </c>
      <c r="H661" s="26">
        <v>0</v>
      </c>
      <c r="I661" s="115">
        <f t="shared" si="31"/>
        <v>0</v>
      </c>
      <c r="J661" s="117">
        <v>2021</v>
      </c>
      <c r="K661" s="139">
        <f t="shared" si="32"/>
        <v>3488773</v>
      </c>
    </row>
    <row r="662" spans="2:11">
      <c r="B662" s="137" t="s">
        <v>4787</v>
      </c>
      <c r="C662" s="43" t="s">
        <v>559</v>
      </c>
      <c r="D662" s="46">
        <v>110</v>
      </c>
      <c r="E662" s="24">
        <v>10316.163636363637</v>
      </c>
      <c r="F662" s="19">
        <f t="shared" si="30"/>
        <v>1134778</v>
      </c>
      <c r="G662" s="119">
        <v>2376</v>
      </c>
      <c r="H662" s="26">
        <v>0</v>
      </c>
      <c r="I662" s="115">
        <f t="shared" si="31"/>
        <v>0</v>
      </c>
      <c r="J662" s="117">
        <v>2021</v>
      </c>
      <c r="K662" s="139">
        <f t="shared" si="32"/>
        <v>1134778</v>
      </c>
    </row>
    <row r="663" spans="2:11">
      <c r="B663" s="137" t="s">
        <v>4788</v>
      </c>
      <c r="C663" s="43" t="s">
        <v>559</v>
      </c>
      <c r="D663" s="46">
        <v>110</v>
      </c>
      <c r="E663" s="24">
        <v>5504.4818181818182</v>
      </c>
      <c r="F663" s="19">
        <f t="shared" si="30"/>
        <v>605493</v>
      </c>
      <c r="G663" s="119">
        <v>2376</v>
      </c>
      <c r="H663" s="26">
        <v>0</v>
      </c>
      <c r="I663" s="115">
        <f t="shared" si="31"/>
        <v>0</v>
      </c>
      <c r="J663" s="117">
        <v>2021</v>
      </c>
      <c r="K663" s="139">
        <f t="shared" si="32"/>
        <v>605493</v>
      </c>
    </row>
    <row r="664" spans="2:11">
      <c r="B664" s="137" t="s">
        <v>560</v>
      </c>
      <c r="C664" s="43" t="s">
        <v>553</v>
      </c>
      <c r="D664" s="46">
        <v>190</v>
      </c>
      <c r="E664" s="24">
        <v>17219.284210526315</v>
      </c>
      <c r="F664" s="19">
        <f t="shared" si="30"/>
        <v>3271664</v>
      </c>
      <c r="G664" s="119">
        <v>1852.5</v>
      </c>
      <c r="H664" s="26">
        <v>278.55546558704452</v>
      </c>
      <c r="I664" s="115">
        <f t="shared" si="31"/>
        <v>516024</v>
      </c>
      <c r="J664" s="117">
        <v>2021</v>
      </c>
      <c r="K664" s="139">
        <f t="shared" si="32"/>
        <v>3787688</v>
      </c>
    </row>
    <row r="665" spans="2:11">
      <c r="B665" s="137" t="s">
        <v>561</v>
      </c>
      <c r="C665" s="43" t="s">
        <v>562</v>
      </c>
      <c r="D665" s="46">
        <v>830</v>
      </c>
      <c r="E665" s="24">
        <v>15581.056626506024</v>
      </c>
      <c r="F665" s="19">
        <f t="shared" si="30"/>
        <v>12932277</v>
      </c>
      <c r="G665" s="119">
        <v>8092.5</v>
      </c>
      <c r="H665" s="26">
        <v>0</v>
      </c>
      <c r="I665" s="115">
        <f t="shared" si="31"/>
        <v>0</v>
      </c>
      <c r="J665" s="117">
        <v>2021</v>
      </c>
      <c r="K665" s="139">
        <f t="shared" si="32"/>
        <v>12932277</v>
      </c>
    </row>
    <row r="666" spans="2:11">
      <c r="B666" s="137" t="s">
        <v>4789</v>
      </c>
      <c r="C666" s="43" t="s">
        <v>553</v>
      </c>
      <c r="D666" s="46">
        <v>300</v>
      </c>
      <c r="E666" s="24">
        <v>8269.1</v>
      </c>
      <c r="F666" s="19">
        <f t="shared" si="30"/>
        <v>2480730</v>
      </c>
      <c r="G666" s="119">
        <v>2925</v>
      </c>
      <c r="H666" s="26">
        <v>181.51350427350428</v>
      </c>
      <c r="I666" s="115">
        <f t="shared" si="31"/>
        <v>530927</v>
      </c>
      <c r="J666" s="117">
        <v>2021</v>
      </c>
      <c r="K666" s="139">
        <f t="shared" si="32"/>
        <v>3011657</v>
      </c>
    </row>
    <row r="667" spans="2:11">
      <c r="B667" s="137" t="s">
        <v>563</v>
      </c>
      <c r="C667" s="43" t="s">
        <v>564</v>
      </c>
      <c r="D667" s="46">
        <v>30</v>
      </c>
      <c r="E667" s="24">
        <v>37474.73333333333</v>
      </c>
      <c r="F667" s="19">
        <f t="shared" si="30"/>
        <v>1124242</v>
      </c>
      <c r="G667" s="119">
        <v>543</v>
      </c>
      <c r="H667" s="26">
        <v>0</v>
      </c>
      <c r="I667" s="115">
        <f t="shared" si="31"/>
        <v>0</v>
      </c>
      <c r="J667" s="117">
        <v>2021</v>
      </c>
      <c r="K667" s="139">
        <f t="shared" si="32"/>
        <v>1124242</v>
      </c>
    </row>
    <row r="668" spans="2:11">
      <c r="B668" s="137" t="s">
        <v>4790</v>
      </c>
      <c r="C668" s="43" t="s">
        <v>564</v>
      </c>
      <c r="D668" s="46">
        <v>110</v>
      </c>
      <c r="E668" s="24">
        <v>29193.9</v>
      </c>
      <c r="F668" s="19">
        <f t="shared" si="30"/>
        <v>3211329</v>
      </c>
      <c r="G668" s="119">
        <v>1991</v>
      </c>
      <c r="H668" s="26">
        <v>0</v>
      </c>
      <c r="I668" s="115">
        <f t="shared" si="31"/>
        <v>0</v>
      </c>
      <c r="J668" s="117">
        <v>2021</v>
      </c>
      <c r="K668" s="139">
        <f t="shared" si="32"/>
        <v>3211329</v>
      </c>
    </row>
    <row r="669" spans="2:11">
      <c r="B669" s="137" t="s">
        <v>565</v>
      </c>
      <c r="C669" s="43" t="s">
        <v>506</v>
      </c>
      <c r="D669" s="46">
        <v>50</v>
      </c>
      <c r="E669" s="24">
        <v>19260.560000000001</v>
      </c>
      <c r="F669" s="19">
        <f t="shared" si="30"/>
        <v>963028.00000000012</v>
      </c>
      <c r="G669" s="119">
        <v>487.5</v>
      </c>
      <c r="H669" s="26">
        <v>0</v>
      </c>
      <c r="I669" s="115">
        <f t="shared" si="31"/>
        <v>0</v>
      </c>
      <c r="J669" s="117">
        <v>2021</v>
      </c>
      <c r="K669" s="139">
        <f t="shared" si="32"/>
        <v>963028</v>
      </c>
    </row>
    <row r="670" spans="2:11">
      <c r="B670" s="137" t="s">
        <v>4791</v>
      </c>
      <c r="C670" s="43" t="s">
        <v>506</v>
      </c>
      <c r="D670" s="46">
        <v>150</v>
      </c>
      <c r="E670" s="24">
        <v>12558.453333333333</v>
      </c>
      <c r="F670" s="19">
        <f t="shared" si="30"/>
        <v>1883768</v>
      </c>
      <c r="G670" s="119">
        <v>1462.5</v>
      </c>
      <c r="H670" s="26">
        <v>0</v>
      </c>
      <c r="I670" s="115">
        <f t="shared" si="31"/>
        <v>0</v>
      </c>
      <c r="J670" s="117">
        <v>2021</v>
      </c>
      <c r="K670" s="139">
        <f t="shared" si="32"/>
        <v>1883768</v>
      </c>
    </row>
    <row r="671" spans="2:11">
      <c r="B671" s="137" t="s">
        <v>4792</v>
      </c>
      <c r="C671" s="43" t="s">
        <v>516</v>
      </c>
      <c r="D671" s="46">
        <v>60</v>
      </c>
      <c r="E671" s="24">
        <v>12546.266666666666</v>
      </c>
      <c r="F671" s="19">
        <f t="shared" si="30"/>
        <v>752776</v>
      </c>
      <c r="G671" s="119">
        <v>3294</v>
      </c>
      <c r="H671" s="26">
        <v>0</v>
      </c>
      <c r="I671" s="115">
        <f t="shared" si="31"/>
        <v>0</v>
      </c>
      <c r="J671" s="117">
        <v>2021</v>
      </c>
      <c r="K671" s="139">
        <f t="shared" si="32"/>
        <v>752776</v>
      </c>
    </row>
    <row r="672" spans="2:11">
      <c r="B672" s="137" t="s">
        <v>567</v>
      </c>
      <c r="C672" s="43" t="s">
        <v>568</v>
      </c>
      <c r="D672" s="46">
        <v>220</v>
      </c>
      <c r="E672" s="24">
        <v>11851.122727272726</v>
      </c>
      <c r="F672" s="19">
        <f t="shared" si="30"/>
        <v>2607247</v>
      </c>
      <c r="G672" s="119">
        <v>2629</v>
      </c>
      <c r="H672" s="26">
        <v>0</v>
      </c>
      <c r="I672" s="115">
        <f t="shared" si="31"/>
        <v>0</v>
      </c>
      <c r="J672" s="117">
        <v>2021</v>
      </c>
      <c r="K672" s="139">
        <f t="shared" si="32"/>
        <v>2607247</v>
      </c>
    </row>
    <row r="673" spans="2:11">
      <c r="B673" s="137" t="s">
        <v>4793</v>
      </c>
      <c r="C673" s="43" t="s">
        <v>568</v>
      </c>
      <c r="D673" s="46">
        <v>220</v>
      </c>
      <c r="E673" s="24">
        <v>3231.7409090909091</v>
      </c>
      <c r="F673" s="19">
        <f t="shared" si="30"/>
        <v>710983</v>
      </c>
      <c r="G673" s="119">
        <v>2629</v>
      </c>
      <c r="H673" s="26">
        <v>0</v>
      </c>
      <c r="I673" s="115">
        <f t="shared" si="31"/>
        <v>0</v>
      </c>
      <c r="J673" s="117">
        <v>2021</v>
      </c>
      <c r="K673" s="139">
        <f t="shared" si="32"/>
        <v>710983</v>
      </c>
    </row>
    <row r="674" spans="2:11">
      <c r="B674" s="137" t="s">
        <v>4794</v>
      </c>
      <c r="C674" s="43" t="s">
        <v>506</v>
      </c>
      <c r="D674" s="46">
        <v>290</v>
      </c>
      <c r="E674" s="24">
        <v>23770.368965517242</v>
      </c>
      <c r="F674" s="19">
        <f t="shared" si="30"/>
        <v>6893407</v>
      </c>
      <c r="G674" s="119">
        <v>2827.5</v>
      </c>
      <c r="H674" s="26">
        <v>1713.0942528735632</v>
      </c>
      <c r="I674" s="115">
        <f t="shared" si="31"/>
        <v>4843774</v>
      </c>
      <c r="J674" s="117">
        <v>2021</v>
      </c>
      <c r="K674" s="139">
        <f t="shared" si="32"/>
        <v>11737181</v>
      </c>
    </row>
    <row r="675" spans="2:11">
      <c r="B675" s="137" t="s">
        <v>569</v>
      </c>
      <c r="C675" s="43" t="s">
        <v>509</v>
      </c>
      <c r="D675" s="46">
        <v>70</v>
      </c>
      <c r="E675" s="24">
        <v>23160.785714285714</v>
      </c>
      <c r="F675" s="19">
        <f t="shared" si="30"/>
        <v>1621255</v>
      </c>
      <c r="G675" s="119">
        <v>682.5</v>
      </c>
      <c r="H675" s="26">
        <v>0</v>
      </c>
      <c r="I675" s="115">
        <f t="shared" si="31"/>
        <v>0</v>
      </c>
      <c r="J675" s="117">
        <v>2021</v>
      </c>
      <c r="K675" s="139">
        <f t="shared" si="32"/>
        <v>1621255</v>
      </c>
    </row>
    <row r="676" spans="2:11">
      <c r="B676" s="137" t="s">
        <v>4795</v>
      </c>
      <c r="C676" s="43" t="s">
        <v>509</v>
      </c>
      <c r="D676" s="46">
        <v>170</v>
      </c>
      <c r="E676" s="24">
        <v>8628.7352941176468</v>
      </c>
      <c r="F676" s="19">
        <f t="shared" si="30"/>
        <v>1466885</v>
      </c>
      <c r="G676" s="119">
        <v>1657.5</v>
      </c>
      <c r="H676" s="26">
        <v>0</v>
      </c>
      <c r="I676" s="115">
        <f t="shared" si="31"/>
        <v>0</v>
      </c>
      <c r="J676" s="117">
        <v>2021</v>
      </c>
      <c r="K676" s="139">
        <f t="shared" si="32"/>
        <v>1466885</v>
      </c>
    </row>
    <row r="677" spans="2:11">
      <c r="B677" s="137" t="s">
        <v>4796</v>
      </c>
      <c r="C677" s="43" t="s">
        <v>515</v>
      </c>
      <c r="D677" s="46">
        <v>100</v>
      </c>
      <c r="E677" s="24">
        <v>17080.580000000002</v>
      </c>
      <c r="F677" s="19">
        <f t="shared" si="30"/>
        <v>1708058.0000000002</v>
      </c>
      <c r="G677" s="119">
        <v>5490</v>
      </c>
      <c r="H677" s="26">
        <v>0</v>
      </c>
      <c r="I677" s="115">
        <f t="shared" si="31"/>
        <v>0</v>
      </c>
      <c r="J677" s="117">
        <v>2021</v>
      </c>
      <c r="K677" s="139">
        <f t="shared" si="32"/>
        <v>1708058</v>
      </c>
    </row>
    <row r="678" spans="2:11">
      <c r="B678" s="137" t="s">
        <v>4797</v>
      </c>
      <c r="C678" s="43" t="s">
        <v>514</v>
      </c>
      <c r="D678" s="46">
        <v>120</v>
      </c>
      <c r="E678" s="24">
        <v>25074.016666666666</v>
      </c>
      <c r="F678" s="19">
        <f t="shared" si="30"/>
        <v>3008882</v>
      </c>
      <c r="G678" s="119">
        <v>1170</v>
      </c>
      <c r="H678" s="26">
        <v>0</v>
      </c>
      <c r="I678" s="115">
        <f t="shared" si="31"/>
        <v>0</v>
      </c>
      <c r="J678" s="117">
        <v>2021</v>
      </c>
      <c r="K678" s="139">
        <f t="shared" si="32"/>
        <v>3008882</v>
      </c>
    </row>
    <row r="679" spans="2:11">
      <c r="B679" s="137" t="s">
        <v>4798</v>
      </c>
      <c r="C679" s="43" t="s">
        <v>514</v>
      </c>
      <c r="D679" s="46">
        <v>90</v>
      </c>
      <c r="E679" s="24">
        <v>27410.133333333335</v>
      </c>
      <c r="F679" s="19">
        <f t="shared" si="30"/>
        <v>2466912</v>
      </c>
      <c r="G679" s="119">
        <v>877.5</v>
      </c>
      <c r="H679" s="26">
        <v>0</v>
      </c>
      <c r="I679" s="115">
        <f t="shared" si="31"/>
        <v>0</v>
      </c>
      <c r="J679" s="117">
        <v>2021</v>
      </c>
      <c r="K679" s="139">
        <f t="shared" si="32"/>
        <v>2466912</v>
      </c>
    </row>
    <row r="680" spans="2:11">
      <c r="B680" s="137" t="s">
        <v>3551</v>
      </c>
      <c r="C680" s="43" t="s">
        <v>3512</v>
      </c>
      <c r="D680" s="46">
        <v>360</v>
      </c>
      <c r="E680" s="24">
        <v>14715.163888888888</v>
      </c>
      <c r="F680" s="19">
        <f t="shared" si="30"/>
        <v>5297459</v>
      </c>
      <c r="G680" s="119">
        <v>19764</v>
      </c>
      <c r="H680" s="26">
        <v>391.13701679821901</v>
      </c>
      <c r="I680" s="115">
        <f t="shared" si="31"/>
        <v>7730432.0000000009</v>
      </c>
      <c r="J680" s="117">
        <v>2021</v>
      </c>
      <c r="K680" s="139">
        <f t="shared" si="32"/>
        <v>13027891</v>
      </c>
    </row>
    <row r="681" spans="2:11">
      <c r="B681" s="137" t="s">
        <v>4799</v>
      </c>
      <c r="C681" s="43" t="s">
        <v>570</v>
      </c>
      <c r="D681" s="46">
        <v>260</v>
      </c>
      <c r="E681" s="24">
        <v>32201.642307692309</v>
      </c>
      <c r="F681" s="19">
        <f t="shared" si="30"/>
        <v>8372427</v>
      </c>
      <c r="G681" s="119">
        <v>2535</v>
      </c>
      <c r="H681" s="26">
        <v>0</v>
      </c>
      <c r="I681" s="115">
        <f t="shared" si="31"/>
        <v>0</v>
      </c>
      <c r="J681" s="117">
        <v>2021</v>
      </c>
      <c r="K681" s="139">
        <f t="shared" si="32"/>
        <v>8372427</v>
      </c>
    </row>
    <row r="682" spans="2:11">
      <c r="B682" s="137" t="s">
        <v>4800</v>
      </c>
      <c r="C682" s="43" t="s">
        <v>570</v>
      </c>
      <c r="D682" s="46">
        <v>130</v>
      </c>
      <c r="E682" s="24">
        <v>7441.7307692307695</v>
      </c>
      <c r="F682" s="19">
        <f t="shared" si="30"/>
        <v>967425</v>
      </c>
      <c r="G682" s="119">
        <v>1267.5</v>
      </c>
      <c r="H682" s="26">
        <v>0</v>
      </c>
      <c r="I682" s="115">
        <f t="shared" si="31"/>
        <v>0</v>
      </c>
      <c r="J682" s="117">
        <v>2021</v>
      </c>
      <c r="K682" s="139">
        <f t="shared" si="32"/>
        <v>967425</v>
      </c>
    </row>
    <row r="683" spans="2:11">
      <c r="B683" s="137" t="s">
        <v>571</v>
      </c>
      <c r="C683" s="43" t="s">
        <v>572</v>
      </c>
      <c r="D683" s="46">
        <v>50</v>
      </c>
      <c r="E683" s="24">
        <v>7201.14</v>
      </c>
      <c r="F683" s="19">
        <f t="shared" si="30"/>
        <v>360057</v>
      </c>
      <c r="G683" s="119">
        <v>487.5</v>
      </c>
      <c r="H683" s="26">
        <v>0</v>
      </c>
      <c r="I683" s="115">
        <f t="shared" si="31"/>
        <v>0</v>
      </c>
      <c r="J683" s="117">
        <v>2021</v>
      </c>
      <c r="K683" s="139">
        <f t="shared" si="32"/>
        <v>360057</v>
      </c>
    </row>
    <row r="684" spans="2:11">
      <c r="B684" s="137" t="s">
        <v>4801</v>
      </c>
      <c r="C684" s="43" t="s">
        <v>572</v>
      </c>
      <c r="D684" s="46">
        <v>120</v>
      </c>
      <c r="E684" s="24">
        <v>16021.116666666667</v>
      </c>
      <c r="F684" s="19">
        <f t="shared" si="30"/>
        <v>1922534</v>
      </c>
      <c r="G684" s="119">
        <v>1170</v>
      </c>
      <c r="H684" s="26">
        <v>0</v>
      </c>
      <c r="I684" s="115">
        <f t="shared" si="31"/>
        <v>0</v>
      </c>
      <c r="J684" s="117">
        <v>2021</v>
      </c>
      <c r="K684" s="139">
        <f t="shared" si="32"/>
        <v>1922534</v>
      </c>
    </row>
    <row r="685" spans="2:11">
      <c r="B685" s="137" t="s">
        <v>573</v>
      </c>
      <c r="C685" s="43" t="s">
        <v>568</v>
      </c>
      <c r="D685" s="46">
        <v>230</v>
      </c>
      <c r="E685" s="24">
        <v>5722.6826086956526</v>
      </c>
      <c r="F685" s="19">
        <f t="shared" si="30"/>
        <v>1316217</v>
      </c>
      <c r="G685" s="119">
        <v>2748.5</v>
      </c>
      <c r="H685" s="26">
        <v>0</v>
      </c>
      <c r="I685" s="115">
        <f t="shared" si="31"/>
        <v>0</v>
      </c>
      <c r="J685" s="117">
        <v>2021</v>
      </c>
      <c r="K685" s="139">
        <f t="shared" si="32"/>
        <v>1316217</v>
      </c>
    </row>
    <row r="686" spans="2:11">
      <c r="B686" s="137" t="s">
        <v>4802</v>
      </c>
      <c r="C686" s="43" t="s">
        <v>568</v>
      </c>
      <c r="D686" s="46">
        <v>220</v>
      </c>
      <c r="E686" s="24">
        <v>11525.454545454546</v>
      </c>
      <c r="F686" s="19">
        <f t="shared" si="30"/>
        <v>2535600</v>
      </c>
      <c r="G686" s="119">
        <v>2629</v>
      </c>
      <c r="H686" s="26">
        <v>0</v>
      </c>
      <c r="I686" s="115">
        <f t="shared" si="31"/>
        <v>0</v>
      </c>
      <c r="J686" s="117">
        <v>2021</v>
      </c>
      <c r="K686" s="139">
        <f t="shared" si="32"/>
        <v>2535600</v>
      </c>
    </row>
    <row r="687" spans="2:11">
      <c r="B687" s="137" t="s">
        <v>4803</v>
      </c>
      <c r="C687" s="43" t="s">
        <v>574</v>
      </c>
      <c r="D687" s="46">
        <v>250</v>
      </c>
      <c r="E687" s="24">
        <v>19082.795999999998</v>
      </c>
      <c r="F687" s="19">
        <f t="shared" si="30"/>
        <v>4770699</v>
      </c>
      <c r="G687" s="119">
        <v>2437.5</v>
      </c>
      <c r="H687" s="26">
        <v>0</v>
      </c>
      <c r="I687" s="115">
        <f t="shared" si="31"/>
        <v>0</v>
      </c>
      <c r="J687" s="117">
        <v>2021</v>
      </c>
      <c r="K687" s="139">
        <f t="shared" si="32"/>
        <v>4770699</v>
      </c>
    </row>
    <row r="688" spans="2:11">
      <c r="B688" s="137" t="s">
        <v>3552</v>
      </c>
      <c r="C688" s="43" t="s">
        <v>3512</v>
      </c>
      <c r="D688" s="46">
        <v>270</v>
      </c>
      <c r="E688" s="24">
        <v>14425.3</v>
      </c>
      <c r="F688" s="19">
        <f t="shared" si="30"/>
        <v>3894831</v>
      </c>
      <c r="G688" s="119">
        <v>2633</v>
      </c>
      <c r="H688" s="26">
        <v>770.39650588682116</v>
      </c>
      <c r="I688" s="115">
        <f t="shared" si="31"/>
        <v>2028454</v>
      </c>
      <c r="J688" s="117">
        <v>2021</v>
      </c>
      <c r="K688" s="139">
        <f t="shared" si="32"/>
        <v>5923285</v>
      </c>
    </row>
    <row r="689" spans="2:11">
      <c r="B689" s="137" t="s">
        <v>575</v>
      </c>
      <c r="C689" s="43" t="s">
        <v>529</v>
      </c>
      <c r="D689" s="46">
        <v>240</v>
      </c>
      <c r="E689" s="24">
        <v>11191.104166666666</v>
      </c>
      <c r="F689" s="19">
        <f t="shared" si="30"/>
        <v>2685865</v>
      </c>
      <c r="G689" s="119">
        <v>2340</v>
      </c>
      <c r="H689" s="26">
        <v>166.56752136752138</v>
      </c>
      <c r="I689" s="115">
        <f t="shared" si="31"/>
        <v>389768</v>
      </c>
      <c r="J689" s="117">
        <v>2021</v>
      </c>
      <c r="K689" s="139">
        <f t="shared" si="32"/>
        <v>3075633</v>
      </c>
    </row>
    <row r="690" spans="2:11">
      <c r="B690" s="137" t="s">
        <v>4804</v>
      </c>
      <c r="C690" s="43" t="s">
        <v>529</v>
      </c>
      <c r="D690" s="46">
        <v>60</v>
      </c>
      <c r="E690" s="24">
        <v>8706.3666666666668</v>
      </c>
      <c r="F690" s="19">
        <f t="shared" si="30"/>
        <v>522382</v>
      </c>
      <c r="G690" s="119">
        <v>585</v>
      </c>
      <c r="H690" s="26">
        <v>0</v>
      </c>
      <c r="I690" s="115">
        <f t="shared" si="31"/>
        <v>0</v>
      </c>
      <c r="J690" s="117">
        <v>2021</v>
      </c>
      <c r="K690" s="139">
        <f t="shared" si="32"/>
        <v>522382</v>
      </c>
    </row>
    <row r="691" spans="2:11">
      <c r="B691" s="137" t="s">
        <v>576</v>
      </c>
      <c r="C691" s="43" t="s">
        <v>527</v>
      </c>
      <c r="D691" s="46">
        <v>260</v>
      </c>
      <c r="E691" s="24">
        <v>9084.0769230769238</v>
      </c>
      <c r="F691" s="19">
        <f t="shared" si="30"/>
        <v>2361860</v>
      </c>
      <c r="G691" s="119">
        <v>2535</v>
      </c>
      <c r="H691" s="26">
        <v>0</v>
      </c>
      <c r="I691" s="115">
        <f t="shared" si="31"/>
        <v>0</v>
      </c>
      <c r="J691" s="117">
        <v>2021</v>
      </c>
      <c r="K691" s="139">
        <f t="shared" si="32"/>
        <v>2361860</v>
      </c>
    </row>
    <row r="692" spans="2:11">
      <c r="B692" s="137" t="s">
        <v>4805</v>
      </c>
      <c r="C692" s="43" t="s">
        <v>527</v>
      </c>
      <c r="D692" s="46">
        <v>120</v>
      </c>
      <c r="E692" s="24">
        <v>7826.8833333333332</v>
      </c>
      <c r="F692" s="19">
        <f t="shared" si="30"/>
        <v>939226</v>
      </c>
      <c r="G692" s="119">
        <v>1170</v>
      </c>
      <c r="H692" s="26">
        <v>0</v>
      </c>
      <c r="I692" s="115">
        <f t="shared" si="31"/>
        <v>0</v>
      </c>
      <c r="J692" s="117">
        <v>2021</v>
      </c>
      <c r="K692" s="139">
        <f t="shared" si="32"/>
        <v>939226</v>
      </c>
    </row>
    <row r="693" spans="2:11">
      <c r="B693" s="137" t="s">
        <v>577</v>
      </c>
      <c r="C693" s="43" t="s">
        <v>523</v>
      </c>
      <c r="D693" s="46">
        <v>200</v>
      </c>
      <c r="E693" s="24">
        <v>8458.9050000000007</v>
      </c>
      <c r="F693" s="19">
        <f t="shared" si="30"/>
        <v>1691781.0000000002</v>
      </c>
      <c r="G693" s="119">
        <v>1950</v>
      </c>
      <c r="H693" s="26">
        <v>1277.6082051282051</v>
      </c>
      <c r="I693" s="115">
        <f t="shared" si="31"/>
        <v>2491336</v>
      </c>
      <c r="J693" s="117">
        <v>2021</v>
      </c>
      <c r="K693" s="139">
        <f t="shared" si="32"/>
        <v>4183117</v>
      </c>
    </row>
    <row r="694" spans="2:11">
      <c r="B694" s="137" t="s">
        <v>4806</v>
      </c>
      <c r="C694" s="43" t="s">
        <v>578</v>
      </c>
      <c r="D694" s="46">
        <v>300</v>
      </c>
      <c r="E694" s="24">
        <v>1423.2933333333333</v>
      </c>
      <c r="F694" s="19">
        <f t="shared" si="30"/>
        <v>426988</v>
      </c>
      <c r="G694" s="119">
        <v>2925</v>
      </c>
      <c r="H694" s="26">
        <v>308.73128205128205</v>
      </c>
      <c r="I694" s="115">
        <f t="shared" si="31"/>
        <v>903039</v>
      </c>
      <c r="J694" s="117">
        <v>2021</v>
      </c>
      <c r="K694" s="139">
        <f t="shared" si="32"/>
        <v>1330027</v>
      </c>
    </row>
    <row r="695" spans="2:11">
      <c r="B695" s="137" t="s">
        <v>579</v>
      </c>
      <c r="C695" s="43" t="s">
        <v>580</v>
      </c>
      <c r="D695" s="46">
        <v>80</v>
      </c>
      <c r="E695" s="24">
        <v>4180.875</v>
      </c>
      <c r="F695" s="19">
        <f t="shared" si="30"/>
        <v>334470</v>
      </c>
      <c r="G695" s="119">
        <v>2592</v>
      </c>
      <c r="H695" s="26">
        <v>0</v>
      </c>
      <c r="I695" s="115">
        <f t="shared" si="31"/>
        <v>0</v>
      </c>
      <c r="J695" s="117">
        <v>2021</v>
      </c>
      <c r="K695" s="139">
        <f t="shared" si="32"/>
        <v>334470</v>
      </c>
    </row>
    <row r="696" spans="2:11">
      <c r="B696" s="137" t="s">
        <v>4807</v>
      </c>
      <c r="C696" s="43" t="s">
        <v>580</v>
      </c>
      <c r="D696" s="46">
        <v>130</v>
      </c>
      <c r="E696" s="24">
        <v>3629.853846153846</v>
      </c>
      <c r="F696" s="19">
        <f t="shared" si="30"/>
        <v>471881</v>
      </c>
      <c r="G696" s="119">
        <v>4212</v>
      </c>
      <c r="H696" s="26">
        <v>0</v>
      </c>
      <c r="I696" s="115">
        <f t="shared" si="31"/>
        <v>0</v>
      </c>
      <c r="J696" s="117">
        <v>2021</v>
      </c>
      <c r="K696" s="139">
        <f t="shared" si="32"/>
        <v>471881</v>
      </c>
    </row>
    <row r="697" spans="2:11">
      <c r="B697" s="137" t="s">
        <v>4808</v>
      </c>
      <c r="C697" s="43" t="s">
        <v>581</v>
      </c>
      <c r="D697" s="46">
        <v>260</v>
      </c>
      <c r="E697" s="24">
        <v>14221.1</v>
      </c>
      <c r="F697" s="19">
        <f t="shared" si="30"/>
        <v>3697486</v>
      </c>
      <c r="G697" s="119">
        <v>5616</v>
      </c>
      <c r="H697" s="26">
        <v>0</v>
      </c>
      <c r="I697" s="115">
        <f t="shared" si="31"/>
        <v>0</v>
      </c>
      <c r="J697" s="117">
        <v>2021</v>
      </c>
      <c r="K697" s="139">
        <f t="shared" si="32"/>
        <v>3697486</v>
      </c>
    </row>
    <row r="698" spans="2:11">
      <c r="B698" s="137" t="s">
        <v>4809</v>
      </c>
      <c r="C698" s="43" t="s">
        <v>581</v>
      </c>
      <c r="D698" s="46">
        <v>170</v>
      </c>
      <c r="E698" s="24">
        <v>10570.905882352941</v>
      </c>
      <c r="F698" s="19">
        <f t="shared" si="30"/>
        <v>1797054</v>
      </c>
      <c r="G698" s="119">
        <v>3077</v>
      </c>
      <c r="H698" s="26">
        <v>695.56451088722781</v>
      </c>
      <c r="I698" s="115">
        <f t="shared" si="31"/>
        <v>2140252</v>
      </c>
      <c r="J698" s="117">
        <v>2021</v>
      </c>
      <c r="K698" s="139">
        <f t="shared" si="32"/>
        <v>3937306</v>
      </c>
    </row>
    <row r="699" spans="2:11">
      <c r="B699" s="137" t="s">
        <v>582</v>
      </c>
      <c r="C699" s="43" t="s">
        <v>534</v>
      </c>
      <c r="D699" s="46">
        <v>250</v>
      </c>
      <c r="E699" s="24">
        <v>19877.495999999999</v>
      </c>
      <c r="F699" s="19">
        <f t="shared" si="30"/>
        <v>4969374</v>
      </c>
      <c r="G699" s="119">
        <v>2437.5</v>
      </c>
      <c r="H699" s="26">
        <v>1675.568</v>
      </c>
      <c r="I699" s="115">
        <f t="shared" si="31"/>
        <v>4084197</v>
      </c>
      <c r="J699" s="117">
        <v>2021</v>
      </c>
      <c r="K699" s="139">
        <f t="shared" si="32"/>
        <v>9053571</v>
      </c>
    </row>
    <row r="700" spans="2:11">
      <c r="B700" s="137" t="s">
        <v>4810</v>
      </c>
      <c r="C700" s="43" t="s">
        <v>534</v>
      </c>
      <c r="D700" s="46">
        <v>60</v>
      </c>
      <c r="E700" s="24">
        <v>24571.183333333334</v>
      </c>
      <c r="F700" s="19">
        <f t="shared" si="30"/>
        <v>1474271</v>
      </c>
      <c r="G700" s="119">
        <v>585</v>
      </c>
      <c r="H700" s="26">
        <v>1175.1538461538462</v>
      </c>
      <c r="I700" s="115">
        <f t="shared" si="31"/>
        <v>687465</v>
      </c>
      <c r="J700" s="117">
        <v>2021</v>
      </c>
      <c r="K700" s="139">
        <f t="shared" si="32"/>
        <v>2161736</v>
      </c>
    </row>
    <row r="701" spans="2:11">
      <c r="B701" s="137" t="s">
        <v>583</v>
      </c>
      <c r="C701" s="43" t="s">
        <v>521</v>
      </c>
      <c r="D701" s="46">
        <v>190</v>
      </c>
      <c r="E701" s="24">
        <v>8810.0578947368413</v>
      </c>
      <c r="F701" s="19">
        <f t="shared" si="30"/>
        <v>1673910.9999999998</v>
      </c>
      <c r="G701" s="119">
        <v>3439</v>
      </c>
      <c r="H701" s="26">
        <v>0</v>
      </c>
      <c r="I701" s="115">
        <f t="shared" si="31"/>
        <v>0</v>
      </c>
      <c r="J701" s="117">
        <v>2021</v>
      </c>
      <c r="K701" s="139">
        <f t="shared" si="32"/>
        <v>1673911</v>
      </c>
    </row>
    <row r="702" spans="2:11">
      <c r="B702" s="137" t="s">
        <v>4811</v>
      </c>
      <c r="C702" s="43" t="s">
        <v>521</v>
      </c>
      <c r="D702" s="46">
        <v>130</v>
      </c>
      <c r="E702" s="24">
        <v>10072.907692307692</v>
      </c>
      <c r="F702" s="19">
        <f t="shared" si="30"/>
        <v>1309478</v>
      </c>
      <c r="G702" s="119">
        <v>2353</v>
      </c>
      <c r="H702" s="26">
        <v>103.18402039949001</v>
      </c>
      <c r="I702" s="115">
        <f t="shared" si="31"/>
        <v>242792</v>
      </c>
      <c r="J702" s="117">
        <v>2021</v>
      </c>
      <c r="K702" s="139">
        <f t="shared" si="32"/>
        <v>1552270</v>
      </c>
    </row>
    <row r="703" spans="2:11">
      <c r="B703" s="137" t="s">
        <v>4812</v>
      </c>
      <c r="C703" s="43" t="s">
        <v>584</v>
      </c>
      <c r="D703" s="46">
        <v>270</v>
      </c>
      <c r="E703" s="24">
        <v>7617.2851851851856</v>
      </c>
      <c r="F703" s="19">
        <f t="shared" si="30"/>
        <v>2056667</v>
      </c>
      <c r="G703" s="119">
        <v>4887</v>
      </c>
      <c r="H703" s="26">
        <v>1063.5885001023123</v>
      </c>
      <c r="I703" s="115">
        <f t="shared" si="31"/>
        <v>5197757</v>
      </c>
      <c r="J703" s="117">
        <v>2021</v>
      </c>
      <c r="K703" s="139">
        <f t="shared" si="32"/>
        <v>7254424</v>
      </c>
    </row>
    <row r="704" spans="2:11">
      <c r="B704" s="137" t="s">
        <v>4813</v>
      </c>
      <c r="C704" s="43" t="s">
        <v>521</v>
      </c>
      <c r="D704" s="46">
        <v>410</v>
      </c>
      <c r="E704" s="24">
        <v>15011.346341463415</v>
      </c>
      <c r="F704" s="19">
        <f t="shared" si="30"/>
        <v>6154652</v>
      </c>
      <c r="G704" s="119">
        <v>7421</v>
      </c>
      <c r="H704" s="26">
        <v>2856.3731303058885</v>
      </c>
      <c r="I704" s="115">
        <f t="shared" si="31"/>
        <v>21197145</v>
      </c>
      <c r="J704" s="117">
        <v>2021</v>
      </c>
      <c r="K704" s="139">
        <f t="shared" si="32"/>
        <v>27351797</v>
      </c>
    </row>
    <row r="705" spans="2:11">
      <c r="B705" s="137" t="s">
        <v>585</v>
      </c>
      <c r="C705" s="43" t="s">
        <v>586</v>
      </c>
      <c r="D705" s="46">
        <v>100</v>
      </c>
      <c r="E705" s="24">
        <v>3537.03</v>
      </c>
      <c r="F705" s="19">
        <f t="shared" si="30"/>
        <v>353703</v>
      </c>
      <c r="G705" s="119">
        <v>975</v>
      </c>
      <c r="H705" s="26">
        <v>3686.9702564102563</v>
      </c>
      <c r="I705" s="115">
        <f t="shared" si="31"/>
        <v>3594796</v>
      </c>
      <c r="J705" s="117">
        <v>2021</v>
      </c>
      <c r="K705" s="139">
        <f t="shared" si="32"/>
        <v>3948499</v>
      </c>
    </row>
    <row r="706" spans="2:11">
      <c r="B706" s="137" t="s">
        <v>4814</v>
      </c>
      <c r="C706" s="43" t="s">
        <v>586</v>
      </c>
      <c r="D706" s="46">
        <v>340</v>
      </c>
      <c r="E706" s="24">
        <v>6633.7</v>
      </c>
      <c r="F706" s="19">
        <f t="shared" si="30"/>
        <v>2255458</v>
      </c>
      <c r="G706" s="119">
        <v>3315</v>
      </c>
      <c r="H706" s="26">
        <v>2495.4720965309202</v>
      </c>
      <c r="I706" s="115">
        <f t="shared" si="31"/>
        <v>8272490.0000000009</v>
      </c>
      <c r="J706" s="117">
        <v>2021</v>
      </c>
      <c r="K706" s="139">
        <f t="shared" si="32"/>
        <v>10527948</v>
      </c>
    </row>
    <row r="707" spans="2:11">
      <c r="B707" s="137" t="s">
        <v>4815</v>
      </c>
      <c r="C707" s="43" t="s">
        <v>489</v>
      </c>
      <c r="D707" s="46">
        <v>40</v>
      </c>
      <c r="E707" s="24">
        <v>22339.525000000001</v>
      </c>
      <c r="F707" s="19">
        <f t="shared" si="30"/>
        <v>893581</v>
      </c>
      <c r="G707" s="119">
        <v>1728</v>
      </c>
      <c r="H707" s="26">
        <v>0</v>
      </c>
      <c r="I707" s="115">
        <f t="shared" si="31"/>
        <v>0</v>
      </c>
      <c r="J707" s="117">
        <v>2021</v>
      </c>
      <c r="K707" s="139">
        <f t="shared" si="32"/>
        <v>893581</v>
      </c>
    </row>
    <row r="708" spans="2:11">
      <c r="B708" s="137" t="s">
        <v>4816</v>
      </c>
      <c r="C708" s="43" t="s">
        <v>489</v>
      </c>
      <c r="D708" s="46">
        <v>20</v>
      </c>
      <c r="E708" s="24">
        <v>64422.55</v>
      </c>
      <c r="F708" s="19">
        <f t="shared" si="30"/>
        <v>1288451</v>
      </c>
      <c r="G708" s="119">
        <v>181</v>
      </c>
      <c r="H708" s="26">
        <v>0</v>
      </c>
      <c r="I708" s="115">
        <f t="shared" si="31"/>
        <v>0</v>
      </c>
      <c r="J708" s="117">
        <v>2021</v>
      </c>
      <c r="K708" s="139">
        <f t="shared" si="32"/>
        <v>1288451</v>
      </c>
    </row>
    <row r="709" spans="2:11">
      <c r="B709" s="137" t="s">
        <v>4817</v>
      </c>
      <c r="C709" s="43" t="s">
        <v>441</v>
      </c>
      <c r="D709" s="46">
        <v>90</v>
      </c>
      <c r="E709" s="24">
        <v>24550.677777777779</v>
      </c>
      <c r="F709" s="19">
        <f t="shared" si="30"/>
        <v>2209561</v>
      </c>
      <c r="G709" s="119">
        <v>5328</v>
      </c>
      <c r="H709" s="26">
        <v>2777.1334459459458</v>
      </c>
      <c r="I709" s="115">
        <f t="shared" si="31"/>
        <v>14796567</v>
      </c>
      <c r="J709" s="117">
        <v>2021</v>
      </c>
      <c r="K709" s="139">
        <f t="shared" si="32"/>
        <v>17006128</v>
      </c>
    </row>
    <row r="710" spans="2:11">
      <c r="B710" s="137" t="s">
        <v>587</v>
      </c>
      <c r="C710" s="43" t="s">
        <v>588</v>
      </c>
      <c r="D710" s="46">
        <v>90</v>
      </c>
      <c r="E710" s="24">
        <v>10939.466666666667</v>
      </c>
      <c r="F710" s="19">
        <f t="shared" si="30"/>
        <v>984552</v>
      </c>
      <c r="G710" s="119">
        <v>877.5</v>
      </c>
      <c r="H710" s="26">
        <v>4853.4450142450141</v>
      </c>
      <c r="I710" s="115">
        <f t="shared" si="31"/>
        <v>4258898</v>
      </c>
      <c r="J710" s="117">
        <v>2021</v>
      </c>
      <c r="K710" s="139">
        <f t="shared" si="32"/>
        <v>5243450</v>
      </c>
    </row>
    <row r="711" spans="2:11">
      <c r="B711" s="137" t="s">
        <v>4818</v>
      </c>
      <c r="C711" s="43" t="s">
        <v>441</v>
      </c>
      <c r="D711" s="46">
        <v>150</v>
      </c>
      <c r="E711" s="24">
        <v>54674.006666666668</v>
      </c>
      <c r="F711" s="19">
        <f t="shared" si="30"/>
        <v>8201101</v>
      </c>
      <c r="G711" s="119">
        <v>2715</v>
      </c>
      <c r="H711" s="26">
        <v>2676.4670349907919</v>
      </c>
      <c r="I711" s="115">
        <f t="shared" si="31"/>
        <v>7266608</v>
      </c>
      <c r="J711" s="117">
        <v>2021</v>
      </c>
      <c r="K711" s="139">
        <f t="shared" si="32"/>
        <v>15467709</v>
      </c>
    </row>
    <row r="712" spans="2:11">
      <c r="B712" s="137" t="s">
        <v>4819</v>
      </c>
      <c r="C712" s="43" t="s">
        <v>441</v>
      </c>
      <c r="D712" s="46">
        <v>120</v>
      </c>
      <c r="E712" s="24">
        <v>36276.933333333334</v>
      </c>
      <c r="F712" s="19">
        <f t="shared" si="30"/>
        <v>4353232</v>
      </c>
      <c r="G712" s="119">
        <v>2172</v>
      </c>
      <c r="H712" s="26">
        <v>2297.337476979742</v>
      </c>
      <c r="I712" s="115">
        <f t="shared" si="31"/>
        <v>4989816.9999999991</v>
      </c>
      <c r="J712" s="117">
        <v>2021</v>
      </c>
      <c r="K712" s="139">
        <f t="shared" si="32"/>
        <v>9343049</v>
      </c>
    </row>
    <row r="713" spans="2:11">
      <c r="B713" s="137" t="s">
        <v>4820</v>
      </c>
      <c r="C713" s="43" t="s">
        <v>441</v>
      </c>
      <c r="D713" s="46">
        <v>200</v>
      </c>
      <c r="E713" s="24">
        <v>24679.65</v>
      </c>
      <c r="F713" s="19">
        <f t="shared" si="30"/>
        <v>4935930</v>
      </c>
      <c r="G713" s="119">
        <v>5920</v>
      </c>
      <c r="H713" s="26">
        <v>949.95456081081079</v>
      </c>
      <c r="I713" s="115">
        <f t="shared" si="31"/>
        <v>5623731</v>
      </c>
      <c r="J713" s="117">
        <v>2021</v>
      </c>
      <c r="K713" s="139">
        <f t="shared" si="32"/>
        <v>10559661</v>
      </c>
    </row>
    <row r="714" spans="2:11">
      <c r="B714" s="137" t="s">
        <v>589</v>
      </c>
      <c r="C714" s="43" t="s">
        <v>590</v>
      </c>
      <c r="D714" s="46">
        <v>260</v>
      </c>
      <c r="E714" s="24">
        <v>19593.292307692307</v>
      </c>
      <c r="F714" s="19">
        <f t="shared" si="30"/>
        <v>5094256</v>
      </c>
      <c r="G714" s="119">
        <v>4706</v>
      </c>
      <c r="H714" s="26">
        <v>1348.9356141096473</v>
      </c>
      <c r="I714" s="115">
        <f t="shared" si="31"/>
        <v>6348091</v>
      </c>
      <c r="J714" s="117">
        <v>2021</v>
      </c>
      <c r="K714" s="139">
        <f t="shared" si="32"/>
        <v>11442347</v>
      </c>
    </row>
    <row r="715" spans="2:11">
      <c r="B715" s="137" t="s">
        <v>4821</v>
      </c>
      <c r="C715" s="43" t="s">
        <v>590</v>
      </c>
      <c r="D715" s="46">
        <v>80</v>
      </c>
      <c r="E715" s="24">
        <v>13676.1875</v>
      </c>
      <c r="F715" s="19">
        <f t="shared" si="30"/>
        <v>1094095</v>
      </c>
      <c r="G715" s="119">
        <v>2172</v>
      </c>
      <c r="H715" s="26">
        <v>1176.0234806629835</v>
      </c>
      <c r="I715" s="115">
        <f t="shared" si="31"/>
        <v>2554323</v>
      </c>
      <c r="J715" s="117">
        <v>2021</v>
      </c>
      <c r="K715" s="139">
        <f t="shared" si="32"/>
        <v>3648418</v>
      </c>
    </row>
    <row r="716" spans="2:11">
      <c r="B716" s="137" t="s">
        <v>591</v>
      </c>
      <c r="C716" s="43" t="s">
        <v>590</v>
      </c>
      <c r="D716" s="46">
        <v>260</v>
      </c>
      <c r="E716" s="24">
        <v>19593.292307692307</v>
      </c>
      <c r="F716" s="19">
        <f t="shared" ref="F716:F779" si="33">IFERROR(D716*E716,0)</f>
        <v>5094256</v>
      </c>
      <c r="G716" s="119">
        <v>4706</v>
      </c>
      <c r="H716" s="26">
        <v>1348.9356141096473</v>
      </c>
      <c r="I716" s="115">
        <f t="shared" ref="I716:I779" si="34">IFERROR(G716*H716,"")</f>
        <v>6348091</v>
      </c>
      <c r="J716" s="117">
        <v>2021</v>
      </c>
      <c r="K716" s="139">
        <f t="shared" ref="K716:K779" si="35">IFERROR(ROUND((F716+I716),0),0)</f>
        <v>11442347</v>
      </c>
    </row>
    <row r="717" spans="2:11">
      <c r="B717" s="137" t="s">
        <v>4822</v>
      </c>
      <c r="C717" s="43" t="s">
        <v>590</v>
      </c>
      <c r="D717" s="46">
        <v>70</v>
      </c>
      <c r="E717" s="24">
        <v>10783.971428571429</v>
      </c>
      <c r="F717" s="19">
        <f t="shared" si="33"/>
        <v>754878</v>
      </c>
      <c r="G717" s="119">
        <v>1267</v>
      </c>
      <c r="H717" s="26">
        <v>1559.1073401736385</v>
      </c>
      <c r="I717" s="115">
        <f t="shared" si="34"/>
        <v>1975389</v>
      </c>
      <c r="J717" s="117">
        <v>2021</v>
      </c>
      <c r="K717" s="139">
        <f t="shared" si="35"/>
        <v>2730267</v>
      </c>
    </row>
    <row r="718" spans="2:11">
      <c r="B718" s="137" t="s">
        <v>4823</v>
      </c>
      <c r="C718" s="43" t="s">
        <v>3512</v>
      </c>
      <c r="D718" s="46">
        <v>160</v>
      </c>
      <c r="E718" s="24">
        <v>13285.268749999999</v>
      </c>
      <c r="F718" s="19">
        <f t="shared" si="33"/>
        <v>2125643</v>
      </c>
      <c r="G718" s="119">
        <v>4680</v>
      </c>
      <c r="H718" s="26">
        <v>0</v>
      </c>
      <c r="I718" s="115">
        <f t="shared" si="34"/>
        <v>0</v>
      </c>
      <c r="J718" s="117">
        <v>2021</v>
      </c>
      <c r="K718" s="139">
        <f t="shared" si="35"/>
        <v>2125643</v>
      </c>
    </row>
    <row r="719" spans="2:11">
      <c r="B719" s="137" t="s">
        <v>4824</v>
      </c>
      <c r="C719" s="43" t="s">
        <v>592</v>
      </c>
      <c r="D719" s="46">
        <v>130</v>
      </c>
      <c r="E719" s="24">
        <v>13031.853846153846</v>
      </c>
      <c r="F719" s="19">
        <f t="shared" si="33"/>
        <v>1694141</v>
      </c>
      <c r="G719" s="119">
        <v>2535</v>
      </c>
      <c r="H719" s="26">
        <v>1376.469822485207</v>
      </c>
      <c r="I719" s="115">
        <f t="shared" si="34"/>
        <v>3489351</v>
      </c>
      <c r="J719" s="117">
        <v>2021</v>
      </c>
      <c r="K719" s="139">
        <f t="shared" si="35"/>
        <v>5183492</v>
      </c>
    </row>
    <row r="720" spans="2:11">
      <c r="B720" s="137" t="s">
        <v>4825</v>
      </c>
      <c r="C720" s="43" t="s">
        <v>593</v>
      </c>
      <c r="D720" s="46">
        <v>170</v>
      </c>
      <c r="E720" s="24">
        <v>11995.1</v>
      </c>
      <c r="F720" s="19">
        <f t="shared" si="33"/>
        <v>2039167</v>
      </c>
      <c r="G720" s="119">
        <v>10506</v>
      </c>
      <c r="H720" s="26">
        <v>570.64782029316586</v>
      </c>
      <c r="I720" s="115">
        <f t="shared" si="34"/>
        <v>5995226.0000000009</v>
      </c>
      <c r="J720" s="117">
        <v>2021</v>
      </c>
      <c r="K720" s="139">
        <f t="shared" si="35"/>
        <v>8034393</v>
      </c>
    </row>
    <row r="721" spans="2:11">
      <c r="B721" s="137" t="s">
        <v>4826</v>
      </c>
      <c r="C721" s="43" t="s">
        <v>594</v>
      </c>
      <c r="D721" s="46">
        <v>160</v>
      </c>
      <c r="E721" s="24">
        <v>21088.587500000001</v>
      </c>
      <c r="F721" s="19">
        <f t="shared" si="33"/>
        <v>3374174</v>
      </c>
      <c r="G721" s="119">
        <v>5184</v>
      </c>
      <c r="H721" s="26">
        <v>620.86226851851848</v>
      </c>
      <c r="I721" s="115">
        <f t="shared" si="34"/>
        <v>3218550</v>
      </c>
      <c r="J721" s="117">
        <v>2021</v>
      </c>
      <c r="K721" s="139">
        <f t="shared" si="35"/>
        <v>6592724</v>
      </c>
    </row>
    <row r="722" spans="2:11">
      <c r="B722" s="137" t="s">
        <v>4827</v>
      </c>
      <c r="C722" s="43" t="s">
        <v>594</v>
      </c>
      <c r="D722" s="46">
        <v>90</v>
      </c>
      <c r="E722" s="24">
        <v>23088.588888888888</v>
      </c>
      <c r="F722" s="19">
        <f t="shared" si="33"/>
        <v>2077973</v>
      </c>
      <c r="G722" s="119">
        <v>2916</v>
      </c>
      <c r="H722" s="26">
        <v>1178.1021947873801</v>
      </c>
      <c r="I722" s="115">
        <f t="shared" si="34"/>
        <v>3435346.0000000005</v>
      </c>
      <c r="J722" s="117">
        <v>2021</v>
      </c>
      <c r="K722" s="139">
        <f t="shared" si="35"/>
        <v>5513319</v>
      </c>
    </row>
    <row r="723" spans="2:11">
      <c r="B723" s="137" t="s">
        <v>595</v>
      </c>
      <c r="C723" s="43" t="s">
        <v>593</v>
      </c>
      <c r="D723" s="46">
        <v>260</v>
      </c>
      <c r="E723" s="24">
        <v>24300.630769230771</v>
      </c>
      <c r="F723" s="19">
        <f t="shared" si="33"/>
        <v>6318164</v>
      </c>
      <c r="G723" s="119">
        <v>2535</v>
      </c>
      <c r="H723" s="26">
        <v>1717.4465483234715</v>
      </c>
      <c r="I723" s="115">
        <f t="shared" si="34"/>
        <v>4353727</v>
      </c>
      <c r="J723" s="117">
        <v>2021</v>
      </c>
      <c r="K723" s="139">
        <f t="shared" si="35"/>
        <v>10671891</v>
      </c>
    </row>
    <row r="724" spans="2:11">
      <c r="B724" s="137" t="s">
        <v>4828</v>
      </c>
      <c r="C724" s="43" t="s">
        <v>593</v>
      </c>
      <c r="D724" s="46">
        <v>280</v>
      </c>
      <c r="E724" s="24">
        <v>25225</v>
      </c>
      <c r="F724" s="19">
        <f t="shared" si="33"/>
        <v>7063000</v>
      </c>
      <c r="G724" s="119">
        <v>2730</v>
      </c>
      <c r="H724" s="26">
        <v>2141.4029304029305</v>
      </c>
      <c r="I724" s="115">
        <f t="shared" si="34"/>
        <v>5846030</v>
      </c>
      <c r="J724" s="117">
        <v>2021</v>
      </c>
      <c r="K724" s="139">
        <f t="shared" si="35"/>
        <v>12909030</v>
      </c>
    </row>
    <row r="725" spans="2:11">
      <c r="B725" s="137" t="s">
        <v>4829</v>
      </c>
      <c r="C725" s="43" t="s">
        <v>596</v>
      </c>
      <c r="D725" s="46">
        <v>100</v>
      </c>
      <c r="E725" s="24">
        <v>8130.07</v>
      </c>
      <c r="F725" s="19">
        <f t="shared" si="33"/>
        <v>813007</v>
      </c>
      <c r="G725" s="119">
        <v>1810</v>
      </c>
      <c r="H725" s="26">
        <v>1574.0817679558011</v>
      </c>
      <c r="I725" s="115">
        <f t="shared" si="34"/>
        <v>2849088</v>
      </c>
      <c r="J725" s="117">
        <v>2021</v>
      </c>
      <c r="K725" s="139">
        <f t="shared" si="35"/>
        <v>3662095</v>
      </c>
    </row>
    <row r="726" spans="2:11">
      <c r="B726" s="137" t="s">
        <v>4830</v>
      </c>
      <c r="C726" s="43" t="s">
        <v>596</v>
      </c>
      <c r="D726" s="46">
        <v>260</v>
      </c>
      <c r="E726" s="24">
        <v>7373.8653846153848</v>
      </c>
      <c r="F726" s="19">
        <f t="shared" si="33"/>
        <v>1917205</v>
      </c>
      <c r="G726" s="119">
        <v>4706</v>
      </c>
      <c r="H726" s="26">
        <v>1296.273693157671</v>
      </c>
      <c r="I726" s="115">
        <f t="shared" si="34"/>
        <v>6100264</v>
      </c>
      <c r="J726" s="117">
        <v>2021</v>
      </c>
      <c r="K726" s="139">
        <f t="shared" si="35"/>
        <v>8017469</v>
      </c>
    </row>
    <row r="727" spans="2:11">
      <c r="B727" s="137" t="s">
        <v>597</v>
      </c>
      <c r="C727" s="43" t="s">
        <v>598</v>
      </c>
      <c r="D727" s="46">
        <v>140</v>
      </c>
      <c r="E727" s="24">
        <v>3984.6071428571427</v>
      </c>
      <c r="F727" s="19">
        <f t="shared" si="33"/>
        <v>557845</v>
      </c>
      <c r="G727" s="119">
        <v>1365</v>
      </c>
      <c r="H727" s="26">
        <v>2397.5362637362637</v>
      </c>
      <c r="I727" s="115">
        <f t="shared" si="34"/>
        <v>3272637</v>
      </c>
      <c r="J727" s="117">
        <v>2021</v>
      </c>
      <c r="K727" s="139">
        <f t="shared" si="35"/>
        <v>3830482</v>
      </c>
    </row>
    <row r="728" spans="2:11">
      <c r="B728" s="137" t="s">
        <v>4831</v>
      </c>
      <c r="C728" s="43" t="s">
        <v>598</v>
      </c>
      <c r="D728" s="46">
        <v>150</v>
      </c>
      <c r="E728" s="24">
        <v>12329.14</v>
      </c>
      <c r="F728" s="19">
        <f t="shared" si="33"/>
        <v>1849371</v>
      </c>
      <c r="G728" s="119">
        <v>1462.5</v>
      </c>
      <c r="H728" s="26">
        <v>3725.7531623931623</v>
      </c>
      <c r="I728" s="115">
        <f t="shared" si="34"/>
        <v>5448914</v>
      </c>
      <c r="J728" s="117">
        <v>2021</v>
      </c>
      <c r="K728" s="139">
        <f t="shared" si="35"/>
        <v>7298285</v>
      </c>
    </row>
    <row r="729" spans="2:11">
      <c r="B729" s="137" t="s">
        <v>599</v>
      </c>
      <c r="C729" s="43" t="s">
        <v>594</v>
      </c>
      <c r="D729" s="46">
        <v>240</v>
      </c>
      <c r="E729" s="24">
        <v>15898.616666666667</v>
      </c>
      <c r="F729" s="19">
        <f t="shared" si="33"/>
        <v>3815668</v>
      </c>
      <c r="G729" s="119">
        <v>7776</v>
      </c>
      <c r="H729" s="26">
        <v>854.20228909465015</v>
      </c>
      <c r="I729" s="115">
        <f t="shared" si="34"/>
        <v>6642277</v>
      </c>
      <c r="J729" s="117">
        <v>2021</v>
      </c>
      <c r="K729" s="139">
        <f t="shared" si="35"/>
        <v>10457945</v>
      </c>
    </row>
    <row r="730" spans="2:11">
      <c r="B730" s="137" t="s">
        <v>4832</v>
      </c>
      <c r="C730" s="43" t="s">
        <v>594</v>
      </c>
      <c r="D730" s="46">
        <v>100</v>
      </c>
      <c r="E730" s="24">
        <v>15069.47</v>
      </c>
      <c r="F730" s="19">
        <f t="shared" si="33"/>
        <v>1506947</v>
      </c>
      <c r="G730" s="119">
        <v>3240</v>
      </c>
      <c r="H730" s="26">
        <v>1088.5663580246915</v>
      </c>
      <c r="I730" s="115">
        <f t="shared" si="34"/>
        <v>3526955.0000000005</v>
      </c>
      <c r="J730" s="117">
        <v>2021</v>
      </c>
      <c r="K730" s="139">
        <f t="shared" si="35"/>
        <v>5033902</v>
      </c>
    </row>
    <row r="731" spans="2:11">
      <c r="B731" s="137" t="s">
        <v>600</v>
      </c>
      <c r="C731" s="43" t="s">
        <v>601</v>
      </c>
      <c r="D731" s="46">
        <v>130</v>
      </c>
      <c r="E731" s="24">
        <v>5980.2692307692305</v>
      </c>
      <c r="F731" s="19">
        <f t="shared" si="33"/>
        <v>777435</v>
      </c>
      <c r="G731" s="119">
        <v>2353</v>
      </c>
      <c r="H731" s="26">
        <v>1191.742456438589</v>
      </c>
      <c r="I731" s="115">
        <f t="shared" si="34"/>
        <v>2804170</v>
      </c>
      <c r="J731" s="117">
        <v>2021</v>
      </c>
      <c r="K731" s="139">
        <f t="shared" si="35"/>
        <v>3581605</v>
      </c>
    </row>
    <row r="732" spans="2:11">
      <c r="B732" s="137" t="s">
        <v>602</v>
      </c>
      <c r="C732" s="43" t="s">
        <v>601</v>
      </c>
      <c r="D732" s="46">
        <v>80</v>
      </c>
      <c r="E732" s="24">
        <v>8088.55</v>
      </c>
      <c r="F732" s="19">
        <f t="shared" si="33"/>
        <v>647084</v>
      </c>
      <c r="G732" s="119">
        <v>1448</v>
      </c>
      <c r="H732" s="26">
        <v>1495.6816298342542</v>
      </c>
      <c r="I732" s="115">
        <f t="shared" si="34"/>
        <v>2165747</v>
      </c>
      <c r="J732" s="117">
        <v>2021</v>
      </c>
      <c r="K732" s="139">
        <f t="shared" si="35"/>
        <v>2812831</v>
      </c>
    </row>
    <row r="733" spans="2:11">
      <c r="B733" s="137" t="s">
        <v>4833</v>
      </c>
      <c r="C733" s="43" t="s">
        <v>594</v>
      </c>
      <c r="D733" s="46">
        <v>190</v>
      </c>
      <c r="E733" s="24">
        <v>10493.368421052632</v>
      </c>
      <c r="F733" s="19">
        <f t="shared" si="33"/>
        <v>1993740</v>
      </c>
      <c r="G733" s="119">
        <v>4104</v>
      </c>
      <c r="H733" s="26">
        <v>999.78654970760238</v>
      </c>
      <c r="I733" s="115">
        <f t="shared" si="34"/>
        <v>4103124</v>
      </c>
      <c r="J733" s="117">
        <v>2021</v>
      </c>
      <c r="K733" s="139">
        <f t="shared" si="35"/>
        <v>6096864</v>
      </c>
    </row>
    <row r="734" spans="2:11">
      <c r="B734" s="137" t="s">
        <v>4834</v>
      </c>
      <c r="C734" s="43" t="s">
        <v>594</v>
      </c>
      <c r="D734" s="46">
        <v>130</v>
      </c>
      <c r="E734" s="24">
        <v>9506.8461538461543</v>
      </c>
      <c r="F734" s="19">
        <f t="shared" si="33"/>
        <v>1235890</v>
      </c>
      <c r="G734" s="119">
        <v>2808</v>
      </c>
      <c r="H734" s="26">
        <v>1005.2653133903134</v>
      </c>
      <c r="I734" s="115">
        <f t="shared" si="34"/>
        <v>2822785</v>
      </c>
      <c r="J734" s="117">
        <v>2021</v>
      </c>
      <c r="K734" s="139">
        <f t="shared" si="35"/>
        <v>4058675</v>
      </c>
    </row>
    <row r="735" spans="2:11">
      <c r="B735" s="137" t="s">
        <v>603</v>
      </c>
      <c r="C735" s="43" t="s">
        <v>594</v>
      </c>
      <c r="D735" s="46">
        <v>200</v>
      </c>
      <c r="E735" s="24">
        <v>14079.54</v>
      </c>
      <c r="F735" s="19">
        <f t="shared" si="33"/>
        <v>2815908</v>
      </c>
      <c r="G735" s="119">
        <v>6480</v>
      </c>
      <c r="H735" s="26">
        <v>991.23518518518517</v>
      </c>
      <c r="I735" s="115">
        <f t="shared" si="34"/>
        <v>6423204</v>
      </c>
      <c r="J735" s="117">
        <v>2021</v>
      </c>
      <c r="K735" s="139">
        <f t="shared" si="35"/>
        <v>9239112</v>
      </c>
    </row>
    <row r="736" spans="2:11">
      <c r="B736" s="137" t="s">
        <v>4835</v>
      </c>
      <c r="C736" s="43" t="s">
        <v>594</v>
      </c>
      <c r="D736" s="46">
        <v>110</v>
      </c>
      <c r="E736" s="24">
        <v>8002.4</v>
      </c>
      <c r="F736" s="19">
        <f t="shared" si="33"/>
        <v>880264</v>
      </c>
      <c r="G736" s="119">
        <v>4752</v>
      </c>
      <c r="H736" s="26">
        <v>678.02925084175081</v>
      </c>
      <c r="I736" s="115">
        <f t="shared" si="34"/>
        <v>3221995</v>
      </c>
      <c r="J736" s="117">
        <v>2021</v>
      </c>
      <c r="K736" s="139">
        <f t="shared" si="35"/>
        <v>4102259</v>
      </c>
    </row>
    <row r="737" spans="2:11">
      <c r="B737" s="137" t="s">
        <v>604</v>
      </c>
      <c r="C737" s="43" t="s">
        <v>605</v>
      </c>
      <c r="D737" s="46">
        <v>360</v>
      </c>
      <c r="E737" s="24">
        <v>6023.7027777777776</v>
      </c>
      <c r="F737" s="19">
        <f t="shared" si="33"/>
        <v>2168533</v>
      </c>
      <c r="G737" s="119">
        <v>3510</v>
      </c>
      <c r="H737" s="26">
        <v>1543.2888888888888</v>
      </c>
      <c r="I737" s="115">
        <f t="shared" si="34"/>
        <v>5416944</v>
      </c>
      <c r="J737" s="117">
        <v>2021</v>
      </c>
      <c r="K737" s="139">
        <f t="shared" si="35"/>
        <v>7585477</v>
      </c>
    </row>
    <row r="738" spans="2:11">
      <c r="B738" s="137" t="s">
        <v>4836</v>
      </c>
      <c r="C738" s="43" t="s">
        <v>3512</v>
      </c>
      <c r="D738" s="46">
        <v>190</v>
      </c>
      <c r="E738" s="24">
        <v>13285.268421052631</v>
      </c>
      <c r="F738" s="19">
        <f t="shared" si="33"/>
        <v>2524201</v>
      </c>
      <c r="G738" s="119">
        <v>1852.5</v>
      </c>
      <c r="H738" s="26">
        <v>0</v>
      </c>
      <c r="I738" s="115">
        <f t="shared" si="34"/>
        <v>0</v>
      </c>
      <c r="J738" s="117">
        <v>2021</v>
      </c>
      <c r="K738" s="139">
        <f t="shared" si="35"/>
        <v>2524201</v>
      </c>
    </row>
    <row r="739" spans="2:11">
      <c r="B739" s="137" t="s">
        <v>606</v>
      </c>
      <c r="C739" s="43" t="s">
        <v>605</v>
      </c>
      <c r="D739" s="46">
        <v>360</v>
      </c>
      <c r="E739" s="24">
        <v>6023.7027777777776</v>
      </c>
      <c r="F739" s="19">
        <f t="shared" si="33"/>
        <v>2168533</v>
      </c>
      <c r="G739" s="119">
        <v>3510</v>
      </c>
      <c r="H739" s="26">
        <v>1543.2888888888888</v>
      </c>
      <c r="I739" s="115">
        <f t="shared" si="34"/>
        <v>5416944</v>
      </c>
      <c r="J739" s="117">
        <v>2021</v>
      </c>
      <c r="K739" s="139">
        <f t="shared" si="35"/>
        <v>7585477</v>
      </c>
    </row>
    <row r="740" spans="2:11">
      <c r="B740" s="137" t="s">
        <v>4837</v>
      </c>
      <c r="C740" s="43" t="s">
        <v>605</v>
      </c>
      <c r="D740" s="46">
        <v>370</v>
      </c>
      <c r="E740" s="24">
        <v>8712.110810810811</v>
      </c>
      <c r="F740" s="19">
        <f t="shared" si="33"/>
        <v>3223481</v>
      </c>
      <c r="G740" s="119">
        <v>3607.5</v>
      </c>
      <c r="H740" s="26">
        <v>1501.5783783783784</v>
      </c>
      <c r="I740" s="115">
        <f t="shared" si="34"/>
        <v>5416944</v>
      </c>
      <c r="J740" s="117">
        <v>2021</v>
      </c>
      <c r="K740" s="139">
        <f t="shared" si="35"/>
        <v>8640425</v>
      </c>
    </row>
    <row r="741" spans="2:11">
      <c r="B741" s="137" t="s">
        <v>607</v>
      </c>
      <c r="C741" s="43" t="s">
        <v>594</v>
      </c>
      <c r="D741" s="46">
        <v>240</v>
      </c>
      <c r="E741" s="24">
        <v>15898.616666666667</v>
      </c>
      <c r="F741" s="19">
        <f t="shared" si="33"/>
        <v>3815668</v>
      </c>
      <c r="G741" s="119">
        <v>5184</v>
      </c>
      <c r="H741" s="26">
        <v>1281.3034336419753</v>
      </c>
      <c r="I741" s="115">
        <f t="shared" si="34"/>
        <v>6642277</v>
      </c>
      <c r="J741" s="117">
        <v>2021</v>
      </c>
      <c r="K741" s="139">
        <f t="shared" si="35"/>
        <v>10457945</v>
      </c>
    </row>
    <row r="742" spans="2:11">
      <c r="B742" s="137" t="s">
        <v>4838</v>
      </c>
      <c r="C742" s="43" t="s">
        <v>594</v>
      </c>
      <c r="D742" s="46">
        <v>160</v>
      </c>
      <c r="E742" s="24">
        <v>21657.474999999999</v>
      </c>
      <c r="F742" s="19">
        <f t="shared" si="33"/>
        <v>3465196</v>
      </c>
      <c r="G742" s="119">
        <v>5184</v>
      </c>
      <c r="H742" s="26">
        <v>1425.9106867283951</v>
      </c>
      <c r="I742" s="115">
        <f t="shared" si="34"/>
        <v>7391921</v>
      </c>
      <c r="J742" s="117">
        <v>2021</v>
      </c>
      <c r="K742" s="139">
        <f t="shared" si="35"/>
        <v>10857117</v>
      </c>
    </row>
    <row r="743" spans="2:11">
      <c r="B743" s="137" t="s">
        <v>608</v>
      </c>
      <c r="C743" s="43" t="s">
        <v>609</v>
      </c>
      <c r="D743" s="46">
        <v>140</v>
      </c>
      <c r="E743" s="24">
        <v>6963.9857142857145</v>
      </c>
      <c r="F743" s="19">
        <f t="shared" si="33"/>
        <v>974958</v>
      </c>
      <c r="G743" s="119">
        <v>5124</v>
      </c>
      <c r="H743" s="26">
        <v>397.21955503512879</v>
      </c>
      <c r="I743" s="115">
        <f t="shared" si="34"/>
        <v>2035353</v>
      </c>
      <c r="J743" s="117">
        <v>2021</v>
      </c>
      <c r="K743" s="139">
        <f t="shared" si="35"/>
        <v>3010311</v>
      </c>
    </row>
    <row r="744" spans="2:11">
      <c r="B744" s="137" t="s">
        <v>610</v>
      </c>
      <c r="C744" s="43" t="s">
        <v>601</v>
      </c>
      <c r="D744" s="46">
        <v>130</v>
      </c>
      <c r="E744" s="24">
        <v>5980.2692307692305</v>
      </c>
      <c r="F744" s="19">
        <f t="shared" si="33"/>
        <v>777435</v>
      </c>
      <c r="G744" s="119">
        <v>2353</v>
      </c>
      <c r="H744" s="26">
        <v>1191.742456438589</v>
      </c>
      <c r="I744" s="115">
        <f t="shared" si="34"/>
        <v>2804170</v>
      </c>
      <c r="J744" s="117">
        <v>2021</v>
      </c>
      <c r="K744" s="139">
        <f t="shared" si="35"/>
        <v>3581605</v>
      </c>
    </row>
    <row r="745" spans="2:11">
      <c r="B745" s="137" t="s">
        <v>4839</v>
      </c>
      <c r="C745" s="43" t="s">
        <v>601</v>
      </c>
      <c r="D745" s="46">
        <v>300</v>
      </c>
      <c r="E745" s="24">
        <v>13646.476666666667</v>
      </c>
      <c r="F745" s="19">
        <f t="shared" si="33"/>
        <v>4093943</v>
      </c>
      <c r="G745" s="119">
        <v>2715</v>
      </c>
      <c r="H745" s="26">
        <v>1899.6983425414364</v>
      </c>
      <c r="I745" s="115">
        <f t="shared" si="34"/>
        <v>5157681</v>
      </c>
      <c r="J745" s="117">
        <v>2021</v>
      </c>
      <c r="K745" s="139">
        <f t="shared" si="35"/>
        <v>9251624</v>
      </c>
    </row>
    <row r="746" spans="2:11">
      <c r="B746" s="137" t="s">
        <v>4840</v>
      </c>
      <c r="C746" s="43" t="s">
        <v>611</v>
      </c>
      <c r="D746" s="46">
        <v>290</v>
      </c>
      <c r="E746" s="24">
        <v>10940.810344827587</v>
      </c>
      <c r="F746" s="19">
        <f t="shared" si="33"/>
        <v>3172835</v>
      </c>
      <c r="G746" s="119">
        <v>2827.5</v>
      </c>
      <c r="H746" s="26">
        <v>1211.3708222811672</v>
      </c>
      <c r="I746" s="115">
        <f t="shared" si="34"/>
        <v>3425151.0000000005</v>
      </c>
      <c r="J746" s="117">
        <v>2021</v>
      </c>
      <c r="K746" s="139">
        <f t="shared" si="35"/>
        <v>6597986</v>
      </c>
    </row>
    <row r="747" spans="2:11">
      <c r="B747" s="137" t="s">
        <v>4841</v>
      </c>
      <c r="C747" s="43" t="s">
        <v>611</v>
      </c>
      <c r="D747" s="46">
        <v>260</v>
      </c>
      <c r="E747" s="24">
        <v>8661.3192307692316</v>
      </c>
      <c r="F747" s="19">
        <f t="shared" si="33"/>
        <v>2251943</v>
      </c>
      <c r="G747" s="119">
        <v>2535</v>
      </c>
      <c r="H747" s="26">
        <v>1180.2603550295858</v>
      </c>
      <c r="I747" s="115">
        <f t="shared" si="34"/>
        <v>2991960</v>
      </c>
      <c r="J747" s="117">
        <v>2021</v>
      </c>
      <c r="K747" s="139">
        <f t="shared" si="35"/>
        <v>5243903</v>
      </c>
    </row>
    <row r="748" spans="2:11">
      <c r="B748" s="137" t="s">
        <v>612</v>
      </c>
      <c r="C748" s="43" t="s">
        <v>613</v>
      </c>
      <c r="D748" s="46">
        <v>280</v>
      </c>
      <c r="E748" s="24">
        <v>12164.753571428571</v>
      </c>
      <c r="F748" s="19">
        <f t="shared" si="33"/>
        <v>3406131</v>
      </c>
      <c r="G748" s="119">
        <v>2730</v>
      </c>
      <c r="H748" s="26">
        <v>1830.0322344322344</v>
      </c>
      <c r="I748" s="115">
        <f t="shared" si="34"/>
        <v>4995988</v>
      </c>
      <c r="J748" s="117">
        <v>2021</v>
      </c>
      <c r="K748" s="139">
        <f t="shared" si="35"/>
        <v>8402119</v>
      </c>
    </row>
    <row r="749" spans="2:11">
      <c r="B749" s="137" t="s">
        <v>614</v>
      </c>
      <c r="C749" s="43" t="s">
        <v>615</v>
      </c>
      <c r="D749" s="46">
        <v>110</v>
      </c>
      <c r="E749" s="24">
        <v>16860.081818181818</v>
      </c>
      <c r="F749" s="19">
        <f t="shared" si="33"/>
        <v>1854609</v>
      </c>
      <c r="G749" s="119">
        <v>1072.5</v>
      </c>
      <c r="H749" s="26">
        <v>3077.7734265734266</v>
      </c>
      <c r="I749" s="115">
        <f t="shared" si="34"/>
        <v>3300912</v>
      </c>
      <c r="J749" s="117">
        <v>2021</v>
      </c>
      <c r="K749" s="139">
        <f t="shared" si="35"/>
        <v>5155521</v>
      </c>
    </row>
    <row r="750" spans="2:11">
      <c r="B750" s="137" t="s">
        <v>3553</v>
      </c>
      <c r="C750" s="43" t="s">
        <v>3512</v>
      </c>
      <c r="D750" s="46">
        <v>170</v>
      </c>
      <c r="E750" s="24">
        <v>8068.2647058823532</v>
      </c>
      <c r="F750" s="19">
        <f t="shared" si="33"/>
        <v>1371605</v>
      </c>
      <c r="G750" s="119">
        <v>1658</v>
      </c>
      <c r="H750" s="26">
        <v>770.31061519903494</v>
      </c>
      <c r="I750" s="115">
        <f t="shared" si="34"/>
        <v>1277175</v>
      </c>
      <c r="J750" s="117">
        <v>2021</v>
      </c>
      <c r="K750" s="139">
        <f t="shared" si="35"/>
        <v>2648780</v>
      </c>
    </row>
    <row r="751" spans="2:11">
      <c r="B751" s="137" t="s">
        <v>4842</v>
      </c>
      <c r="C751" s="43" t="s">
        <v>613</v>
      </c>
      <c r="D751" s="46">
        <v>310</v>
      </c>
      <c r="E751" s="24">
        <v>16595.822580645163</v>
      </c>
      <c r="F751" s="19">
        <f t="shared" si="33"/>
        <v>5144705.0000000009</v>
      </c>
      <c r="G751" s="119">
        <v>3022.5</v>
      </c>
      <c r="H751" s="26">
        <v>1680.8132340777502</v>
      </c>
      <c r="I751" s="115">
        <f t="shared" si="34"/>
        <v>5080258</v>
      </c>
      <c r="J751" s="117">
        <v>2021</v>
      </c>
      <c r="K751" s="139">
        <f t="shared" si="35"/>
        <v>10224963</v>
      </c>
    </row>
    <row r="752" spans="2:11">
      <c r="B752" s="137" t="s">
        <v>4843</v>
      </c>
      <c r="C752" s="43" t="s">
        <v>594</v>
      </c>
      <c r="D752" s="46">
        <v>250</v>
      </c>
      <c r="E752" s="24">
        <v>63872.832000000002</v>
      </c>
      <c r="F752" s="19">
        <f t="shared" si="33"/>
        <v>15968208</v>
      </c>
      <c r="G752" s="119">
        <v>8100</v>
      </c>
      <c r="H752" s="26">
        <v>7147.0383950617288</v>
      </c>
      <c r="I752" s="115">
        <f t="shared" si="34"/>
        <v>57891011</v>
      </c>
      <c r="J752" s="117">
        <v>2021</v>
      </c>
      <c r="K752" s="139">
        <f t="shared" si="35"/>
        <v>73859219</v>
      </c>
    </row>
    <row r="753" spans="2:11">
      <c r="B753" s="137" t="s">
        <v>4844</v>
      </c>
      <c r="C753" s="43" t="s">
        <v>616</v>
      </c>
      <c r="D753" s="46">
        <v>150</v>
      </c>
      <c r="E753" s="24">
        <v>44735.94</v>
      </c>
      <c r="F753" s="19">
        <f t="shared" si="33"/>
        <v>6710391</v>
      </c>
      <c r="G753" s="119">
        <v>4860</v>
      </c>
      <c r="H753" s="26">
        <v>837.65884773662549</v>
      </c>
      <c r="I753" s="115">
        <f t="shared" si="34"/>
        <v>4071022</v>
      </c>
      <c r="J753" s="117">
        <v>2021</v>
      </c>
      <c r="K753" s="139">
        <f t="shared" si="35"/>
        <v>10781413</v>
      </c>
    </row>
    <row r="754" spans="2:11">
      <c r="B754" s="137" t="s">
        <v>617</v>
      </c>
      <c r="C754" s="43" t="s">
        <v>613</v>
      </c>
      <c r="D754" s="46">
        <v>280</v>
      </c>
      <c r="E754" s="24">
        <v>12164.753571428571</v>
      </c>
      <c r="F754" s="19">
        <f t="shared" si="33"/>
        <v>3406131</v>
      </c>
      <c r="G754" s="119">
        <v>2730</v>
      </c>
      <c r="H754" s="26">
        <v>1830.0322344322344</v>
      </c>
      <c r="I754" s="115">
        <f t="shared" si="34"/>
        <v>4995988</v>
      </c>
      <c r="J754" s="117">
        <v>2021</v>
      </c>
      <c r="K754" s="139">
        <f t="shared" si="35"/>
        <v>8402119</v>
      </c>
    </row>
    <row r="755" spans="2:11">
      <c r="B755" s="137" t="s">
        <v>4845</v>
      </c>
      <c r="C755" s="43" t="s">
        <v>613</v>
      </c>
      <c r="D755" s="46">
        <v>360</v>
      </c>
      <c r="E755" s="24">
        <v>8481.1833333333325</v>
      </c>
      <c r="F755" s="19">
        <f t="shared" si="33"/>
        <v>3053225.9999999995</v>
      </c>
      <c r="G755" s="119">
        <v>3510</v>
      </c>
      <c r="H755" s="26">
        <v>1488.0686609686609</v>
      </c>
      <c r="I755" s="115">
        <f t="shared" si="34"/>
        <v>5223121</v>
      </c>
      <c r="J755" s="117">
        <v>2021</v>
      </c>
      <c r="K755" s="139">
        <f t="shared" si="35"/>
        <v>8276347</v>
      </c>
    </row>
    <row r="756" spans="2:11">
      <c r="B756" s="137" t="s">
        <v>618</v>
      </c>
      <c r="C756" s="43" t="s">
        <v>619</v>
      </c>
      <c r="D756" s="46">
        <v>210</v>
      </c>
      <c r="E756" s="24">
        <v>18824.509523809524</v>
      </c>
      <c r="F756" s="19">
        <f t="shared" si="33"/>
        <v>3953147</v>
      </c>
      <c r="G756" s="119">
        <v>2047.5</v>
      </c>
      <c r="H756" s="26">
        <v>2390.6695970695969</v>
      </c>
      <c r="I756" s="115">
        <f t="shared" si="34"/>
        <v>4894896</v>
      </c>
      <c r="J756" s="117">
        <v>2021</v>
      </c>
      <c r="K756" s="139">
        <f t="shared" si="35"/>
        <v>8848043</v>
      </c>
    </row>
    <row r="757" spans="2:11">
      <c r="B757" s="137" t="s">
        <v>3554</v>
      </c>
      <c r="C757" s="43" t="s">
        <v>3512</v>
      </c>
      <c r="D757" s="46">
        <v>410</v>
      </c>
      <c r="E757" s="24">
        <v>8068.2609756097563</v>
      </c>
      <c r="F757" s="19">
        <f t="shared" si="33"/>
        <v>3307987</v>
      </c>
      <c r="G757" s="119">
        <v>3998</v>
      </c>
      <c r="H757" s="26">
        <v>770.44672336168082</v>
      </c>
      <c r="I757" s="115">
        <f t="shared" si="34"/>
        <v>3080246</v>
      </c>
      <c r="J757" s="117">
        <v>2021</v>
      </c>
      <c r="K757" s="139">
        <f t="shared" si="35"/>
        <v>6388233</v>
      </c>
    </row>
    <row r="758" spans="2:11">
      <c r="B758" s="137" t="s">
        <v>4846</v>
      </c>
      <c r="C758" s="43" t="s">
        <v>620</v>
      </c>
      <c r="D758" s="46">
        <v>880</v>
      </c>
      <c r="E758" s="24">
        <v>3451.3375000000001</v>
      </c>
      <c r="F758" s="19">
        <f t="shared" si="33"/>
        <v>3037177</v>
      </c>
      <c r="G758" s="119">
        <v>8580</v>
      </c>
      <c r="H758" s="26">
        <v>393.69545454545454</v>
      </c>
      <c r="I758" s="115">
        <f t="shared" si="34"/>
        <v>3377907</v>
      </c>
      <c r="J758" s="117">
        <v>2021</v>
      </c>
      <c r="K758" s="139">
        <f t="shared" si="35"/>
        <v>6415084</v>
      </c>
    </row>
    <row r="759" spans="2:11">
      <c r="B759" s="137" t="s">
        <v>3555</v>
      </c>
      <c r="C759" s="43" t="s">
        <v>3512</v>
      </c>
      <c r="D759" s="46">
        <v>670</v>
      </c>
      <c r="E759" s="24">
        <v>6388.0537313432833</v>
      </c>
      <c r="F759" s="19">
        <f t="shared" si="33"/>
        <v>4279996</v>
      </c>
      <c r="G759" s="119">
        <v>6533</v>
      </c>
      <c r="H759" s="26">
        <v>602.23067503444054</v>
      </c>
      <c r="I759" s="115">
        <f t="shared" si="34"/>
        <v>3934373</v>
      </c>
      <c r="J759" s="117">
        <v>2021</v>
      </c>
      <c r="K759" s="139">
        <f t="shared" si="35"/>
        <v>8214369</v>
      </c>
    </row>
    <row r="760" spans="2:11">
      <c r="B760" s="137" t="s">
        <v>4847</v>
      </c>
      <c r="C760" s="43" t="s">
        <v>621</v>
      </c>
      <c r="D760" s="46">
        <v>610</v>
      </c>
      <c r="E760" s="24">
        <v>1104.4491803278688</v>
      </c>
      <c r="F760" s="19">
        <f t="shared" si="33"/>
        <v>673714</v>
      </c>
      <c r="G760" s="119">
        <v>5947.5</v>
      </c>
      <c r="H760" s="26">
        <v>229.84699453551912</v>
      </c>
      <c r="I760" s="115">
        <f t="shared" si="34"/>
        <v>1367015</v>
      </c>
      <c r="J760" s="117">
        <v>2021</v>
      </c>
      <c r="K760" s="139">
        <f t="shared" si="35"/>
        <v>2040729</v>
      </c>
    </row>
    <row r="761" spans="2:11">
      <c r="B761" s="137" t="s">
        <v>4848</v>
      </c>
      <c r="C761" s="43" t="s">
        <v>621</v>
      </c>
      <c r="D761" s="46">
        <v>130</v>
      </c>
      <c r="E761" s="24">
        <v>1815.6307692307691</v>
      </c>
      <c r="F761" s="19">
        <f t="shared" si="33"/>
        <v>236032</v>
      </c>
      <c r="G761" s="119">
        <v>1267.5</v>
      </c>
      <c r="H761" s="26">
        <v>566.8457593688363</v>
      </c>
      <c r="I761" s="115">
        <f t="shared" si="34"/>
        <v>718477</v>
      </c>
      <c r="J761" s="117">
        <v>2021</v>
      </c>
      <c r="K761" s="139">
        <f t="shared" si="35"/>
        <v>954509</v>
      </c>
    </row>
    <row r="762" spans="2:11">
      <c r="B762" s="137" t="s">
        <v>4849</v>
      </c>
      <c r="C762" s="43" t="s">
        <v>622</v>
      </c>
      <c r="D762" s="46">
        <v>500</v>
      </c>
      <c r="E762" s="24">
        <v>7610.4520000000002</v>
      </c>
      <c r="F762" s="19">
        <f t="shared" si="33"/>
        <v>3805226</v>
      </c>
      <c r="G762" s="119">
        <v>4875</v>
      </c>
      <c r="H762" s="26">
        <v>1494.5189743589744</v>
      </c>
      <c r="I762" s="115">
        <f t="shared" si="34"/>
        <v>7285780</v>
      </c>
      <c r="J762" s="117">
        <v>2021</v>
      </c>
      <c r="K762" s="139">
        <f t="shared" si="35"/>
        <v>11091006</v>
      </c>
    </row>
    <row r="763" spans="2:11">
      <c r="B763" s="137" t="s">
        <v>4850</v>
      </c>
      <c r="C763" s="43" t="s">
        <v>622</v>
      </c>
      <c r="D763" s="46">
        <v>340</v>
      </c>
      <c r="E763" s="24">
        <v>9270.7382352941167</v>
      </c>
      <c r="F763" s="19">
        <f t="shared" si="33"/>
        <v>3152050.9999999995</v>
      </c>
      <c r="G763" s="119">
        <v>3315</v>
      </c>
      <c r="H763" s="26">
        <v>1578.8289592760182</v>
      </c>
      <c r="I763" s="115">
        <f t="shared" si="34"/>
        <v>5233818</v>
      </c>
      <c r="J763" s="117">
        <v>2021</v>
      </c>
      <c r="K763" s="139">
        <f t="shared" si="35"/>
        <v>8385869</v>
      </c>
    </row>
    <row r="764" spans="2:11">
      <c r="B764" s="137" t="s">
        <v>4851</v>
      </c>
      <c r="C764" s="43" t="s">
        <v>623</v>
      </c>
      <c r="D764" s="46">
        <v>100</v>
      </c>
      <c r="E764" s="24">
        <v>14338.91</v>
      </c>
      <c r="F764" s="19">
        <f t="shared" si="33"/>
        <v>1433891</v>
      </c>
      <c r="G764" s="119">
        <v>975</v>
      </c>
      <c r="H764" s="26">
        <v>923.35589743589742</v>
      </c>
      <c r="I764" s="115">
        <f t="shared" si="34"/>
        <v>900272</v>
      </c>
      <c r="J764" s="117">
        <v>2021</v>
      </c>
      <c r="K764" s="139">
        <f t="shared" si="35"/>
        <v>2334163</v>
      </c>
    </row>
    <row r="765" spans="2:11">
      <c r="B765" s="137" t="s">
        <v>4852</v>
      </c>
      <c r="C765" s="43" t="s">
        <v>624</v>
      </c>
      <c r="D765" s="46">
        <v>200</v>
      </c>
      <c r="E765" s="24">
        <v>1517.4349999999999</v>
      </c>
      <c r="F765" s="19">
        <f t="shared" si="33"/>
        <v>303487</v>
      </c>
      <c r="G765" s="119">
        <v>1950</v>
      </c>
      <c r="H765" s="26">
        <v>978.65538461538461</v>
      </c>
      <c r="I765" s="115">
        <f t="shared" si="34"/>
        <v>1908378</v>
      </c>
      <c r="J765" s="117">
        <v>2021</v>
      </c>
      <c r="K765" s="139">
        <f t="shared" si="35"/>
        <v>2211865</v>
      </c>
    </row>
    <row r="766" spans="2:11">
      <c r="B766" s="137" t="s">
        <v>625</v>
      </c>
      <c r="C766" s="43" t="s">
        <v>145</v>
      </c>
      <c r="D766" s="46">
        <v>430</v>
      </c>
      <c r="E766" s="24">
        <v>11050.072093023256</v>
      </c>
      <c r="F766" s="19">
        <f t="shared" si="33"/>
        <v>4751531</v>
      </c>
      <c r="G766" s="119">
        <v>4192.5</v>
      </c>
      <c r="H766" s="26">
        <v>727.85116279069769</v>
      </c>
      <c r="I766" s="115">
        <f t="shared" si="34"/>
        <v>3051516</v>
      </c>
      <c r="J766" s="117">
        <v>2021</v>
      </c>
      <c r="K766" s="139">
        <f t="shared" si="35"/>
        <v>7803047</v>
      </c>
    </row>
    <row r="767" spans="2:11">
      <c r="B767" s="137" t="s">
        <v>4853</v>
      </c>
      <c r="C767" s="43" t="s">
        <v>145</v>
      </c>
      <c r="D767" s="46">
        <v>200</v>
      </c>
      <c r="E767" s="24">
        <v>12845.68</v>
      </c>
      <c r="F767" s="19">
        <f t="shared" si="33"/>
        <v>2569136</v>
      </c>
      <c r="G767" s="119">
        <v>1950</v>
      </c>
      <c r="H767" s="26">
        <v>1221.2353846153846</v>
      </c>
      <c r="I767" s="115">
        <f t="shared" si="34"/>
        <v>2381409</v>
      </c>
      <c r="J767" s="117">
        <v>2021</v>
      </c>
      <c r="K767" s="139">
        <f t="shared" si="35"/>
        <v>4950545</v>
      </c>
    </row>
    <row r="768" spans="2:11">
      <c r="B768" s="137" t="s">
        <v>4854</v>
      </c>
      <c r="C768" s="43" t="s">
        <v>626</v>
      </c>
      <c r="D768" s="46">
        <v>150</v>
      </c>
      <c r="E768" s="24">
        <v>5612.4066666666668</v>
      </c>
      <c r="F768" s="19">
        <f t="shared" si="33"/>
        <v>841861</v>
      </c>
      <c r="G768" s="119">
        <v>1462.5</v>
      </c>
      <c r="H768" s="26">
        <v>954.27282051282054</v>
      </c>
      <c r="I768" s="115">
        <f t="shared" si="34"/>
        <v>1395624</v>
      </c>
      <c r="J768" s="117">
        <v>2021</v>
      </c>
      <c r="K768" s="139">
        <f t="shared" si="35"/>
        <v>2237485</v>
      </c>
    </row>
    <row r="769" spans="2:11">
      <c r="B769" s="137" t="s">
        <v>4855</v>
      </c>
      <c r="C769" s="43" t="s">
        <v>626</v>
      </c>
      <c r="D769" s="46">
        <v>110</v>
      </c>
      <c r="E769" s="24">
        <v>18115.790909090909</v>
      </c>
      <c r="F769" s="19">
        <f t="shared" si="33"/>
        <v>1992737</v>
      </c>
      <c r="G769" s="119">
        <v>1072.5</v>
      </c>
      <c r="H769" s="26">
        <v>2127.5515151515151</v>
      </c>
      <c r="I769" s="115">
        <f t="shared" si="34"/>
        <v>2281799</v>
      </c>
      <c r="J769" s="117">
        <v>2021</v>
      </c>
      <c r="K769" s="139">
        <f t="shared" si="35"/>
        <v>4274536</v>
      </c>
    </row>
    <row r="770" spans="2:11">
      <c r="B770" s="137" t="s">
        <v>4856</v>
      </c>
      <c r="C770" s="43" t="s">
        <v>627</v>
      </c>
      <c r="D770" s="46">
        <v>240</v>
      </c>
      <c r="E770" s="24">
        <v>10231.729166666666</v>
      </c>
      <c r="F770" s="19">
        <f t="shared" si="33"/>
        <v>2455615</v>
      </c>
      <c r="G770" s="119">
        <v>2340</v>
      </c>
      <c r="H770" s="26">
        <v>765.59401709401709</v>
      </c>
      <c r="I770" s="115">
        <f t="shared" si="34"/>
        <v>1791490</v>
      </c>
      <c r="J770" s="117">
        <v>2021</v>
      </c>
      <c r="K770" s="139">
        <f t="shared" si="35"/>
        <v>4247105</v>
      </c>
    </row>
    <row r="771" spans="2:11">
      <c r="B771" s="137" t="s">
        <v>4857</v>
      </c>
      <c r="C771" s="43" t="s">
        <v>627</v>
      </c>
      <c r="D771" s="46">
        <v>360</v>
      </c>
      <c r="E771" s="24">
        <v>3240.2333333333331</v>
      </c>
      <c r="F771" s="19">
        <f t="shared" si="33"/>
        <v>1166484</v>
      </c>
      <c r="G771" s="119">
        <v>3510</v>
      </c>
      <c r="H771" s="26">
        <v>628.92051282051284</v>
      </c>
      <c r="I771" s="115">
        <f t="shared" si="34"/>
        <v>2207511</v>
      </c>
      <c r="J771" s="117">
        <v>2021</v>
      </c>
      <c r="K771" s="139">
        <f t="shared" si="35"/>
        <v>3373995</v>
      </c>
    </row>
    <row r="772" spans="2:11">
      <c r="B772" s="137" t="s">
        <v>628</v>
      </c>
      <c r="C772" s="43" t="s">
        <v>629</v>
      </c>
      <c r="D772" s="46">
        <v>90</v>
      </c>
      <c r="E772" s="24">
        <v>12746.088888888889</v>
      </c>
      <c r="F772" s="19">
        <f t="shared" si="33"/>
        <v>1147148</v>
      </c>
      <c r="G772" s="119">
        <v>1944</v>
      </c>
      <c r="H772" s="26">
        <v>1378.8863168724281</v>
      </c>
      <c r="I772" s="115">
        <f t="shared" si="34"/>
        <v>2680555</v>
      </c>
      <c r="J772" s="117">
        <v>2021</v>
      </c>
      <c r="K772" s="139">
        <f t="shared" si="35"/>
        <v>3827703</v>
      </c>
    </row>
    <row r="773" spans="2:11">
      <c r="B773" s="137" t="s">
        <v>4858</v>
      </c>
      <c r="C773" s="43" t="s">
        <v>629</v>
      </c>
      <c r="D773" s="46">
        <v>290</v>
      </c>
      <c r="E773" s="24">
        <v>22472.403448275862</v>
      </c>
      <c r="F773" s="19">
        <f t="shared" si="33"/>
        <v>6516997</v>
      </c>
      <c r="G773" s="119">
        <v>6264</v>
      </c>
      <c r="H773" s="26">
        <v>552.25989782886336</v>
      </c>
      <c r="I773" s="115">
        <f t="shared" si="34"/>
        <v>3459356</v>
      </c>
      <c r="J773" s="117">
        <v>2021</v>
      </c>
      <c r="K773" s="139">
        <f t="shared" si="35"/>
        <v>9976353</v>
      </c>
    </row>
    <row r="774" spans="2:11">
      <c r="B774" s="137" t="s">
        <v>630</v>
      </c>
      <c r="C774" s="43" t="s">
        <v>616</v>
      </c>
      <c r="D774" s="46">
        <v>400</v>
      </c>
      <c r="E774" s="24">
        <v>20132.012500000001</v>
      </c>
      <c r="F774" s="19">
        <f t="shared" si="33"/>
        <v>8052805</v>
      </c>
      <c r="G774" s="119">
        <v>8640</v>
      </c>
      <c r="H774" s="26">
        <v>702.78541666666672</v>
      </c>
      <c r="I774" s="115">
        <f t="shared" si="34"/>
        <v>6072066</v>
      </c>
      <c r="J774" s="117">
        <v>2021</v>
      </c>
      <c r="K774" s="139">
        <f t="shared" si="35"/>
        <v>14124871</v>
      </c>
    </row>
    <row r="775" spans="2:11">
      <c r="B775" s="137" t="s">
        <v>4859</v>
      </c>
      <c r="C775" s="43" t="s">
        <v>616</v>
      </c>
      <c r="D775" s="46">
        <v>230</v>
      </c>
      <c r="E775" s="24">
        <v>20161.273913043478</v>
      </c>
      <c r="F775" s="19">
        <f t="shared" si="33"/>
        <v>4637093</v>
      </c>
      <c r="G775" s="119">
        <v>4968</v>
      </c>
      <c r="H775" s="26">
        <v>488.27516103059583</v>
      </c>
      <c r="I775" s="115">
        <f t="shared" si="34"/>
        <v>2425751</v>
      </c>
      <c r="J775" s="117">
        <v>2021</v>
      </c>
      <c r="K775" s="139">
        <f t="shared" si="35"/>
        <v>7062844</v>
      </c>
    </row>
    <row r="776" spans="2:11">
      <c r="B776" s="137" t="s">
        <v>4860</v>
      </c>
      <c r="C776" s="43" t="s">
        <v>616</v>
      </c>
      <c r="D776" s="46">
        <v>310</v>
      </c>
      <c r="E776" s="24">
        <v>18293.445161290321</v>
      </c>
      <c r="F776" s="19">
        <f t="shared" si="33"/>
        <v>5670968</v>
      </c>
      <c r="G776" s="119">
        <v>6696</v>
      </c>
      <c r="H776" s="26">
        <v>918.34722222222217</v>
      </c>
      <c r="I776" s="115">
        <f t="shared" si="34"/>
        <v>6149253</v>
      </c>
      <c r="J776" s="117">
        <v>2021</v>
      </c>
      <c r="K776" s="139">
        <f t="shared" si="35"/>
        <v>11820221</v>
      </c>
    </row>
    <row r="777" spans="2:11">
      <c r="B777" s="137" t="s">
        <v>4861</v>
      </c>
      <c r="C777" s="43" t="s">
        <v>616</v>
      </c>
      <c r="D777" s="46">
        <v>100</v>
      </c>
      <c r="E777" s="24">
        <v>9051.18</v>
      </c>
      <c r="F777" s="19">
        <f t="shared" si="33"/>
        <v>905118</v>
      </c>
      <c r="G777" s="119">
        <v>2160</v>
      </c>
      <c r="H777" s="26">
        <v>582.67268518518517</v>
      </c>
      <c r="I777" s="115">
        <f t="shared" si="34"/>
        <v>1258573</v>
      </c>
      <c r="J777" s="117">
        <v>2021</v>
      </c>
      <c r="K777" s="139">
        <f t="shared" si="35"/>
        <v>2163691</v>
      </c>
    </row>
    <row r="778" spans="2:11">
      <c r="B778" s="137" t="s">
        <v>4862</v>
      </c>
      <c r="C778" s="43" t="s">
        <v>631</v>
      </c>
      <c r="D778" s="46">
        <v>1410</v>
      </c>
      <c r="E778" s="24">
        <v>1117.054609929078</v>
      </c>
      <c r="F778" s="19">
        <f t="shared" si="33"/>
        <v>1575047</v>
      </c>
      <c r="G778" s="119">
        <v>13747.5</v>
      </c>
      <c r="H778" s="26">
        <v>183.06164757228586</v>
      </c>
      <c r="I778" s="115">
        <f t="shared" si="34"/>
        <v>2516640</v>
      </c>
      <c r="J778" s="117">
        <v>2021</v>
      </c>
      <c r="K778" s="139">
        <f t="shared" si="35"/>
        <v>4091687</v>
      </c>
    </row>
    <row r="779" spans="2:11">
      <c r="B779" s="137" t="s">
        <v>4863</v>
      </c>
      <c r="C779" s="43" t="s">
        <v>631</v>
      </c>
      <c r="D779" s="46">
        <v>410</v>
      </c>
      <c r="E779" s="24">
        <v>549.56829268292688</v>
      </c>
      <c r="F779" s="19">
        <f t="shared" si="33"/>
        <v>225323.00000000003</v>
      </c>
      <c r="G779" s="119">
        <v>3997.5</v>
      </c>
      <c r="H779" s="26">
        <v>149.34909318323952</v>
      </c>
      <c r="I779" s="115">
        <f t="shared" si="34"/>
        <v>597023</v>
      </c>
      <c r="J779" s="117">
        <v>2021</v>
      </c>
      <c r="K779" s="139">
        <f t="shared" si="35"/>
        <v>822346</v>
      </c>
    </row>
    <row r="780" spans="2:11">
      <c r="B780" s="137" t="s">
        <v>3556</v>
      </c>
      <c r="C780" s="43" t="s">
        <v>3512</v>
      </c>
      <c r="D780" s="46">
        <v>230</v>
      </c>
      <c r="E780" s="24">
        <v>17337.7</v>
      </c>
      <c r="F780" s="19">
        <f t="shared" ref="F780:F843" si="36">IFERROR(D780*E780,0)</f>
        <v>3987671</v>
      </c>
      <c r="G780" s="119">
        <v>7452</v>
      </c>
      <c r="H780" s="26">
        <v>662.75993022007515</v>
      </c>
      <c r="I780" s="115">
        <f t="shared" ref="I780:I843" si="37">IFERROR(G780*H780,"")</f>
        <v>4938887</v>
      </c>
      <c r="J780" s="117">
        <v>2021</v>
      </c>
      <c r="K780" s="139">
        <f t="shared" ref="K780:K843" si="38">IFERROR(ROUND((F780+I780),0),0)</f>
        <v>8926558</v>
      </c>
    </row>
    <row r="781" spans="2:11">
      <c r="B781" s="137" t="s">
        <v>4864</v>
      </c>
      <c r="C781" s="43" t="s">
        <v>594</v>
      </c>
      <c r="D781" s="46">
        <v>120</v>
      </c>
      <c r="E781" s="24">
        <v>12678.058333333332</v>
      </c>
      <c r="F781" s="19">
        <f t="shared" si="36"/>
        <v>1521367</v>
      </c>
      <c r="G781" s="119">
        <v>2592</v>
      </c>
      <c r="H781" s="26">
        <v>1914.4371141975309</v>
      </c>
      <c r="I781" s="115">
        <f t="shared" si="37"/>
        <v>4962221</v>
      </c>
      <c r="J781" s="117">
        <v>2021</v>
      </c>
      <c r="K781" s="139">
        <f t="shared" si="38"/>
        <v>6483588</v>
      </c>
    </row>
    <row r="782" spans="2:11">
      <c r="B782" s="137" t="s">
        <v>632</v>
      </c>
      <c r="C782" s="43" t="s">
        <v>633</v>
      </c>
      <c r="D782" s="46">
        <v>400</v>
      </c>
      <c r="E782" s="24">
        <v>3020.87</v>
      </c>
      <c r="F782" s="19">
        <f t="shared" si="36"/>
        <v>1208348</v>
      </c>
      <c r="G782" s="119">
        <v>3900</v>
      </c>
      <c r="H782" s="26">
        <v>490.93666666666667</v>
      </c>
      <c r="I782" s="115">
        <f t="shared" si="37"/>
        <v>1914653</v>
      </c>
      <c r="J782" s="117">
        <v>2021</v>
      </c>
      <c r="K782" s="139">
        <f t="shared" si="38"/>
        <v>3123001</v>
      </c>
    </row>
    <row r="783" spans="2:11">
      <c r="B783" s="137" t="s">
        <v>4865</v>
      </c>
      <c r="C783" s="43" t="s">
        <v>633</v>
      </c>
      <c r="D783" s="46">
        <v>410</v>
      </c>
      <c r="E783" s="24">
        <v>4523.5585365853658</v>
      </c>
      <c r="F783" s="19">
        <f t="shared" si="36"/>
        <v>1854659</v>
      </c>
      <c r="G783" s="119">
        <v>3997.5</v>
      </c>
      <c r="H783" s="26">
        <v>286.59887429643527</v>
      </c>
      <c r="I783" s="115">
        <f t="shared" si="37"/>
        <v>1145679</v>
      </c>
      <c r="J783" s="117">
        <v>2021</v>
      </c>
      <c r="K783" s="139">
        <f t="shared" si="38"/>
        <v>3000338</v>
      </c>
    </row>
    <row r="784" spans="2:11">
      <c r="B784" s="137" t="s">
        <v>634</v>
      </c>
      <c r="C784" s="43" t="s">
        <v>635</v>
      </c>
      <c r="D784" s="46">
        <v>200</v>
      </c>
      <c r="E784" s="24">
        <v>22966.47</v>
      </c>
      <c r="F784" s="19">
        <f t="shared" si="36"/>
        <v>4593294</v>
      </c>
      <c r="G784" s="119">
        <v>1950</v>
      </c>
      <c r="H784" s="26">
        <v>2787.7697435897435</v>
      </c>
      <c r="I784" s="115">
        <f t="shared" si="37"/>
        <v>5436151</v>
      </c>
      <c r="J784" s="117">
        <v>2021</v>
      </c>
      <c r="K784" s="139">
        <f t="shared" si="38"/>
        <v>10029445</v>
      </c>
    </row>
    <row r="785" spans="2:11">
      <c r="B785" s="137" t="s">
        <v>4866</v>
      </c>
      <c r="C785" s="43" t="s">
        <v>635</v>
      </c>
      <c r="D785" s="46">
        <v>300</v>
      </c>
      <c r="E785" s="24">
        <v>13826.313333333334</v>
      </c>
      <c r="F785" s="19">
        <f t="shared" si="36"/>
        <v>4147894</v>
      </c>
      <c r="G785" s="119">
        <v>2925</v>
      </c>
      <c r="H785" s="26">
        <v>1624.4639316239316</v>
      </c>
      <c r="I785" s="115">
        <f t="shared" si="37"/>
        <v>4751557</v>
      </c>
      <c r="J785" s="117">
        <v>2021</v>
      </c>
      <c r="K785" s="139">
        <f t="shared" si="38"/>
        <v>8899451</v>
      </c>
    </row>
    <row r="786" spans="2:11">
      <c r="B786" s="137" t="s">
        <v>4867</v>
      </c>
      <c r="C786" s="43" t="s">
        <v>636</v>
      </c>
      <c r="D786" s="46">
        <v>100</v>
      </c>
      <c r="E786" s="24">
        <v>14625.7</v>
      </c>
      <c r="F786" s="19">
        <f t="shared" si="36"/>
        <v>1462570</v>
      </c>
      <c r="G786" s="119">
        <v>975</v>
      </c>
      <c r="H786" s="26">
        <v>2800.4748717948719</v>
      </c>
      <c r="I786" s="115">
        <f t="shared" si="37"/>
        <v>2730463</v>
      </c>
      <c r="J786" s="117">
        <v>2021</v>
      </c>
      <c r="K786" s="139">
        <f t="shared" si="38"/>
        <v>4193033</v>
      </c>
    </row>
    <row r="787" spans="2:11">
      <c r="B787" s="137" t="s">
        <v>4868</v>
      </c>
      <c r="C787" s="43" t="s">
        <v>636</v>
      </c>
      <c r="D787" s="46">
        <v>190</v>
      </c>
      <c r="E787" s="24">
        <v>9865.1105263157897</v>
      </c>
      <c r="F787" s="19">
        <f t="shared" si="36"/>
        <v>1874371</v>
      </c>
      <c r="G787" s="119">
        <v>1852.5</v>
      </c>
      <c r="H787" s="26">
        <v>2323.17354925776</v>
      </c>
      <c r="I787" s="115">
        <f t="shared" si="37"/>
        <v>4303679</v>
      </c>
      <c r="J787" s="117">
        <v>2021</v>
      </c>
      <c r="K787" s="139">
        <f t="shared" si="38"/>
        <v>6178050</v>
      </c>
    </row>
    <row r="788" spans="2:11">
      <c r="B788" s="137" t="s">
        <v>637</v>
      </c>
      <c r="C788" s="43" t="s">
        <v>633</v>
      </c>
      <c r="D788" s="46">
        <v>400</v>
      </c>
      <c r="E788" s="24">
        <v>3020.87</v>
      </c>
      <c r="F788" s="19">
        <f t="shared" si="36"/>
        <v>1208348</v>
      </c>
      <c r="G788" s="119">
        <v>3900</v>
      </c>
      <c r="H788" s="26">
        <v>490.93666666666667</v>
      </c>
      <c r="I788" s="115">
        <f t="shared" si="37"/>
        <v>1914653</v>
      </c>
      <c r="J788" s="117">
        <v>2021</v>
      </c>
      <c r="K788" s="139">
        <f t="shared" si="38"/>
        <v>3123001</v>
      </c>
    </row>
    <row r="789" spans="2:11">
      <c r="B789" s="137" t="s">
        <v>4869</v>
      </c>
      <c r="C789" s="43" t="s">
        <v>633</v>
      </c>
      <c r="D789" s="46">
        <v>1240</v>
      </c>
      <c r="E789" s="24">
        <v>3989.1717741935486</v>
      </c>
      <c r="F789" s="19">
        <f t="shared" si="36"/>
        <v>4946573</v>
      </c>
      <c r="G789" s="119">
        <v>12090</v>
      </c>
      <c r="H789" s="26">
        <v>231.6144747725393</v>
      </c>
      <c r="I789" s="115">
        <f t="shared" si="37"/>
        <v>2800219</v>
      </c>
      <c r="J789" s="117">
        <v>2021</v>
      </c>
      <c r="K789" s="139">
        <f t="shared" si="38"/>
        <v>7746792</v>
      </c>
    </row>
    <row r="790" spans="2:11">
      <c r="B790" s="137" t="s">
        <v>3557</v>
      </c>
      <c r="C790" s="43" t="s">
        <v>3512</v>
      </c>
      <c r="D790" s="46">
        <v>5830</v>
      </c>
      <c r="E790" s="24">
        <v>6522.1771869639797</v>
      </c>
      <c r="F790" s="19">
        <f t="shared" si="36"/>
        <v>38024293</v>
      </c>
      <c r="G790" s="119">
        <v>52762</v>
      </c>
      <c r="H790" s="26">
        <v>831.58439786209772</v>
      </c>
      <c r="I790" s="115">
        <f t="shared" si="37"/>
        <v>43876056</v>
      </c>
      <c r="J790" s="117">
        <v>2021</v>
      </c>
      <c r="K790" s="139">
        <f t="shared" si="38"/>
        <v>81900349</v>
      </c>
    </row>
    <row r="791" spans="2:11">
      <c r="B791" s="137" t="s">
        <v>4870</v>
      </c>
      <c r="C791" s="43" t="s">
        <v>638</v>
      </c>
      <c r="D791" s="46">
        <v>2280</v>
      </c>
      <c r="E791" s="24">
        <v>700.69912280701749</v>
      </c>
      <c r="F791" s="19">
        <f t="shared" si="36"/>
        <v>1597593.9999999998</v>
      </c>
      <c r="G791" s="119">
        <v>20634</v>
      </c>
      <c r="H791" s="26">
        <v>187.0529223611515</v>
      </c>
      <c r="I791" s="115">
        <f t="shared" si="37"/>
        <v>3859650</v>
      </c>
      <c r="J791" s="117">
        <v>2021</v>
      </c>
      <c r="K791" s="139">
        <f t="shared" si="38"/>
        <v>5457244</v>
      </c>
    </row>
    <row r="792" spans="2:11">
      <c r="B792" s="137" t="s">
        <v>639</v>
      </c>
      <c r="C792" s="43" t="s">
        <v>640</v>
      </c>
      <c r="D792" s="46">
        <v>360</v>
      </c>
      <c r="E792" s="24">
        <v>5372.0111111111109</v>
      </c>
      <c r="F792" s="19">
        <f t="shared" si="36"/>
        <v>1933924</v>
      </c>
      <c r="G792" s="119">
        <v>3510</v>
      </c>
      <c r="H792" s="26">
        <v>1140.0495726495726</v>
      </c>
      <c r="I792" s="115">
        <f t="shared" si="37"/>
        <v>4001574</v>
      </c>
      <c r="J792" s="117">
        <v>2021</v>
      </c>
      <c r="K792" s="139">
        <f t="shared" si="38"/>
        <v>5935498</v>
      </c>
    </row>
    <row r="793" spans="2:11">
      <c r="B793" s="137" t="s">
        <v>4871</v>
      </c>
      <c r="C793" s="43" t="s">
        <v>640</v>
      </c>
      <c r="D793" s="46">
        <v>140</v>
      </c>
      <c r="E793" s="24">
        <v>15933.214285714286</v>
      </c>
      <c r="F793" s="19">
        <f t="shared" si="36"/>
        <v>2230650</v>
      </c>
      <c r="G793" s="119">
        <v>1365</v>
      </c>
      <c r="H793" s="26">
        <v>2644.559706959707</v>
      </c>
      <c r="I793" s="115">
        <f t="shared" si="37"/>
        <v>3609824</v>
      </c>
      <c r="J793" s="117">
        <v>2021</v>
      </c>
      <c r="K793" s="139">
        <f t="shared" si="38"/>
        <v>5840474</v>
      </c>
    </row>
    <row r="794" spans="2:11">
      <c r="B794" s="137" t="s">
        <v>641</v>
      </c>
      <c r="C794" s="43" t="s">
        <v>127</v>
      </c>
      <c r="D794" s="46">
        <v>140</v>
      </c>
      <c r="E794" s="24">
        <v>4312.45</v>
      </c>
      <c r="F794" s="19">
        <f t="shared" si="36"/>
        <v>603743</v>
      </c>
      <c r="G794" s="119">
        <v>3024</v>
      </c>
      <c r="H794" s="26">
        <v>471.90112433862436</v>
      </c>
      <c r="I794" s="115">
        <f t="shared" si="37"/>
        <v>1427029</v>
      </c>
      <c r="J794" s="117">
        <v>2021</v>
      </c>
      <c r="K794" s="139">
        <f t="shared" si="38"/>
        <v>2030772</v>
      </c>
    </row>
    <row r="795" spans="2:11">
      <c r="B795" s="137" t="s">
        <v>4872</v>
      </c>
      <c r="C795" s="43" t="s">
        <v>127</v>
      </c>
      <c r="D795" s="46">
        <v>420</v>
      </c>
      <c r="E795" s="24">
        <v>11776.94761904762</v>
      </c>
      <c r="F795" s="19">
        <f t="shared" si="36"/>
        <v>4946318</v>
      </c>
      <c r="G795" s="119">
        <v>9072</v>
      </c>
      <c r="H795" s="26">
        <v>496.01003086419752</v>
      </c>
      <c r="I795" s="115">
        <f t="shared" si="37"/>
        <v>4499803</v>
      </c>
      <c r="J795" s="117">
        <v>2021</v>
      </c>
      <c r="K795" s="139">
        <f t="shared" si="38"/>
        <v>9446121</v>
      </c>
    </row>
    <row r="796" spans="2:11">
      <c r="B796" s="137" t="s">
        <v>4873</v>
      </c>
      <c r="C796" s="43" t="s">
        <v>169</v>
      </c>
      <c r="D796" s="46">
        <v>770</v>
      </c>
      <c r="E796" s="24">
        <v>8218.1831168831177</v>
      </c>
      <c r="F796" s="19">
        <f t="shared" si="36"/>
        <v>6328001.0000000009</v>
      </c>
      <c r="G796" s="119">
        <v>15015</v>
      </c>
      <c r="H796" s="26">
        <v>399.12400932400931</v>
      </c>
      <c r="I796" s="115">
        <f t="shared" si="37"/>
        <v>5992847</v>
      </c>
      <c r="J796" s="117">
        <v>2021</v>
      </c>
      <c r="K796" s="139">
        <f t="shared" si="38"/>
        <v>12320848</v>
      </c>
    </row>
    <row r="797" spans="2:11">
      <c r="B797" s="137" t="s">
        <v>4874</v>
      </c>
      <c r="C797" s="43" t="s">
        <v>169</v>
      </c>
      <c r="D797" s="46">
        <v>120</v>
      </c>
      <c r="E797" s="24">
        <v>34936.866666666669</v>
      </c>
      <c r="F797" s="19">
        <f t="shared" si="36"/>
        <v>4192424</v>
      </c>
      <c r="G797" s="119">
        <v>2340</v>
      </c>
      <c r="H797" s="26">
        <v>1165.6918803418803</v>
      </c>
      <c r="I797" s="115">
        <f t="shared" si="37"/>
        <v>2727719</v>
      </c>
      <c r="J797" s="117">
        <v>2021</v>
      </c>
      <c r="K797" s="139">
        <f t="shared" si="38"/>
        <v>6920143</v>
      </c>
    </row>
    <row r="798" spans="2:11">
      <c r="B798" s="137" t="s">
        <v>642</v>
      </c>
      <c r="C798" s="43" t="s">
        <v>643</v>
      </c>
      <c r="D798" s="46">
        <v>230</v>
      </c>
      <c r="E798" s="24">
        <v>2541.9086956521737</v>
      </c>
      <c r="F798" s="19">
        <f t="shared" si="36"/>
        <v>584639</v>
      </c>
      <c r="G798" s="119">
        <v>2242.5</v>
      </c>
      <c r="H798" s="26">
        <v>1323.4367892976588</v>
      </c>
      <c r="I798" s="115">
        <f t="shared" si="37"/>
        <v>2967807</v>
      </c>
      <c r="J798" s="117">
        <v>2021</v>
      </c>
      <c r="K798" s="139">
        <f t="shared" si="38"/>
        <v>3552446</v>
      </c>
    </row>
    <row r="799" spans="2:11">
      <c r="B799" s="137" t="s">
        <v>4875</v>
      </c>
      <c r="C799" s="43" t="s">
        <v>3512</v>
      </c>
      <c r="D799" s="46">
        <v>150</v>
      </c>
      <c r="E799" s="24">
        <v>14861.146666666667</v>
      </c>
      <c r="F799" s="19">
        <f t="shared" si="36"/>
        <v>2229172</v>
      </c>
      <c r="G799" s="119">
        <v>2925</v>
      </c>
      <c r="H799" s="26">
        <v>0</v>
      </c>
      <c r="I799" s="115">
        <f t="shared" si="37"/>
        <v>0</v>
      </c>
      <c r="J799" s="117">
        <v>2021</v>
      </c>
      <c r="K799" s="139">
        <f t="shared" si="38"/>
        <v>2229172</v>
      </c>
    </row>
    <row r="800" spans="2:11">
      <c r="B800" s="137" t="s">
        <v>4876</v>
      </c>
      <c r="C800" s="43" t="s">
        <v>592</v>
      </c>
      <c r="D800" s="46">
        <v>50</v>
      </c>
      <c r="E800" s="24">
        <v>9353.9</v>
      </c>
      <c r="F800" s="19">
        <f t="shared" si="36"/>
        <v>467695</v>
      </c>
      <c r="G800" s="119">
        <v>975</v>
      </c>
      <c r="H800" s="26">
        <v>1689.3107692307692</v>
      </c>
      <c r="I800" s="115">
        <f t="shared" si="37"/>
        <v>1647078</v>
      </c>
      <c r="J800" s="117">
        <v>2021</v>
      </c>
      <c r="K800" s="139">
        <f t="shared" si="38"/>
        <v>2114773</v>
      </c>
    </row>
    <row r="801" spans="2:11">
      <c r="B801" s="137" t="s">
        <v>644</v>
      </c>
      <c r="C801" s="43" t="s">
        <v>643</v>
      </c>
      <c r="D801" s="46">
        <v>230</v>
      </c>
      <c r="E801" s="24">
        <v>11251.334782608696</v>
      </c>
      <c r="F801" s="19">
        <f t="shared" si="36"/>
        <v>2587807</v>
      </c>
      <c r="G801" s="119">
        <v>2242.5</v>
      </c>
      <c r="H801" s="26">
        <v>1715.5224080267558</v>
      </c>
      <c r="I801" s="115">
        <f t="shared" si="37"/>
        <v>3847059</v>
      </c>
      <c r="J801" s="117">
        <v>2021</v>
      </c>
      <c r="K801" s="139">
        <f t="shared" si="38"/>
        <v>6434866</v>
      </c>
    </row>
    <row r="802" spans="2:11">
      <c r="B802" s="137" t="s">
        <v>645</v>
      </c>
      <c r="C802" s="43" t="s">
        <v>646</v>
      </c>
      <c r="D802" s="46">
        <v>100</v>
      </c>
      <c r="E802" s="24">
        <v>12242.26</v>
      </c>
      <c r="F802" s="19">
        <f t="shared" si="36"/>
        <v>1224226</v>
      </c>
      <c r="G802" s="119">
        <v>6180</v>
      </c>
      <c r="H802" s="26">
        <v>405.17265372168282</v>
      </c>
      <c r="I802" s="115">
        <f t="shared" si="37"/>
        <v>2503967</v>
      </c>
      <c r="J802" s="117">
        <v>2021</v>
      </c>
      <c r="K802" s="139">
        <f t="shared" si="38"/>
        <v>3728193</v>
      </c>
    </row>
    <row r="803" spans="2:11">
      <c r="B803" s="137" t="s">
        <v>647</v>
      </c>
      <c r="C803" s="43" t="s">
        <v>648</v>
      </c>
      <c r="D803" s="46">
        <v>270</v>
      </c>
      <c r="E803" s="24">
        <v>9544.3037037037029</v>
      </c>
      <c r="F803" s="19">
        <f t="shared" si="36"/>
        <v>2576962</v>
      </c>
      <c r="G803" s="119">
        <v>2632.5</v>
      </c>
      <c r="H803" s="26">
        <v>1683.3257359924028</v>
      </c>
      <c r="I803" s="115">
        <f t="shared" si="37"/>
        <v>4431355</v>
      </c>
      <c r="J803" s="117">
        <v>2021</v>
      </c>
      <c r="K803" s="139">
        <f t="shared" si="38"/>
        <v>7008317</v>
      </c>
    </row>
    <row r="804" spans="2:11">
      <c r="B804" s="137" t="s">
        <v>649</v>
      </c>
      <c r="C804" s="43" t="s">
        <v>646</v>
      </c>
      <c r="D804" s="46">
        <v>70</v>
      </c>
      <c r="E804" s="24">
        <v>12915.8</v>
      </c>
      <c r="F804" s="19">
        <f t="shared" si="36"/>
        <v>904106</v>
      </c>
      <c r="G804" s="119">
        <v>4326</v>
      </c>
      <c r="H804" s="26">
        <v>502.22723069810451</v>
      </c>
      <c r="I804" s="115">
        <f t="shared" si="37"/>
        <v>2172635</v>
      </c>
      <c r="J804" s="117">
        <v>2021</v>
      </c>
      <c r="K804" s="139">
        <f t="shared" si="38"/>
        <v>3076741</v>
      </c>
    </row>
    <row r="805" spans="2:11">
      <c r="B805" s="137" t="s">
        <v>650</v>
      </c>
      <c r="C805" s="43" t="s">
        <v>651</v>
      </c>
      <c r="D805" s="46">
        <v>220</v>
      </c>
      <c r="E805" s="24">
        <v>14429.545454545454</v>
      </c>
      <c r="F805" s="19">
        <f t="shared" si="36"/>
        <v>3174500</v>
      </c>
      <c r="G805" s="119">
        <v>3982</v>
      </c>
      <c r="H805" s="26">
        <v>1290.9748869914615</v>
      </c>
      <c r="I805" s="115">
        <f t="shared" si="37"/>
        <v>5140662</v>
      </c>
      <c r="J805" s="117">
        <v>2021</v>
      </c>
      <c r="K805" s="139">
        <f t="shared" si="38"/>
        <v>8315162</v>
      </c>
    </row>
    <row r="806" spans="2:11">
      <c r="B806" s="137" t="s">
        <v>4877</v>
      </c>
      <c r="C806" s="43" t="s">
        <v>651</v>
      </c>
      <c r="D806" s="46">
        <v>50</v>
      </c>
      <c r="E806" s="24">
        <v>5330.38</v>
      </c>
      <c r="F806" s="19">
        <f t="shared" si="36"/>
        <v>266519</v>
      </c>
      <c r="G806" s="119">
        <v>905</v>
      </c>
      <c r="H806" s="26">
        <v>2557.1701657458561</v>
      </c>
      <c r="I806" s="115">
        <f t="shared" si="37"/>
        <v>2314239</v>
      </c>
      <c r="J806" s="117">
        <v>2021</v>
      </c>
      <c r="K806" s="139">
        <f t="shared" si="38"/>
        <v>2580758</v>
      </c>
    </row>
    <row r="807" spans="2:11">
      <c r="B807" s="137" t="s">
        <v>652</v>
      </c>
      <c r="C807" s="43" t="s">
        <v>646</v>
      </c>
      <c r="D807" s="46">
        <v>150</v>
      </c>
      <c r="E807" s="24">
        <v>10520.546666666667</v>
      </c>
      <c r="F807" s="19">
        <f t="shared" si="36"/>
        <v>1578082</v>
      </c>
      <c r="G807" s="119">
        <v>1462.5</v>
      </c>
      <c r="H807" s="26">
        <v>2849.6936752136753</v>
      </c>
      <c r="I807" s="115">
        <f t="shared" si="37"/>
        <v>4167677</v>
      </c>
      <c r="J807" s="117">
        <v>2021</v>
      </c>
      <c r="K807" s="139">
        <f t="shared" si="38"/>
        <v>5745759</v>
      </c>
    </row>
    <row r="808" spans="2:11">
      <c r="B808" s="137" t="s">
        <v>653</v>
      </c>
      <c r="C808" s="43" t="s">
        <v>646</v>
      </c>
      <c r="D808" s="46">
        <v>80</v>
      </c>
      <c r="E808" s="24">
        <v>5198.3249999999998</v>
      </c>
      <c r="F808" s="19">
        <f t="shared" si="36"/>
        <v>415866</v>
      </c>
      <c r="G808" s="119">
        <v>780</v>
      </c>
      <c r="H808" s="26">
        <v>2647.3371794871796</v>
      </c>
      <c r="I808" s="115">
        <f t="shared" si="37"/>
        <v>2064923</v>
      </c>
      <c r="J808" s="117">
        <v>2021</v>
      </c>
      <c r="K808" s="139">
        <f t="shared" si="38"/>
        <v>2480789</v>
      </c>
    </row>
    <row r="809" spans="2:11">
      <c r="B809" s="137" t="s">
        <v>654</v>
      </c>
      <c r="C809" s="43" t="s">
        <v>646</v>
      </c>
      <c r="D809" s="46">
        <v>150</v>
      </c>
      <c r="E809" s="24">
        <v>10520.546666666667</v>
      </c>
      <c r="F809" s="19">
        <f t="shared" si="36"/>
        <v>1578082</v>
      </c>
      <c r="G809" s="119">
        <v>1462.5</v>
      </c>
      <c r="H809" s="26">
        <v>2849.6936752136753</v>
      </c>
      <c r="I809" s="115">
        <f t="shared" si="37"/>
        <v>4167677</v>
      </c>
      <c r="J809" s="117">
        <v>2021</v>
      </c>
      <c r="K809" s="139">
        <f t="shared" si="38"/>
        <v>5745759</v>
      </c>
    </row>
    <row r="810" spans="2:11">
      <c r="B810" s="137" t="s">
        <v>4878</v>
      </c>
      <c r="C810" s="43" t="s">
        <v>646</v>
      </c>
      <c r="D810" s="46">
        <v>330</v>
      </c>
      <c r="E810" s="24">
        <v>10677.578787878789</v>
      </c>
      <c r="F810" s="19">
        <f t="shared" si="36"/>
        <v>3523601.0000000005</v>
      </c>
      <c r="G810" s="119">
        <v>3217.5</v>
      </c>
      <c r="H810" s="26">
        <v>1949.0933954933955</v>
      </c>
      <c r="I810" s="115">
        <f t="shared" si="37"/>
        <v>6271208</v>
      </c>
      <c r="J810" s="117">
        <v>2021</v>
      </c>
      <c r="K810" s="139">
        <f t="shared" si="38"/>
        <v>9794809</v>
      </c>
    </row>
    <row r="811" spans="2:11">
      <c r="B811" s="137" t="s">
        <v>655</v>
      </c>
      <c r="C811" s="43" t="s">
        <v>656</v>
      </c>
      <c r="D811" s="46">
        <v>270</v>
      </c>
      <c r="E811" s="24">
        <v>9116.9555555555562</v>
      </c>
      <c r="F811" s="19">
        <f t="shared" si="36"/>
        <v>2461578</v>
      </c>
      <c r="G811" s="119">
        <v>5832</v>
      </c>
      <c r="H811" s="26">
        <v>867.37465706447188</v>
      </c>
      <c r="I811" s="115">
        <f t="shared" si="37"/>
        <v>5058529</v>
      </c>
      <c r="J811" s="117">
        <v>2021</v>
      </c>
      <c r="K811" s="139">
        <f t="shared" si="38"/>
        <v>7520107</v>
      </c>
    </row>
    <row r="812" spans="2:11">
      <c r="B812" s="137" t="s">
        <v>4879</v>
      </c>
      <c r="C812" s="43" t="s">
        <v>657</v>
      </c>
      <c r="D812" s="46">
        <v>350</v>
      </c>
      <c r="E812" s="24">
        <v>44198.171428571426</v>
      </c>
      <c r="F812" s="19">
        <f t="shared" si="36"/>
        <v>15469360</v>
      </c>
      <c r="G812" s="119">
        <v>3412.5</v>
      </c>
      <c r="H812" s="26">
        <v>2119.7825641025643</v>
      </c>
      <c r="I812" s="115">
        <f t="shared" si="37"/>
        <v>7233758.0000000009</v>
      </c>
      <c r="J812" s="117">
        <v>2021</v>
      </c>
      <c r="K812" s="139">
        <f t="shared" si="38"/>
        <v>22703118</v>
      </c>
    </row>
    <row r="813" spans="2:11">
      <c r="B813" s="137" t="s">
        <v>4880</v>
      </c>
      <c r="C813" s="43" t="s">
        <v>657</v>
      </c>
      <c r="D813" s="46">
        <v>200</v>
      </c>
      <c r="E813" s="24">
        <v>37810.370000000003</v>
      </c>
      <c r="F813" s="19">
        <f t="shared" si="36"/>
        <v>7562074.0000000009</v>
      </c>
      <c r="G813" s="119">
        <v>3620</v>
      </c>
      <c r="H813" s="26">
        <v>1386.796685082873</v>
      </c>
      <c r="I813" s="115">
        <f t="shared" si="37"/>
        <v>5020204</v>
      </c>
      <c r="J813" s="117">
        <v>2021</v>
      </c>
      <c r="K813" s="139">
        <f t="shared" si="38"/>
        <v>12582278</v>
      </c>
    </row>
    <row r="814" spans="2:11">
      <c r="B814" s="137" t="s">
        <v>4881</v>
      </c>
      <c r="C814" s="43" t="s">
        <v>3512</v>
      </c>
      <c r="D814" s="46">
        <v>70</v>
      </c>
      <c r="E814" s="24">
        <v>20313.428571428572</v>
      </c>
      <c r="F814" s="19">
        <f t="shared" si="36"/>
        <v>1421940</v>
      </c>
      <c r="G814" s="119">
        <v>1267</v>
      </c>
      <c r="H814" s="26">
        <v>0</v>
      </c>
      <c r="I814" s="115">
        <f t="shared" si="37"/>
        <v>0</v>
      </c>
      <c r="J814" s="117">
        <v>2021</v>
      </c>
      <c r="K814" s="139">
        <f t="shared" si="38"/>
        <v>1421940</v>
      </c>
    </row>
    <row r="815" spans="2:11">
      <c r="B815" s="137" t="s">
        <v>4882</v>
      </c>
      <c r="C815" s="43" t="s">
        <v>3512</v>
      </c>
      <c r="D815" s="46">
        <v>150</v>
      </c>
      <c r="E815" s="24">
        <v>13071.38</v>
      </c>
      <c r="F815" s="19">
        <f t="shared" si="36"/>
        <v>1960706.9999999998</v>
      </c>
      <c r="G815" s="119">
        <v>3240</v>
      </c>
      <c r="H815" s="26">
        <v>0</v>
      </c>
      <c r="I815" s="115">
        <f t="shared" si="37"/>
        <v>0</v>
      </c>
      <c r="J815" s="117">
        <v>2021</v>
      </c>
      <c r="K815" s="139">
        <f t="shared" si="38"/>
        <v>1960707</v>
      </c>
    </row>
    <row r="816" spans="2:11">
      <c r="B816" s="137" t="s">
        <v>658</v>
      </c>
      <c r="C816" s="43" t="s">
        <v>656</v>
      </c>
      <c r="D816" s="46">
        <v>270</v>
      </c>
      <c r="E816" s="24">
        <v>9116.9555555555562</v>
      </c>
      <c r="F816" s="19">
        <f t="shared" si="36"/>
        <v>2461578</v>
      </c>
      <c r="G816" s="119">
        <v>5832</v>
      </c>
      <c r="H816" s="26">
        <v>867.37465706447188</v>
      </c>
      <c r="I816" s="115">
        <f t="shared" si="37"/>
        <v>5058529</v>
      </c>
      <c r="J816" s="117">
        <v>2021</v>
      </c>
      <c r="K816" s="139">
        <f t="shared" si="38"/>
        <v>7520107</v>
      </c>
    </row>
    <row r="817" spans="2:11">
      <c r="B817" s="137" t="s">
        <v>659</v>
      </c>
      <c r="C817" s="43" t="s">
        <v>660</v>
      </c>
      <c r="D817" s="46">
        <v>120</v>
      </c>
      <c r="E817" s="24">
        <v>11028.733333333334</v>
      </c>
      <c r="F817" s="19">
        <f t="shared" si="36"/>
        <v>1323448</v>
      </c>
      <c r="G817" s="119">
        <v>2592</v>
      </c>
      <c r="H817" s="26">
        <v>1683.0462962962963</v>
      </c>
      <c r="I817" s="115">
        <f t="shared" si="37"/>
        <v>4362456</v>
      </c>
      <c r="J817" s="117">
        <v>2021</v>
      </c>
      <c r="K817" s="139">
        <f t="shared" si="38"/>
        <v>5685904</v>
      </c>
    </row>
    <row r="818" spans="2:11">
      <c r="B818" s="137" t="s">
        <v>4883</v>
      </c>
      <c r="C818" s="43" t="s">
        <v>660</v>
      </c>
      <c r="D818" s="46">
        <v>400</v>
      </c>
      <c r="E818" s="24">
        <v>21061.737499999999</v>
      </c>
      <c r="F818" s="19">
        <f t="shared" si="36"/>
        <v>8424695</v>
      </c>
      <c r="G818" s="119">
        <v>7240</v>
      </c>
      <c r="H818" s="26">
        <v>1312.9103591160222</v>
      </c>
      <c r="I818" s="115">
        <f t="shared" si="37"/>
        <v>9505471</v>
      </c>
      <c r="J818" s="117">
        <v>2021</v>
      </c>
      <c r="K818" s="139">
        <f t="shared" si="38"/>
        <v>17930166</v>
      </c>
    </row>
    <row r="819" spans="2:11">
      <c r="B819" s="137" t="s">
        <v>661</v>
      </c>
      <c r="C819" s="43" t="s">
        <v>662</v>
      </c>
      <c r="D819" s="46">
        <v>220</v>
      </c>
      <c r="E819" s="24">
        <v>12343.65</v>
      </c>
      <c r="F819" s="19">
        <f t="shared" si="36"/>
        <v>2715603</v>
      </c>
      <c r="G819" s="119">
        <v>3982</v>
      </c>
      <c r="H819" s="26">
        <v>1206.1534404821698</v>
      </c>
      <c r="I819" s="115">
        <f t="shared" si="37"/>
        <v>4802903</v>
      </c>
      <c r="J819" s="117">
        <v>2021</v>
      </c>
      <c r="K819" s="139">
        <f t="shared" si="38"/>
        <v>7518506</v>
      </c>
    </row>
    <row r="820" spans="2:11">
      <c r="B820" s="137" t="s">
        <v>4884</v>
      </c>
      <c r="C820" s="43" t="s">
        <v>662</v>
      </c>
      <c r="D820" s="46">
        <v>120</v>
      </c>
      <c r="E820" s="24">
        <v>25552.116666666665</v>
      </c>
      <c r="F820" s="19">
        <f t="shared" si="36"/>
        <v>3066254</v>
      </c>
      <c r="G820" s="119">
        <v>2172</v>
      </c>
      <c r="H820" s="26">
        <v>1725.798802946593</v>
      </c>
      <c r="I820" s="115">
        <f t="shared" si="37"/>
        <v>3748435</v>
      </c>
      <c r="J820" s="117">
        <v>2021</v>
      </c>
      <c r="K820" s="139">
        <f t="shared" si="38"/>
        <v>6814689</v>
      </c>
    </row>
    <row r="821" spans="2:11">
      <c r="B821" s="137" t="s">
        <v>663</v>
      </c>
      <c r="C821" s="43" t="s">
        <v>664</v>
      </c>
      <c r="D821" s="46">
        <v>230</v>
      </c>
      <c r="E821" s="24">
        <v>4150.6000000000004</v>
      </c>
      <c r="F821" s="19">
        <f t="shared" si="36"/>
        <v>954638.00000000012</v>
      </c>
      <c r="G821" s="119">
        <v>2242.5</v>
      </c>
      <c r="H821" s="26">
        <v>1551.6057971014493</v>
      </c>
      <c r="I821" s="115">
        <f t="shared" si="37"/>
        <v>3479476</v>
      </c>
      <c r="J821" s="117">
        <v>2021</v>
      </c>
      <c r="K821" s="139">
        <f t="shared" si="38"/>
        <v>4434114</v>
      </c>
    </row>
    <row r="822" spans="2:11">
      <c r="B822" s="137" t="s">
        <v>4885</v>
      </c>
      <c r="C822" s="43" t="s">
        <v>664</v>
      </c>
      <c r="D822" s="46">
        <v>100</v>
      </c>
      <c r="E822" s="24">
        <v>5542.21</v>
      </c>
      <c r="F822" s="19">
        <f t="shared" si="36"/>
        <v>554221</v>
      </c>
      <c r="G822" s="119">
        <v>975</v>
      </c>
      <c r="H822" s="26">
        <v>3636.0164102564104</v>
      </c>
      <c r="I822" s="115">
        <f t="shared" si="37"/>
        <v>3545116</v>
      </c>
      <c r="J822" s="117">
        <v>2021</v>
      </c>
      <c r="K822" s="139">
        <f t="shared" si="38"/>
        <v>4099337</v>
      </c>
    </row>
    <row r="823" spans="2:11">
      <c r="B823" s="137" t="s">
        <v>665</v>
      </c>
      <c r="C823" s="43" t="s">
        <v>245</v>
      </c>
      <c r="D823" s="46">
        <v>130</v>
      </c>
      <c r="E823" s="24">
        <v>3269.8076923076924</v>
      </c>
      <c r="F823" s="19">
        <f t="shared" si="36"/>
        <v>425075</v>
      </c>
      <c r="G823" s="119">
        <v>2808</v>
      </c>
      <c r="H823" s="26">
        <v>823.5530626780627</v>
      </c>
      <c r="I823" s="115">
        <f t="shared" si="37"/>
        <v>2312537</v>
      </c>
      <c r="J823" s="117">
        <v>2021</v>
      </c>
      <c r="K823" s="139">
        <f t="shared" si="38"/>
        <v>2737612</v>
      </c>
    </row>
    <row r="824" spans="2:11">
      <c r="B824" s="137" t="s">
        <v>4886</v>
      </c>
      <c r="C824" s="43" t="s">
        <v>3512</v>
      </c>
      <c r="D824" s="46">
        <v>70</v>
      </c>
      <c r="E824" s="24">
        <v>13071.371428571429</v>
      </c>
      <c r="F824" s="19">
        <f t="shared" si="36"/>
        <v>914996</v>
      </c>
      <c r="G824" s="119">
        <v>1512</v>
      </c>
      <c r="H824" s="26">
        <v>0</v>
      </c>
      <c r="I824" s="115">
        <f t="shared" si="37"/>
        <v>0</v>
      </c>
      <c r="J824" s="117">
        <v>2021</v>
      </c>
      <c r="K824" s="139">
        <f t="shared" si="38"/>
        <v>914996</v>
      </c>
    </row>
    <row r="825" spans="2:11">
      <c r="B825" s="137" t="s">
        <v>666</v>
      </c>
      <c r="C825" s="43" t="s">
        <v>662</v>
      </c>
      <c r="D825" s="46">
        <v>100</v>
      </c>
      <c r="E825" s="24">
        <v>22280.69</v>
      </c>
      <c r="F825" s="19">
        <f t="shared" si="36"/>
        <v>2228069</v>
      </c>
      <c r="G825" s="119">
        <v>1950</v>
      </c>
      <c r="H825" s="26">
        <v>2374.2194871794873</v>
      </c>
      <c r="I825" s="115">
        <f t="shared" si="37"/>
        <v>4629728</v>
      </c>
      <c r="J825" s="117">
        <v>2021</v>
      </c>
      <c r="K825" s="139">
        <f t="shared" si="38"/>
        <v>6857797</v>
      </c>
    </row>
    <row r="826" spans="2:11">
      <c r="B826" s="137" t="s">
        <v>4887</v>
      </c>
      <c r="C826" s="43" t="s">
        <v>662</v>
      </c>
      <c r="D826" s="46">
        <v>190</v>
      </c>
      <c r="E826" s="24">
        <v>22414.189473684211</v>
      </c>
      <c r="F826" s="19">
        <f t="shared" si="36"/>
        <v>4258696</v>
      </c>
      <c r="G826" s="119">
        <v>3705</v>
      </c>
      <c r="H826" s="26">
        <v>1253.1587044534413</v>
      </c>
      <c r="I826" s="115">
        <f t="shared" si="37"/>
        <v>4642953</v>
      </c>
      <c r="J826" s="117">
        <v>2021</v>
      </c>
      <c r="K826" s="139">
        <f t="shared" si="38"/>
        <v>8901649</v>
      </c>
    </row>
    <row r="827" spans="2:11">
      <c r="B827" s="137" t="s">
        <v>667</v>
      </c>
      <c r="C827" s="43" t="s">
        <v>662</v>
      </c>
      <c r="D827" s="46">
        <v>100</v>
      </c>
      <c r="E827" s="24">
        <v>22280.69</v>
      </c>
      <c r="F827" s="19">
        <f t="shared" si="36"/>
        <v>2228069</v>
      </c>
      <c r="G827" s="119">
        <v>1950</v>
      </c>
      <c r="H827" s="26">
        <v>2374.2194871794873</v>
      </c>
      <c r="I827" s="115">
        <f t="shared" si="37"/>
        <v>4629728</v>
      </c>
      <c r="J827" s="117">
        <v>2021</v>
      </c>
      <c r="K827" s="139">
        <f t="shared" si="38"/>
        <v>6857797</v>
      </c>
    </row>
    <row r="828" spans="2:11">
      <c r="B828" s="137" t="s">
        <v>668</v>
      </c>
      <c r="C828" s="43" t="s">
        <v>662</v>
      </c>
      <c r="D828" s="46">
        <v>190</v>
      </c>
      <c r="E828" s="24">
        <v>8422.3842105263157</v>
      </c>
      <c r="F828" s="19">
        <f t="shared" si="36"/>
        <v>1600253</v>
      </c>
      <c r="G828" s="119">
        <v>3705</v>
      </c>
      <c r="H828" s="26">
        <v>1018.2148448043185</v>
      </c>
      <c r="I828" s="115">
        <f t="shared" si="37"/>
        <v>3772486</v>
      </c>
      <c r="J828" s="117">
        <v>2021</v>
      </c>
      <c r="K828" s="139">
        <f t="shared" si="38"/>
        <v>5372739</v>
      </c>
    </row>
    <row r="829" spans="2:11">
      <c r="B829" s="137" t="s">
        <v>669</v>
      </c>
      <c r="C829" s="43" t="s">
        <v>651</v>
      </c>
      <c r="D829" s="46">
        <v>110</v>
      </c>
      <c r="E829" s="24">
        <v>8700.8454545454551</v>
      </c>
      <c r="F829" s="19">
        <f t="shared" si="36"/>
        <v>957093.00000000012</v>
      </c>
      <c r="G829" s="119">
        <v>1991</v>
      </c>
      <c r="H829" s="26">
        <v>1576.8297338021096</v>
      </c>
      <c r="I829" s="115">
        <f t="shared" si="37"/>
        <v>3139468</v>
      </c>
      <c r="J829" s="117">
        <v>2021</v>
      </c>
      <c r="K829" s="139">
        <f t="shared" si="38"/>
        <v>4096561</v>
      </c>
    </row>
    <row r="830" spans="2:11">
      <c r="B830" s="137" t="s">
        <v>670</v>
      </c>
      <c r="C830" s="43" t="s">
        <v>651</v>
      </c>
      <c r="D830" s="46">
        <v>110</v>
      </c>
      <c r="E830" s="24">
        <v>14352.181818181818</v>
      </c>
      <c r="F830" s="19">
        <f t="shared" si="36"/>
        <v>1578740</v>
      </c>
      <c r="G830" s="119">
        <v>1991</v>
      </c>
      <c r="H830" s="26">
        <v>2379.689603214465</v>
      </c>
      <c r="I830" s="115">
        <f t="shared" si="37"/>
        <v>4737962</v>
      </c>
      <c r="J830" s="117">
        <v>2021</v>
      </c>
      <c r="K830" s="139">
        <f t="shared" si="38"/>
        <v>6316702</v>
      </c>
    </row>
    <row r="831" spans="2:11">
      <c r="B831" s="137" t="s">
        <v>671</v>
      </c>
      <c r="C831" s="43" t="s">
        <v>662</v>
      </c>
      <c r="D831" s="46">
        <v>100</v>
      </c>
      <c r="E831" s="24">
        <v>27057.82</v>
      </c>
      <c r="F831" s="19">
        <f t="shared" si="36"/>
        <v>2705782</v>
      </c>
      <c r="G831" s="119">
        <v>975</v>
      </c>
      <c r="H831" s="26">
        <v>3036.1702564102566</v>
      </c>
      <c r="I831" s="115">
        <f t="shared" si="37"/>
        <v>2960266</v>
      </c>
      <c r="J831" s="117">
        <v>2021</v>
      </c>
      <c r="K831" s="139">
        <f t="shared" si="38"/>
        <v>5666048</v>
      </c>
    </row>
    <row r="832" spans="2:11">
      <c r="B832" s="137" t="s">
        <v>4888</v>
      </c>
      <c r="C832" s="43" t="s">
        <v>662</v>
      </c>
      <c r="D832" s="46">
        <v>330</v>
      </c>
      <c r="E832" s="24">
        <v>14495.40909090909</v>
      </c>
      <c r="F832" s="19">
        <f t="shared" si="36"/>
        <v>4783485</v>
      </c>
      <c r="G832" s="119">
        <v>3217.5</v>
      </c>
      <c r="H832" s="26">
        <v>1488.2595182595182</v>
      </c>
      <c r="I832" s="115">
        <f t="shared" si="37"/>
        <v>4788475</v>
      </c>
      <c r="J832" s="117">
        <v>2021</v>
      </c>
      <c r="K832" s="139">
        <f t="shared" si="38"/>
        <v>9571960</v>
      </c>
    </row>
    <row r="833" spans="2:11">
      <c r="B833" s="137" t="s">
        <v>672</v>
      </c>
      <c r="C833" s="43" t="s">
        <v>673</v>
      </c>
      <c r="D833" s="46">
        <v>210</v>
      </c>
      <c r="E833" s="24">
        <v>3026.4238095238097</v>
      </c>
      <c r="F833" s="19">
        <f t="shared" si="36"/>
        <v>635549</v>
      </c>
      <c r="G833" s="119">
        <v>2047.5</v>
      </c>
      <c r="H833" s="26">
        <v>2554.9523809523807</v>
      </c>
      <c r="I833" s="115">
        <f t="shared" si="37"/>
        <v>5231265</v>
      </c>
      <c r="J833" s="117">
        <v>2021</v>
      </c>
      <c r="K833" s="139">
        <f t="shared" si="38"/>
        <v>5866814</v>
      </c>
    </row>
    <row r="834" spans="2:11">
      <c r="B834" s="137" t="s">
        <v>4889</v>
      </c>
      <c r="C834" s="43" t="s">
        <v>673</v>
      </c>
      <c r="D834" s="46">
        <v>340</v>
      </c>
      <c r="E834" s="24">
        <v>2159.2764705882355</v>
      </c>
      <c r="F834" s="19">
        <f t="shared" si="36"/>
        <v>734154.00000000012</v>
      </c>
      <c r="G834" s="119">
        <v>3315</v>
      </c>
      <c r="H834" s="26">
        <v>1608.3565610859728</v>
      </c>
      <c r="I834" s="115">
        <f t="shared" si="37"/>
        <v>5331702</v>
      </c>
      <c r="J834" s="117">
        <v>2021</v>
      </c>
      <c r="K834" s="139">
        <f t="shared" si="38"/>
        <v>6065856</v>
      </c>
    </row>
    <row r="835" spans="2:11">
      <c r="B835" s="137" t="s">
        <v>4890</v>
      </c>
      <c r="C835" s="43" t="s">
        <v>674</v>
      </c>
      <c r="D835" s="46">
        <v>340</v>
      </c>
      <c r="E835" s="24">
        <v>4816.0235294117647</v>
      </c>
      <c r="F835" s="19">
        <f t="shared" si="36"/>
        <v>1637448</v>
      </c>
      <c r="G835" s="119">
        <v>3315</v>
      </c>
      <c r="H835" s="26">
        <v>304.39728506787333</v>
      </c>
      <c r="I835" s="115">
        <f t="shared" si="37"/>
        <v>1009077.0000000001</v>
      </c>
      <c r="J835" s="117">
        <v>2021</v>
      </c>
      <c r="K835" s="139">
        <f t="shared" si="38"/>
        <v>2646525</v>
      </c>
    </row>
    <row r="836" spans="2:11">
      <c r="B836" s="137" t="s">
        <v>4891</v>
      </c>
      <c r="C836" s="43" t="s">
        <v>674</v>
      </c>
      <c r="D836" s="46">
        <v>410</v>
      </c>
      <c r="E836" s="24">
        <v>1083.2585365853658</v>
      </c>
      <c r="F836" s="19">
        <f t="shared" si="36"/>
        <v>444136</v>
      </c>
      <c r="G836" s="119">
        <v>3997.5</v>
      </c>
      <c r="H836" s="26">
        <v>169.97498436522827</v>
      </c>
      <c r="I836" s="115">
        <f t="shared" si="37"/>
        <v>679475</v>
      </c>
      <c r="J836" s="117">
        <v>2021</v>
      </c>
      <c r="K836" s="139">
        <f t="shared" si="38"/>
        <v>1123611</v>
      </c>
    </row>
    <row r="837" spans="2:11">
      <c r="B837" s="137" t="s">
        <v>3558</v>
      </c>
      <c r="C837" s="43" t="s">
        <v>3512</v>
      </c>
      <c r="D837" s="46">
        <v>200</v>
      </c>
      <c r="E837" s="24">
        <v>8068.26</v>
      </c>
      <c r="F837" s="19">
        <f t="shared" si="36"/>
        <v>1613652</v>
      </c>
      <c r="G837" s="119">
        <v>1950</v>
      </c>
      <c r="H837" s="26">
        <v>770.54307692307691</v>
      </c>
      <c r="I837" s="115">
        <f t="shared" si="37"/>
        <v>1502559</v>
      </c>
      <c r="J837" s="117">
        <v>2021</v>
      </c>
      <c r="K837" s="139">
        <f t="shared" si="38"/>
        <v>3116211</v>
      </c>
    </row>
    <row r="838" spans="2:11">
      <c r="B838" s="137" t="s">
        <v>4892</v>
      </c>
      <c r="C838" s="43" t="s">
        <v>675</v>
      </c>
      <c r="D838" s="46">
        <v>70</v>
      </c>
      <c r="E838" s="24">
        <v>2767.4428571428571</v>
      </c>
      <c r="F838" s="19">
        <f t="shared" si="36"/>
        <v>193721</v>
      </c>
      <c r="G838" s="119">
        <v>682.5</v>
      </c>
      <c r="H838" s="26">
        <v>251.21025641025642</v>
      </c>
      <c r="I838" s="115">
        <f t="shared" si="37"/>
        <v>171451</v>
      </c>
      <c r="J838" s="117">
        <v>2021</v>
      </c>
      <c r="K838" s="139">
        <f t="shared" si="38"/>
        <v>365172</v>
      </c>
    </row>
    <row r="839" spans="2:11">
      <c r="B839" s="137" t="s">
        <v>4893</v>
      </c>
      <c r="C839" s="43" t="s">
        <v>548</v>
      </c>
      <c r="D839" s="46">
        <v>250</v>
      </c>
      <c r="E839" s="24">
        <v>1230.58</v>
      </c>
      <c r="F839" s="19">
        <f t="shared" si="36"/>
        <v>307645</v>
      </c>
      <c r="G839" s="119">
        <v>2437.5</v>
      </c>
      <c r="H839" s="26">
        <v>232.27158974358974</v>
      </c>
      <c r="I839" s="115">
        <f t="shared" si="37"/>
        <v>566162</v>
      </c>
      <c r="J839" s="117">
        <v>2021</v>
      </c>
      <c r="K839" s="139">
        <f t="shared" si="38"/>
        <v>873807</v>
      </c>
    </row>
    <row r="840" spans="2:11">
      <c r="B840" s="137" t="s">
        <v>4894</v>
      </c>
      <c r="C840" s="43" t="s">
        <v>548</v>
      </c>
      <c r="D840" s="46">
        <v>100</v>
      </c>
      <c r="E840" s="24">
        <v>3726.27</v>
      </c>
      <c r="F840" s="19">
        <f t="shared" si="36"/>
        <v>372627</v>
      </c>
      <c r="G840" s="119">
        <v>975</v>
      </c>
      <c r="H840" s="26">
        <v>613.26461538461535</v>
      </c>
      <c r="I840" s="115">
        <f t="shared" si="37"/>
        <v>597933</v>
      </c>
      <c r="J840" s="117">
        <v>2021</v>
      </c>
      <c r="K840" s="139">
        <f t="shared" si="38"/>
        <v>970560</v>
      </c>
    </row>
    <row r="841" spans="2:11">
      <c r="B841" s="137" t="s">
        <v>676</v>
      </c>
      <c r="C841" s="43" t="s">
        <v>276</v>
      </c>
      <c r="D841" s="46">
        <v>250</v>
      </c>
      <c r="E841" s="24">
        <v>6072.5280000000002</v>
      </c>
      <c r="F841" s="19">
        <f t="shared" si="36"/>
        <v>1518132</v>
      </c>
      <c r="G841" s="119">
        <v>2437.5</v>
      </c>
      <c r="H841" s="26">
        <v>297.96758974358977</v>
      </c>
      <c r="I841" s="115">
        <f t="shared" si="37"/>
        <v>726296.00000000012</v>
      </c>
      <c r="J841" s="117">
        <v>2021</v>
      </c>
      <c r="K841" s="139">
        <f t="shared" si="38"/>
        <v>2244428</v>
      </c>
    </row>
    <row r="842" spans="2:11">
      <c r="B842" s="137" t="s">
        <v>4895</v>
      </c>
      <c r="C842" s="43" t="s">
        <v>276</v>
      </c>
      <c r="D842" s="46">
        <v>430</v>
      </c>
      <c r="E842" s="24">
        <v>8287.0023255813958</v>
      </c>
      <c r="F842" s="19">
        <f t="shared" si="36"/>
        <v>3563411</v>
      </c>
      <c r="G842" s="119">
        <v>4192.5</v>
      </c>
      <c r="H842" s="26">
        <v>178.36803816338701</v>
      </c>
      <c r="I842" s="115">
        <f t="shared" si="37"/>
        <v>747808</v>
      </c>
      <c r="J842" s="117">
        <v>2021</v>
      </c>
      <c r="K842" s="139">
        <f t="shared" si="38"/>
        <v>4311219</v>
      </c>
    </row>
    <row r="843" spans="2:11">
      <c r="B843" s="137" t="s">
        <v>677</v>
      </c>
      <c r="C843" s="43" t="s">
        <v>562</v>
      </c>
      <c r="D843" s="46">
        <v>830</v>
      </c>
      <c r="E843" s="24">
        <v>15581.056626506024</v>
      </c>
      <c r="F843" s="19">
        <f t="shared" si="36"/>
        <v>12932277</v>
      </c>
      <c r="G843" s="119">
        <v>8092.5</v>
      </c>
      <c r="H843" s="26">
        <v>0</v>
      </c>
      <c r="I843" s="115">
        <f t="shared" si="37"/>
        <v>0</v>
      </c>
      <c r="J843" s="117">
        <v>2021</v>
      </c>
      <c r="K843" s="139">
        <f t="shared" si="38"/>
        <v>12932277</v>
      </c>
    </row>
    <row r="844" spans="2:11">
      <c r="B844" s="137" t="s">
        <v>10112</v>
      </c>
      <c r="C844" s="43" t="s">
        <v>678</v>
      </c>
      <c r="D844" s="46">
        <v>910</v>
      </c>
      <c r="E844" s="24">
        <v>4194.6021978021981</v>
      </c>
      <c r="F844" s="19">
        <f t="shared" ref="F844:F907" si="39">IFERROR(D844*E844,0)</f>
        <v>3817088.0000000005</v>
      </c>
      <c r="G844" s="119">
        <v>19656</v>
      </c>
      <c r="H844" s="26">
        <v>162.45334757834758</v>
      </c>
      <c r="I844" s="115">
        <f t="shared" ref="I844:I907" si="40">IFERROR(G844*H844,"")</f>
        <v>3193183</v>
      </c>
      <c r="J844" s="117">
        <v>2021</v>
      </c>
      <c r="K844" s="139">
        <f t="shared" ref="K844:K907" si="41">IFERROR(ROUND((F844+I844),0),0)</f>
        <v>7010271</v>
      </c>
    </row>
    <row r="845" spans="2:11">
      <c r="B845" s="137" t="s">
        <v>10113</v>
      </c>
      <c r="C845" s="43" t="s">
        <v>678</v>
      </c>
      <c r="D845" s="46">
        <v>720</v>
      </c>
      <c r="E845" s="24">
        <v>4499.7638888888887</v>
      </c>
      <c r="F845" s="19">
        <f t="shared" si="39"/>
        <v>3239830</v>
      </c>
      <c r="G845" s="119">
        <v>15552</v>
      </c>
      <c r="H845" s="26">
        <v>149.62731481481481</v>
      </c>
      <c r="I845" s="115">
        <f t="shared" si="40"/>
        <v>2327004</v>
      </c>
      <c r="J845" s="117">
        <v>2021</v>
      </c>
      <c r="K845" s="139">
        <f t="shared" si="41"/>
        <v>5566834</v>
      </c>
    </row>
    <row r="846" spans="2:11">
      <c r="B846" s="137" t="s">
        <v>679</v>
      </c>
      <c r="C846" s="43" t="s">
        <v>680</v>
      </c>
      <c r="D846" s="46">
        <v>220</v>
      </c>
      <c r="E846" s="24">
        <v>14926.34090909091</v>
      </c>
      <c r="F846" s="19">
        <f t="shared" si="39"/>
        <v>3283795</v>
      </c>
      <c r="G846" s="119">
        <v>1991</v>
      </c>
      <c r="H846" s="26">
        <v>1389.0642893018583</v>
      </c>
      <c r="I846" s="115">
        <f t="shared" si="40"/>
        <v>2765627</v>
      </c>
      <c r="J846" s="117">
        <v>2021</v>
      </c>
      <c r="K846" s="139">
        <f t="shared" si="41"/>
        <v>6049422</v>
      </c>
    </row>
    <row r="847" spans="2:11">
      <c r="B847" s="137" t="s">
        <v>3559</v>
      </c>
      <c r="C847" s="43" t="s">
        <v>3512</v>
      </c>
      <c r="D847" s="46">
        <v>160</v>
      </c>
      <c r="E847" s="24">
        <v>7010.0124999999998</v>
      </c>
      <c r="F847" s="19">
        <f t="shared" si="39"/>
        <v>1121602</v>
      </c>
      <c r="G847" s="119">
        <v>1448</v>
      </c>
      <c r="H847" s="26">
        <v>831.5925414364641</v>
      </c>
      <c r="I847" s="115">
        <f t="shared" si="40"/>
        <v>1204146</v>
      </c>
      <c r="J847" s="117">
        <v>2021</v>
      </c>
      <c r="K847" s="139">
        <f t="shared" si="41"/>
        <v>2325748</v>
      </c>
    </row>
    <row r="848" spans="2:11">
      <c r="B848" s="137" t="s">
        <v>681</v>
      </c>
      <c r="C848" s="43" t="s">
        <v>680</v>
      </c>
      <c r="D848" s="46">
        <v>220</v>
      </c>
      <c r="E848" s="24">
        <v>14926.34090909091</v>
      </c>
      <c r="F848" s="19">
        <f t="shared" si="39"/>
        <v>3283795</v>
      </c>
      <c r="G848" s="119">
        <v>1991</v>
      </c>
      <c r="H848" s="26">
        <v>1389.0642893018583</v>
      </c>
      <c r="I848" s="115">
        <f t="shared" si="40"/>
        <v>2765627</v>
      </c>
      <c r="J848" s="117">
        <v>2021</v>
      </c>
      <c r="K848" s="139">
        <f t="shared" si="41"/>
        <v>6049422</v>
      </c>
    </row>
    <row r="849" spans="2:11">
      <c r="B849" s="137" t="s">
        <v>682</v>
      </c>
      <c r="C849" s="43" t="s">
        <v>680</v>
      </c>
      <c r="D849" s="46">
        <v>180</v>
      </c>
      <c r="E849" s="24">
        <v>19676.838888888888</v>
      </c>
      <c r="F849" s="19">
        <f t="shared" si="39"/>
        <v>3541831</v>
      </c>
      <c r="G849" s="119">
        <v>1629</v>
      </c>
      <c r="H849" s="26">
        <v>1651.2633517495397</v>
      </c>
      <c r="I849" s="115">
        <f t="shared" si="40"/>
        <v>2689908</v>
      </c>
      <c r="J849" s="117">
        <v>2021</v>
      </c>
      <c r="K849" s="139">
        <f t="shared" si="41"/>
        <v>6231739</v>
      </c>
    </row>
    <row r="850" spans="2:11">
      <c r="B850" s="137" t="s">
        <v>683</v>
      </c>
      <c r="C850" s="43" t="s">
        <v>680</v>
      </c>
      <c r="D850" s="46">
        <v>80</v>
      </c>
      <c r="E850" s="24">
        <v>19928.9375</v>
      </c>
      <c r="F850" s="19">
        <f t="shared" si="39"/>
        <v>1594315</v>
      </c>
      <c r="G850" s="119">
        <v>724</v>
      </c>
      <c r="H850" s="26">
        <v>1979.0345303867402</v>
      </c>
      <c r="I850" s="115">
        <f t="shared" si="40"/>
        <v>1432821</v>
      </c>
      <c r="J850" s="117">
        <v>2021</v>
      </c>
      <c r="K850" s="139">
        <f t="shared" si="41"/>
        <v>3027136</v>
      </c>
    </row>
    <row r="851" spans="2:11">
      <c r="B851" s="137" t="s">
        <v>684</v>
      </c>
      <c r="C851" s="43" t="s">
        <v>680</v>
      </c>
      <c r="D851" s="46">
        <v>640</v>
      </c>
      <c r="E851" s="24">
        <v>19279.417187499999</v>
      </c>
      <c r="F851" s="19">
        <f t="shared" si="39"/>
        <v>12338827</v>
      </c>
      <c r="G851" s="119">
        <v>5792</v>
      </c>
      <c r="H851" s="26">
        <v>1149.7358425414366</v>
      </c>
      <c r="I851" s="115">
        <f t="shared" si="40"/>
        <v>6659270.0000000009</v>
      </c>
      <c r="J851" s="117">
        <v>2021</v>
      </c>
      <c r="K851" s="139">
        <f t="shared" si="41"/>
        <v>18998097</v>
      </c>
    </row>
    <row r="852" spans="2:11">
      <c r="B852" s="137" t="s">
        <v>685</v>
      </c>
      <c r="C852" s="43" t="s">
        <v>686</v>
      </c>
      <c r="D852" s="46">
        <v>780</v>
      </c>
      <c r="E852" s="24">
        <v>5499.6217948717949</v>
      </c>
      <c r="F852" s="19">
        <f t="shared" si="39"/>
        <v>4289705</v>
      </c>
      <c r="G852" s="119">
        <v>7605</v>
      </c>
      <c r="H852" s="26">
        <v>712.94411571334649</v>
      </c>
      <c r="I852" s="115">
        <f t="shared" si="40"/>
        <v>5421940</v>
      </c>
      <c r="J852" s="117">
        <v>2021</v>
      </c>
      <c r="K852" s="139">
        <f t="shared" si="41"/>
        <v>9711645</v>
      </c>
    </row>
    <row r="853" spans="2:11">
      <c r="B853" s="137" t="s">
        <v>3560</v>
      </c>
      <c r="C853" s="43" t="s">
        <v>3512</v>
      </c>
      <c r="D853" s="46">
        <v>260</v>
      </c>
      <c r="E853" s="24">
        <v>6388.0538461538463</v>
      </c>
      <c r="F853" s="19">
        <f t="shared" si="39"/>
        <v>1660894</v>
      </c>
      <c r="G853" s="119">
        <v>2535</v>
      </c>
      <c r="H853" s="26">
        <v>602.27692307692303</v>
      </c>
      <c r="I853" s="115">
        <f t="shared" si="40"/>
        <v>1526771.9999999998</v>
      </c>
      <c r="J853" s="117">
        <v>2021</v>
      </c>
      <c r="K853" s="139">
        <f t="shared" si="41"/>
        <v>3187666</v>
      </c>
    </row>
    <row r="854" spans="2:11">
      <c r="B854" s="137" t="s">
        <v>4896</v>
      </c>
      <c r="C854" s="43" t="s">
        <v>687</v>
      </c>
      <c r="D854" s="46">
        <v>390</v>
      </c>
      <c r="E854" s="24">
        <v>15581.056410256409</v>
      </c>
      <c r="F854" s="19">
        <f t="shared" si="39"/>
        <v>6076612</v>
      </c>
      <c r="G854" s="119">
        <v>3802.5</v>
      </c>
      <c r="H854" s="26">
        <v>0</v>
      </c>
      <c r="I854" s="115">
        <f t="shared" si="40"/>
        <v>0</v>
      </c>
      <c r="J854" s="117">
        <v>2021</v>
      </c>
      <c r="K854" s="139">
        <f t="shared" si="41"/>
        <v>6076612</v>
      </c>
    </row>
    <row r="855" spans="2:11">
      <c r="B855" s="137" t="s">
        <v>688</v>
      </c>
      <c r="C855" s="43" t="s">
        <v>689</v>
      </c>
      <c r="D855" s="46">
        <v>390</v>
      </c>
      <c r="E855" s="24">
        <v>16165.75641025641</v>
      </c>
      <c r="F855" s="19">
        <f t="shared" si="39"/>
        <v>6304645</v>
      </c>
      <c r="G855" s="119">
        <v>3802.5</v>
      </c>
      <c r="H855" s="26">
        <v>795.71808021038794</v>
      </c>
      <c r="I855" s="115">
        <f t="shared" si="40"/>
        <v>3025718</v>
      </c>
      <c r="J855" s="117">
        <v>2021</v>
      </c>
      <c r="K855" s="139">
        <f t="shared" si="41"/>
        <v>9330363</v>
      </c>
    </row>
    <row r="856" spans="2:11">
      <c r="B856" s="137" t="s">
        <v>690</v>
      </c>
      <c r="C856" s="43" t="s">
        <v>689</v>
      </c>
      <c r="D856" s="46">
        <v>240</v>
      </c>
      <c r="E856" s="24">
        <v>5944.2541666666666</v>
      </c>
      <c r="F856" s="19">
        <f t="shared" si="39"/>
        <v>1426621</v>
      </c>
      <c r="G856" s="119">
        <v>2340</v>
      </c>
      <c r="H856" s="26">
        <v>791.23376068376069</v>
      </c>
      <c r="I856" s="115">
        <f t="shared" si="40"/>
        <v>1851487</v>
      </c>
      <c r="J856" s="117">
        <v>2021</v>
      </c>
      <c r="K856" s="139">
        <f t="shared" si="41"/>
        <v>3278108</v>
      </c>
    </row>
    <row r="857" spans="2:11">
      <c r="B857" s="137" t="s">
        <v>691</v>
      </c>
      <c r="C857" s="43" t="s">
        <v>692</v>
      </c>
      <c r="D857" s="46">
        <v>690</v>
      </c>
      <c r="E857" s="24">
        <v>6313.5681159420292</v>
      </c>
      <c r="F857" s="19">
        <f t="shared" si="39"/>
        <v>4356362</v>
      </c>
      <c r="G857" s="119">
        <v>6244.5</v>
      </c>
      <c r="H857" s="26">
        <v>980.16158219232921</v>
      </c>
      <c r="I857" s="115">
        <f t="shared" si="40"/>
        <v>6120619</v>
      </c>
      <c r="J857" s="117">
        <v>2021</v>
      </c>
      <c r="K857" s="139">
        <f t="shared" si="41"/>
        <v>10476981</v>
      </c>
    </row>
    <row r="858" spans="2:11">
      <c r="B858" s="137" t="s">
        <v>4897</v>
      </c>
      <c r="C858" s="43" t="s">
        <v>692</v>
      </c>
      <c r="D858" s="46">
        <v>260</v>
      </c>
      <c r="E858" s="24">
        <v>13025.307692307691</v>
      </c>
      <c r="F858" s="19">
        <f t="shared" si="39"/>
        <v>3386580</v>
      </c>
      <c r="G858" s="119">
        <v>4706</v>
      </c>
      <c r="H858" s="26">
        <v>696.41606459838499</v>
      </c>
      <c r="I858" s="115">
        <f t="shared" si="40"/>
        <v>3277334</v>
      </c>
      <c r="J858" s="117">
        <v>2021</v>
      </c>
      <c r="K858" s="139">
        <f t="shared" si="41"/>
        <v>6663914</v>
      </c>
    </row>
    <row r="859" spans="2:11">
      <c r="B859" s="137" t="s">
        <v>693</v>
      </c>
      <c r="C859" s="43" t="s">
        <v>692</v>
      </c>
      <c r="D859" s="46">
        <v>690</v>
      </c>
      <c r="E859" s="24">
        <v>6313.5681159420292</v>
      </c>
      <c r="F859" s="19">
        <f t="shared" si="39"/>
        <v>4356362</v>
      </c>
      <c r="G859" s="119">
        <v>6244.5</v>
      </c>
      <c r="H859" s="26">
        <v>980.16158219232921</v>
      </c>
      <c r="I859" s="115">
        <f t="shared" si="40"/>
        <v>6120619</v>
      </c>
      <c r="J859" s="117">
        <v>2021</v>
      </c>
      <c r="K859" s="139">
        <f t="shared" si="41"/>
        <v>10476981</v>
      </c>
    </row>
    <row r="860" spans="2:11">
      <c r="B860" s="137" t="s">
        <v>4898</v>
      </c>
      <c r="C860" s="43" t="s">
        <v>680</v>
      </c>
      <c r="D860" s="46">
        <v>80</v>
      </c>
      <c r="E860" s="24">
        <v>5002.5</v>
      </c>
      <c r="F860" s="19">
        <f t="shared" si="39"/>
        <v>400200</v>
      </c>
      <c r="G860" s="119">
        <v>724</v>
      </c>
      <c r="H860" s="26">
        <v>3266.5041436464089</v>
      </c>
      <c r="I860" s="115">
        <f t="shared" si="40"/>
        <v>2364949</v>
      </c>
      <c r="J860" s="117">
        <v>2021</v>
      </c>
      <c r="K860" s="139">
        <f t="shared" si="41"/>
        <v>2765149</v>
      </c>
    </row>
    <row r="861" spans="2:11">
      <c r="B861" s="137" t="s">
        <v>694</v>
      </c>
      <c r="C861" s="43" t="s">
        <v>695</v>
      </c>
      <c r="D861" s="46">
        <v>140</v>
      </c>
      <c r="E861" s="24">
        <v>2919.7285714285713</v>
      </c>
      <c r="F861" s="19">
        <f t="shared" si="39"/>
        <v>408762</v>
      </c>
      <c r="G861" s="119">
        <v>1365</v>
      </c>
      <c r="H861" s="26">
        <v>1093.2505494505494</v>
      </c>
      <c r="I861" s="115">
        <f t="shared" si="40"/>
        <v>1492287</v>
      </c>
      <c r="J861" s="117">
        <v>2021</v>
      </c>
      <c r="K861" s="139">
        <f t="shared" si="41"/>
        <v>1901049</v>
      </c>
    </row>
    <row r="862" spans="2:11">
      <c r="B862" s="137" t="s">
        <v>4899</v>
      </c>
      <c r="C862" s="43" t="s">
        <v>695</v>
      </c>
      <c r="D862" s="46">
        <v>290</v>
      </c>
      <c r="E862" s="24">
        <v>546.10344827586209</v>
      </c>
      <c r="F862" s="19">
        <f t="shared" si="39"/>
        <v>158370</v>
      </c>
      <c r="G862" s="119">
        <v>2827.5</v>
      </c>
      <c r="H862" s="26">
        <v>348.73669319186558</v>
      </c>
      <c r="I862" s="115">
        <f t="shared" si="40"/>
        <v>986052.99999999988</v>
      </c>
      <c r="J862" s="117">
        <v>2021</v>
      </c>
      <c r="K862" s="139">
        <f t="shared" si="41"/>
        <v>1144423</v>
      </c>
    </row>
    <row r="863" spans="2:11">
      <c r="B863" s="137" t="s">
        <v>4900</v>
      </c>
      <c r="C863" s="43" t="s">
        <v>696</v>
      </c>
      <c r="D863" s="46">
        <v>300</v>
      </c>
      <c r="E863" s="24">
        <v>10679.803333333333</v>
      </c>
      <c r="F863" s="19">
        <f t="shared" si="39"/>
        <v>3203941</v>
      </c>
      <c r="G863" s="119">
        <v>2925</v>
      </c>
      <c r="H863" s="26">
        <v>663.93606837606842</v>
      </c>
      <c r="I863" s="115">
        <f t="shared" si="40"/>
        <v>1942013.0000000002</v>
      </c>
      <c r="J863" s="117">
        <v>2021</v>
      </c>
      <c r="K863" s="139">
        <f t="shared" si="41"/>
        <v>5145954</v>
      </c>
    </row>
    <row r="864" spans="2:11">
      <c r="B864" s="137" t="s">
        <v>4901</v>
      </c>
      <c r="C864" s="43" t="s">
        <v>696</v>
      </c>
      <c r="D864" s="46">
        <v>240</v>
      </c>
      <c r="E864" s="24">
        <v>3786.2416666666668</v>
      </c>
      <c r="F864" s="19">
        <f t="shared" si="39"/>
        <v>908698</v>
      </c>
      <c r="G864" s="119">
        <v>2340</v>
      </c>
      <c r="H864" s="26">
        <v>908.87606837606836</v>
      </c>
      <c r="I864" s="115">
        <f t="shared" si="40"/>
        <v>2126770</v>
      </c>
      <c r="J864" s="117">
        <v>2021</v>
      </c>
      <c r="K864" s="139">
        <f t="shared" si="41"/>
        <v>3035468</v>
      </c>
    </row>
    <row r="865" spans="2:11">
      <c r="B865" s="137" t="s">
        <v>697</v>
      </c>
      <c r="C865" s="43" t="s">
        <v>698</v>
      </c>
      <c r="D865" s="46">
        <v>430</v>
      </c>
      <c r="E865" s="24">
        <v>5257.3581395348838</v>
      </c>
      <c r="F865" s="19">
        <f t="shared" si="39"/>
        <v>2260664</v>
      </c>
      <c r="G865" s="119">
        <v>4192.5</v>
      </c>
      <c r="H865" s="26">
        <v>1266.1292784734644</v>
      </c>
      <c r="I865" s="115">
        <f t="shared" si="40"/>
        <v>5308247</v>
      </c>
      <c r="J865" s="117">
        <v>2021</v>
      </c>
      <c r="K865" s="139">
        <f t="shared" si="41"/>
        <v>7568911</v>
      </c>
    </row>
    <row r="866" spans="2:11">
      <c r="B866" s="137" t="s">
        <v>3561</v>
      </c>
      <c r="C866" s="43" t="s">
        <v>3512</v>
      </c>
      <c r="D866" s="46">
        <v>90</v>
      </c>
      <c r="E866" s="24">
        <v>8068.2666666666664</v>
      </c>
      <c r="F866" s="19">
        <f t="shared" si="39"/>
        <v>726144</v>
      </c>
      <c r="G866" s="119">
        <v>878</v>
      </c>
      <c r="H866" s="26">
        <v>770.10364464692486</v>
      </c>
      <c r="I866" s="115">
        <f t="shared" si="40"/>
        <v>676151</v>
      </c>
      <c r="J866" s="117">
        <v>2021</v>
      </c>
      <c r="K866" s="139">
        <f t="shared" si="41"/>
        <v>1402295</v>
      </c>
    </row>
    <row r="867" spans="2:11">
      <c r="B867" s="137" t="s">
        <v>699</v>
      </c>
      <c r="C867" s="43" t="s">
        <v>698</v>
      </c>
      <c r="D867" s="46">
        <v>430</v>
      </c>
      <c r="E867" s="24">
        <v>5257.3581395348838</v>
      </c>
      <c r="F867" s="19">
        <f t="shared" si="39"/>
        <v>2260664</v>
      </c>
      <c r="G867" s="119">
        <v>4192.5</v>
      </c>
      <c r="H867" s="26">
        <v>1266.1292784734644</v>
      </c>
      <c r="I867" s="115">
        <f t="shared" si="40"/>
        <v>5308247</v>
      </c>
      <c r="J867" s="117">
        <v>2021</v>
      </c>
      <c r="K867" s="139">
        <f t="shared" si="41"/>
        <v>7568911</v>
      </c>
    </row>
    <row r="868" spans="2:11">
      <c r="B868" s="137" t="s">
        <v>4902</v>
      </c>
      <c r="C868" s="43" t="s">
        <v>698</v>
      </c>
      <c r="D868" s="46">
        <v>730</v>
      </c>
      <c r="E868" s="24">
        <v>6051.6575342465758</v>
      </c>
      <c r="F868" s="19">
        <f t="shared" si="39"/>
        <v>4417710</v>
      </c>
      <c r="G868" s="119">
        <v>7117.5</v>
      </c>
      <c r="H868" s="26">
        <v>1052.1292588689848</v>
      </c>
      <c r="I868" s="115">
        <f t="shared" si="40"/>
        <v>7488530</v>
      </c>
      <c r="J868" s="117">
        <v>2021</v>
      </c>
      <c r="K868" s="139">
        <f t="shared" si="41"/>
        <v>11906240</v>
      </c>
    </row>
    <row r="869" spans="2:11">
      <c r="B869" s="137" t="s">
        <v>700</v>
      </c>
      <c r="C869" s="43" t="s">
        <v>701</v>
      </c>
      <c r="D869" s="46">
        <v>230</v>
      </c>
      <c r="E869" s="24">
        <v>5534.7652173913048</v>
      </c>
      <c r="F869" s="19">
        <f t="shared" si="39"/>
        <v>1272996</v>
      </c>
      <c r="G869" s="119">
        <v>2242.5</v>
      </c>
      <c r="H869" s="26">
        <v>1194.1150501672241</v>
      </c>
      <c r="I869" s="115">
        <f t="shared" si="40"/>
        <v>2677803</v>
      </c>
      <c r="J869" s="117">
        <v>2021</v>
      </c>
      <c r="K869" s="139">
        <f t="shared" si="41"/>
        <v>3950799</v>
      </c>
    </row>
    <row r="870" spans="2:11">
      <c r="B870" s="137" t="s">
        <v>4903</v>
      </c>
      <c r="C870" s="43" t="s">
        <v>701</v>
      </c>
      <c r="D870" s="46">
        <v>240</v>
      </c>
      <c r="E870" s="24">
        <v>13226.258333333333</v>
      </c>
      <c r="F870" s="19">
        <f t="shared" si="39"/>
        <v>3174302</v>
      </c>
      <c r="G870" s="119">
        <v>2340</v>
      </c>
      <c r="H870" s="26">
        <v>795.3470085470085</v>
      </c>
      <c r="I870" s="115">
        <f t="shared" si="40"/>
        <v>1861112</v>
      </c>
      <c r="J870" s="117">
        <v>2021</v>
      </c>
      <c r="K870" s="139">
        <f t="shared" si="41"/>
        <v>5035414</v>
      </c>
    </row>
    <row r="871" spans="2:11">
      <c r="B871" s="137" t="s">
        <v>702</v>
      </c>
      <c r="C871" s="43" t="s">
        <v>701</v>
      </c>
      <c r="D871" s="46">
        <v>140</v>
      </c>
      <c r="E871" s="24">
        <v>25135.664285714287</v>
      </c>
      <c r="F871" s="19">
        <f t="shared" si="39"/>
        <v>3518993</v>
      </c>
      <c r="G871" s="119">
        <v>1365</v>
      </c>
      <c r="H871" s="26">
        <v>1263.4051282051282</v>
      </c>
      <c r="I871" s="115">
        <f t="shared" si="40"/>
        <v>1724548</v>
      </c>
      <c r="J871" s="117">
        <v>2021</v>
      </c>
      <c r="K871" s="139">
        <f t="shared" si="41"/>
        <v>5243541</v>
      </c>
    </row>
    <row r="872" spans="2:11">
      <c r="B872" s="137" t="s">
        <v>3562</v>
      </c>
      <c r="C872" s="43" t="s">
        <v>3512</v>
      </c>
      <c r="D872" s="46">
        <v>80</v>
      </c>
      <c r="E872" s="24">
        <v>8068.2624999999998</v>
      </c>
      <c r="F872" s="19">
        <f t="shared" si="39"/>
        <v>645461</v>
      </c>
      <c r="G872" s="119">
        <v>780</v>
      </c>
      <c r="H872" s="26">
        <v>770.54358974358979</v>
      </c>
      <c r="I872" s="115">
        <f t="shared" si="40"/>
        <v>601024</v>
      </c>
      <c r="J872" s="117">
        <v>2021</v>
      </c>
      <c r="K872" s="139">
        <f t="shared" si="41"/>
        <v>1246485</v>
      </c>
    </row>
    <row r="873" spans="2:11">
      <c r="B873" s="137" t="s">
        <v>704</v>
      </c>
      <c r="C873" s="43" t="s">
        <v>705</v>
      </c>
      <c r="D873" s="46">
        <v>420</v>
      </c>
      <c r="E873" s="24">
        <v>6264.0666666666666</v>
      </c>
      <c r="F873" s="19">
        <f t="shared" si="39"/>
        <v>2630908</v>
      </c>
      <c r="G873" s="119">
        <v>4095</v>
      </c>
      <c r="H873" s="26">
        <v>1084.2229548229548</v>
      </c>
      <c r="I873" s="115">
        <f t="shared" si="40"/>
        <v>4439893</v>
      </c>
      <c r="J873" s="117">
        <v>2021</v>
      </c>
      <c r="K873" s="139">
        <f t="shared" si="41"/>
        <v>7070801</v>
      </c>
    </row>
    <row r="874" spans="2:11">
      <c r="B874" s="137" t="s">
        <v>3563</v>
      </c>
      <c r="C874" s="43" t="s">
        <v>3512</v>
      </c>
      <c r="D874" s="46">
        <v>350</v>
      </c>
      <c r="E874" s="24">
        <v>8068.2628571428568</v>
      </c>
      <c r="F874" s="19">
        <f t="shared" si="39"/>
        <v>2823892</v>
      </c>
      <c r="G874" s="119">
        <v>3413</v>
      </c>
      <c r="H874" s="26">
        <v>770.43012012891882</v>
      </c>
      <c r="I874" s="115">
        <f t="shared" si="40"/>
        <v>2629478</v>
      </c>
      <c r="J874" s="117">
        <v>2021</v>
      </c>
      <c r="K874" s="139">
        <f t="shared" si="41"/>
        <v>5453370</v>
      </c>
    </row>
    <row r="875" spans="2:11">
      <c r="B875" s="137" t="s">
        <v>3564</v>
      </c>
      <c r="C875" s="43" t="s">
        <v>3512</v>
      </c>
      <c r="D875" s="46">
        <v>280</v>
      </c>
      <c r="E875" s="24">
        <v>8068.2642857142855</v>
      </c>
      <c r="F875" s="19">
        <f t="shared" si="39"/>
        <v>2259114</v>
      </c>
      <c r="G875" s="119">
        <v>2730</v>
      </c>
      <c r="H875" s="26">
        <v>770.54285714285709</v>
      </c>
      <c r="I875" s="115">
        <f t="shared" si="40"/>
        <v>2103582</v>
      </c>
      <c r="J875" s="117">
        <v>2021</v>
      </c>
      <c r="K875" s="139">
        <f t="shared" si="41"/>
        <v>4362696</v>
      </c>
    </row>
    <row r="876" spans="2:11">
      <c r="B876" s="137" t="s">
        <v>4904</v>
      </c>
      <c r="C876" s="43" t="s">
        <v>705</v>
      </c>
      <c r="D876" s="46">
        <v>310</v>
      </c>
      <c r="E876" s="24">
        <v>14292.609677419356</v>
      </c>
      <c r="F876" s="19">
        <f t="shared" si="39"/>
        <v>4430709</v>
      </c>
      <c r="G876" s="119">
        <v>3022.5</v>
      </c>
      <c r="H876" s="26">
        <v>938.01720430107525</v>
      </c>
      <c r="I876" s="115">
        <f t="shared" si="40"/>
        <v>2835157</v>
      </c>
      <c r="J876" s="117">
        <v>2021</v>
      </c>
      <c r="K876" s="139">
        <f t="shared" si="41"/>
        <v>7265866</v>
      </c>
    </row>
    <row r="877" spans="2:11">
      <c r="B877" s="137" t="s">
        <v>707</v>
      </c>
      <c r="C877" s="43" t="s">
        <v>708</v>
      </c>
      <c r="D877" s="46">
        <v>320</v>
      </c>
      <c r="E877" s="24">
        <v>2560.1</v>
      </c>
      <c r="F877" s="19">
        <f t="shared" si="39"/>
        <v>819232</v>
      </c>
      <c r="G877" s="119">
        <v>3120</v>
      </c>
      <c r="H877" s="26">
        <v>729.66666666666663</v>
      </c>
      <c r="I877" s="115">
        <f t="shared" si="40"/>
        <v>2276560</v>
      </c>
      <c r="J877" s="117">
        <v>2021</v>
      </c>
      <c r="K877" s="139">
        <f t="shared" si="41"/>
        <v>3095792</v>
      </c>
    </row>
    <row r="878" spans="2:11">
      <c r="B878" s="137" t="s">
        <v>4905</v>
      </c>
      <c r="C878" s="43" t="s">
        <v>709</v>
      </c>
      <c r="D878" s="46">
        <v>130</v>
      </c>
      <c r="E878" s="24">
        <v>1175.5153846153846</v>
      </c>
      <c r="F878" s="19">
        <f t="shared" si="39"/>
        <v>152817</v>
      </c>
      <c r="G878" s="119">
        <v>1267.5</v>
      </c>
      <c r="H878" s="26">
        <v>1287.3388560157791</v>
      </c>
      <c r="I878" s="115">
        <f t="shared" si="40"/>
        <v>1631702</v>
      </c>
      <c r="J878" s="117">
        <v>2021</v>
      </c>
      <c r="K878" s="139">
        <f t="shared" si="41"/>
        <v>1784519</v>
      </c>
    </row>
    <row r="879" spans="2:11">
      <c r="B879" s="137" t="s">
        <v>710</v>
      </c>
      <c r="C879" s="43" t="s">
        <v>711</v>
      </c>
      <c r="D879" s="46">
        <v>270</v>
      </c>
      <c r="E879" s="24">
        <v>6963.3185185185184</v>
      </c>
      <c r="F879" s="19">
        <f t="shared" si="39"/>
        <v>1880096</v>
      </c>
      <c r="G879" s="119">
        <v>2632.5</v>
      </c>
      <c r="H879" s="26">
        <v>1178.3578347578348</v>
      </c>
      <c r="I879" s="115">
        <f t="shared" si="40"/>
        <v>3102027</v>
      </c>
      <c r="J879" s="117">
        <v>2021</v>
      </c>
      <c r="K879" s="139">
        <f t="shared" si="41"/>
        <v>4982123</v>
      </c>
    </row>
    <row r="880" spans="2:11">
      <c r="B880" s="137" t="s">
        <v>712</v>
      </c>
      <c r="C880" s="43" t="s">
        <v>711</v>
      </c>
      <c r="D880" s="46">
        <v>300</v>
      </c>
      <c r="E880" s="24">
        <v>9074.73</v>
      </c>
      <c r="F880" s="19">
        <f t="shared" si="39"/>
        <v>2722419</v>
      </c>
      <c r="G880" s="119">
        <v>2925</v>
      </c>
      <c r="H880" s="26">
        <v>906.58905982905981</v>
      </c>
      <c r="I880" s="115">
        <f t="shared" si="40"/>
        <v>2651773</v>
      </c>
      <c r="J880" s="117">
        <v>2021</v>
      </c>
      <c r="K880" s="139">
        <f t="shared" si="41"/>
        <v>5374192</v>
      </c>
    </row>
    <row r="881" spans="2:11">
      <c r="B881" s="137" t="s">
        <v>713</v>
      </c>
      <c r="C881" s="43" t="s">
        <v>708</v>
      </c>
      <c r="D881" s="46">
        <v>320</v>
      </c>
      <c r="E881" s="24">
        <v>2560.1</v>
      </c>
      <c r="F881" s="19">
        <f t="shared" si="39"/>
        <v>819232</v>
      </c>
      <c r="G881" s="119">
        <v>3120</v>
      </c>
      <c r="H881" s="26">
        <v>729.66666666666663</v>
      </c>
      <c r="I881" s="115">
        <f t="shared" si="40"/>
        <v>2276560</v>
      </c>
      <c r="J881" s="117">
        <v>2021</v>
      </c>
      <c r="K881" s="139">
        <f t="shared" si="41"/>
        <v>3095792</v>
      </c>
    </row>
    <row r="882" spans="2:11">
      <c r="B882" s="137" t="s">
        <v>714</v>
      </c>
      <c r="C882" s="43" t="s">
        <v>708</v>
      </c>
      <c r="D882" s="46">
        <v>220</v>
      </c>
      <c r="E882" s="24">
        <v>5981.7545454545452</v>
      </c>
      <c r="F882" s="19">
        <f t="shared" si="39"/>
        <v>1315986</v>
      </c>
      <c r="G882" s="119">
        <v>2145</v>
      </c>
      <c r="H882" s="26">
        <v>1203.2377622377621</v>
      </c>
      <c r="I882" s="115">
        <f t="shared" si="40"/>
        <v>2580944.9999999995</v>
      </c>
      <c r="J882" s="117">
        <v>2021</v>
      </c>
      <c r="K882" s="139">
        <f t="shared" si="41"/>
        <v>3896931</v>
      </c>
    </row>
    <row r="883" spans="2:11">
      <c r="B883" s="137" t="s">
        <v>715</v>
      </c>
      <c r="C883" s="43" t="s">
        <v>711</v>
      </c>
      <c r="D883" s="46">
        <v>380</v>
      </c>
      <c r="E883" s="24">
        <v>24412.942105263159</v>
      </c>
      <c r="F883" s="19">
        <f t="shared" si="39"/>
        <v>9276918</v>
      </c>
      <c r="G883" s="119">
        <v>3705</v>
      </c>
      <c r="H883" s="26">
        <v>902.12253711201083</v>
      </c>
      <c r="I883" s="115">
        <f t="shared" si="40"/>
        <v>3342364</v>
      </c>
      <c r="J883" s="117">
        <v>2021</v>
      </c>
      <c r="K883" s="139">
        <f t="shared" si="41"/>
        <v>12619282</v>
      </c>
    </row>
    <row r="884" spans="2:11">
      <c r="B884" s="137" t="s">
        <v>4906</v>
      </c>
      <c r="C884" s="43" t="s">
        <v>711</v>
      </c>
      <c r="D884" s="46">
        <v>130</v>
      </c>
      <c r="E884" s="24">
        <v>32591.06923076923</v>
      </c>
      <c r="F884" s="19">
        <f t="shared" si="39"/>
        <v>4236839</v>
      </c>
      <c r="G884" s="119">
        <v>1267.5</v>
      </c>
      <c r="H884" s="26">
        <v>1801.8500986193294</v>
      </c>
      <c r="I884" s="115">
        <f t="shared" si="40"/>
        <v>2283845</v>
      </c>
      <c r="J884" s="117">
        <v>2021</v>
      </c>
      <c r="K884" s="139">
        <f t="shared" si="41"/>
        <v>6520684</v>
      </c>
    </row>
    <row r="885" spans="2:11">
      <c r="B885" s="137" t="s">
        <v>4907</v>
      </c>
      <c r="C885" s="43" t="s">
        <v>717</v>
      </c>
      <c r="D885" s="46">
        <v>280</v>
      </c>
      <c r="E885" s="24">
        <v>9603.5107142857141</v>
      </c>
      <c r="F885" s="19">
        <f t="shared" si="39"/>
        <v>2688983</v>
      </c>
      <c r="G885" s="119">
        <v>2730</v>
      </c>
      <c r="H885" s="26">
        <v>843.37619047619046</v>
      </c>
      <c r="I885" s="115">
        <f t="shared" si="40"/>
        <v>2302417</v>
      </c>
      <c r="J885" s="117">
        <v>2021</v>
      </c>
      <c r="K885" s="139">
        <f t="shared" si="41"/>
        <v>4991400</v>
      </c>
    </row>
    <row r="886" spans="2:11">
      <c r="B886" s="137" t="s">
        <v>4908</v>
      </c>
      <c r="C886" s="43" t="s">
        <v>717</v>
      </c>
      <c r="D886" s="46">
        <v>330</v>
      </c>
      <c r="E886" s="24">
        <v>28974.40303030303</v>
      </c>
      <c r="F886" s="19">
        <f t="shared" si="39"/>
        <v>9561553</v>
      </c>
      <c r="G886" s="119">
        <v>3217.5</v>
      </c>
      <c r="H886" s="26">
        <v>1405.7006993006994</v>
      </c>
      <c r="I886" s="115">
        <f t="shared" si="40"/>
        <v>4522842</v>
      </c>
      <c r="J886" s="117">
        <v>2021</v>
      </c>
      <c r="K886" s="139">
        <f t="shared" si="41"/>
        <v>14084395</v>
      </c>
    </row>
    <row r="887" spans="2:11">
      <c r="B887" s="137" t="s">
        <v>718</v>
      </c>
      <c r="C887" s="43" t="s">
        <v>708</v>
      </c>
      <c r="D887" s="46">
        <v>220</v>
      </c>
      <c r="E887" s="24">
        <v>5981.7545454545452</v>
      </c>
      <c r="F887" s="19">
        <f t="shared" si="39"/>
        <v>1315986</v>
      </c>
      <c r="G887" s="119">
        <v>2145</v>
      </c>
      <c r="H887" s="26">
        <v>1203.2377622377621</v>
      </c>
      <c r="I887" s="115">
        <f t="shared" si="40"/>
        <v>2580944.9999999995</v>
      </c>
      <c r="J887" s="117">
        <v>2021</v>
      </c>
      <c r="K887" s="139">
        <f t="shared" si="41"/>
        <v>3896931</v>
      </c>
    </row>
    <row r="888" spans="2:11">
      <c r="B888" s="137" t="s">
        <v>4909</v>
      </c>
      <c r="C888" s="43" t="s">
        <v>708</v>
      </c>
      <c r="D888" s="46">
        <v>310</v>
      </c>
      <c r="E888" s="24">
        <v>8475.2741935483864</v>
      </c>
      <c r="F888" s="19">
        <f t="shared" si="39"/>
        <v>2627335</v>
      </c>
      <c r="G888" s="119">
        <v>3022.5</v>
      </c>
      <c r="H888" s="26">
        <v>970.99354838709678</v>
      </c>
      <c r="I888" s="115">
        <f t="shared" si="40"/>
        <v>2934828</v>
      </c>
      <c r="J888" s="117">
        <v>2021</v>
      </c>
      <c r="K888" s="139">
        <f t="shared" si="41"/>
        <v>5562163</v>
      </c>
    </row>
    <row r="889" spans="2:11">
      <c r="B889" s="137" t="s">
        <v>720</v>
      </c>
      <c r="C889" s="43" t="s">
        <v>689</v>
      </c>
      <c r="D889" s="46">
        <v>390</v>
      </c>
      <c r="E889" s="24">
        <v>16165.75641025641</v>
      </c>
      <c r="F889" s="19">
        <f t="shared" si="39"/>
        <v>6304645</v>
      </c>
      <c r="G889" s="119">
        <v>3802.5</v>
      </c>
      <c r="H889" s="26">
        <v>795.71808021038794</v>
      </c>
      <c r="I889" s="115">
        <f t="shared" si="40"/>
        <v>3025718</v>
      </c>
      <c r="J889" s="117">
        <v>2021</v>
      </c>
      <c r="K889" s="139">
        <f t="shared" si="41"/>
        <v>9330363</v>
      </c>
    </row>
    <row r="890" spans="2:11">
      <c r="B890" s="137" t="s">
        <v>4910</v>
      </c>
      <c r="C890" s="43" t="s">
        <v>689</v>
      </c>
      <c r="D890" s="46">
        <v>120</v>
      </c>
      <c r="E890" s="24">
        <v>11660.008333333333</v>
      </c>
      <c r="F890" s="19">
        <f t="shared" si="39"/>
        <v>1399201</v>
      </c>
      <c r="G890" s="119">
        <v>2340</v>
      </c>
      <c r="H890" s="26">
        <v>662.91239316239319</v>
      </c>
      <c r="I890" s="115">
        <f t="shared" si="40"/>
        <v>1551215</v>
      </c>
      <c r="J890" s="117">
        <v>2021</v>
      </c>
      <c r="K890" s="139">
        <f t="shared" si="41"/>
        <v>2950416</v>
      </c>
    </row>
    <row r="891" spans="2:11">
      <c r="B891" s="137" t="s">
        <v>721</v>
      </c>
      <c r="C891" s="43" t="s">
        <v>722</v>
      </c>
      <c r="D891" s="46">
        <v>100</v>
      </c>
      <c r="E891" s="24">
        <v>4159.34</v>
      </c>
      <c r="F891" s="19">
        <f t="shared" si="39"/>
        <v>415934</v>
      </c>
      <c r="G891" s="119">
        <v>2390</v>
      </c>
      <c r="H891" s="26">
        <v>610.9832635983264</v>
      </c>
      <c r="I891" s="115">
        <f t="shared" si="40"/>
        <v>1460250</v>
      </c>
      <c r="J891" s="117">
        <v>2021</v>
      </c>
      <c r="K891" s="139">
        <f t="shared" si="41"/>
        <v>1876184</v>
      </c>
    </row>
    <row r="892" spans="2:11">
      <c r="B892" s="137" t="s">
        <v>4911</v>
      </c>
      <c r="C892" s="43" t="s">
        <v>722</v>
      </c>
      <c r="D892" s="46">
        <v>300</v>
      </c>
      <c r="E892" s="24">
        <v>7560.8266666666668</v>
      </c>
      <c r="F892" s="19">
        <f t="shared" si="39"/>
        <v>2268248</v>
      </c>
      <c r="G892" s="119">
        <v>7170</v>
      </c>
      <c r="H892" s="26">
        <v>1505.1952580195259</v>
      </c>
      <c r="I892" s="115">
        <f t="shared" si="40"/>
        <v>10792250</v>
      </c>
      <c r="J892" s="117">
        <v>2021</v>
      </c>
      <c r="K892" s="139">
        <f t="shared" si="41"/>
        <v>13060498</v>
      </c>
    </row>
    <row r="893" spans="2:11">
      <c r="B893" s="137" t="s">
        <v>723</v>
      </c>
      <c r="C893" s="43" t="s">
        <v>692</v>
      </c>
      <c r="D893" s="46">
        <v>500</v>
      </c>
      <c r="E893" s="24">
        <v>20115.23</v>
      </c>
      <c r="F893" s="19">
        <f t="shared" si="39"/>
        <v>10057615</v>
      </c>
      <c r="G893" s="119">
        <v>9050</v>
      </c>
      <c r="H893" s="26">
        <v>519.1331491712707</v>
      </c>
      <c r="I893" s="115">
        <f t="shared" si="40"/>
        <v>4698155</v>
      </c>
      <c r="J893" s="117">
        <v>2021</v>
      </c>
      <c r="K893" s="139">
        <f t="shared" si="41"/>
        <v>14755770</v>
      </c>
    </row>
    <row r="894" spans="2:11">
      <c r="B894" s="137" t="s">
        <v>4912</v>
      </c>
      <c r="C894" s="43" t="s">
        <v>692</v>
      </c>
      <c r="D894" s="46">
        <v>300</v>
      </c>
      <c r="E894" s="24">
        <v>22153.583333333332</v>
      </c>
      <c r="F894" s="19">
        <f t="shared" si="39"/>
        <v>6646075</v>
      </c>
      <c r="G894" s="119">
        <v>5430</v>
      </c>
      <c r="H894" s="26">
        <v>598.45027624309387</v>
      </c>
      <c r="I894" s="115">
        <f t="shared" si="40"/>
        <v>3249584.9999999995</v>
      </c>
      <c r="J894" s="117">
        <v>2021</v>
      </c>
      <c r="K894" s="139">
        <f t="shared" si="41"/>
        <v>9895660</v>
      </c>
    </row>
    <row r="895" spans="2:11">
      <c r="B895" s="137" t="s">
        <v>724</v>
      </c>
      <c r="C895" s="43" t="s">
        <v>686</v>
      </c>
      <c r="D895" s="46">
        <v>70</v>
      </c>
      <c r="E895" s="24">
        <v>82922.457142857136</v>
      </c>
      <c r="F895" s="19">
        <f t="shared" si="39"/>
        <v>5804572</v>
      </c>
      <c r="G895" s="119">
        <v>682.5</v>
      </c>
      <c r="H895" s="26">
        <v>1902.6798534798536</v>
      </c>
      <c r="I895" s="115">
        <f t="shared" si="40"/>
        <v>1298579</v>
      </c>
      <c r="J895" s="117">
        <v>2021</v>
      </c>
      <c r="K895" s="139">
        <f t="shared" si="41"/>
        <v>7103151</v>
      </c>
    </row>
    <row r="896" spans="2:11">
      <c r="B896" s="137" t="s">
        <v>3565</v>
      </c>
      <c r="C896" s="43" t="s">
        <v>3512</v>
      </c>
      <c r="D896" s="46">
        <v>290</v>
      </c>
      <c r="E896" s="24">
        <v>6388.0517241379312</v>
      </c>
      <c r="F896" s="19">
        <f t="shared" si="39"/>
        <v>1852535</v>
      </c>
      <c r="G896" s="119">
        <v>2828</v>
      </c>
      <c r="H896" s="26">
        <v>602.17043847241871</v>
      </c>
      <c r="I896" s="115">
        <f t="shared" si="40"/>
        <v>1702938</v>
      </c>
      <c r="J896" s="117">
        <v>2021</v>
      </c>
      <c r="K896" s="139">
        <f t="shared" si="41"/>
        <v>3555473</v>
      </c>
    </row>
    <row r="897" spans="2:11">
      <c r="B897" s="137" t="s">
        <v>725</v>
      </c>
      <c r="C897" s="43" t="s">
        <v>726</v>
      </c>
      <c r="D897" s="46">
        <v>240</v>
      </c>
      <c r="E897" s="24">
        <v>5383.9416666666666</v>
      </c>
      <c r="F897" s="19">
        <f t="shared" si="39"/>
        <v>1292146</v>
      </c>
      <c r="G897" s="119">
        <v>2340</v>
      </c>
      <c r="H897" s="26">
        <v>1124.7247863247862</v>
      </c>
      <c r="I897" s="115">
        <f t="shared" si="40"/>
        <v>2631856</v>
      </c>
      <c r="J897" s="117">
        <v>2021</v>
      </c>
      <c r="K897" s="139">
        <f t="shared" si="41"/>
        <v>3924002</v>
      </c>
    </row>
    <row r="898" spans="2:11">
      <c r="B898" s="137" t="s">
        <v>4913</v>
      </c>
      <c r="C898" s="43" t="s">
        <v>726</v>
      </c>
      <c r="D898" s="46">
        <v>170</v>
      </c>
      <c r="E898" s="24">
        <v>4613.0058823529416</v>
      </c>
      <c r="F898" s="19">
        <f t="shared" si="39"/>
        <v>784211.00000000012</v>
      </c>
      <c r="G898" s="119">
        <v>1657.5</v>
      </c>
      <c r="H898" s="26">
        <v>703.95837104072393</v>
      </c>
      <c r="I898" s="115">
        <f t="shared" si="40"/>
        <v>1166811</v>
      </c>
      <c r="J898" s="117">
        <v>2021</v>
      </c>
      <c r="K898" s="139">
        <f t="shared" si="41"/>
        <v>1951022</v>
      </c>
    </row>
    <row r="899" spans="2:11">
      <c r="B899" s="137" t="s">
        <v>4914</v>
      </c>
      <c r="C899" s="43" t="s">
        <v>727</v>
      </c>
      <c r="D899" s="46">
        <v>340</v>
      </c>
      <c r="E899" s="24">
        <v>4464.9529411764706</v>
      </c>
      <c r="F899" s="19">
        <f t="shared" si="39"/>
        <v>1518084</v>
      </c>
      <c r="G899" s="119">
        <v>3315</v>
      </c>
      <c r="H899" s="26">
        <v>742.49864253393662</v>
      </c>
      <c r="I899" s="115">
        <f t="shared" si="40"/>
        <v>2461383</v>
      </c>
      <c r="J899" s="117">
        <v>2021</v>
      </c>
      <c r="K899" s="139">
        <f t="shared" si="41"/>
        <v>3979467</v>
      </c>
    </row>
    <row r="900" spans="2:11">
      <c r="B900" s="137" t="s">
        <v>4915</v>
      </c>
      <c r="C900" s="43" t="s">
        <v>727</v>
      </c>
      <c r="D900" s="46">
        <v>210</v>
      </c>
      <c r="E900" s="24">
        <v>16523.028571428571</v>
      </c>
      <c r="F900" s="19">
        <f t="shared" si="39"/>
        <v>3469836</v>
      </c>
      <c r="G900" s="119">
        <v>2047.5</v>
      </c>
      <c r="H900" s="26">
        <v>1838.3404151404152</v>
      </c>
      <c r="I900" s="115">
        <f t="shared" si="40"/>
        <v>3764002</v>
      </c>
      <c r="J900" s="117">
        <v>2021</v>
      </c>
      <c r="K900" s="139">
        <f t="shared" si="41"/>
        <v>7233838</v>
      </c>
    </row>
    <row r="901" spans="2:11">
      <c r="B901" s="137" t="s">
        <v>728</v>
      </c>
      <c r="C901" s="43" t="s">
        <v>726</v>
      </c>
      <c r="D901" s="46">
        <v>380</v>
      </c>
      <c r="E901" s="24">
        <v>18153.934210526317</v>
      </c>
      <c r="F901" s="19">
        <f t="shared" si="39"/>
        <v>6898495</v>
      </c>
      <c r="G901" s="119">
        <v>3705</v>
      </c>
      <c r="H901" s="26">
        <v>983.49581646423746</v>
      </c>
      <c r="I901" s="115">
        <f t="shared" si="40"/>
        <v>3643852</v>
      </c>
      <c r="J901" s="117">
        <v>2021</v>
      </c>
      <c r="K901" s="139">
        <f t="shared" si="41"/>
        <v>10542347</v>
      </c>
    </row>
    <row r="902" spans="2:11">
      <c r="B902" s="137" t="s">
        <v>4916</v>
      </c>
      <c r="C902" s="43" t="s">
        <v>726</v>
      </c>
      <c r="D902" s="46">
        <v>100</v>
      </c>
      <c r="E902" s="24">
        <v>13129.62</v>
      </c>
      <c r="F902" s="19">
        <f t="shared" si="39"/>
        <v>1312962</v>
      </c>
      <c r="G902" s="119">
        <v>975</v>
      </c>
      <c r="H902" s="26">
        <v>1183.0174358974359</v>
      </c>
      <c r="I902" s="115">
        <f t="shared" si="40"/>
        <v>1153442</v>
      </c>
      <c r="J902" s="117">
        <v>2021</v>
      </c>
      <c r="K902" s="139">
        <f t="shared" si="41"/>
        <v>2466404</v>
      </c>
    </row>
    <row r="903" spans="2:11">
      <c r="B903" s="137" t="s">
        <v>4917</v>
      </c>
      <c r="C903" s="43" t="s">
        <v>727</v>
      </c>
      <c r="D903" s="46">
        <v>270</v>
      </c>
      <c r="E903" s="24">
        <v>10024.418518518518</v>
      </c>
      <c r="F903" s="19">
        <f t="shared" si="39"/>
        <v>2706593</v>
      </c>
      <c r="G903" s="119">
        <v>2632.5</v>
      </c>
      <c r="H903" s="26">
        <v>913.21671415004744</v>
      </c>
      <c r="I903" s="115">
        <f t="shared" si="40"/>
        <v>2404043</v>
      </c>
      <c r="J903" s="117">
        <v>2021</v>
      </c>
      <c r="K903" s="139">
        <f t="shared" si="41"/>
        <v>5110636</v>
      </c>
    </row>
    <row r="904" spans="2:11">
      <c r="B904" s="137" t="s">
        <v>4918</v>
      </c>
      <c r="C904" s="43" t="s">
        <v>727</v>
      </c>
      <c r="D904" s="46">
        <v>190</v>
      </c>
      <c r="E904" s="24">
        <v>12138.957894736843</v>
      </c>
      <c r="F904" s="19">
        <f t="shared" si="39"/>
        <v>2306402</v>
      </c>
      <c r="G904" s="119">
        <v>1852.5</v>
      </c>
      <c r="H904" s="26">
        <v>740.35249662618082</v>
      </c>
      <c r="I904" s="115">
        <f t="shared" si="40"/>
        <v>1371503</v>
      </c>
      <c r="J904" s="117">
        <v>2021</v>
      </c>
      <c r="K904" s="139">
        <f t="shared" si="41"/>
        <v>3677905</v>
      </c>
    </row>
    <row r="905" spans="2:11">
      <c r="B905" s="137" t="s">
        <v>729</v>
      </c>
      <c r="C905" s="43" t="s">
        <v>726</v>
      </c>
      <c r="D905" s="46">
        <v>240</v>
      </c>
      <c r="E905" s="24">
        <v>5383.9416666666666</v>
      </c>
      <c r="F905" s="19">
        <f t="shared" si="39"/>
        <v>1292146</v>
      </c>
      <c r="G905" s="119">
        <v>2340</v>
      </c>
      <c r="H905" s="26">
        <v>1124.7247863247862</v>
      </c>
      <c r="I905" s="115">
        <f t="shared" si="40"/>
        <v>2631856</v>
      </c>
      <c r="J905" s="117">
        <v>2021</v>
      </c>
      <c r="K905" s="139">
        <f t="shared" si="41"/>
        <v>3924002</v>
      </c>
    </row>
    <row r="906" spans="2:11">
      <c r="B906" s="137" t="s">
        <v>730</v>
      </c>
      <c r="C906" s="43" t="s">
        <v>726</v>
      </c>
      <c r="D906" s="46">
        <v>380</v>
      </c>
      <c r="E906" s="24">
        <v>18153.934210526317</v>
      </c>
      <c r="F906" s="19">
        <f t="shared" si="39"/>
        <v>6898495</v>
      </c>
      <c r="G906" s="119">
        <v>3705</v>
      </c>
      <c r="H906" s="26">
        <v>983.49581646423746</v>
      </c>
      <c r="I906" s="115">
        <f t="shared" si="40"/>
        <v>3643852</v>
      </c>
      <c r="J906" s="117">
        <v>2021</v>
      </c>
      <c r="K906" s="139">
        <f t="shared" si="41"/>
        <v>10542347</v>
      </c>
    </row>
    <row r="907" spans="2:11">
      <c r="B907" s="137" t="s">
        <v>731</v>
      </c>
      <c r="C907" s="43" t="s">
        <v>732</v>
      </c>
      <c r="D907" s="46">
        <v>60</v>
      </c>
      <c r="E907" s="24">
        <v>5526.7</v>
      </c>
      <c r="F907" s="19">
        <f t="shared" si="39"/>
        <v>331602</v>
      </c>
      <c r="G907" s="119">
        <v>1434</v>
      </c>
      <c r="H907" s="26">
        <v>474.63249651324963</v>
      </c>
      <c r="I907" s="115">
        <f t="shared" si="40"/>
        <v>680623</v>
      </c>
      <c r="J907" s="117">
        <v>2021</v>
      </c>
      <c r="K907" s="139">
        <f t="shared" si="41"/>
        <v>1012225</v>
      </c>
    </row>
    <row r="908" spans="2:11">
      <c r="B908" s="137" t="s">
        <v>4919</v>
      </c>
      <c r="C908" s="43" t="s">
        <v>732</v>
      </c>
      <c r="D908" s="46">
        <v>200</v>
      </c>
      <c r="E908" s="24">
        <v>8002.8050000000003</v>
      </c>
      <c r="F908" s="19">
        <f t="shared" ref="F908:F971" si="42">IFERROR(D908*E908,0)</f>
        <v>1600561</v>
      </c>
      <c r="G908" s="119">
        <v>4780</v>
      </c>
      <c r="H908" s="26">
        <v>414.41736401673643</v>
      </c>
      <c r="I908" s="115">
        <f t="shared" ref="I908:I971" si="43">IFERROR(G908*H908,"")</f>
        <v>1980915.0000000002</v>
      </c>
      <c r="J908" s="117">
        <v>2021</v>
      </c>
      <c r="K908" s="139">
        <f t="shared" ref="K908:K971" si="44">IFERROR(ROUND((F908+I908),0),0)</f>
        <v>3581476</v>
      </c>
    </row>
    <row r="909" spans="2:11">
      <c r="B909" s="137" t="s">
        <v>733</v>
      </c>
      <c r="C909" s="43" t="s">
        <v>734</v>
      </c>
      <c r="D909" s="46">
        <v>180</v>
      </c>
      <c r="E909" s="24">
        <v>17170.683333333334</v>
      </c>
      <c r="F909" s="19">
        <f t="shared" si="42"/>
        <v>3090723</v>
      </c>
      <c r="G909" s="119">
        <v>1755</v>
      </c>
      <c r="H909" s="26">
        <v>1817.9880341880341</v>
      </c>
      <c r="I909" s="115">
        <f t="shared" si="43"/>
        <v>3190569</v>
      </c>
      <c r="J909" s="117">
        <v>2021</v>
      </c>
      <c r="K909" s="139">
        <f t="shared" si="44"/>
        <v>6281292</v>
      </c>
    </row>
    <row r="910" spans="2:11">
      <c r="B910" s="137" t="s">
        <v>4920</v>
      </c>
      <c r="C910" s="43" t="s">
        <v>734</v>
      </c>
      <c r="D910" s="46">
        <v>370</v>
      </c>
      <c r="E910" s="24">
        <v>8689.3135135135144</v>
      </c>
      <c r="F910" s="19">
        <f t="shared" si="42"/>
        <v>3215046.0000000005</v>
      </c>
      <c r="G910" s="119">
        <v>3607.5</v>
      </c>
      <c r="H910" s="26">
        <v>804.89951489951488</v>
      </c>
      <c r="I910" s="115">
        <f t="shared" si="43"/>
        <v>2903675</v>
      </c>
      <c r="J910" s="117">
        <v>2021</v>
      </c>
      <c r="K910" s="139">
        <f t="shared" si="44"/>
        <v>6118721</v>
      </c>
    </row>
    <row r="911" spans="2:11">
      <c r="B911" s="137" t="s">
        <v>735</v>
      </c>
      <c r="C911" s="43" t="s">
        <v>736</v>
      </c>
      <c r="D911" s="46">
        <v>80</v>
      </c>
      <c r="E911" s="24">
        <v>12061.6875</v>
      </c>
      <c r="F911" s="19">
        <f t="shared" si="42"/>
        <v>964935</v>
      </c>
      <c r="G911" s="119">
        <v>724</v>
      </c>
      <c r="H911" s="26">
        <v>1593.3397790055249</v>
      </c>
      <c r="I911" s="115">
        <f t="shared" si="43"/>
        <v>1153578</v>
      </c>
      <c r="J911" s="117">
        <v>2021</v>
      </c>
      <c r="K911" s="139">
        <f t="shared" si="44"/>
        <v>2118513</v>
      </c>
    </row>
    <row r="912" spans="2:11">
      <c r="B912" s="137" t="s">
        <v>4921</v>
      </c>
      <c r="C912" s="43" t="s">
        <v>736</v>
      </c>
      <c r="D912" s="46">
        <v>290</v>
      </c>
      <c r="E912" s="24">
        <v>10710.444827586207</v>
      </c>
      <c r="F912" s="19">
        <f t="shared" si="42"/>
        <v>3106029</v>
      </c>
      <c r="G912" s="119">
        <v>2624.5</v>
      </c>
      <c r="H912" s="26">
        <v>1294.6241188797867</v>
      </c>
      <c r="I912" s="115">
        <f t="shared" si="43"/>
        <v>3397741</v>
      </c>
      <c r="J912" s="117">
        <v>2021</v>
      </c>
      <c r="K912" s="139">
        <f t="shared" si="44"/>
        <v>6503770</v>
      </c>
    </row>
    <row r="913" spans="2:11">
      <c r="B913" s="137" t="s">
        <v>737</v>
      </c>
      <c r="C913" s="43" t="s">
        <v>738</v>
      </c>
      <c r="D913" s="46">
        <v>240</v>
      </c>
      <c r="E913" s="24">
        <v>10363.079166666666</v>
      </c>
      <c r="F913" s="19">
        <f t="shared" si="42"/>
        <v>2487139</v>
      </c>
      <c r="G913" s="119">
        <v>2340</v>
      </c>
      <c r="H913" s="26">
        <v>696.98119658119663</v>
      </c>
      <c r="I913" s="115">
        <f t="shared" si="43"/>
        <v>1630936</v>
      </c>
      <c r="J913" s="117">
        <v>2021</v>
      </c>
      <c r="K913" s="139">
        <f t="shared" si="44"/>
        <v>4118075</v>
      </c>
    </row>
    <row r="914" spans="2:11">
      <c r="B914" s="137" t="s">
        <v>739</v>
      </c>
      <c r="C914" s="43" t="s">
        <v>734</v>
      </c>
      <c r="D914" s="46">
        <v>490</v>
      </c>
      <c r="E914" s="24">
        <v>13417.173469387755</v>
      </c>
      <c r="F914" s="19">
        <f t="shared" si="42"/>
        <v>6574415</v>
      </c>
      <c r="G914" s="119">
        <v>4777.5</v>
      </c>
      <c r="H914" s="26">
        <v>786.26562009419149</v>
      </c>
      <c r="I914" s="115">
        <f t="shared" si="43"/>
        <v>3756384</v>
      </c>
      <c r="J914" s="117">
        <v>2021</v>
      </c>
      <c r="K914" s="139">
        <f t="shared" si="44"/>
        <v>10330799</v>
      </c>
    </row>
    <row r="915" spans="2:11">
      <c r="B915" s="137" t="s">
        <v>740</v>
      </c>
      <c r="C915" s="43" t="s">
        <v>734</v>
      </c>
      <c r="D915" s="46">
        <v>20</v>
      </c>
      <c r="E915" s="24">
        <v>14229.6</v>
      </c>
      <c r="F915" s="19">
        <f t="shared" si="42"/>
        <v>284592</v>
      </c>
      <c r="G915" s="119">
        <v>390</v>
      </c>
      <c r="H915" s="26">
        <v>1005.1717948717949</v>
      </c>
      <c r="I915" s="115">
        <f t="shared" si="43"/>
        <v>392017</v>
      </c>
      <c r="J915" s="117">
        <v>2021</v>
      </c>
      <c r="K915" s="139">
        <f t="shared" si="44"/>
        <v>676609</v>
      </c>
    </row>
    <row r="916" spans="2:11">
      <c r="B916" s="137" t="s">
        <v>741</v>
      </c>
      <c r="C916" s="43" t="s">
        <v>742</v>
      </c>
      <c r="D916" s="46">
        <v>220</v>
      </c>
      <c r="E916" s="24">
        <v>9628.7727272727279</v>
      </c>
      <c r="F916" s="19">
        <f t="shared" si="42"/>
        <v>2118330</v>
      </c>
      <c r="G916" s="119">
        <v>2376</v>
      </c>
      <c r="H916" s="26">
        <v>780.47432659932656</v>
      </c>
      <c r="I916" s="115">
        <f t="shared" si="43"/>
        <v>1854407</v>
      </c>
      <c r="J916" s="117">
        <v>2021</v>
      </c>
      <c r="K916" s="139">
        <f t="shared" si="44"/>
        <v>3972737</v>
      </c>
    </row>
    <row r="917" spans="2:11">
      <c r="B917" s="137" t="s">
        <v>743</v>
      </c>
      <c r="C917" s="43" t="s">
        <v>744</v>
      </c>
      <c r="D917" s="46">
        <v>100</v>
      </c>
      <c r="E917" s="24">
        <v>13918.06</v>
      </c>
      <c r="F917" s="19">
        <f t="shared" si="42"/>
        <v>1391806</v>
      </c>
      <c r="G917" s="119">
        <v>975</v>
      </c>
      <c r="H917" s="26">
        <v>2371.8020512820513</v>
      </c>
      <c r="I917" s="115">
        <f t="shared" si="43"/>
        <v>2312507</v>
      </c>
      <c r="J917" s="117">
        <v>2021</v>
      </c>
      <c r="K917" s="139">
        <f t="shared" si="44"/>
        <v>3704313</v>
      </c>
    </row>
    <row r="918" spans="2:11">
      <c r="B918" s="137" t="s">
        <v>4922</v>
      </c>
      <c r="C918" s="43" t="s">
        <v>744</v>
      </c>
      <c r="D918" s="46">
        <v>470</v>
      </c>
      <c r="E918" s="24">
        <v>11567.365957446809</v>
      </c>
      <c r="F918" s="19">
        <f t="shared" si="42"/>
        <v>5436662</v>
      </c>
      <c r="G918" s="119">
        <v>4582.5</v>
      </c>
      <c r="H918" s="26">
        <v>762.68412438625205</v>
      </c>
      <c r="I918" s="115">
        <f t="shared" si="43"/>
        <v>3495000</v>
      </c>
      <c r="J918" s="117">
        <v>2021</v>
      </c>
      <c r="K918" s="139">
        <f t="shared" si="44"/>
        <v>8931662</v>
      </c>
    </row>
    <row r="919" spans="2:11">
      <c r="B919" s="137" t="s">
        <v>3566</v>
      </c>
      <c r="C919" s="43" t="s">
        <v>3512</v>
      </c>
      <c r="D919" s="46">
        <v>220</v>
      </c>
      <c r="E919" s="24">
        <v>8068.2636363636366</v>
      </c>
      <c r="F919" s="19">
        <f t="shared" si="42"/>
        <v>1775018</v>
      </c>
      <c r="G919" s="119">
        <v>2145</v>
      </c>
      <c r="H919" s="26">
        <v>770.54312354312356</v>
      </c>
      <c r="I919" s="115">
        <f t="shared" si="43"/>
        <v>1652815</v>
      </c>
      <c r="J919" s="117">
        <v>2021</v>
      </c>
      <c r="K919" s="139">
        <f t="shared" si="44"/>
        <v>3427833</v>
      </c>
    </row>
    <row r="920" spans="2:11">
      <c r="B920" s="137" t="s">
        <v>3567</v>
      </c>
      <c r="C920" s="43" t="s">
        <v>3512</v>
      </c>
      <c r="D920" s="46">
        <v>120</v>
      </c>
      <c r="E920" s="24">
        <v>8068.2666666666664</v>
      </c>
      <c r="F920" s="19">
        <f t="shared" si="42"/>
        <v>968192</v>
      </c>
      <c r="G920" s="119">
        <v>1170</v>
      </c>
      <c r="H920" s="26">
        <v>770.54273504273499</v>
      </c>
      <c r="I920" s="115">
        <f t="shared" si="43"/>
        <v>901534.99999999988</v>
      </c>
      <c r="J920" s="117">
        <v>2021</v>
      </c>
      <c r="K920" s="139">
        <f t="shared" si="44"/>
        <v>1869727</v>
      </c>
    </row>
    <row r="921" spans="2:11">
      <c r="B921" s="137" t="s">
        <v>3568</v>
      </c>
      <c r="C921" s="43" t="s">
        <v>3512</v>
      </c>
      <c r="D921" s="46">
        <v>210</v>
      </c>
      <c r="E921" s="24">
        <v>8068.2619047619046</v>
      </c>
      <c r="F921" s="19">
        <f t="shared" si="42"/>
        <v>1694335</v>
      </c>
      <c r="G921" s="119">
        <v>2048</v>
      </c>
      <c r="H921" s="26">
        <v>770.35498046875</v>
      </c>
      <c r="I921" s="115">
        <f t="shared" si="43"/>
        <v>1577687</v>
      </c>
      <c r="J921" s="117">
        <v>2021</v>
      </c>
      <c r="K921" s="139">
        <f t="shared" si="44"/>
        <v>3272022</v>
      </c>
    </row>
    <row r="922" spans="2:11">
      <c r="B922" s="137" t="s">
        <v>3569</v>
      </c>
      <c r="C922" s="43" t="s">
        <v>3512</v>
      </c>
      <c r="D922" s="46">
        <v>200</v>
      </c>
      <c r="E922" s="24">
        <v>8068.26</v>
      </c>
      <c r="F922" s="19">
        <f t="shared" si="42"/>
        <v>1613652</v>
      </c>
      <c r="G922" s="119">
        <v>1950</v>
      </c>
      <c r="H922" s="26">
        <v>770.54307692307691</v>
      </c>
      <c r="I922" s="115">
        <f t="shared" si="43"/>
        <v>1502559</v>
      </c>
      <c r="J922" s="117">
        <v>2021</v>
      </c>
      <c r="K922" s="139">
        <f t="shared" si="44"/>
        <v>3116211</v>
      </c>
    </row>
    <row r="923" spans="2:11">
      <c r="B923" s="137" t="s">
        <v>745</v>
      </c>
      <c r="C923" s="43" t="s">
        <v>744</v>
      </c>
      <c r="D923" s="46">
        <v>110</v>
      </c>
      <c r="E923" s="24">
        <v>6748.863636363636</v>
      </c>
      <c r="F923" s="19">
        <f t="shared" si="42"/>
        <v>742375</v>
      </c>
      <c r="G923" s="119">
        <v>1072.5</v>
      </c>
      <c r="H923" s="26">
        <v>1132.0261072261071</v>
      </c>
      <c r="I923" s="115">
        <f t="shared" si="43"/>
        <v>1214097.9999999998</v>
      </c>
      <c r="J923" s="117">
        <v>2021</v>
      </c>
      <c r="K923" s="139">
        <f t="shared" si="44"/>
        <v>1956473</v>
      </c>
    </row>
    <row r="924" spans="2:11">
      <c r="B924" s="137" t="s">
        <v>746</v>
      </c>
      <c r="C924" s="43" t="s">
        <v>744</v>
      </c>
      <c r="D924" s="46">
        <v>70</v>
      </c>
      <c r="E924" s="24">
        <v>4470.9571428571426</v>
      </c>
      <c r="F924" s="19">
        <f t="shared" si="42"/>
        <v>312967</v>
      </c>
      <c r="G924" s="119">
        <v>682.5</v>
      </c>
      <c r="H924" s="26">
        <v>940</v>
      </c>
      <c r="I924" s="115">
        <f t="shared" si="43"/>
        <v>641550</v>
      </c>
      <c r="J924" s="117">
        <v>2021</v>
      </c>
      <c r="K924" s="139">
        <f t="shared" si="44"/>
        <v>954517</v>
      </c>
    </row>
    <row r="925" spans="2:11">
      <c r="B925" s="137" t="s">
        <v>4923</v>
      </c>
      <c r="C925" s="43" t="s">
        <v>651</v>
      </c>
      <c r="D925" s="46">
        <v>40</v>
      </c>
      <c r="E925" s="24">
        <v>29476.125</v>
      </c>
      <c r="F925" s="19">
        <f t="shared" si="42"/>
        <v>1179045</v>
      </c>
      <c r="G925" s="119">
        <v>864</v>
      </c>
      <c r="H925" s="26">
        <v>8666.7349537037044</v>
      </c>
      <c r="I925" s="115">
        <f t="shared" si="43"/>
        <v>7488059.0000000009</v>
      </c>
      <c r="J925" s="117">
        <v>2021</v>
      </c>
      <c r="K925" s="139">
        <f t="shared" si="44"/>
        <v>8667104</v>
      </c>
    </row>
    <row r="926" spans="2:11">
      <c r="B926" s="137" t="s">
        <v>4924</v>
      </c>
      <c r="C926" s="43" t="s">
        <v>651</v>
      </c>
      <c r="D926" s="46">
        <v>110</v>
      </c>
      <c r="E926" s="24">
        <v>6194.409090909091</v>
      </c>
      <c r="F926" s="19">
        <f t="shared" si="42"/>
        <v>681385</v>
      </c>
      <c r="G926" s="119">
        <v>2376</v>
      </c>
      <c r="H926" s="26">
        <v>1110.6864478114478</v>
      </c>
      <c r="I926" s="115">
        <f t="shared" si="43"/>
        <v>2638991</v>
      </c>
      <c r="J926" s="117">
        <v>2021</v>
      </c>
      <c r="K926" s="139">
        <f t="shared" si="44"/>
        <v>3320376</v>
      </c>
    </row>
    <row r="927" spans="2:11">
      <c r="B927" s="137" t="s">
        <v>747</v>
      </c>
      <c r="C927" s="43" t="s">
        <v>664</v>
      </c>
      <c r="D927" s="46">
        <v>230</v>
      </c>
      <c r="E927" s="24">
        <v>4150.6000000000004</v>
      </c>
      <c r="F927" s="19">
        <f t="shared" si="42"/>
        <v>954638.00000000012</v>
      </c>
      <c r="G927" s="119">
        <v>2242.5</v>
      </c>
      <c r="H927" s="26">
        <v>1551.6057971014493</v>
      </c>
      <c r="I927" s="115">
        <f t="shared" si="43"/>
        <v>3479476</v>
      </c>
      <c r="J927" s="117">
        <v>2021</v>
      </c>
      <c r="K927" s="139">
        <f t="shared" si="44"/>
        <v>4434114</v>
      </c>
    </row>
    <row r="928" spans="2:11">
      <c r="B928" s="137" t="s">
        <v>4925</v>
      </c>
      <c r="C928" s="43" t="s">
        <v>748</v>
      </c>
      <c r="D928" s="46">
        <v>410</v>
      </c>
      <c r="E928" s="24">
        <v>3004.641463414634</v>
      </c>
      <c r="F928" s="19">
        <f t="shared" si="42"/>
        <v>1231903</v>
      </c>
      <c r="G928" s="119">
        <v>3997.5</v>
      </c>
      <c r="H928" s="26">
        <v>414.4637898686679</v>
      </c>
      <c r="I928" s="115">
        <f t="shared" si="43"/>
        <v>1656819</v>
      </c>
      <c r="J928" s="117">
        <v>2021</v>
      </c>
      <c r="K928" s="139">
        <f t="shared" si="44"/>
        <v>2888722</v>
      </c>
    </row>
    <row r="929" spans="2:11">
      <c r="B929" s="137" t="s">
        <v>749</v>
      </c>
      <c r="C929" s="43" t="s">
        <v>197</v>
      </c>
      <c r="D929" s="46">
        <v>110</v>
      </c>
      <c r="E929" s="24">
        <v>26163.945454545454</v>
      </c>
      <c r="F929" s="19">
        <f t="shared" si="42"/>
        <v>2878034</v>
      </c>
      <c r="G929" s="119">
        <v>1072.5</v>
      </c>
      <c r="H929" s="26">
        <v>3358.2284382284383</v>
      </c>
      <c r="I929" s="115">
        <f t="shared" si="43"/>
        <v>3601700</v>
      </c>
      <c r="J929" s="117">
        <v>2021</v>
      </c>
      <c r="K929" s="139">
        <f t="shared" si="44"/>
        <v>6479734</v>
      </c>
    </row>
    <row r="930" spans="2:11">
      <c r="B930" s="137" t="s">
        <v>4926</v>
      </c>
      <c r="C930" s="43" t="s">
        <v>197</v>
      </c>
      <c r="D930" s="46">
        <v>410</v>
      </c>
      <c r="E930" s="24">
        <v>9740.0731707317082</v>
      </c>
      <c r="F930" s="19">
        <f t="shared" si="42"/>
        <v>3993430.0000000005</v>
      </c>
      <c r="G930" s="119">
        <v>3997.5</v>
      </c>
      <c r="H930" s="26">
        <v>1691.3058161350843</v>
      </c>
      <c r="I930" s="115">
        <f t="shared" si="43"/>
        <v>6760995</v>
      </c>
      <c r="J930" s="117">
        <v>2021</v>
      </c>
      <c r="K930" s="139">
        <f t="shared" si="44"/>
        <v>10754425</v>
      </c>
    </row>
    <row r="931" spans="2:11">
      <c r="B931" s="137" t="s">
        <v>3570</v>
      </c>
      <c r="C931" s="43" t="s">
        <v>3512</v>
      </c>
      <c r="D931" s="46">
        <v>360</v>
      </c>
      <c r="E931" s="24">
        <v>12104.911111111111</v>
      </c>
      <c r="F931" s="19">
        <f t="shared" si="42"/>
        <v>4357768</v>
      </c>
      <c r="G931" s="119">
        <v>3510</v>
      </c>
      <c r="H931" s="26">
        <v>770.54301994302</v>
      </c>
      <c r="I931" s="115">
        <f t="shared" si="43"/>
        <v>2704606</v>
      </c>
      <c r="J931" s="117">
        <v>2021</v>
      </c>
      <c r="K931" s="139">
        <f t="shared" si="44"/>
        <v>7062374</v>
      </c>
    </row>
    <row r="932" spans="2:11">
      <c r="B932" s="137" t="s">
        <v>3571</v>
      </c>
      <c r="C932" s="43" t="s">
        <v>3512</v>
      </c>
      <c r="D932" s="46">
        <v>120</v>
      </c>
      <c r="E932" s="24">
        <v>8068.2666666666664</v>
      </c>
      <c r="F932" s="19">
        <f t="shared" si="42"/>
        <v>968192</v>
      </c>
      <c r="G932" s="119">
        <v>1170</v>
      </c>
      <c r="H932" s="26">
        <v>770.54273504273499</v>
      </c>
      <c r="I932" s="115">
        <f t="shared" si="43"/>
        <v>901534.99999999988</v>
      </c>
      <c r="J932" s="117">
        <v>2021</v>
      </c>
      <c r="K932" s="139">
        <f t="shared" si="44"/>
        <v>1869727</v>
      </c>
    </row>
    <row r="933" spans="2:11">
      <c r="B933" s="137" t="s">
        <v>4927</v>
      </c>
      <c r="C933" s="43" t="s">
        <v>750</v>
      </c>
      <c r="D933" s="46">
        <v>220</v>
      </c>
      <c r="E933" s="24">
        <v>12697.954545454546</v>
      </c>
      <c r="F933" s="19">
        <f t="shared" si="42"/>
        <v>2793550</v>
      </c>
      <c r="G933" s="119">
        <v>2145</v>
      </c>
      <c r="H933" s="26">
        <v>2320.8792540792542</v>
      </c>
      <c r="I933" s="115">
        <f t="shared" si="43"/>
        <v>4978286</v>
      </c>
      <c r="J933" s="117">
        <v>2021</v>
      </c>
      <c r="K933" s="139">
        <f t="shared" si="44"/>
        <v>7771836</v>
      </c>
    </row>
    <row r="934" spans="2:11">
      <c r="B934" s="137" t="s">
        <v>4928</v>
      </c>
      <c r="C934" s="43" t="s">
        <v>750</v>
      </c>
      <c r="D934" s="46">
        <v>180</v>
      </c>
      <c r="E934" s="24">
        <v>10019.933333333332</v>
      </c>
      <c r="F934" s="19">
        <f t="shared" si="42"/>
        <v>1803587.9999999998</v>
      </c>
      <c r="G934" s="119">
        <v>1755</v>
      </c>
      <c r="H934" s="26">
        <v>1330.9464387464388</v>
      </c>
      <c r="I934" s="115">
        <f t="shared" si="43"/>
        <v>2335811</v>
      </c>
      <c r="J934" s="117">
        <v>2021</v>
      </c>
      <c r="K934" s="139">
        <f t="shared" si="44"/>
        <v>4139399</v>
      </c>
    </row>
    <row r="935" spans="2:11">
      <c r="B935" s="137" t="s">
        <v>751</v>
      </c>
      <c r="C935" s="43" t="s">
        <v>662</v>
      </c>
      <c r="D935" s="46">
        <v>220</v>
      </c>
      <c r="E935" s="24">
        <v>12343.65</v>
      </c>
      <c r="F935" s="19">
        <f t="shared" si="42"/>
        <v>2715603</v>
      </c>
      <c r="G935" s="119">
        <v>3982</v>
      </c>
      <c r="H935" s="26">
        <v>1206.1534404821698</v>
      </c>
      <c r="I935" s="115">
        <f t="shared" si="43"/>
        <v>4802903</v>
      </c>
      <c r="J935" s="117">
        <v>2021</v>
      </c>
      <c r="K935" s="139">
        <f t="shared" si="44"/>
        <v>7518506</v>
      </c>
    </row>
    <row r="936" spans="2:11">
      <c r="B936" s="137" t="s">
        <v>4929</v>
      </c>
      <c r="C936" s="43" t="s">
        <v>662</v>
      </c>
      <c r="D936" s="46">
        <v>270</v>
      </c>
      <c r="E936" s="24">
        <v>9793.3185185185193</v>
      </c>
      <c r="F936" s="19">
        <f t="shared" si="42"/>
        <v>2644196</v>
      </c>
      <c r="G936" s="119">
        <v>4887</v>
      </c>
      <c r="H936" s="26">
        <v>897.74278698588091</v>
      </c>
      <c r="I936" s="115">
        <f t="shared" si="43"/>
        <v>4387269</v>
      </c>
      <c r="J936" s="117">
        <v>2021</v>
      </c>
      <c r="K936" s="139">
        <f t="shared" si="44"/>
        <v>7031465</v>
      </c>
    </row>
    <row r="937" spans="2:11">
      <c r="B937" s="137" t="s">
        <v>3572</v>
      </c>
      <c r="C937" s="43" t="s">
        <v>3512</v>
      </c>
      <c r="D937" s="46">
        <v>140</v>
      </c>
      <c r="E937" s="24">
        <v>14715.164285714285</v>
      </c>
      <c r="F937" s="19">
        <f t="shared" si="42"/>
        <v>2060123</v>
      </c>
      <c r="G937" s="119">
        <v>4536</v>
      </c>
      <c r="H937" s="26">
        <v>662.7599206349206</v>
      </c>
      <c r="I937" s="115">
        <f t="shared" si="43"/>
        <v>3006279</v>
      </c>
      <c r="J937" s="117">
        <v>2021</v>
      </c>
      <c r="K937" s="139">
        <f t="shared" si="44"/>
        <v>5066402</v>
      </c>
    </row>
    <row r="938" spans="2:11">
      <c r="B938" s="137" t="s">
        <v>4930</v>
      </c>
      <c r="C938" s="43" t="s">
        <v>657</v>
      </c>
      <c r="D938" s="46">
        <v>110</v>
      </c>
      <c r="E938" s="24">
        <v>15952.627272727274</v>
      </c>
      <c r="F938" s="19">
        <f t="shared" si="42"/>
        <v>1754789</v>
      </c>
      <c r="G938" s="119">
        <v>3564</v>
      </c>
      <c r="H938" s="26">
        <v>1438.1947250280584</v>
      </c>
      <c r="I938" s="115">
        <f t="shared" si="43"/>
        <v>5125726</v>
      </c>
      <c r="J938" s="117">
        <v>2021</v>
      </c>
      <c r="K938" s="139">
        <f t="shared" si="44"/>
        <v>6880515</v>
      </c>
    </row>
    <row r="939" spans="2:11">
      <c r="B939" s="137" t="s">
        <v>752</v>
      </c>
      <c r="C939" s="43" t="s">
        <v>197</v>
      </c>
      <c r="D939" s="46">
        <v>80</v>
      </c>
      <c r="E939" s="24">
        <v>4024.125</v>
      </c>
      <c r="F939" s="19">
        <f t="shared" si="42"/>
        <v>321930</v>
      </c>
      <c r="G939" s="119">
        <v>780</v>
      </c>
      <c r="H939" s="26">
        <v>2669.7102564102565</v>
      </c>
      <c r="I939" s="115">
        <f t="shared" si="43"/>
        <v>2082374</v>
      </c>
      <c r="J939" s="117">
        <v>2021</v>
      </c>
      <c r="K939" s="139">
        <f t="shared" si="44"/>
        <v>2404304</v>
      </c>
    </row>
    <row r="940" spans="2:11">
      <c r="B940" s="137" t="s">
        <v>4931</v>
      </c>
      <c r="C940" s="43" t="s">
        <v>197</v>
      </c>
      <c r="D940" s="46">
        <v>230</v>
      </c>
      <c r="E940" s="24">
        <v>6521.4913043478264</v>
      </c>
      <c r="F940" s="19">
        <f t="shared" si="42"/>
        <v>1499943</v>
      </c>
      <c r="G940" s="119">
        <v>2242.5</v>
      </c>
      <c r="H940" s="26">
        <v>1973.5134894091416</v>
      </c>
      <c r="I940" s="115">
        <f t="shared" si="43"/>
        <v>4425604</v>
      </c>
      <c r="J940" s="117">
        <v>2021</v>
      </c>
      <c r="K940" s="139">
        <f t="shared" si="44"/>
        <v>5925547</v>
      </c>
    </row>
    <row r="941" spans="2:11">
      <c r="B941" s="137" t="s">
        <v>753</v>
      </c>
      <c r="C941" s="43" t="s">
        <v>662</v>
      </c>
      <c r="D941" s="46">
        <v>100</v>
      </c>
      <c r="E941" s="24">
        <v>27057.82</v>
      </c>
      <c r="F941" s="19">
        <f t="shared" si="42"/>
        <v>2705782</v>
      </c>
      <c r="G941" s="119">
        <v>975</v>
      </c>
      <c r="H941" s="26">
        <v>3036.1702564102566</v>
      </c>
      <c r="I941" s="115">
        <f t="shared" si="43"/>
        <v>2960266</v>
      </c>
      <c r="J941" s="117">
        <v>2021</v>
      </c>
      <c r="K941" s="139">
        <f t="shared" si="44"/>
        <v>5666048</v>
      </c>
    </row>
    <row r="942" spans="2:11">
      <c r="B942" s="137" t="s">
        <v>754</v>
      </c>
      <c r="C942" s="43" t="s">
        <v>662</v>
      </c>
      <c r="D942" s="46">
        <v>60</v>
      </c>
      <c r="E942" s="24">
        <v>15544.333333333334</v>
      </c>
      <c r="F942" s="19">
        <f t="shared" si="42"/>
        <v>932660</v>
      </c>
      <c r="G942" s="119">
        <v>585</v>
      </c>
      <c r="H942" s="26">
        <v>3792.6974358974358</v>
      </c>
      <c r="I942" s="115">
        <f t="shared" si="43"/>
        <v>2218728</v>
      </c>
      <c r="J942" s="117">
        <v>2021</v>
      </c>
      <c r="K942" s="139">
        <f t="shared" si="44"/>
        <v>3151388</v>
      </c>
    </row>
    <row r="943" spans="2:11">
      <c r="B943" s="137" t="s">
        <v>4932</v>
      </c>
      <c r="C943" s="43" t="s">
        <v>755</v>
      </c>
      <c r="D943" s="46">
        <v>200</v>
      </c>
      <c r="E943" s="24">
        <v>10697.915000000001</v>
      </c>
      <c r="F943" s="19">
        <f t="shared" si="42"/>
        <v>2139583</v>
      </c>
      <c r="G943" s="119">
        <v>1950</v>
      </c>
      <c r="H943" s="26">
        <v>4540.5774358974359</v>
      </c>
      <c r="I943" s="115">
        <f t="shared" si="43"/>
        <v>8854126</v>
      </c>
      <c r="J943" s="117">
        <v>2021</v>
      </c>
      <c r="K943" s="139">
        <f t="shared" si="44"/>
        <v>10993709</v>
      </c>
    </row>
    <row r="944" spans="2:11">
      <c r="B944" s="137" t="s">
        <v>4933</v>
      </c>
      <c r="C944" s="43" t="s">
        <v>755</v>
      </c>
      <c r="D944" s="46">
        <v>170</v>
      </c>
      <c r="E944" s="24">
        <v>10091.341176470589</v>
      </c>
      <c r="F944" s="19">
        <f t="shared" si="42"/>
        <v>1715528</v>
      </c>
      <c r="G944" s="119">
        <v>1657.5</v>
      </c>
      <c r="H944" s="26">
        <v>3275.9457013574661</v>
      </c>
      <c r="I944" s="115">
        <f t="shared" si="43"/>
        <v>5429880</v>
      </c>
      <c r="J944" s="117">
        <v>2021</v>
      </c>
      <c r="K944" s="139">
        <f t="shared" si="44"/>
        <v>7145408</v>
      </c>
    </row>
    <row r="945" spans="2:11">
      <c r="B945" s="137" t="s">
        <v>756</v>
      </c>
      <c r="C945" s="43" t="s">
        <v>673</v>
      </c>
      <c r="D945" s="46">
        <v>130</v>
      </c>
      <c r="E945" s="24">
        <v>10940.146153846154</v>
      </c>
      <c r="F945" s="19">
        <f t="shared" si="42"/>
        <v>1422219</v>
      </c>
      <c r="G945" s="119">
        <v>1267.5</v>
      </c>
      <c r="H945" s="26">
        <v>4521.0098619329392</v>
      </c>
      <c r="I945" s="115">
        <f t="shared" si="43"/>
        <v>5730380</v>
      </c>
      <c r="J945" s="117">
        <v>2021</v>
      </c>
      <c r="K945" s="139">
        <f t="shared" si="44"/>
        <v>7152599</v>
      </c>
    </row>
    <row r="946" spans="2:11">
      <c r="B946" s="137" t="s">
        <v>4934</v>
      </c>
      <c r="C946" s="43" t="s">
        <v>673</v>
      </c>
      <c r="D946" s="46">
        <v>60</v>
      </c>
      <c r="E946" s="24">
        <v>6334.6</v>
      </c>
      <c r="F946" s="19">
        <f t="shared" si="42"/>
        <v>380076</v>
      </c>
      <c r="G946" s="119">
        <v>585</v>
      </c>
      <c r="H946" s="26">
        <v>2624.1726495726498</v>
      </c>
      <c r="I946" s="115">
        <f t="shared" si="43"/>
        <v>1535141.0000000002</v>
      </c>
      <c r="J946" s="117">
        <v>2021</v>
      </c>
      <c r="K946" s="139">
        <f t="shared" si="44"/>
        <v>1915217</v>
      </c>
    </row>
    <row r="947" spans="2:11">
      <c r="B947" s="137" t="s">
        <v>757</v>
      </c>
      <c r="C947" s="43" t="s">
        <v>662</v>
      </c>
      <c r="D947" s="46">
        <v>190</v>
      </c>
      <c r="E947" s="24">
        <v>8422.3842105263157</v>
      </c>
      <c r="F947" s="19">
        <f t="shared" si="42"/>
        <v>1600253</v>
      </c>
      <c r="G947" s="119">
        <v>3705</v>
      </c>
      <c r="H947" s="26">
        <v>1018.2148448043185</v>
      </c>
      <c r="I947" s="115">
        <f t="shared" si="43"/>
        <v>3772486</v>
      </c>
      <c r="J947" s="117">
        <v>2021</v>
      </c>
      <c r="K947" s="139">
        <f t="shared" si="44"/>
        <v>5372739</v>
      </c>
    </row>
    <row r="948" spans="2:11">
      <c r="B948" s="137" t="s">
        <v>4935</v>
      </c>
      <c r="C948" s="43" t="s">
        <v>662</v>
      </c>
      <c r="D948" s="46">
        <v>90</v>
      </c>
      <c r="E948" s="24">
        <v>6717.4444444444443</v>
      </c>
      <c r="F948" s="19">
        <f t="shared" si="42"/>
        <v>604570</v>
      </c>
      <c r="G948" s="119">
        <v>877.5</v>
      </c>
      <c r="H948" s="26">
        <v>1860.3806267806267</v>
      </c>
      <c r="I948" s="115">
        <f t="shared" si="43"/>
        <v>1632484</v>
      </c>
      <c r="J948" s="117">
        <v>2021</v>
      </c>
      <c r="K948" s="139">
        <f t="shared" si="44"/>
        <v>2237054</v>
      </c>
    </row>
    <row r="949" spans="2:11">
      <c r="B949" s="137" t="s">
        <v>758</v>
      </c>
      <c r="C949" s="43" t="s">
        <v>651</v>
      </c>
      <c r="D949" s="46">
        <v>110</v>
      </c>
      <c r="E949" s="24">
        <v>8700.8454545454551</v>
      </c>
      <c r="F949" s="19">
        <f t="shared" si="42"/>
        <v>957093.00000000012</v>
      </c>
      <c r="G949" s="119">
        <v>1991</v>
      </c>
      <c r="H949" s="26">
        <v>1576.8297338021096</v>
      </c>
      <c r="I949" s="115">
        <f t="shared" si="43"/>
        <v>3139468</v>
      </c>
      <c r="J949" s="117">
        <v>2021</v>
      </c>
      <c r="K949" s="139">
        <f t="shared" si="44"/>
        <v>4096561</v>
      </c>
    </row>
    <row r="950" spans="2:11">
      <c r="B950" s="137" t="s">
        <v>4936</v>
      </c>
      <c r="C950" s="43" t="s">
        <v>651</v>
      </c>
      <c r="D950" s="46">
        <v>100</v>
      </c>
      <c r="E950" s="24">
        <v>8941.68</v>
      </c>
      <c r="F950" s="19">
        <f t="shared" si="42"/>
        <v>894168</v>
      </c>
      <c r="G950" s="119">
        <v>1810</v>
      </c>
      <c r="H950" s="26">
        <v>1278.9232044198895</v>
      </c>
      <c r="I950" s="115">
        <f t="shared" si="43"/>
        <v>2314851</v>
      </c>
      <c r="J950" s="117">
        <v>2021</v>
      </c>
      <c r="K950" s="139">
        <f t="shared" si="44"/>
        <v>3209019</v>
      </c>
    </row>
    <row r="951" spans="2:11">
      <c r="B951" s="137" t="s">
        <v>759</v>
      </c>
      <c r="C951" s="43" t="s">
        <v>643</v>
      </c>
      <c r="D951" s="46">
        <v>230</v>
      </c>
      <c r="E951" s="24">
        <v>2541.9086956521737</v>
      </c>
      <c r="F951" s="19">
        <f t="shared" si="42"/>
        <v>584639</v>
      </c>
      <c r="G951" s="119">
        <v>2242.5</v>
      </c>
      <c r="H951" s="26">
        <v>1323.4367892976588</v>
      </c>
      <c r="I951" s="115">
        <f t="shared" si="43"/>
        <v>2967807</v>
      </c>
      <c r="J951" s="117">
        <v>2021</v>
      </c>
      <c r="K951" s="139">
        <f t="shared" si="44"/>
        <v>3552446</v>
      </c>
    </row>
    <row r="952" spans="2:11">
      <c r="B952" s="137" t="s">
        <v>760</v>
      </c>
      <c r="C952" s="43" t="s">
        <v>643</v>
      </c>
      <c r="D952" s="46">
        <v>230</v>
      </c>
      <c r="E952" s="24">
        <v>11251.334782608696</v>
      </c>
      <c r="F952" s="19">
        <f t="shared" si="42"/>
        <v>2587807</v>
      </c>
      <c r="G952" s="119">
        <v>2242.5</v>
      </c>
      <c r="H952" s="26">
        <v>1715.5224080267558</v>
      </c>
      <c r="I952" s="115">
        <f t="shared" si="43"/>
        <v>3847059</v>
      </c>
      <c r="J952" s="117">
        <v>2021</v>
      </c>
      <c r="K952" s="139">
        <f t="shared" si="44"/>
        <v>6434866</v>
      </c>
    </row>
    <row r="953" spans="2:11">
      <c r="B953" s="137" t="s">
        <v>4937</v>
      </c>
      <c r="C953" s="43" t="s">
        <v>428</v>
      </c>
      <c r="D953" s="46">
        <v>460</v>
      </c>
      <c r="E953" s="24">
        <v>9974.826086956522</v>
      </c>
      <c r="F953" s="19">
        <f t="shared" si="42"/>
        <v>4588420</v>
      </c>
      <c r="G953" s="119">
        <v>4485</v>
      </c>
      <c r="H953" s="26">
        <v>490.88294314381272</v>
      </c>
      <c r="I953" s="115">
        <f t="shared" si="43"/>
        <v>2201610</v>
      </c>
      <c r="J953" s="117">
        <v>2021</v>
      </c>
      <c r="K953" s="139">
        <f t="shared" si="44"/>
        <v>6790030</v>
      </c>
    </row>
    <row r="954" spans="2:11">
      <c r="B954" s="137" t="s">
        <v>4938</v>
      </c>
      <c r="C954" s="43" t="s">
        <v>428</v>
      </c>
      <c r="D954" s="46">
        <v>380</v>
      </c>
      <c r="E954" s="24">
        <v>29696.639473684212</v>
      </c>
      <c r="F954" s="19">
        <f t="shared" si="42"/>
        <v>11284723</v>
      </c>
      <c r="G954" s="119">
        <v>3705</v>
      </c>
      <c r="H954" s="26">
        <v>804.30904183535768</v>
      </c>
      <c r="I954" s="115">
        <f t="shared" si="43"/>
        <v>2979965</v>
      </c>
      <c r="J954" s="117">
        <v>2021</v>
      </c>
      <c r="K954" s="139">
        <f t="shared" si="44"/>
        <v>14264688</v>
      </c>
    </row>
    <row r="955" spans="2:11">
      <c r="B955" s="137" t="s">
        <v>761</v>
      </c>
      <c r="C955" s="43" t="s">
        <v>651</v>
      </c>
      <c r="D955" s="46">
        <v>220</v>
      </c>
      <c r="E955" s="24">
        <v>14429.545454545454</v>
      </c>
      <c r="F955" s="19">
        <f t="shared" si="42"/>
        <v>3174500</v>
      </c>
      <c r="G955" s="119">
        <v>3982</v>
      </c>
      <c r="H955" s="26">
        <v>1290.9748869914615</v>
      </c>
      <c r="I955" s="115">
        <f t="shared" si="43"/>
        <v>5140662</v>
      </c>
      <c r="J955" s="117">
        <v>2021</v>
      </c>
      <c r="K955" s="139">
        <f t="shared" si="44"/>
        <v>8315162</v>
      </c>
    </row>
    <row r="956" spans="2:11">
      <c r="B956" s="137" t="s">
        <v>4939</v>
      </c>
      <c r="C956" s="43" t="s">
        <v>651</v>
      </c>
      <c r="D956" s="46">
        <v>100</v>
      </c>
      <c r="E956" s="24">
        <v>4171.29</v>
      </c>
      <c r="F956" s="19">
        <f t="shared" si="42"/>
        <v>417129</v>
      </c>
      <c r="G956" s="119">
        <v>1810</v>
      </c>
      <c r="H956" s="26">
        <v>1864.2138121546961</v>
      </c>
      <c r="I956" s="115">
        <f t="shared" si="43"/>
        <v>3374227</v>
      </c>
      <c r="J956" s="117">
        <v>2021</v>
      </c>
      <c r="K956" s="139">
        <f t="shared" si="44"/>
        <v>3791356</v>
      </c>
    </row>
    <row r="957" spans="2:11">
      <c r="B957" s="137" t="s">
        <v>762</v>
      </c>
      <c r="C957" s="43" t="s">
        <v>439</v>
      </c>
      <c r="D957" s="46">
        <v>230</v>
      </c>
      <c r="E957" s="24">
        <v>18946.447826086958</v>
      </c>
      <c r="F957" s="19">
        <f t="shared" si="42"/>
        <v>4357683</v>
      </c>
      <c r="G957" s="119">
        <v>2081.5</v>
      </c>
      <c r="H957" s="26">
        <v>221.83281287533029</v>
      </c>
      <c r="I957" s="115">
        <f t="shared" si="43"/>
        <v>461745</v>
      </c>
      <c r="J957" s="117">
        <v>2021</v>
      </c>
      <c r="K957" s="139">
        <f t="shared" si="44"/>
        <v>4819428</v>
      </c>
    </row>
    <row r="958" spans="2:11">
      <c r="B958" s="137" t="s">
        <v>4940</v>
      </c>
      <c r="C958" s="43" t="s">
        <v>439</v>
      </c>
      <c r="D958" s="46">
        <v>290</v>
      </c>
      <c r="E958" s="24">
        <v>74583.172413793101</v>
      </c>
      <c r="F958" s="19">
        <f t="shared" si="42"/>
        <v>21629120</v>
      </c>
      <c r="G958" s="119">
        <v>2624.5</v>
      </c>
      <c r="H958" s="26">
        <v>601.96875595351491</v>
      </c>
      <c r="I958" s="115">
        <f t="shared" si="43"/>
        <v>1579867</v>
      </c>
      <c r="J958" s="117">
        <v>2021</v>
      </c>
      <c r="K958" s="139">
        <f t="shared" si="44"/>
        <v>23208987</v>
      </c>
    </row>
    <row r="959" spans="2:11">
      <c r="B959" s="137" t="s">
        <v>4941</v>
      </c>
      <c r="C959" s="43" t="s">
        <v>662</v>
      </c>
      <c r="D959" s="46">
        <v>180</v>
      </c>
      <c r="E959" s="24">
        <v>13981.555555555555</v>
      </c>
      <c r="F959" s="19">
        <f t="shared" si="42"/>
        <v>2516680</v>
      </c>
      <c r="G959" s="119">
        <v>1755</v>
      </c>
      <c r="H959" s="26">
        <v>2415.4638176638177</v>
      </c>
      <c r="I959" s="115">
        <f t="shared" si="43"/>
        <v>4239139</v>
      </c>
      <c r="J959" s="117">
        <v>2021</v>
      </c>
      <c r="K959" s="139">
        <f t="shared" si="44"/>
        <v>6755819</v>
      </c>
    </row>
    <row r="960" spans="2:11">
      <c r="B960" s="137" t="s">
        <v>4942</v>
      </c>
      <c r="C960" s="43" t="s">
        <v>662</v>
      </c>
      <c r="D960" s="46">
        <v>90</v>
      </c>
      <c r="E960" s="24">
        <v>3823.2</v>
      </c>
      <c r="F960" s="19">
        <f t="shared" si="42"/>
        <v>344088</v>
      </c>
      <c r="G960" s="119">
        <v>877.5</v>
      </c>
      <c r="H960" s="26">
        <v>1866.8980056980056</v>
      </c>
      <c r="I960" s="115">
        <f t="shared" si="43"/>
        <v>1638203</v>
      </c>
      <c r="J960" s="117">
        <v>2021</v>
      </c>
      <c r="K960" s="139">
        <f t="shared" si="44"/>
        <v>1982291</v>
      </c>
    </row>
    <row r="961" spans="2:11">
      <c r="B961" s="137" t="s">
        <v>763</v>
      </c>
      <c r="C961" s="43" t="s">
        <v>197</v>
      </c>
      <c r="D961" s="46">
        <v>270</v>
      </c>
      <c r="E961" s="24">
        <v>18192.181481481482</v>
      </c>
      <c r="F961" s="19">
        <f t="shared" si="42"/>
        <v>4911889</v>
      </c>
      <c r="G961" s="119">
        <v>2632.5</v>
      </c>
      <c r="H961" s="26">
        <v>2473.1198480531816</v>
      </c>
      <c r="I961" s="115">
        <f t="shared" si="43"/>
        <v>6510488.0000000009</v>
      </c>
      <c r="J961" s="117">
        <v>2021</v>
      </c>
      <c r="K961" s="139">
        <f t="shared" si="44"/>
        <v>11422377</v>
      </c>
    </row>
    <row r="962" spans="2:11">
      <c r="B962" s="137" t="s">
        <v>4943</v>
      </c>
      <c r="C962" s="43" t="s">
        <v>197</v>
      </c>
      <c r="D962" s="46">
        <v>90</v>
      </c>
      <c r="E962" s="24">
        <v>13319.766666666666</v>
      </c>
      <c r="F962" s="19">
        <f t="shared" si="42"/>
        <v>1198779</v>
      </c>
      <c r="G962" s="119">
        <v>877.5</v>
      </c>
      <c r="H962" s="26">
        <v>2726.3749287749288</v>
      </c>
      <c r="I962" s="115">
        <f t="shared" si="43"/>
        <v>2392394</v>
      </c>
      <c r="J962" s="117">
        <v>2021</v>
      </c>
      <c r="K962" s="139">
        <f t="shared" si="44"/>
        <v>3591173</v>
      </c>
    </row>
    <row r="963" spans="2:11">
      <c r="B963" s="137" t="s">
        <v>764</v>
      </c>
      <c r="C963" s="43" t="s">
        <v>765</v>
      </c>
      <c r="D963" s="46">
        <v>50</v>
      </c>
      <c r="E963" s="24">
        <v>29935.9</v>
      </c>
      <c r="F963" s="19">
        <f t="shared" si="42"/>
        <v>1496795</v>
      </c>
      <c r="G963" s="119">
        <v>487.5</v>
      </c>
      <c r="H963" s="26">
        <v>4807.917948717949</v>
      </c>
      <c r="I963" s="115">
        <f t="shared" si="43"/>
        <v>2343860</v>
      </c>
      <c r="J963" s="117">
        <v>2021</v>
      </c>
      <c r="K963" s="139">
        <f t="shared" si="44"/>
        <v>3840655</v>
      </c>
    </row>
    <row r="964" spans="2:11">
      <c r="B964" s="137" t="s">
        <v>4944</v>
      </c>
      <c r="C964" s="43" t="s">
        <v>765</v>
      </c>
      <c r="D964" s="46">
        <v>120</v>
      </c>
      <c r="E964" s="24">
        <v>7525.6916666666666</v>
      </c>
      <c r="F964" s="19">
        <f t="shared" si="42"/>
        <v>903083</v>
      </c>
      <c r="G964" s="119">
        <v>1170</v>
      </c>
      <c r="H964" s="26">
        <v>1894.9102564102564</v>
      </c>
      <c r="I964" s="115">
        <f t="shared" si="43"/>
        <v>2217045</v>
      </c>
      <c r="J964" s="117">
        <v>2021</v>
      </c>
      <c r="K964" s="139">
        <f t="shared" si="44"/>
        <v>3120128</v>
      </c>
    </row>
    <row r="965" spans="2:11">
      <c r="B965" s="137" t="s">
        <v>4945</v>
      </c>
      <c r="C965" s="43" t="s">
        <v>657</v>
      </c>
      <c r="D965" s="46">
        <v>220</v>
      </c>
      <c r="E965" s="24">
        <v>13167.868181818181</v>
      </c>
      <c r="F965" s="19">
        <f t="shared" si="42"/>
        <v>2896931</v>
      </c>
      <c r="G965" s="119">
        <v>7128</v>
      </c>
      <c r="H965" s="26">
        <v>1345.7793209876543</v>
      </c>
      <c r="I965" s="115">
        <f t="shared" si="43"/>
        <v>9592715</v>
      </c>
      <c r="J965" s="117">
        <v>2021</v>
      </c>
      <c r="K965" s="139">
        <f t="shared" si="44"/>
        <v>12489646</v>
      </c>
    </row>
    <row r="966" spans="2:11">
      <c r="B966" s="137" t="s">
        <v>4946</v>
      </c>
      <c r="C966" s="43" t="s">
        <v>657</v>
      </c>
      <c r="D966" s="46">
        <v>130</v>
      </c>
      <c r="E966" s="24">
        <v>7708.9923076923078</v>
      </c>
      <c r="F966" s="19">
        <f t="shared" si="42"/>
        <v>1002169</v>
      </c>
      <c r="G966" s="119">
        <v>4212</v>
      </c>
      <c r="H966" s="26">
        <v>952.18993352326686</v>
      </c>
      <c r="I966" s="115">
        <f t="shared" si="43"/>
        <v>4010624</v>
      </c>
      <c r="J966" s="117">
        <v>2021</v>
      </c>
      <c r="K966" s="139">
        <f t="shared" si="44"/>
        <v>5012793</v>
      </c>
    </row>
    <row r="967" spans="2:11">
      <c r="B967" s="137" t="s">
        <v>766</v>
      </c>
      <c r="C967" s="43" t="s">
        <v>439</v>
      </c>
      <c r="D967" s="46">
        <v>50</v>
      </c>
      <c r="E967" s="24">
        <v>49686.86</v>
      </c>
      <c r="F967" s="19">
        <f t="shared" si="42"/>
        <v>2484343</v>
      </c>
      <c r="G967" s="119">
        <v>452.5</v>
      </c>
      <c r="H967" s="26">
        <v>985.58011049723757</v>
      </c>
      <c r="I967" s="115">
        <f t="shared" si="43"/>
        <v>445975</v>
      </c>
      <c r="J967" s="117">
        <v>2021</v>
      </c>
      <c r="K967" s="139">
        <f t="shared" si="44"/>
        <v>2930318</v>
      </c>
    </row>
    <row r="968" spans="2:11">
      <c r="B968" s="137" t="s">
        <v>4947</v>
      </c>
      <c r="C968" s="43" t="s">
        <v>439</v>
      </c>
      <c r="D968" s="46">
        <v>320</v>
      </c>
      <c r="E968" s="24">
        <v>33646.456250000003</v>
      </c>
      <c r="F968" s="19">
        <f t="shared" si="42"/>
        <v>10766866</v>
      </c>
      <c r="G968" s="119">
        <v>2896</v>
      </c>
      <c r="H968" s="26">
        <v>271.18888121546962</v>
      </c>
      <c r="I968" s="115">
        <f t="shared" si="43"/>
        <v>785363</v>
      </c>
      <c r="J968" s="117">
        <v>2021</v>
      </c>
      <c r="K968" s="139">
        <f t="shared" si="44"/>
        <v>11552229</v>
      </c>
    </row>
    <row r="969" spans="2:11">
      <c r="B969" s="137" t="s">
        <v>767</v>
      </c>
      <c r="C969" s="43" t="s">
        <v>768</v>
      </c>
      <c r="D969" s="46">
        <v>410</v>
      </c>
      <c r="E969" s="24">
        <v>5139.7317073170734</v>
      </c>
      <c r="F969" s="19">
        <f t="shared" si="42"/>
        <v>2107290</v>
      </c>
      <c r="G969" s="119">
        <v>3997.5</v>
      </c>
      <c r="H969" s="26">
        <v>1092.8507817385866</v>
      </c>
      <c r="I969" s="115">
        <f t="shared" si="43"/>
        <v>4368671</v>
      </c>
      <c r="J969" s="117">
        <v>2021</v>
      </c>
      <c r="K969" s="139">
        <f t="shared" si="44"/>
        <v>6475961</v>
      </c>
    </row>
    <row r="970" spans="2:11">
      <c r="B970" s="137" t="s">
        <v>4948</v>
      </c>
      <c r="C970" s="43" t="s">
        <v>768</v>
      </c>
      <c r="D970" s="46">
        <v>280</v>
      </c>
      <c r="E970" s="24">
        <v>4515.5714285714284</v>
      </c>
      <c r="F970" s="19">
        <f t="shared" si="42"/>
        <v>1264360</v>
      </c>
      <c r="G970" s="119">
        <v>2730</v>
      </c>
      <c r="H970" s="26">
        <v>1016.6135531135532</v>
      </c>
      <c r="I970" s="115">
        <f t="shared" si="43"/>
        <v>2775355</v>
      </c>
      <c r="J970" s="117">
        <v>2021</v>
      </c>
      <c r="K970" s="139">
        <f t="shared" si="44"/>
        <v>4039715</v>
      </c>
    </row>
    <row r="971" spans="2:11">
      <c r="B971" s="137" t="s">
        <v>4949</v>
      </c>
      <c r="C971" s="43" t="s">
        <v>657</v>
      </c>
      <c r="D971" s="46">
        <v>90</v>
      </c>
      <c r="E971" s="24">
        <v>11833.055555555555</v>
      </c>
      <c r="F971" s="19">
        <f t="shared" si="42"/>
        <v>1064975</v>
      </c>
      <c r="G971" s="119">
        <v>2916</v>
      </c>
      <c r="H971" s="26">
        <v>1538.4687928669409</v>
      </c>
      <c r="I971" s="115">
        <f t="shared" si="43"/>
        <v>4486175</v>
      </c>
      <c r="J971" s="117">
        <v>2021</v>
      </c>
      <c r="K971" s="139">
        <f t="shared" si="44"/>
        <v>5551150</v>
      </c>
    </row>
    <row r="972" spans="2:11">
      <c r="B972" s="137" t="s">
        <v>4950</v>
      </c>
      <c r="C972" s="43" t="s">
        <v>657</v>
      </c>
      <c r="D972" s="46">
        <v>230</v>
      </c>
      <c r="E972" s="24">
        <v>12383.326086956522</v>
      </c>
      <c r="F972" s="19">
        <f t="shared" ref="F972:F1035" si="45">IFERROR(D972*E972,0)</f>
        <v>2848165</v>
      </c>
      <c r="G972" s="119">
        <v>7452</v>
      </c>
      <c r="H972" s="26">
        <v>833.0661567364466</v>
      </c>
      <c r="I972" s="115">
        <f t="shared" ref="I972:I1035" si="46">IFERROR(G972*H972,"")</f>
        <v>6208009</v>
      </c>
      <c r="J972" s="117">
        <v>2021</v>
      </c>
      <c r="K972" s="139">
        <f t="shared" ref="K972:K1035" si="47">IFERROR(ROUND((F972+I972),0),0)</f>
        <v>9056174</v>
      </c>
    </row>
    <row r="973" spans="2:11">
      <c r="B973" s="137" t="s">
        <v>4951</v>
      </c>
      <c r="C973" s="43" t="s">
        <v>136</v>
      </c>
      <c r="D973" s="46">
        <v>240</v>
      </c>
      <c r="E973" s="24">
        <v>4644.5124999999998</v>
      </c>
      <c r="F973" s="19">
        <f t="shared" si="45"/>
        <v>1114683</v>
      </c>
      <c r="G973" s="119">
        <v>5184</v>
      </c>
      <c r="H973" s="26">
        <v>1051.8479938271605</v>
      </c>
      <c r="I973" s="115">
        <f t="shared" si="46"/>
        <v>5452780</v>
      </c>
      <c r="J973" s="117">
        <v>2021</v>
      </c>
      <c r="K973" s="139">
        <f t="shared" si="47"/>
        <v>6567463</v>
      </c>
    </row>
    <row r="974" spans="2:11">
      <c r="B974" s="137" t="s">
        <v>4952</v>
      </c>
      <c r="C974" s="43" t="s">
        <v>657</v>
      </c>
      <c r="D974" s="46">
        <v>200</v>
      </c>
      <c r="E974" s="24">
        <v>9174.2900000000009</v>
      </c>
      <c r="F974" s="19">
        <f t="shared" si="45"/>
        <v>1834858.0000000002</v>
      </c>
      <c r="G974" s="119">
        <v>4320</v>
      </c>
      <c r="H974" s="26">
        <v>1079.0805555555555</v>
      </c>
      <c r="I974" s="115">
        <f t="shared" si="46"/>
        <v>4661628</v>
      </c>
      <c r="J974" s="117">
        <v>2021</v>
      </c>
      <c r="K974" s="139">
        <f t="shared" si="47"/>
        <v>6496486</v>
      </c>
    </row>
    <row r="975" spans="2:11">
      <c r="B975" s="137" t="s">
        <v>769</v>
      </c>
      <c r="C975" s="43" t="s">
        <v>768</v>
      </c>
      <c r="D975" s="46">
        <v>410</v>
      </c>
      <c r="E975" s="24">
        <v>5139.7317073170734</v>
      </c>
      <c r="F975" s="19">
        <f t="shared" si="45"/>
        <v>2107290</v>
      </c>
      <c r="G975" s="119">
        <v>3997.5</v>
      </c>
      <c r="H975" s="26">
        <v>1092.8507817385866</v>
      </c>
      <c r="I975" s="115">
        <f t="shared" si="46"/>
        <v>4368671</v>
      </c>
      <c r="J975" s="117">
        <v>2021</v>
      </c>
      <c r="K975" s="139">
        <f t="shared" si="47"/>
        <v>6475961</v>
      </c>
    </row>
    <row r="976" spans="2:11">
      <c r="B976" s="137" t="s">
        <v>4953</v>
      </c>
      <c r="C976" s="43" t="s">
        <v>768</v>
      </c>
      <c r="D976" s="46">
        <v>350</v>
      </c>
      <c r="E976" s="24">
        <v>6415.9742857142855</v>
      </c>
      <c r="F976" s="19">
        <f t="shared" si="45"/>
        <v>2245591</v>
      </c>
      <c r="G976" s="119">
        <v>3412.5</v>
      </c>
      <c r="H976" s="26">
        <v>813.04673992673997</v>
      </c>
      <c r="I976" s="115">
        <f t="shared" si="46"/>
        <v>2774522</v>
      </c>
      <c r="J976" s="117">
        <v>2021</v>
      </c>
      <c r="K976" s="139">
        <f t="shared" si="47"/>
        <v>5020113</v>
      </c>
    </row>
    <row r="977" spans="2:11">
      <c r="B977" s="137" t="s">
        <v>4954</v>
      </c>
      <c r="C977" s="43" t="s">
        <v>770</v>
      </c>
      <c r="D977" s="46">
        <v>150</v>
      </c>
      <c r="E977" s="24">
        <v>1372.1866666666667</v>
      </c>
      <c r="F977" s="19">
        <f t="shared" si="45"/>
        <v>205828</v>
      </c>
      <c r="G977" s="119">
        <v>1462.5</v>
      </c>
      <c r="H977" s="26">
        <v>1673.0994871794871</v>
      </c>
      <c r="I977" s="115">
        <f t="shared" si="46"/>
        <v>2446908</v>
      </c>
      <c r="J977" s="117">
        <v>2021</v>
      </c>
      <c r="K977" s="139">
        <f t="shared" si="47"/>
        <v>2652736</v>
      </c>
    </row>
    <row r="978" spans="2:11">
      <c r="B978" s="137" t="s">
        <v>4955</v>
      </c>
      <c r="C978" s="43" t="s">
        <v>770</v>
      </c>
      <c r="D978" s="46">
        <v>310</v>
      </c>
      <c r="E978" s="24">
        <v>4569.5032258064521</v>
      </c>
      <c r="F978" s="19">
        <f t="shared" si="45"/>
        <v>1416546.0000000002</v>
      </c>
      <c r="G978" s="119">
        <v>3022.5</v>
      </c>
      <c r="H978" s="26">
        <v>2106.6931348221669</v>
      </c>
      <c r="I978" s="115">
        <f t="shared" si="46"/>
        <v>6367480</v>
      </c>
      <c r="J978" s="117">
        <v>2021</v>
      </c>
      <c r="K978" s="139">
        <f t="shared" si="47"/>
        <v>7784026</v>
      </c>
    </row>
    <row r="979" spans="2:11">
      <c r="B979" s="137" t="s">
        <v>4956</v>
      </c>
      <c r="C979" s="43" t="s">
        <v>3512</v>
      </c>
      <c r="D979" s="46">
        <v>330</v>
      </c>
      <c r="E979" s="24">
        <v>13285.269696969697</v>
      </c>
      <c r="F979" s="19">
        <f t="shared" si="45"/>
        <v>4384139</v>
      </c>
      <c r="G979" s="119">
        <v>3217.5</v>
      </c>
      <c r="H979" s="26">
        <v>0</v>
      </c>
      <c r="I979" s="115">
        <f t="shared" si="46"/>
        <v>0</v>
      </c>
      <c r="J979" s="117">
        <v>2021</v>
      </c>
      <c r="K979" s="139">
        <f t="shared" si="47"/>
        <v>4384139</v>
      </c>
    </row>
    <row r="980" spans="2:11">
      <c r="B980" s="137" t="s">
        <v>4957</v>
      </c>
      <c r="C980" s="43" t="s">
        <v>771</v>
      </c>
      <c r="D980" s="46">
        <v>170</v>
      </c>
      <c r="E980" s="24">
        <v>9921.6823529411758</v>
      </c>
      <c r="F980" s="19">
        <f t="shared" si="45"/>
        <v>1686686</v>
      </c>
      <c r="G980" s="119">
        <v>1657.5</v>
      </c>
      <c r="H980" s="26">
        <v>2036.0168929110105</v>
      </c>
      <c r="I980" s="115">
        <f t="shared" si="46"/>
        <v>3374698</v>
      </c>
      <c r="J980" s="117">
        <v>2021</v>
      </c>
      <c r="K980" s="139">
        <f t="shared" si="47"/>
        <v>5061384</v>
      </c>
    </row>
    <row r="981" spans="2:11">
      <c r="B981" s="137" t="s">
        <v>772</v>
      </c>
      <c r="C981" s="43" t="s">
        <v>773</v>
      </c>
      <c r="D981" s="46">
        <v>290</v>
      </c>
      <c r="E981" s="24">
        <v>6322.5482758620692</v>
      </c>
      <c r="F981" s="19">
        <f t="shared" si="45"/>
        <v>1833539</v>
      </c>
      <c r="G981" s="119">
        <v>2827.5</v>
      </c>
      <c r="H981" s="26">
        <v>1799.4592396109638</v>
      </c>
      <c r="I981" s="115">
        <f t="shared" si="46"/>
        <v>5087971</v>
      </c>
      <c r="J981" s="117">
        <v>2021</v>
      </c>
      <c r="K981" s="139">
        <f t="shared" si="47"/>
        <v>6921510</v>
      </c>
    </row>
    <row r="982" spans="2:11">
      <c r="B982" s="137" t="s">
        <v>774</v>
      </c>
      <c r="C982" s="43" t="s">
        <v>773</v>
      </c>
      <c r="D982" s="46">
        <v>100</v>
      </c>
      <c r="E982" s="24">
        <v>3614.61</v>
      </c>
      <c r="F982" s="19">
        <f t="shared" si="45"/>
        <v>361461</v>
      </c>
      <c r="G982" s="119">
        <v>975</v>
      </c>
      <c r="H982" s="26">
        <v>4665.2205128205132</v>
      </c>
      <c r="I982" s="115">
        <f t="shared" si="46"/>
        <v>4548590</v>
      </c>
      <c r="J982" s="117">
        <v>2021</v>
      </c>
      <c r="K982" s="139">
        <f t="shared" si="47"/>
        <v>4910051</v>
      </c>
    </row>
    <row r="983" spans="2:11">
      <c r="B983" s="137" t="s">
        <v>775</v>
      </c>
      <c r="C983" s="43" t="s">
        <v>439</v>
      </c>
      <c r="D983" s="46">
        <v>190</v>
      </c>
      <c r="E983" s="24">
        <v>14515.184210526315</v>
      </c>
      <c r="F983" s="19">
        <f t="shared" si="45"/>
        <v>2757885</v>
      </c>
      <c r="G983" s="119">
        <v>1719.5</v>
      </c>
      <c r="H983" s="26">
        <v>313.60162838034313</v>
      </c>
      <c r="I983" s="115">
        <f t="shared" si="46"/>
        <v>539238</v>
      </c>
      <c r="J983" s="117">
        <v>2021</v>
      </c>
      <c r="K983" s="139">
        <f t="shared" si="47"/>
        <v>3297123</v>
      </c>
    </row>
    <row r="984" spans="2:11">
      <c r="B984" s="137" t="s">
        <v>776</v>
      </c>
      <c r="C984" s="43" t="s">
        <v>439</v>
      </c>
      <c r="D984" s="46">
        <v>100</v>
      </c>
      <c r="E984" s="24">
        <v>42297.94</v>
      </c>
      <c r="F984" s="19">
        <f t="shared" si="45"/>
        <v>4229794</v>
      </c>
      <c r="G984" s="119">
        <v>905</v>
      </c>
      <c r="H984" s="26">
        <v>510.21546961325964</v>
      </c>
      <c r="I984" s="115">
        <f t="shared" si="46"/>
        <v>461745</v>
      </c>
      <c r="J984" s="117">
        <v>2021</v>
      </c>
      <c r="K984" s="139">
        <f t="shared" si="47"/>
        <v>4691539</v>
      </c>
    </row>
    <row r="985" spans="2:11">
      <c r="B985" s="137" t="s">
        <v>777</v>
      </c>
      <c r="C985" s="43" t="s">
        <v>773</v>
      </c>
      <c r="D985" s="46">
        <v>290</v>
      </c>
      <c r="E985" s="24">
        <v>6322.5482758620692</v>
      </c>
      <c r="F985" s="19">
        <f t="shared" si="45"/>
        <v>1833539</v>
      </c>
      <c r="G985" s="119">
        <v>2827.5</v>
      </c>
      <c r="H985" s="26">
        <v>1799.4592396109638</v>
      </c>
      <c r="I985" s="115">
        <f t="shared" si="46"/>
        <v>5087971</v>
      </c>
      <c r="J985" s="117">
        <v>2021</v>
      </c>
      <c r="K985" s="139">
        <f t="shared" si="47"/>
        <v>6921510</v>
      </c>
    </row>
    <row r="986" spans="2:11">
      <c r="B986" s="137" t="s">
        <v>778</v>
      </c>
      <c r="C986" s="43" t="s">
        <v>773</v>
      </c>
      <c r="D986" s="46">
        <v>190</v>
      </c>
      <c r="E986" s="24">
        <v>5693.7210526315794</v>
      </c>
      <c r="F986" s="19">
        <f t="shared" si="45"/>
        <v>1081807</v>
      </c>
      <c r="G986" s="119">
        <v>1852.5</v>
      </c>
      <c r="H986" s="26">
        <v>2296.3740890688259</v>
      </c>
      <c r="I986" s="115">
        <f t="shared" si="46"/>
        <v>4254033</v>
      </c>
      <c r="J986" s="117">
        <v>2021</v>
      </c>
      <c r="K986" s="139">
        <f t="shared" si="47"/>
        <v>5335840</v>
      </c>
    </row>
    <row r="987" spans="2:11">
      <c r="B987" s="137" t="s">
        <v>3573</v>
      </c>
      <c r="C987" s="43" t="s">
        <v>3512</v>
      </c>
      <c r="D987" s="46">
        <v>300</v>
      </c>
      <c r="E987" s="24">
        <v>11966.03</v>
      </c>
      <c r="F987" s="19">
        <f t="shared" si="45"/>
        <v>3589809</v>
      </c>
      <c r="G987" s="119">
        <v>18540</v>
      </c>
      <c r="H987" s="26">
        <v>258.49309600863</v>
      </c>
      <c r="I987" s="115">
        <f t="shared" si="46"/>
        <v>4792462</v>
      </c>
      <c r="J987" s="117">
        <v>2021</v>
      </c>
      <c r="K987" s="139">
        <f t="shared" si="47"/>
        <v>8382271</v>
      </c>
    </row>
    <row r="988" spans="2:11">
      <c r="B988" s="137" t="s">
        <v>4958</v>
      </c>
      <c r="C988" s="43" t="s">
        <v>780</v>
      </c>
      <c r="D988" s="46">
        <v>450</v>
      </c>
      <c r="E988" s="24">
        <v>3354.9155555555553</v>
      </c>
      <c r="F988" s="19">
        <f t="shared" si="45"/>
        <v>1509712</v>
      </c>
      <c r="G988" s="119">
        <v>8775</v>
      </c>
      <c r="H988" s="26">
        <v>419.9186324786325</v>
      </c>
      <c r="I988" s="115">
        <f t="shared" si="46"/>
        <v>3684786</v>
      </c>
      <c r="J988" s="117">
        <v>2021</v>
      </c>
      <c r="K988" s="139">
        <f t="shared" si="47"/>
        <v>5194498</v>
      </c>
    </row>
    <row r="989" spans="2:11">
      <c r="B989" s="137" t="s">
        <v>4959</v>
      </c>
      <c r="C989" s="43" t="s">
        <v>780</v>
      </c>
      <c r="D989" s="46">
        <v>380</v>
      </c>
      <c r="E989" s="24">
        <v>2506.2789473684211</v>
      </c>
      <c r="F989" s="19">
        <f t="shared" si="45"/>
        <v>952386</v>
      </c>
      <c r="G989" s="119">
        <v>3705</v>
      </c>
      <c r="H989" s="26">
        <v>1108.7865047233468</v>
      </c>
      <c r="I989" s="115">
        <f t="shared" si="46"/>
        <v>4108053.9999999995</v>
      </c>
      <c r="J989" s="117">
        <v>2021</v>
      </c>
      <c r="K989" s="139">
        <f t="shared" si="47"/>
        <v>5060440</v>
      </c>
    </row>
    <row r="990" spans="2:11">
      <c r="B990" s="137" t="s">
        <v>781</v>
      </c>
      <c r="C990" s="43" t="s">
        <v>773</v>
      </c>
      <c r="D990" s="46">
        <v>190</v>
      </c>
      <c r="E990" s="24">
        <v>5693.7210526315794</v>
      </c>
      <c r="F990" s="19">
        <f t="shared" si="45"/>
        <v>1081807</v>
      </c>
      <c r="G990" s="119">
        <v>1852.5</v>
      </c>
      <c r="H990" s="26">
        <v>2296.3740890688259</v>
      </c>
      <c r="I990" s="115">
        <f t="shared" si="46"/>
        <v>4254033</v>
      </c>
      <c r="J990" s="117">
        <v>2021</v>
      </c>
      <c r="K990" s="139">
        <f t="shared" si="47"/>
        <v>5335840</v>
      </c>
    </row>
    <row r="991" spans="2:11">
      <c r="B991" s="137" t="s">
        <v>4960</v>
      </c>
      <c r="C991" s="43" t="s">
        <v>773</v>
      </c>
      <c r="D991" s="46">
        <v>390</v>
      </c>
      <c r="E991" s="24">
        <v>4395.5974358974363</v>
      </c>
      <c r="F991" s="19">
        <f t="shared" si="45"/>
        <v>1714283.0000000002</v>
      </c>
      <c r="G991" s="119">
        <v>3802.5</v>
      </c>
      <c r="H991" s="26">
        <v>1533.5650230111769</v>
      </c>
      <c r="I991" s="115">
        <f t="shared" si="46"/>
        <v>5831381</v>
      </c>
      <c r="J991" s="117">
        <v>2021</v>
      </c>
      <c r="K991" s="139">
        <f t="shared" si="47"/>
        <v>7545664</v>
      </c>
    </row>
    <row r="992" spans="2:11">
      <c r="B992" s="137" t="s">
        <v>782</v>
      </c>
      <c r="C992" s="43" t="s">
        <v>783</v>
      </c>
      <c r="D992" s="46">
        <v>190</v>
      </c>
      <c r="E992" s="24">
        <v>9699.136842105263</v>
      </c>
      <c r="F992" s="19">
        <f t="shared" si="45"/>
        <v>1842836</v>
      </c>
      <c r="G992" s="119">
        <v>1852.5</v>
      </c>
      <c r="H992" s="26">
        <v>210.58083670715249</v>
      </c>
      <c r="I992" s="115">
        <f t="shared" si="46"/>
        <v>390101</v>
      </c>
      <c r="J992" s="117">
        <v>2021</v>
      </c>
      <c r="K992" s="139">
        <f t="shared" si="47"/>
        <v>2232937</v>
      </c>
    </row>
    <row r="993" spans="2:11">
      <c r="B993" s="137" t="s">
        <v>4961</v>
      </c>
      <c r="C993" s="43" t="s">
        <v>783</v>
      </c>
      <c r="D993" s="46">
        <v>270</v>
      </c>
      <c r="E993" s="24">
        <v>12453.696296296297</v>
      </c>
      <c r="F993" s="19">
        <f t="shared" si="45"/>
        <v>3362498</v>
      </c>
      <c r="G993" s="119">
        <v>2632.5</v>
      </c>
      <c r="H993" s="26">
        <v>332.31908831908834</v>
      </c>
      <c r="I993" s="115">
        <f t="shared" si="46"/>
        <v>874830</v>
      </c>
      <c r="J993" s="117">
        <v>2021</v>
      </c>
      <c r="K993" s="139">
        <f t="shared" si="47"/>
        <v>4237328</v>
      </c>
    </row>
    <row r="994" spans="2:11">
      <c r="B994" s="137" t="s">
        <v>784</v>
      </c>
      <c r="C994" s="43" t="s">
        <v>779</v>
      </c>
      <c r="D994" s="46">
        <v>100</v>
      </c>
      <c r="E994" s="24">
        <v>13890.26</v>
      </c>
      <c r="F994" s="19">
        <f t="shared" si="45"/>
        <v>1389026</v>
      </c>
      <c r="G994" s="119">
        <v>6180</v>
      </c>
      <c r="H994" s="26">
        <v>353.55372168284788</v>
      </c>
      <c r="I994" s="115">
        <f t="shared" si="46"/>
        <v>2184962</v>
      </c>
      <c r="J994" s="117">
        <v>2021</v>
      </c>
      <c r="K994" s="139">
        <f t="shared" si="47"/>
        <v>3573988</v>
      </c>
    </row>
    <row r="995" spans="2:11">
      <c r="B995" s="137" t="s">
        <v>785</v>
      </c>
      <c r="C995" s="43" t="s">
        <v>646</v>
      </c>
      <c r="D995" s="46">
        <v>360</v>
      </c>
      <c r="E995" s="24">
        <v>8331.2749999999996</v>
      </c>
      <c r="F995" s="19">
        <f t="shared" si="45"/>
        <v>2999259</v>
      </c>
      <c r="G995" s="119">
        <v>22248</v>
      </c>
      <c r="H995" s="26">
        <v>267.1519687162891</v>
      </c>
      <c r="I995" s="115">
        <f t="shared" si="46"/>
        <v>5943597</v>
      </c>
      <c r="J995" s="117">
        <v>2021</v>
      </c>
      <c r="K995" s="139">
        <f t="shared" si="47"/>
        <v>8942856</v>
      </c>
    </row>
    <row r="996" spans="2:11">
      <c r="B996" s="137" t="s">
        <v>4962</v>
      </c>
      <c r="C996" s="43" t="s">
        <v>594</v>
      </c>
      <c r="D996" s="46">
        <v>220</v>
      </c>
      <c r="E996" s="24">
        <v>18407.68181818182</v>
      </c>
      <c r="F996" s="19">
        <f t="shared" si="45"/>
        <v>4049690.0000000005</v>
      </c>
      <c r="G996" s="119">
        <v>4752</v>
      </c>
      <c r="H996" s="26">
        <v>1089.7607323232323</v>
      </c>
      <c r="I996" s="115">
        <f t="shared" si="46"/>
        <v>5178543</v>
      </c>
      <c r="J996" s="117">
        <v>2021</v>
      </c>
      <c r="K996" s="139">
        <f t="shared" si="47"/>
        <v>9228233</v>
      </c>
    </row>
    <row r="997" spans="2:11">
      <c r="B997" s="137" t="s">
        <v>4963</v>
      </c>
      <c r="C997" s="43" t="s">
        <v>594</v>
      </c>
      <c r="D997" s="46">
        <v>230</v>
      </c>
      <c r="E997" s="24">
        <v>17332.569565217393</v>
      </c>
      <c r="F997" s="19">
        <f t="shared" si="45"/>
        <v>3986491.0000000005</v>
      </c>
      <c r="G997" s="119">
        <v>7452</v>
      </c>
      <c r="H997" s="26">
        <v>989.69337090713907</v>
      </c>
      <c r="I997" s="115">
        <f t="shared" si="46"/>
        <v>7375195</v>
      </c>
      <c r="J997" s="117">
        <v>2021</v>
      </c>
      <c r="K997" s="139">
        <f t="shared" si="47"/>
        <v>11361686</v>
      </c>
    </row>
    <row r="998" spans="2:11">
      <c r="B998" s="137" t="s">
        <v>786</v>
      </c>
      <c r="C998" s="43" t="s">
        <v>787</v>
      </c>
      <c r="D998" s="46">
        <v>310</v>
      </c>
      <c r="E998" s="24">
        <v>4226.4096774193549</v>
      </c>
      <c r="F998" s="19">
        <f t="shared" si="45"/>
        <v>1310187</v>
      </c>
      <c r="G998" s="119">
        <v>3022.5</v>
      </c>
      <c r="H998" s="26">
        <v>1493.8223325062036</v>
      </c>
      <c r="I998" s="115">
        <f t="shared" si="46"/>
        <v>4515078</v>
      </c>
      <c r="J998" s="117">
        <v>2021</v>
      </c>
      <c r="K998" s="139">
        <f t="shared" si="47"/>
        <v>5825265</v>
      </c>
    </row>
    <row r="999" spans="2:11">
      <c r="B999" s="137" t="s">
        <v>4964</v>
      </c>
      <c r="C999" s="43" t="s">
        <v>787</v>
      </c>
      <c r="D999" s="46">
        <v>230</v>
      </c>
      <c r="E999" s="24">
        <v>10088.591304347827</v>
      </c>
      <c r="F999" s="19">
        <f t="shared" si="45"/>
        <v>2320376</v>
      </c>
      <c r="G999" s="119">
        <v>2242.5</v>
      </c>
      <c r="H999" s="26">
        <v>2114.0989966555185</v>
      </c>
      <c r="I999" s="115">
        <f t="shared" si="46"/>
        <v>4740867</v>
      </c>
      <c r="J999" s="117">
        <v>2021</v>
      </c>
      <c r="K999" s="139">
        <f t="shared" si="47"/>
        <v>7061243</v>
      </c>
    </row>
    <row r="1000" spans="2:11">
      <c r="B1000" s="137" t="s">
        <v>4965</v>
      </c>
      <c r="C1000" s="43" t="s">
        <v>622</v>
      </c>
      <c r="D1000" s="46">
        <v>120</v>
      </c>
      <c r="E1000" s="24">
        <v>4368.3166666666666</v>
      </c>
      <c r="F1000" s="19">
        <f t="shared" si="45"/>
        <v>524198</v>
      </c>
      <c r="G1000" s="119">
        <v>1170</v>
      </c>
      <c r="H1000" s="26">
        <v>1684.5376068376067</v>
      </c>
      <c r="I1000" s="115">
        <f t="shared" si="46"/>
        <v>1970909</v>
      </c>
      <c r="J1000" s="117">
        <v>2021</v>
      </c>
      <c r="K1000" s="139">
        <f t="shared" si="47"/>
        <v>2495107</v>
      </c>
    </row>
    <row r="1001" spans="2:11">
      <c r="B1001" s="137" t="s">
        <v>4966</v>
      </c>
      <c r="C1001" s="43" t="s">
        <v>622</v>
      </c>
      <c r="D1001" s="46">
        <v>150</v>
      </c>
      <c r="E1001" s="24">
        <v>13454.526666666667</v>
      </c>
      <c r="F1001" s="19">
        <f t="shared" si="45"/>
        <v>2018179</v>
      </c>
      <c r="G1001" s="119">
        <v>1462.5</v>
      </c>
      <c r="H1001" s="26">
        <v>1990.9921367521367</v>
      </c>
      <c r="I1001" s="115">
        <f t="shared" si="46"/>
        <v>2911826</v>
      </c>
      <c r="J1001" s="117">
        <v>2021</v>
      </c>
      <c r="K1001" s="139">
        <f t="shared" si="47"/>
        <v>4930005</v>
      </c>
    </row>
    <row r="1002" spans="2:11">
      <c r="B1002" s="137" t="s">
        <v>788</v>
      </c>
      <c r="C1002" s="43" t="s">
        <v>789</v>
      </c>
      <c r="D1002" s="46">
        <v>110</v>
      </c>
      <c r="E1002" s="24">
        <v>4299.4727272727268</v>
      </c>
      <c r="F1002" s="19">
        <f t="shared" si="45"/>
        <v>472941.99999999994</v>
      </c>
      <c r="G1002" s="119">
        <v>1072.5</v>
      </c>
      <c r="H1002" s="26">
        <v>890.30862470862473</v>
      </c>
      <c r="I1002" s="115">
        <f t="shared" si="46"/>
        <v>954856</v>
      </c>
      <c r="J1002" s="117">
        <v>2021</v>
      </c>
      <c r="K1002" s="139">
        <f t="shared" si="47"/>
        <v>1427798</v>
      </c>
    </row>
    <row r="1003" spans="2:11">
      <c r="B1003" s="137" t="s">
        <v>790</v>
      </c>
      <c r="C1003" s="43" t="s">
        <v>789</v>
      </c>
      <c r="D1003" s="46">
        <v>110</v>
      </c>
      <c r="E1003" s="24">
        <v>7326.8909090909092</v>
      </c>
      <c r="F1003" s="19">
        <f t="shared" si="45"/>
        <v>805958</v>
      </c>
      <c r="G1003" s="119">
        <v>1072.5</v>
      </c>
      <c r="H1003" s="26">
        <v>945.62703962703961</v>
      </c>
      <c r="I1003" s="115">
        <f t="shared" si="46"/>
        <v>1014185</v>
      </c>
      <c r="J1003" s="117">
        <v>2021</v>
      </c>
      <c r="K1003" s="139">
        <f t="shared" si="47"/>
        <v>1820143</v>
      </c>
    </row>
    <row r="1004" spans="2:11">
      <c r="B1004" s="137" t="s">
        <v>791</v>
      </c>
      <c r="C1004" s="43" t="s">
        <v>787</v>
      </c>
      <c r="D1004" s="46">
        <v>310</v>
      </c>
      <c r="E1004" s="24">
        <v>4226.4096774193549</v>
      </c>
      <c r="F1004" s="19">
        <f t="shared" si="45"/>
        <v>1310187</v>
      </c>
      <c r="G1004" s="119">
        <v>3022.5</v>
      </c>
      <c r="H1004" s="26">
        <v>1493.8223325062036</v>
      </c>
      <c r="I1004" s="115">
        <f t="shared" si="46"/>
        <v>4515078</v>
      </c>
      <c r="J1004" s="117">
        <v>2021</v>
      </c>
      <c r="K1004" s="139">
        <f t="shared" si="47"/>
        <v>5825265</v>
      </c>
    </row>
    <row r="1005" spans="2:11">
      <c r="B1005" s="137" t="s">
        <v>4967</v>
      </c>
      <c r="C1005" s="43" t="s">
        <v>787</v>
      </c>
      <c r="D1005" s="46">
        <v>260</v>
      </c>
      <c r="E1005" s="24">
        <v>7104.3884615384613</v>
      </c>
      <c r="F1005" s="19">
        <f t="shared" si="45"/>
        <v>1847141</v>
      </c>
      <c r="G1005" s="119">
        <v>2535</v>
      </c>
      <c r="H1005" s="26">
        <v>1625.1254437869823</v>
      </c>
      <c r="I1005" s="115">
        <f t="shared" si="46"/>
        <v>4119693</v>
      </c>
      <c r="J1005" s="117">
        <v>2021</v>
      </c>
      <c r="K1005" s="139">
        <f t="shared" si="47"/>
        <v>5966834</v>
      </c>
    </row>
    <row r="1006" spans="2:11">
      <c r="B1006" s="137" t="s">
        <v>4968</v>
      </c>
      <c r="C1006" s="43" t="s">
        <v>792</v>
      </c>
      <c r="D1006" s="46">
        <v>340</v>
      </c>
      <c r="E1006" s="24">
        <v>8562.1941176470591</v>
      </c>
      <c r="F1006" s="19">
        <f t="shared" si="45"/>
        <v>2911146</v>
      </c>
      <c r="G1006" s="119">
        <v>3315</v>
      </c>
      <c r="H1006" s="26">
        <v>1990.4920060331824</v>
      </c>
      <c r="I1006" s="115">
        <f t="shared" si="46"/>
        <v>6598481</v>
      </c>
      <c r="J1006" s="117">
        <v>2021</v>
      </c>
      <c r="K1006" s="139">
        <f t="shared" si="47"/>
        <v>9509627</v>
      </c>
    </row>
    <row r="1007" spans="2:11">
      <c r="B1007" s="137" t="s">
        <v>4969</v>
      </c>
      <c r="C1007" s="43" t="s">
        <v>792</v>
      </c>
      <c r="D1007" s="46">
        <v>90</v>
      </c>
      <c r="E1007" s="24">
        <v>4201.7</v>
      </c>
      <c r="F1007" s="19">
        <f t="shared" si="45"/>
        <v>378153</v>
      </c>
      <c r="G1007" s="119">
        <v>877.5</v>
      </c>
      <c r="H1007" s="26">
        <v>1391.9977207977208</v>
      </c>
      <c r="I1007" s="115">
        <f t="shared" si="46"/>
        <v>1221478</v>
      </c>
      <c r="J1007" s="117">
        <v>2021</v>
      </c>
      <c r="K1007" s="139">
        <f t="shared" si="47"/>
        <v>1599631</v>
      </c>
    </row>
    <row r="1008" spans="2:11">
      <c r="B1008" s="137" t="s">
        <v>793</v>
      </c>
      <c r="C1008" s="43" t="s">
        <v>783</v>
      </c>
      <c r="D1008" s="46">
        <v>190</v>
      </c>
      <c r="E1008" s="24">
        <v>9699.136842105263</v>
      </c>
      <c r="F1008" s="19">
        <f t="shared" si="45"/>
        <v>1842836</v>
      </c>
      <c r="G1008" s="119">
        <v>1852.5</v>
      </c>
      <c r="H1008" s="26">
        <v>210.58083670715249</v>
      </c>
      <c r="I1008" s="115">
        <f t="shared" si="46"/>
        <v>390101</v>
      </c>
      <c r="J1008" s="117">
        <v>2021</v>
      </c>
      <c r="K1008" s="139">
        <f t="shared" si="47"/>
        <v>2232937</v>
      </c>
    </row>
    <row r="1009" spans="2:11">
      <c r="B1009" s="137" t="s">
        <v>4970</v>
      </c>
      <c r="C1009" s="43" t="s">
        <v>783</v>
      </c>
      <c r="D1009" s="46">
        <v>270</v>
      </c>
      <c r="E1009" s="24">
        <v>12731.585185185186</v>
      </c>
      <c r="F1009" s="19">
        <f t="shared" si="45"/>
        <v>3437528</v>
      </c>
      <c r="G1009" s="119">
        <v>2632.5</v>
      </c>
      <c r="H1009" s="26">
        <v>262.58993352326684</v>
      </c>
      <c r="I1009" s="115">
        <f t="shared" si="46"/>
        <v>691268</v>
      </c>
      <c r="J1009" s="117">
        <v>2021</v>
      </c>
      <c r="K1009" s="139">
        <f t="shared" si="47"/>
        <v>4128796</v>
      </c>
    </row>
    <row r="1010" spans="2:11">
      <c r="B1010" s="137" t="s">
        <v>794</v>
      </c>
      <c r="C1010" s="43" t="s">
        <v>795</v>
      </c>
      <c r="D1010" s="46">
        <v>380</v>
      </c>
      <c r="E1010" s="24">
        <v>5150.0131578947367</v>
      </c>
      <c r="F1010" s="19">
        <f t="shared" si="45"/>
        <v>1957005</v>
      </c>
      <c r="G1010" s="119">
        <v>3439</v>
      </c>
      <c r="H1010" s="26">
        <v>1083.2980517592323</v>
      </c>
      <c r="I1010" s="115">
        <f t="shared" si="46"/>
        <v>3725462</v>
      </c>
      <c r="J1010" s="117">
        <v>2021</v>
      </c>
      <c r="K1010" s="139">
        <f t="shared" si="47"/>
        <v>5682467</v>
      </c>
    </row>
    <row r="1011" spans="2:11">
      <c r="B1011" s="137" t="s">
        <v>796</v>
      </c>
      <c r="C1011" s="43" t="s">
        <v>797</v>
      </c>
      <c r="D1011" s="46">
        <v>180</v>
      </c>
      <c r="E1011" s="24">
        <v>4196.7166666666662</v>
      </c>
      <c r="F1011" s="19">
        <f t="shared" si="45"/>
        <v>755408.99999999988</v>
      </c>
      <c r="G1011" s="119">
        <v>1629</v>
      </c>
      <c r="H1011" s="26">
        <v>761.27501534683859</v>
      </c>
      <c r="I1011" s="115">
        <f t="shared" si="46"/>
        <v>1240117</v>
      </c>
      <c r="J1011" s="117">
        <v>2021</v>
      </c>
      <c r="K1011" s="139">
        <f t="shared" si="47"/>
        <v>1995526</v>
      </c>
    </row>
    <row r="1012" spans="2:11">
      <c r="B1012" s="137" t="s">
        <v>798</v>
      </c>
      <c r="C1012" s="43" t="s">
        <v>799</v>
      </c>
      <c r="D1012" s="46">
        <v>390</v>
      </c>
      <c r="E1012" s="24">
        <v>17001.523076923077</v>
      </c>
      <c r="F1012" s="19">
        <f t="shared" si="45"/>
        <v>6630594</v>
      </c>
      <c r="G1012" s="119">
        <v>3802.5</v>
      </c>
      <c r="H1012" s="26">
        <v>1159.5021696252466</v>
      </c>
      <c r="I1012" s="115">
        <f t="shared" si="46"/>
        <v>4409007</v>
      </c>
      <c r="J1012" s="117">
        <v>2021</v>
      </c>
      <c r="K1012" s="139">
        <f t="shared" si="47"/>
        <v>11039601</v>
      </c>
    </row>
    <row r="1013" spans="2:11">
      <c r="B1013" s="137" t="s">
        <v>4971</v>
      </c>
      <c r="C1013" s="43" t="s">
        <v>783</v>
      </c>
      <c r="D1013" s="46">
        <v>230</v>
      </c>
      <c r="E1013" s="24">
        <v>5963.8434782608692</v>
      </c>
      <c r="F1013" s="19">
        <f t="shared" si="45"/>
        <v>1371684</v>
      </c>
      <c r="G1013" s="119">
        <v>2242.5</v>
      </c>
      <c r="H1013" s="26">
        <v>335.74626532887402</v>
      </c>
      <c r="I1013" s="115">
        <f t="shared" si="46"/>
        <v>752911</v>
      </c>
      <c r="J1013" s="117">
        <v>2021</v>
      </c>
      <c r="K1013" s="139">
        <f t="shared" si="47"/>
        <v>2124595</v>
      </c>
    </row>
    <row r="1014" spans="2:11">
      <c r="B1014" s="137" t="s">
        <v>800</v>
      </c>
      <c r="C1014" s="43" t="s">
        <v>801</v>
      </c>
      <c r="D1014" s="46">
        <v>410</v>
      </c>
      <c r="E1014" s="24">
        <v>10703.836585365854</v>
      </c>
      <c r="F1014" s="19">
        <f t="shared" si="45"/>
        <v>4388573</v>
      </c>
      <c r="G1014" s="119">
        <v>3710.5</v>
      </c>
      <c r="H1014" s="26">
        <v>771.65799757445086</v>
      </c>
      <c r="I1014" s="115">
        <f t="shared" si="46"/>
        <v>2863237</v>
      </c>
      <c r="J1014" s="117">
        <v>2021</v>
      </c>
      <c r="K1014" s="139">
        <f t="shared" si="47"/>
        <v>7251810</v>
      </c>
    </row>
    <row r="1015" spans="2:11">
      <c r="B1015" s="137" t="s">
        <v>802</v>
      </c>
      <c r="C1015" s="43" t="s">
        <v>801</v>
      </c>
      <c r="D1015" s="46">
        <v>60</v>
      </c>
      <c r="E1015" s="24">
        <v>11305.916666666666</v>
      </c>
      <c r="F1015" s="19">
        <f t="shared" si="45"/>
        <v>678355</v>
      </c>
      <c r="G1015" s="119">
        <v>1086</v>
      </c>
      <c r="H1015" s="26">
        <v>1703.4732965009209</v>
      </c>
      <c r="I1015" s="115">
        <f t="shared" si="46"/>
        <v>1849972.0000000002</v>
      </c>
      <c r="J1015" s="117">
        <v>2021</v>
      </c>
      <c r="K1015" s="139">
        <f t="shared" si="47"/>
        <v>2528327</v>
      </c>
    </row>
    <row r="1016" spans="2:11">
      <c r="B1016" s="137" t="s">
        <v>804</v>
      </c>
      <c r="C1016" s="43" t="s">
        <v>805</v>
      </c>
      <c r="D1016" s="46">
        <v>50</v>
      </c>
      <c r="E1016" s="24">
        <v>9992.6200000000008</v>
      </c>
      <c r="F1016" s="19">
        <f t="shared" si="45"/>
        <v>499631.00000000006</v>
      </c>
      <c r="G1016" s="119">
        <v>487.5</v>
      </c>
      <c r="H1016" s="26">
        <v>2815.0748717948718</v>
      </c>
      <c r="I1016" s="115">
        <f t="shared" si="46"/>
        <v>1372349</v>
      </c>
      <c r="J1016" s="117">
        <v>2021</v>
      </c>
      <c r="K1016" s="139">
        <f t="shared" si="47"/>
        <v>1871980</v>
      </c>
    </row>
    <row r="1017" spans="2:11">
      <c r="B1017" s="137" t="s">
        <v>806</v>
      </c>
      <c r="C1017" s="43" t="s">
        <v>805</v>
      </c>
      <c r="D1017" s="46">
        <v>340</v>
      </c>
      <c r="E1017" s="24">
        <v>8934.7470588235301</v>
      </c>
      <c r="F1017" s="19">
        <f t="shared" si="45"/>
        <v>3037814</v>
      </c>
      <c r="G1017" s="119">
        <v>3315</v>
      </c>
      <c r="H1017" s="26">
        <v>987.96018099547507</v>
      </c>
      <c r="I1017" s="115">
        <f t="shared" si="46"/>
        <v>3275088</v>
      </c>
      <c r="J1017" s="117">
        <v>2021</v>
      </c>
      <c r="K1017" s="139">
        <f t="shared" si="47"/>
        <v>6312902</v>
      </c>
    </row>
    <row r="1018" spans="2:11">
      <c r="B1018" s="137" t="s">
        <v>807</v>
      </c>
      <c r="C1018" s="43" t="s">
        <v>808</v>
      </c>
      <c r="D1018" s="46">
        <v>370</v>
      </c>
      <c r="E1018" s="24">
        <v>11051.227027027027</v>
      </c>
      <c r="F1018" s="19">
        <f t="shared" si="45"/>
        <v>4088954</v>
      </c>
      <c r="G1018" s="119">
        <v>3607.5</v>
      </c>
      <c r="H1018" s="26">
        <v>859.80374220374222</v>
      </c>
      <c r="I1018" s="115">
        <f t="shared" si="46"/>
        <v>3101742</v>
      </c>
      <c r="J1018" s="117">
        <v>2021</v>
      </c>
      <c r="K1018" s="139">
        <f t="shared" si="47"/>
        <v>7190696</v>
      </c>
    </row>
    <row r="1019" spans="2:11">
      <c r="B1019" s="137" t="s">
        <v>4972</v>
      </c>
      <c r="C1019" s="43" t="s">
        <v>808</v>
      </c>
      <c r="D1019" s="46">
        <v>310</v>
      </c>
      <c r="E1019" s="24">
        <v>19884.15806451613</v>
      </c>
      <c r="F1019" s="19">
        <f t="shared" si="45"/>
        <v>6164089</v>
      </c>
      <c r="G1019" s="119">
        <v>3022.5</v>
      </c>
      <c r="H1019" s="26">
        <v>921.00115798180309</v>
      </c>
      <c r="I1019" s="115">
        <f t="shared" si="46"/>
        <v>2783726</v>
      </c>
      <c r="J1019" s="117">
        <v>2021</v>
      </c>
      <c r="K1019" s="139">
        <f t="shared" si="47"/>
        <v>8947815</v>
      </c>
    </row>
    <row r="1020" spans="2:11">
      <c r="B1020" s="137" t="s">
        <v>809</v>
      </c>
      <c r="C1020" s="43" t="s">
        <v>808</v>
      </c>
      <c r="D1020" s="46">
        <v>370</v>
      </c>
      <c r="E1020" s="24">
        <v>11051.227027027027</v>
      </c>
      <c r="F1020" s="19">
        <f t="shared" si="45"/>
        <v>4088954</v>
      </c>
      <c r="G1020" s="119">
        <v>3607.5</v>
      </c>
      <c r="H1020" s="26">
        <v>859.80374220374222</v>
      </c>
      <c r="I1020" s="115">
        <f t="shared" si="46"/>
        <v>3101742</v>
      </c>
      <c r="J1020" s="117">
        <v>2021</v>
      </c>
      <c r="K1020" s="139">
        <f t="shared" si="47"/>
        <v>7190696</v>
      </c>
    </row>
    <row r="1021" spans="2:11">
      <c r="B1021" s="137" t="s">
        <v>810</v>
      </c>
      <c r="C1021" s="43" t="s">
        <v>811</v>
      </c>
      <c r="D1021" s="46">
        <v>230</v>
      </c>
      <c r="E1021" s="24">
        <v>27581.986956521738</v>
      </c>
      <c r="F1021" s="19">
        <f t="shared" si="45"/>
        <v>6343857</v>
      </c>
      <c r="G1021" s="119">
        <v>2242.5</v>
      </c>
      <c r="H1021" s="26">
        <v>3229.3128205128205</v>
      </c>
      <c r="I1021" s="115">
        <f t="shared" si="46"/>
        <v>7241734</v>
      </c>
      <c r="J1021" s="117">
        <v>2021</v>
      </c>
      <c r="K1021" s="139">
        <f t="shared" si="47"/>
        <v>13585591</v>
      </c>
    </row>
    <row r="1022" spans="2:11">
      <c r="B1022" s="137" t="s">
        <v>812</v>
      </c>
      <c r="C1022" s="43" t="s">
        <v>811</v>
      </c>
      <c r="D1022" s="46">
        <v>230</v>
      </c>
      <c r="E1022" s="24">
        <v>27581.986956521738</v>
      </c>
      <c r="F1022" s="19">
        <f t="shared" si="45"/>
        <v>6343857</v>
      </c>
      <c r="G1022" s="119">
        <v>2242.5</v>
      </c>
      <c r="H1022" s="26">
        <v>3229.3128205128205</v>
      </c>
      <c r="I1022" s="115">
        <f t="shared" si="46"/>
        <v>7241734</v>
      </c>
      <c r="J1022" s="117">
        <v>2021</v>
      </c>
      <c r="K1022" s="139">
        <f t="shared" si="47"/>
        <v>13585591</v>
      </c>
    </row>
    <row r="1023" spans="2:11">
      <c r="B1023" s="137" t="s">
        <v>813</v>
      </c>
      <c r="C1023" s="43" t="s">
        <v>811</v>
      </c>
      <c r="D1023" s="46">
        <v>300</v>
      </c>
      <c r="E1023" s="24">
        <v>4927.4333333333334</v>
      </c>
      <c r="F1023" s="19">
        <f t="shared" si="45"/>
        <v>1478230</v>
      </c>
      <c r="G1023" s="119">
        <v>2925</v>
      </c>
      <c r="H1023" s="26">
        <v>1063.1517948717949</v>
      </c>
      <c r="I1023" s="115">
        <f t="shared" si="46"/>
        <v>3109719</v>
      </c>
      <c r="J1023" s="117">
        <v>2021</v>
      </c>
      <c r="K1023" s="139">
        <f t="shared" si="47"/>
        <v>4587949</v>
      </c>
    </row>
    <row r="1024" spans="2:11">
      <c r="B1024" s="137" t="s">
        <v>4973</v>
      </c>
      <c r="C1024" s="43" t="s">
        <v>3512</v>
      </c>
      <c r="D1024" s="46">
        <v>310</v>
      </c>
      <c r="E1024" s="24">
        <v>14720.132258064516</v>
      </c>
      <c r="F1024" s="19">
        <f t="shared" si="45"/>
        <v>4563241</v>
      </c>
      <c r="G1024" s="119">
        <v>3022.5</v>
      </c>
      <c r="H1024" s="26">
        <v>0</v>
      </c>
      <c r="I1024" s="115">
        <f t="shared" si="46"/>
        <v>0</v>
      </c>
      <c r="J1024" s="117">
        <v>2021</v>
      </c>
      <c r="K1024" s="139">
        <f t="shared" si="47"/>
        <v>4563241</v>
      </c>
    </row>
    <row r="1025" spans="2:11">
      <c r="B1025" s="137" t="s">
        <v>4974</v>
      </c>
      <c r="C1025" s="43" t="s">
        <v>3512</v>
      </c>
      <c r="D1025" s="46">
        <v>60</v>
      </c>
      <c r="E1025" s="24">
        <v>13285.266666666666</v>
      </c>
      <c r="F1025" s="19">
        <f t="shared" si="45"/>
        <v>797116</v>
      </c>
      <c r="G1025" s="119">
        <v>585</v>
      </c>
      <c r="H1025" s="26">
        <v>0</v>
      </c>
      <c r="I1025" s="115">
        <f t="shared" si="46"/>
        <v>0</v>
      </c>
      <c r="J1025" s="117">
        <v>2021</v>
      </c>
      <c r="K1025" s="139">
        <f t="shared" si="47"/>
        <v>797116</v>
      </c>
    </row>
    <row r="1026" spans="2:11">
      <c r="B1026" s="137" t="s">
        <v>815</v>
      </c>
      <c r="C1026" s="43" t="s">
        <v>816</v>
      </c>
      <c r="D1026" s="46">
        <v>370</v>
      </c>
      <c r="E1026" s="24">
        <v>3765.8081081081082</v>
      </c>
      <c r="F1026" s="19">
        <f t="shared" si="45"/>
        <v>1393349</v>
      </c>
      <c r="G1026" s="119">
        <v>3607.5</v>
      </c>
      <c r="H1026" s="26">
        <v>876.7282051282051</v>
      </c>
      <c r="I1026" s="115">
        <f t="shared" si="46"/>
        <v>3162797</v>
      </c>
      <c r="J1026" s="117">
        <v>2021</v>
      </c>
      <c r="K1026" s="139">
        <f t="shared" si="47"/>
        <v>4556146</v>
      </c>
    </row>
    <row r="1027" spans="2:11">
      <c r="B1027" s="137" t="s">
        <v>4975</v>
      </c>
      <c r="C1027" s="43" t="s">
        <v>816</v>
      </c>
      <c r="D1027" s="46">
        <v>410</v>
      </c>
      <c r="E1027" s="24">
        <v>10123.673170731707</v>
      </c>
      <c r="F1027" s="19">
        <f t="shared" si="45"/>
        <v>4150705.9999999995</v>
      </c>
      <c r="G1027" s="119">
        <v>3997.5</v>
      </c>
      <c r="H1027" s="26">
        <v>619.14296435272047</v>
      </c>
      <c r="I1027" s="115">
        <f t="shared" si="46"/>
        <v>2475024</v>
      </c>
      <c r="J1027" s="117">
        <v>2021</v>
      </c>
      <c r="K1027" s="139">
        <f t="shared" si="47"/>
        <v>6625730</v>
      </c>
    </row>
    <row r="1028" spans="2:11">
      <c r="B1028" s="137" t="s">
        <v>817</v>
      </c>
      <c r="C1028" s="43" t="s">
        <v>816</v>
      </c>
      <c r="D1028" s="46">
        <v>370</v>
      </c>
      <c r="E1028" s="24">
        <v>3765.8081081081082</v>
      </c>
      <c r="F1028" s="19">
        <f t="shared" si="45"/>
        <v>1393349</v>
      </c>
      <c r="G1028" s="119">
        <v>3607.5</v>
      </c>
      <c r="H1028" s="26">
        <v>876.7282051282051</v>
      </c>
      <c r="I1028" s="115">
        <f t="shared" si="46"/>
        <v>3162797</v>
      </c>
      <c r="J1028" s="117">
        <v>2021</v>
      </c>
      <c r="K1028" s="139">
        <f t="shared" si="47"/>
        <v>4556146</v>
      </c>
    </row>
    <row r="1029" spans="2:11">
      <c r="B1029" s="137" t="s">
        <v>818</v>
      </c>
      <c r="C1029" s="43" t="s">
        <v>816</v>
      </c>
      <c r="D1029" s="46">
        <v>140</v>
      </c>
      <c r="E1029" s="24">
        <v>6989.5357142857147</v>
      </c>
      <c r="F1029" s="19">
        <f t="shared" si="45"/>
        <v>978535</v>
      </c>
      <c r="G1029" s="119">
        <v>1365</v>
      </c>
      <c r="H1029" s="26">
        <v>1578.7516483516483</v>
      </c>
      <c r="I1029" s="115">
        <f t="shared" si="46"/>
        <v>2154996</v>
      </c>
      <c r="J1029" s="117">
        <v>2021</v>
      </c>
      <c r="K1029" s="139">
        <f t="shared" si="47"/>
        <v>3133531</v>
      </c>
    </row>
    <row r="1030" spans="2:11">
      <c r="B1030" s="137" t="s">
        <v>819</v>
      </c>
      <c r="C1030" s="43" t="s">
        <v>801</v>
      </c>
      <c r="D1030" s="46">
        <v>410</v>
      </c>
      <c r="E1030" s="24">
        <v>10703.836585365854</v>
      </c>
      <c r="F1030" s="19">
        <f t="shared" si="45"/>
        <v>4388573</v>
      </c>
      <c r="G1030" s="119">
        <v>3710.5</v>
      </c>
      <c r="H1030" s="26">
        <v>771.65799757445086</v>
      </c>
      <c r="I1030" s="115">
        <f t="shared" si="46"/>
        <v>2863237</v>
      </c>
      <c r="J1030" s="117">
        <v>2021</v>
      </c>
      <c r="K1030" s="139">
        <f t="shared" si="47"/>
        <v>7251810</v>
      </c>
    </row>
    <row r="1031" spans="2:11">
      <c r="B1031" s="137" t="s">
        <v>4976</v>
      </c>
      <c r="C1031" s="43" t="s">
        <v>795</v>
      </c>
      <c r="D1031" s="46">
        <v>230</v>
      </c>
      <c r="E1031" s="24">
        <v>12948.330434782609</v>
      </c>
      <c r="F1031" s="19">
        <f t="shared" si="45"/>
        <v>2978116</v>
      </c>
      <c r="G1031" s="119">
        <v>2081.5</v>
      </c>
      <c r="H1031" s="26">
        <v>2293.9711746336775</v>
      </c>
      <c r="I1031" s="115">
        <f t="shared" si="46"/>
        <v>4774901</v>
      </c>
      <c r="J1031" s="117">
        <v>2021</v>
      </c>
      <c r="K1031" s="139">
        <f t="shared" si="47"/>
        <v>7753017</v>
      </c>
    </row>
    <row r="1032" spans="2:11">
      <c r="B1032" s="137" t="s">
        <v>820</v>
      </c>
      <c r="C1032" s="43" t="s">
        <v>795</v>
      </c>
      <c r="D1032" s="46">
        <v>380</v>
      </c>
      <c r="E1032" s="24">
        <v>5150.0131578947367</v>
      </c>
      <c r="F1032" s="19">
        <f t="shared" si="45"/>
        <v>1957005</v>
      </c>
      <c r="G1032" s="119">
        <v>3439</v>
      </c>
      <c r="H1032" s="26">
        <v>1083.2980517592323</v>
      </c>
      <c r="I1032" s="115">
        <f t="shared" si="46"/>
        <v>3725462</v>
      </c>
      <c r="J1032" s="117">
        <v>2021</v>
      </c>
      <c r="K1032" s="139">
        <f t="shared" si="47"/>
        <v>5682467</v>
      </c>
    </row>
    <row r="1033" spans="2:11">
      <c r="B1033" s="137" t="s">
        <v>4977</v>
      </c>
      <c r="C1033" s="43" t="s">
        <v>795</v>
      </c>
      <c r="D1033" s="46">
        <v>50</v>
      </c>
      <c r="E1033" s="24">
        <v>26798.14</v>
      </c>
      <c r="F1033" s="19">
        <f t="shared" si="45"/>
        <v>1339907</v>
      </c>
      <c r="G1033" s="119">
        <v>452.5</v>
      </c>
      <c r="H1033" s="26">
        <v>4337.1359116022104</v>
      </c>
      <c r="I1033" s="115">
        <f t="shared" si="46"/>
        <v>1962554.0000000002</v>
      </c>
      <c r="J1033" s="117">
        <v>2021</v>
      </c>
      <c r="K1033" s="139">
        <f t="shared" si="47"/>
        <v>3302461</v>
      </c>
    </row>
    <row r="1034" spans="2:11">
      <c r="B1034" s="137" t="s">
        <v>821</v>
      </c>
      <c r="C1034" s="43" t="s">
        <v>822</v>
      </c>
      <c r="D1034" s="46">
        <v>210</v>
      </c>
      <c r="E1034" s="24">
        <v>4581.4952380952382</v>
      </c>
      <c r="F1034" s="19">
        <f t="shared" si="45"/>
        <v>962114</v>
      </c>
      <c r="G1034" s="119">
        <v>1900.5</v>
      </c>
      <c r="H1034" s="26">
        <v>697.78058405682714</v>
      </c>
      <c r="I1034" s="115">
        <f t="shared" si="46"/>
        <v>1326132</v>
      </c>
      <c r="J1034" s="117">
        <v>2021</v>
      </c>
      <c r="K1034" s="139">
        <f t="shared" si="47"/>
        <v>2288246</v>
      </c>
    </row>
    <row r="1035" spans="2:11">
      <c r="B1035" s="137" t="s">
        <v>823</v>
      </c>
      <c r="C1035" s="43" t="s">
        <v>811</v>
      </c>
      <c r="D1035" s="46">
        <v>170</v>
      </c>
      <c r="E1035" s="24">
        <v>7060.5941176470587</v>
      </c>
      <c r="F1035" s="19">
        <f t="shared" si="45"/>
        <v>1200301</v>
      </c>
      <c r="G1035" s="119">
        <v>1538.5</v>
      </c>
      <c r="H1035" s="26">
        <v>833.13747156321097</v>
      </c>
      <c r="I1035" s="115">
        <f t="shared" si="46"/>
        <v>1281782</v>
      </c>
      <c r="J1035" s="117">
        <v>2021</v>
      </c>
      <c r="K1035" s="139">
        <f t="shared" si="47"/>
        <v>2482083</v>
      </c>
    </row>
    <row r="1036" spans="2:11">
      <c r="B1036" s="137" t="s">
        <v>824</v>
      </c>
      <c r="C1036" s="43" t="s">
        <v>811</v>
      </c>
      <c r="D1036" s="46">
        <v>230</v>
      </c>
      <c r="E1036" s="24">
        <v>13297.047826086957</v>
      </c>
      <c r="F1036" s="19">
        <f t="shared" ref="F1036:F1099" si="48">IFERROR(D1036*E1036,0)</f>
        <v>3058321</v>
      </c>
      <c r="G1036" s="119">
        <v>2242.5</v>
      </c>
      <c r="H1036" s="26">
        <v>845.74448160535121</v>
      </c>
      <c r="I1036" s="115">
        <f t="shared" ref="I1036:I1099" si="49">IFERROR(G1036*H1036,"")</f>
        <v>1896582</v>
      </c>
      <c r="J1036" s="117">
        <v>2021</v>
      </c>
      <c r="K1036" s="139">
        <f t="shared" ref="K1036:K1099" si="50">IFERROR(ROUND((F1036+I1036),0),0)</f>
        <v>4954903</v>
      </c>
    </row>
    <row r="1037" spans="2:11">
      <c r="B1037" s="137" t="s">
        <v>4978</v>
      </c>
      <c r="C1037" s="43" t="s">
        <v>801</v>
      </c>
      <c r="D1037" s="46">
        <v>310</v>
      </c>
      <c r="E1037" s="24">
        <v>32349.33870967742</v>
      </c>
      <c r="F1037" s="19">
        <f t="shared" si="48"/>
        <v>10028295</v>
      </c>
      <c r="G1037" s="119">
        <v>5611</v>
      </c>
      <c r="H1037" s="26">
        <v>566.27588665122084</v>
      </c>
      <c r="I1037" s="115">
        <f t="shared" si="49"/>
        <v>3177374</v>
      </c>
      <c r="J1037" s="117">
        <v>2021</v>
      </c>
      <c r="K1037" s="139">
        <f t="shared" si="50"/>
        <v>13205669</v>
      </c>
    </row>
    <row r="1038" spans="2:11">
      <c r="B1038" s="137" t="s">
        <v>4979</v>
      </c>
      <c r="C1038" s="43" t="s">
        <v>801</v>
      </c>
      <c r="D1038" s="46">
        <v>70</v>
      </c>
      <c r="E1038" s="24">
        <v>60429.385714285716</v>
      </c>
      <c r="F1038" s="19">
        <f t="shared" si="48"/>
        <v>4230057</v>
      </c>
      <c r="G1038" s="119">
        <v>633.5</v>
      </c>
      <c r="H1038" s="26">
        <v>2488.3662194159433</v>
      </c>
      <c r="I1038" s="115">
        <f t="shared" si="49"/>
        <v>1576380</v>
      </c>
      <c r="J1038" s="117">
        <v>2021</v>
      </c>
      <c r="K1038" s="139">
        <f t="shared" si="50"/>
        <v>5806437</v>
      </c>
    </row>
    <row r="1039" spans="2:11">
      <c r="B1039" s="137" t="s">
        <v>4980</v>
      </c>
      <c r="C1039" s="43" t="s">
        <v>825</v>
      </c>
      <c r="D1039" s="46">
        <v>300</v>
      </c>
      <c r="E1039" s="24">
        <v>10182.716666666667</v>
      </c>
      <c r="F1039" s="19">
        <f t="shared" si="48"/>
        <v>3054815</v>
      </c>
      <c r="G1039" s="119">
        <v>2925</v>
      </c>
      <c r="H1039" s="26">
        <v>196.63111111111112</v>
      </c>
      <c r="I1039" s="115">
        <f t="shared" si="49"/>
        <v>575146</v>
      </c>
      <c r="J1039" s="117">
        <v>2021</v>
      </c>
      <c r="K1039" s="139">
        <f t="shared" si="50"/>
        <v>3629961</v>
      </c>
    </row>
    <row r="1040" spans="2:11">
      <c r="B1040" s="137" t="s">
        <v>4981</v>
      </c>
      <c r="C1040" s="43" t="s">
        <v>825</v>
      </c>
      <c r="D1040" s="46">
        <v>350</v>
      </c>
      <c r="E1040" s="24">
        <v>10023.614285714286</v>
      </c>
      <c r="F1040" s="19">
        <f t="shared" si="48"/>
        <v>3508265</v>
      </c>
      <c r="G1040" s="119">
        <v>3412.5</v>
      </c>
      <c r="H1040" s="26">
        <v>396.03897435897437</v>
      </c>
      <c r="I1040" s="115">
        <f t="shared" si="49"/>
        <v>1351483</v>
      </c>
      <c r="J1040" s="117">
        <v>2021</v>
      </c>
      <c r="K1040" s="139">
        <f t="shared" si="50"/>
        <v>4859748</v>
      </c>
    </row>
    <row r="1041" spans="2:11">
      <c r="B1041" s="137" t="s">
        <v>826</v>
      </c>
      <c r="C1041" s="43" t="s">
        <v>811</v>
      </c>
      <c r="D1041" s="46">
        <v>300</v>
      </c>
      <c r="E1041" s="24">
        <v>4927.4333333333334</v>
      </c>
      <c r="F1041" s="19">
        <f t="shared" si="48"/>
        <v>1478230</v>
      </c>
      <c r="G1041" s="119">
        <v>2925</v>
      </c>
      <c r="H1041" s="26">
        <v>1063.1517948717949</v>
      </c>
      <c r="I1041" s="115">
        <f t="shared" si="49"/>
        <v>3109719</v>
      </c>
      <c r="J1041" s="117">
        <v>2021</v>
      </c>
      <c r="K1041" s="139">
        <f t="shared" si="50"/>
        <v>4587949</v>
      </c>
    </row>
    <row r="1042" spans="2:11">
      <c r="B1042" s="137" t="s">
        <v>4982</v>
      </c>
      <c r="C1042" s="43" t="s">
        <v>811</v>
      </c>
      <c r="D1042" s="46">
        <v>70</v>
      </c>
      <c r="E1042" s="24">
        <v>2483.4</v>
      </c>
      <c r="F1042" s="19">
        <f t="shared" si="48"/>
        <v>173838</v>
      </c>
      <c r="G1042" s="119">
        <v>682.5</v>
      </c>
      <c r="H1042" s="26">
        <v>1196.3223443223444</v>
      </c>
      <c r="I1042" s="115">
        <f t="shared" si="49"/>
        <v>816490</v>
      </c>
      <c r="J1042" s="117">
        <v>2021</v>
      </c>
      <c r="K1042" s="139">
        <f t="shared" si="50"/>
        <v>990328</v>
      </c>
    </row>
    <row r="1043" spans="2:11">
      <c r="B1043" s="137" t="s">
        <v>4983</v>
      </c>
      <c r="C1043" s="43" t="s">
        <v>827</v>
      </c>
      <c r="D1043" s="46">
        <v>60</v>
      </c>
      <c r="E1043" s="24">
        <v>8866.3333333333339</v>
      </c>
      <c r="F1043" s="19">
        <f t="shared" si="48"/>
        <v>531980</v>
      </c>
      <c r="G1043" s="119">
        <v>585</v>
      </c>
      <c r="H1043" s="26">
        <v>2930.0478632478635</v>
      </c>
      <c r="I1043" s="115">
        <f t="shared" si="49"/>
        <v>1714078.0000000002</v>
      </c>
      <c r="J1043" s="117">
        <v>2021</v>
      </c>
      <c r="K1043" s="139">
        <f t="shared" si="50"/>
        <v>2246058</v>
      </c>
    </row>
    <row r="1044" spans="2:11">
      <c r="B1044" s="137" t="s">
        <v>4984</v>
      </c>
      <c r="C1044" s="43" t="s">
        <v>827</v>
      </c>
      <c r="D1044" s="46">
        <v>690</v>
      </c>
      <c r="E1044" s="24">
        <v>9587.1579710144924</v>
      </c>
      <c r="F1044" s="19">
        <f t="shared" si="48"/>
        <v>6615139</v>
      </c>
      <c r="G1044" s="119">
        <v>6727.5</v>
      </c>
      <c r="H1044" s="26">
        <v>895.48242289111852</v>
      </c>
      <c r="I1044" s="115">
        <f t="shared" si="49"/>
        <v>6024358</v>
      </c>
      <c r="J1044" s="117">
        <v>2021</v>
      </c>
      <c r="K1044" s="139">
        <f t="shared" si="50"/>
        <v>12639497</v>
      </c>
    </row>
    <row r="1045" spans="2:11">
      <c r="B1045" s="137" t="s">
        <v>828</v>
      </c>
      <c r="C1045" s="43" t="s">
        <v>829</v>
      </c>
      <c r="D1045" s="46">
        <v>760</v>
      </c>
      <c r="E1045" s="24">
        <v>4757.0315789473689</v>
      </c>
      <c r="F1045" s="19">
        <f t="shared" si="48"/>
        <v>3615344.0000000005</v>
      </c>
      <c r="G1045" s="119">
        <v>16416</v>
      </c>
      <c r="H1045" s="26">
        <v>498.61330409356725</v>
      </c>
      <c r="I1045" s="115">
        <f t="shared" si="49"/>
        <v>8185236</v>
      </c>
      <c r="J1045" s="117">
        <v>2021</v>
      </c>
      <c r="K1045" s="139">
        <f t="shared" si="50"/>
        <v>11800580</v>
      </c>
    </row>
    <row r="1046" spans="2:11">
      <c r="B1046" s="137" t="s">
        <v>4985</v>
      </c>
      <c r="C1046" s="43" t="s">
        <v>829</v>
      </c>
      <c r="D1046" s="46">
        <v>570</v>
      </c>
      <c r="E1046" s="24">
        <v>11271.378947368421</v>
      </c>
      <c r="F1046" s="19">
        <f t="shared" si="48"/>
        <v>6424686</v>
      </c>
      <c r="G1046" s="119">
        <v>12312</v>
      </c>
      <c r="H1046" s="26">
        <v>596.1398635477583</v>
      </c>
      <c r="I1046" s="115">
        <f t="shared" si="49"/>
        <v>7339674</v>
      </c>
      <c r="J1046" s="117">
        <v>2021</v>
      </c>
      <c r="K1046" s="139">
        <f t="shared" si="50"/>
        <v>13764360</v>
      </c>
    </row>
    <row r="1047" spans="2:11">
      <c r="B1047" s="137" t="s">
        <v>4986</v>
      </c>
      <c r="C1047" s="43" t="s">
        <v>3512</v>
      </c>
      <c r="D1047" s="46">
        <v>150</v>
      </c>
      <c r="E1047" s="24">
        <v>13071.38</v>
      </c>
      <c r="F1047" s="19">
        <f t="shared" si="48"/>
        <v>1960706.9999999998</v>
      </c>
      <c r="G1047" s="119">
        <v>5490</v>
      </c>
      <c r="H1047" s="26">
        <v>0</v>
      </c>
      <c r="I1047" s="115">
        <f t="shared" si="49"/>
        <v>0</v>
      </c>
      <c r="J1047" s="117">
        <v>2021</v>
      </c>
      <c r="K1047" s="139">
        <f t="shared" si="50"/>
        <v>1960707</v>
      </c>
    </row>
    <row r="1048" spans="2:11">
      <c r="B1048" s="137" t="s">
        <v>4987</v>
      </c>
      <c r="C1048" s="43" t="s">
        <v>3512</v>
      </c>
      <c r="D1048" s="46">
        <v>650</v>
      </c>
      <c r="E1048" s="24">
        <v>19325.707692307693</v>
      </c>
      <c r="F1048" s="19">
        <f t="shared" si="48"/>
        <v>12561710</v>
      </c>
      <c r="G1048" s="119">
        <v>6337.5</v>
      </c>
      <c r="H1048" s="26">
        <v>0</v>
      </c>
      <c r="I1048" s="115">
        <f t="shared" si="49"/>
        <v>0</v>
      </c>
      <c r="J1048" s="117">
        <v>2021</v>
      </c>
      <c r="K1048" s="139">
        <f t="shared" si="50"/>
        <v>12561710</v>
      </c>
    </row>
    <row r="1049" spans="2:11">
      <c r="B1049" s="137" t="s">
        <v>4988</v>
      </c>
      <c r="C1049" s="43" t="s">
        <v>830</v>
      </c>
      <c r="D1049" s="46">
        <v>460</v>
      </c>
      <c r="E1049" s="24">
        <v>12821.984782608695</v>
      </c>
      <c r="F1049" s="19">
        <f t="shared" si="48"/>
        <v>5898113</v>
      </c>
      <c r="G1049" s="119">
        <v>4485</v>
      </c>
      <c r="H1049" s="26">
        <v>876.222519509476</v>
      </c>
      <c r="I1049" s="115">
        <f t="shared" si="49"/>
        <v>3929858</v>
      </c>
      <c r="J1049" s="117">
        <v>2021</v>
      </c>
      <c r="K1049" s="139">
        <f t="shared" si="50"/>
        <v>9827971</v>
      </c>
    </row>
    <row r="1050" spans="2:11">
      <c r="B1050" s="137" t="s">
        <v>4989</v>
      </c>
      <c r="C1050" s="43" t="s">
        <v>830</v>
      </c>
      <c r="D1050" s="46">
        <v>910</v>
      </c>
      <c r="E1050" s="24">
        <v>9414.9692307692312</v>
      </c>
      <c r="F1050" s="19">
        <f t="shared" si="48"/>
        <v>8567622</v>
      </c>
      <c r="G1050" s="119">
        <v>8235.5</v>
      </c>
      <c r="H1050" s="26">
        <v>538.55552182624001</v>
      </c>
      <c r="I1050" s="115">
        <f t="shared" si="49"/>
        <v>4435274</v>
      </c>
      <c r="J1050" s="117">
        <v>2021</v>
      </c>
      <c r="K1050" s="139">
        <f t="shared" si="50"/>
        <v>13002896</v>
      </c>
    </row>
    <row r="1051" spans="2:11">
      <c r="B1051" s="137" t="s">
        <v>831</v>
      </c>
      <c r="C1051" s="43" t="s">
        <v>832</v>
      </c>
      <c r="D1051" s="46">
        <v>130</v>
      </c>
      <c r="E1051" s="24">
        <v>9919.0230769230766</v>
      </c>
      <c r="F1051" s="19">
        <f t="shared" si="48"/>
        <v>1289473</v>
      </c>
      <c r="G1051" s="119">
        <v>2353</v>
      </c>
      <c r="H1051" s="26">
        <v>551.33744156396085</v>
      </c>
      <c r="I1051" s="115">
        <f t="shared" si="49"/>
        <v>1297296.9999999998</v>
      </c>
      <c r="J1051" s="117">
        <v>2021</v>
      </c>
      <c r="K1051" s="139">
        <f t="shared" si="50"/>
        <v>2586770</v>
      </c>
    </row>
    <row r="1052" spans="2:11">
      <c r="B1052" s="137" t="s">
        <v>833</v>
      </c>
      <c r="C1052" s="43" t="s">
        <v>832</v>
      </c>
      <c r="D1052" s="46">
        <v>250</v>
      </c>
      <c r="E1052" s="24">
        <v>18835.491999999998</v>
      </c>
      <c r="F1052" s="19">
        <f t="shared" si="48"/>
        <v>4708873</v>
      </c>
      <c r="G1052" s="119">
        <v>2262.5</v>
      </c>
      <c r="H1052" s="26">
        <v>1227.1659668508287</v>
      </c>
      <c r="I1052" s="115">
        <f t="shared" si="49"/>
        <v>2776463</v>
      </c>
      <c r="J1052" s="117">
        <v>2021</v>
      </c>
      <c r="K1052" s="139">
        <f t="shared" si="50"/>
        <v>7485336</v>
      </c>
    </row>
    <row r="1053" spans="2:11">
      <c r="B1053" s="137" t="s">
        <v>834</v>
      </c>
      <c r="C1053" s="43" t="s">
        <v>835</v>
      </c>
      <c r="D1053" s="46">
        <v>110</v>
      </c>
      <c r="E1053" s="24">
        <v>6277.727272727273</v>
      </c>
      <c r="F1053" s="19">
        <f t="shared" si="48"/>
        <v>690550</v>
      </c>
      <c r="G1053" s="119">
        <v>995.5</v>
      </c>
      <c r="H1053" s="26">
        <v>382.33852335509795</v>
      </c>
      <c r="I1053" s="115">
        <f t="shared" si="49"/>
        <v>380618</v>
      </c>
      <c r="J1053" s="117">
        <v>2021</v>
      </c>
      <c r="K1053" s="139">
        <f t="shared" si="50"/>
        <v>1071168</v>
      </c>
    </row>
    <row r="1054" spans="2:11">
      <c r="B1054" s="137" t="s">
        <v>836</v>
      </c>
      <c r="C1054" s="43" t="s">
        <v>835</v>
      </c>
      <c r="D1054" s="46">
        <v>100</v>
      </c>
      <c r="E1054" s="24">
        <v>17387.849999999999</v>
      </c>
      <c r="F1054" s="19">
        <f t="shared" si="48"/>
        <v>1738784.9999999998</v>
      </c>
      <c r="G1054" s="119">
        <v>1810</v>
      </c>
      <c r="H1054" s="26">
        <v>236.66685082872928</v>
      </c>
      <c r="I1054" s="115">
        <f t="shared" si="49"/>
        <v>428367</v>
      </c>
      <c r="J1054" s="117">
        <v>2021</v>
      </c>
      <c r="K1054" s="139">
        <f t="shared" si="50"/>
        <v>2167152</v>
      </c>
    </row>
    <row r="1055" spans="2:11">
      <c r="B1055" s="137" t="s">
        <v>837</v>
      </c>
      <c r="C1055" s="43" t="s">
        <v>832</v>
      </c>
      <c r="D1055" s="46">
        <v>150</v>
      </c>
      <c r="E1055" s="24">
        <v>36003.326666666668</v>
      </c>
      <c r="F1055" s="19">
        <f t="shared" si="48"/>
        <v>5400499</v>
      </c>
      <c r="G1055" s="119">
        <v>1357.5</v>
      </c>
      <c r="H1055" s="26">
        <v>5986.9377532228364</v>
      </c>
      <c r="I1055" s="115">
        <f t="shared" si="49"/>
        <v>8127268</v>
      </c>
      <c r="J1055" s="117">
        <v>2021</v>
      </c>
      <c r="K1055" s="139">
        <f t="shared" si="50"/>
        <v>13527767</v>
      </c>
    </row>
    <row r="1056" spans="2:11">
      <c r="B1056" s="137" t="s">
        <v>838</v>
      </c>
      <c r="C1056" s="43" t="s">
        <v>835</v>
      </c>
      <c r="D1056" s="46">
        <v>80</v>
      </c>
      <c r="E1056" s="24">
        <v>20460.775000000001</v>
      </c>
      <c r="F1056" s="19">
        <f t="shared" si="48"/>
        <v>1636862</v>
      </c>
      <c r="G1056" s="119">
        <v>1448</v>
      </c>
      <c r="H1056" s="26">
        <v>999.24861878453044</v>
      </c>
      <c r="I1056" s="115">
        <f t="shared" si="49"/>
        <v>1446912</v>
      </c>
      <c r="J1056" s="117">
        <v>2021</v>
      </c>
      <c r="K1056" s="139">
        <f t="shared" si="50"/>
        <v>3083774</v>
      </c>
    </row>
    <row r="1057" spans="2:11">
      <c r="B1057" s="137" t="s">
        <v>839</v>
      </c>
      <c r="C1057" s="43" t="s">
        <v>789</v>
      </c>
      <c r="D1057" s="46">
        <v>520</v>
      </c>
      <c r="E1057" s="24">
        <v>10660.582692307693</v>
      </c>
      <c r="F1057" s="19">
        <f t="shared" si="48"/>
        <v>5543503</v>
      </c>
      <c r="G1057" s="119">
        <v>5070</v>
      </c>
      <c r="H1057" s="26">
        <v>497.82465483234716</v>
      </c>
      <c r="I1057" s="115">
        <f t="shared" si="49"/>
        <v>2523971</v>
      </c>
      <c r="J1057" s="117">
        <v>2021</v>
      </c>
      <c r="K1057" s="139">
        <f t="shared" si="50"/>
        <v>8067474</v>
      </c>
    </row>
    <row r="1058" spans="2:11">
      <c r="B1058" s="137" t="s">
        <v>3574</v>
      </c>
      <c r="C1058" s="43" t="s">
        <v>3512</v>
      </c>
      <c r="D1058" s="46">
        <v>430</v>
      </c>
      <c r="E1058" s="24">
        <v>8068.2627906976741</v>
      </c>
      <c r="F1058" s="19">
        <f t="shared" si="48"/>
        <v>3469353</v>
      </c>
      <c r="G1058" s="119">
        <v>4193</v>
      </c>
      <c r="H1058" s="26">
        <v>770.45122823753877</v>
      </c>
      <c r="I1058" s="115">
        <f t="shared" si="49"/>
        <v>3230502</v>
      </c>
      <c r="J1058" s="117">
        <v>2021</v>
      </c>
      <c r="K1058" s="139">
        <f t="shared" si="50"/>
        <v>6699855</v>
      </c>
    </row>
    <row r="1059" spans="2:11">
      <c r="B1059" s="137" t="s">
        <v>840</v>
      </c>
      <c r="C1059" s="43" t="s">
        <v>841</v>
      </c>
      <c r="D1059" s="46">
        <v>250</v>
      </c>
      <c r="E1059" s="24">
        <v>4803.5079999999998</v>
      </c>
      <c r="F1059" s="19">
        <f t="shared" si="48"/>
        <v>1200877</v>
      </c>
      <c r="G1059" s="119">
        <v>2437.5</v>
      </c>
      <c r="H1059" s="26">
        <v>452.10789743589743</v>
      </c>
      <c r="I1059" s="115">
        <f t="shared" si="49"/>
        <v>1102013</v>
      </c>
      <c r="J1059" s="117">
        <v>2021</v>
      </c>
      <c r="K1059" s="139">
        <f t="shared" si="50"/>
        <v>2302890</v>
      </c>
    </row>
    <row r="1060" spans="2:11">
      <c r="B1060" s="137" t="s">
        <v>4990</v>
      </c>
      <c r="C1060" s="43" t="s">
        <v>3512</v>
      </c>
      <c r="D1060" s="46">
        <v>650</v>
      </c>
      <c r="E1060" s="24">
        <v>19325.707692307693</v>
      </c>
      <c r="F1060" s="19">
        <f t="shared" si="48"/>
        <v>12561710</v>
      </c>
      <c r="G1060" s="119">
        <v>6337.5</v>
      </c>
      <c r="H1060" s="26">
        <v>0</v>
      </c>
      <c r="I1060" s="115">
        <f t="shared" si="49"/>
        <v>0</v>
      </c>
      <c r="J1060" s="117">
        <v>2021</v>
      </c>
      <c r="K1060" s="139">
        <f t="shared" si="50"/>
        <v>12561710</v>
      </c>
    </row>
    <row r="1061" spans="2:11">
      <c r="B1061" s="137" t="s">
        <v>842</v>
      </c>
      <c r="C1061" s="43" t="s">
        <v>832</v>
      </c>
      <c r="D1061" s="46">
        <v>150</v>
      </c>
      <c r="E1061" s="24">
        <v>36003.326666666668</v>
      </c>
      <c r="F1061" s="19">
        <f t="shared" si="48"/>
        <v>5400499</v>
      </c>
      <c r="G1061" s="119">
        <v>1357.5</v>
      </c>
      <c r="H1061" s="26">
        <v>5986.9377532228364</v>
      </c>
      <c r="I1061" s="115">
        <f t="shared" si="49"/>
        <v>8127268</v>
      </c>
      <c r="J1061" s="117">
        <v>2021</v>
      </c>
      <c r="K1061" s="139">
        <f t="shared" si="50"/>
        <v>13527767</v>
      </c>
    </row>
    <row r="1062" spans="2:11">
      <c r="B1062" s="137" t="s">
        <v>3575</v>
      </c>
      <c r="C1062" s="43" t="s">
        <v>3512</v>
      </c>
      <c r="D1062" s="46">
        <v>80</v>
      </c>
      <c r="E1062" s="24">
        <v>6522.1750000000002</v>
      </c>
      <c r="F1062" s="19">
        <f t="shared" si="48"/>
        <v>521774</v>
      </c>
      <c r="G1062" s="119">
        <v>724</v>
      </c>
      <c r="H1062" s="26">
        <v>831.5925414364641</v>
      </c>
      <c r="I1062" s="115">
        <f t="shared" si="49"/>
        <v>602073</v>
      </c>
      <c r="J1062" s="117">
        <v>2021</v>
      </c>
      <c r="K1062" s="139">
        <f t="shared" si="50"/>
        <v>1123847</v>
      </c>
    </row>
    <row r="1063" spans="2:11">
      <c r="B1063" s="137" t="s">
        <v>843</v>
      </c>
      <c r="C1063" s="43" t="s">
        <v>844</v>
      </c>
      <c r="D1063" s="46">
        <v>150</v>
      </c>
      <c r="E1063" s="24">
        <v>4999.0933333333332</v>
      </c>
      <c r="F1063" s="19">
        <f t="shared" si="48"/>
        <v>749864</v>
      </c>
      <c r="G1063" s="119">
        <v>1462.5</v>
      </c>
      <c r="H1063" s="26">
        <v>960.5203418803419</v>
      </c>
      <c r="I1063" s="115">
        <f t="shared" si="49"/>
        <v>1404761</v>
      </c>
      <c r="J1063" s="117">
        <v>2021</v>
      </c>
      <c r="K1063" s="139">
        <f t="shared" si="50"/>
        <v>2154625</v>
      </c>
    </row>
    <row r="1064" spans="2:11">
      <c r="B1064" s="137" t="s">
        <v>4991</v>
      </c>
      <c r="C1064" s="43" t="s">
        <v>844</v>
      </c>
      <c r="D1064" s="46">
        <v>280</v>
      </c>
      <c r="E1064" s="24">
        <v>3036.4749999999999</v>
      </c>
      <c r="F1064" s="19">
        <f t="shared" si="48"/>
        <v>850213</v>
      </c>
      <c r="G1064" s="119">
        <v>2730</v>
      </c>
      <c r="H1064" s="26">
        <v>871.79010989010987</v>
      </c>
      <c r="I1064" s="115">
        <f t="shared" si="49"/>
        <v>2379987</v>
      </c>
      <c r="J1064" s="117">
        <v>2021</v>
      </c>
      <c r="K1064" s="139">
        <f t="shared" si="50"/>
        <v>3230200</v>
      </c>
    </row>
    <row r="1065" spans="2:11">
      <c r="B1065" s="137" t="s">
        <v>845</v>
      </c>
      <c r="C1065" s="43" t="s">
        <v>789</v>
      </c>
      <c r="D1065" s="46">
        <v>520</v>
      </c>
      <c r="E1065" s="24">
        <v>10660.582692307693</v>
      </c>
      <c r="F1065" s="19">
        <f t="shared" si="48"/>
        <v>5543503</v>
      </c>
      <c r="G1065" s="119">
        <v>5070</v>
      </c>
      <c r="H1065" s="26">
        <v>497.82465483234716</v>
      </c>
      <c r="I1065" s="115">
        <f t="shared" si="49"/>
        <v>2523971</v>
      </c>
      <c r="J1065" s="117">
        <v>2021</v>
      </c>
      <c r="K1065" s="139">
        <f t="shared" si="50"/>
        <v>8067474</v>
      </c>
    </row>
    <row r="1066" spans="2:11">
      <c r="B1066" s="137" t="s">
        <v>4992</v>
      </c>
      <c r="C1066" s="43" t="s">
        <v>789</v>
      </c>
      <c r="D1066" s="46">
        <v>320</v>
      </c>
      <c r="E1066" s="24">
        <v>7373.2843750000002</v>
      </c>
      <c r="F1066" s="19">
        <f t="shared" si="48"/>
        <v>2359451</v>
      </c>
      <c r="G1066" s="119">
        <v>3120</v>
      </c>
      <c r="H1066" s="26">
        <v>201.3153846153846</v>
      </c>
      <c r="I1066" s="115">
        <f t="shared" si="49"/>
        <v>628104</v>
      </c>
      <c r="J1066" s="117">
        <v>2021</v>
      </c>
      <c r="K1066" s="139">
        <f t="shared" si="50"/>
        <v>2987555</v>
      </c>
    </row>
    <row r="1067" spans="2:11">
      <c r="B1067" s="137" t="s">
        <v>846</v>
      </c>
      <c r="C1067" s="43" t="s">
        <v>832</v>
      </c>
      <c r="D1067" s="46">
        <v>130</v>
      </c>
      <c r="E1067" s="24">
        <v>9919.0230769230766</v>
      </c>
      <c r="F1067" s="19">
        <f t="shared" si="48"/>
        <v>1289473</v>
      </c>
      <c r="G1067" s="119">
        <v>1176.5</v>
      </c>
      <c r="H1067" s="26">
        <v>1102.6748831279217</v>
      </c>
      <c r="I1067" s="115">
        <f t="shared" si="49"/>
        <v>1297296.9999999998</v>
      </c>
      <c r="J1067" s="117">
        <v>2021</v>
      </c>
      <c r="K1067" s="139">
        <f t="shared" si="50"/>
        <v>2586770</v>
      </c>
    </row>
    <row r="1068" spans="2:11">
      <c r="B1068" s="137" t="s">
        <v>4993</v>
      </c>
      <c r="C1068" s="43" t="s">
        <v>801</v>
      </c>
      <c r="D1068" s="46">
        <v>230</v>
      </c>
      <c r="E1068" s="24">
        <v>48688.1</v>
      </c>
      <c r="F1068" s="19">
        <f t="shared" si="48"/>
        <v>11198263</v>
      </c>
      <c r="G1068" s="119">
        <v>4163</v>
      </c>
      <c r="H1068" s="26">
        <v>1528.61013692049</v>
      </c>
      <c r="I1068" s="115">
        <f t="shared" si="49"/>
        <v>6363604</v>
      </c>
      <c r="J1068" s="117">
        <v>2021</v>
      </c>
      <c r="K1068" s="139">
        <f t="shared" si="50"/>
        <v>17561867</v>
      </c>
    </row>
    <row r="1069" spans="2:11">
      <c r="B1069" s="137" t="s">
        <v>4994</v>
      </c>
      <c r="C1069" s="43" t="s">
        <v>835</v>
      </c>
      <c r="D1069" s="46">
        <v>300</v>
      </c>
      <c r="E1069" s="24">
        <v>14525.396666666667</v>
      </c>
      <c r="F1069" s="19">
        <f t="shared" si="48"/>
        <v>4357619</v>
      </c>
      <c r="G1069" s="119">
        <v>5430</v>
      </c>
      <c r="H1069" s="26">
        <v>159.51970534069983</v>
      </c>
      <c r="I1069" s="115">
        <f t="shared" si="49"/>
        <v>866192.00000000012</v>
      </c>
      <c r="J1069" s="117">
        <v>2021</v>
      </c>
      <c r="K1069" s="139">
        <f t="shared" si="50"/>
        <v>5223811</v>
      </c>
    </row>
    <row r="1070" spans="2:11">
      <c r="B1070" s="137" t="s">
        <v>4995</v>
      </c>
      <c r="C1070" s="43" t="s">
        <v>835</v>
      </c>
      <c r="D1070" s="46">
        <v>340</v>
      </c>
      <c r="E1070" s="24">
        <v>14702.744117647058</v>
      </c>
      <c r="F1070" s="19">
        <f t="shared" si="48"/>
        <v>4998933</v>
      </c>
      <c r="G1070" s="119">
        <v>3077</v>
      </c>
      <c r="H1070" s="26">
        <v>308.32271693207667</v>
      </c>
      <c r="I1070" s="115">
        <f t="shared" si="49"/>
        <v>948708.99999999988</v>
      </c>
      <c r="J1070" s="117">
        <v>2021</v>
      </c>
      <c r="K1070" s="139">
        <f t="shared" si="50"/>
        <v>5947642</v>
      </c>
    </row>
    <row r="1071" spans="2:11">
      <c r="B1071" s="137" t="s">
        <v>847</v>
      </c>
      <c r="C1071" s="43" t="s">
        <v>835</v>
      </c>
      <c r="D1071" s="46">
        <v>110</v>
      </c>
      <c r="E1071" s="24">
        <v>6277.727272727273</v>
      </c>
      <c r="F1071" s="19">
        <f t="shared" si="48"/>
        <v>690550</v>
      </c>
      <c r="G1071" s="119">
        <v>1991</v>
      </c>
      <c r="H1071" s="26">
        <v>191.16926167754897</v>
      </c>
      <c r="I1071" s="115">
        <f t="shared" si="49"/>
        <v>380618</v>
      </c>
      <c r="J1071" s="117">
        <v>2021</v>
      </c>
      <c r="K1071" s="139">
        <f t="shared" si="50"/>
        <v>1071168</v>
      </c>
    </row>
    <row r="1072" spans="2:11">
      <c r="B1072" s="137" t="s">
        <v>4996</v>
      </c>
      <c r="C1072" s="43" t="s">
        <v>835</v>
      </c>
      <c r="D1072" s="46">
        <v>210</v>
      </c>
      <c r="E1072" s="24">
        <v>9611.8380952380958</v>
      </c>
      <c r="F1072" s="19">
        <f t="shared" si="48"/>
        <v>2018486</v>
      </c>
      <c r="G1072" s="119">
        <v>1900.5</v>
      </c>
      <c r="H1072" s="26">
        <v>296.35885293343858</v>
      </c>
      <c r="I1072" s="115">
        <f t="shared" si="49"/>
        <v>563230</v>
      </c>
      <c r="J1072" s="117">
        <v>2021</v>
      </c>
      <c r="K1072" s="139">
        <f t="shared" si="50"/>
        <v>2581716</v>
      </c>
    </row>
    <row r="1073" spans="2:11">
      <c r="B1073" s="137" t="s">
        <v>3576</v>
      </c>
      <c r="C1073" s="43" t="s">
        <v>3512</v>
      </c>
      <c r="D1073" s="46">
        <v>430</v>
      </c>
      <c r="E1073" s="24">
        <v>8068.2627906976741</v>
      </c>
      <c r="F1073" s="19">
        <f t="shared" si="48"/>
        <v>3469353</v>
      </c>
      <c r="G1073" s="119">
        <v>4193</v>
      </c>
      <c r="H1073" s="26">
        <v>770.45122823753877</v>
      </c>
      <c r="I1073" s="115">
        <f t="shared" si="49"/>
        <v>3230502</v>
      </c>
      <c r="J1073" s="117">
        <v>2021</v>
      </c>
      <c r="K1073" s="139">
        <f t="shared" si="50"/>
        <v>6699855</v>
      </c>
    </row>
    <row r="1074" spans="2:11">
      <c r="B1074" s="137" t="s">
        <v>4997</v>
      </c>
      <c r="C1074" s="43" t="s">
        <v>848</v>
      </c>
      <c r="D1074" s="46">
        <v>190</v>
      </c>
      <c r="E1074" s="24">
        <v>8823.6631578947363</v>
      </c>
      <c r="F1074" s="19">
        <f t="shared" si="48"/>
        <v>1676496</v>
      </c>
      <c r="G1074" s="119">
        <v>1719.5</v>
      </c>
      <c r="H1074" s="26">
        <v>401.07647571968596</v>
      </c>
      <c r="I1074" s="115">
        <f t="shared" si="49"/>
        <v>689651</v>
      </c>
      <c r="J1074" s="117">
        <v>2021</v>
      </c>
      <c r="K1074" s="139">
        <f t="shared" si="50"/>
        <v>2366147</v>
      </c>
    </row>
    <row r="1075" spans="2:11">
      <c r="B1075" s="137" t="s">
        <v>4998</v>
      </c>
      <c r="C1075" s="43" t="s">
        <v>848</v>
      </c>
      <c r="D1075" s="46">
        <v>400</v>
      </c>
      <c r="E1075" s="24">
        <v>21852.165000000001</v>
      </c>
      <c r="F1075" s="19">
        <f t="shared" si="48"/>
        <v>8740866</v>
      </c>
      <c r="G1075" s="119">
        <v>3620</v>
      </c>
      <c r="H1075" s="26">
        <v>253.98895027624309</v>
      </c>
      <c r="I1075" s="115">
        <f t="shared" si="49"/>
        <v>919440</v>
      </c>
      <c r="J1075" s="117">
        <v>2021</v>
      </c>
      <c r="K1075" s="139">
        <f t="shared" si="50"/>
        <v>9660306</v>
      </c>
    </row>
    <row r="1076" spans="2:11">
      <c r="B1076" s="137" t="s">
        <v>4999</v>
      </c>
      <c r="C1076" s="43" t="s">
        <v>626</v>
      </c>
      <c r="D1076" s="46">
        <v>240</v>
      </c>
      <c r="E1076" s="24">
        <v>3654.7166666666667</v>
      </c>
      <c r="F1076" s="19">
        <f t="shared" si="48"/>
        <v>877132</v>
      </c>
      <c r="G1076" s="119">
        <v>2340</v>
      </c>
      <c r="H1076" s="26">
        <v>841.29316239316245</v>
      </c>
      <c r="I1076" s="115">
        <f t="shared" si="49"/>
        <v>1968626.0000000002</v>
      </c>
      <c r="J1076" s="117">
        <v>2021</v>
      </c>
      <c r="K1076" s="139">
        <f t="shared" si="50"/>
        <v>2845758</v>
      </c>
    </row>
    <row r="1077" spans="2:11">
      <c r="B1077" s="137" t="s">
        <v>5000</v>
      </c>
      <c r="C1077" s="43" t="s">
        <v>626</v>
      </c>
      <c r="D1077" s="46">
        <v>580</v>
      </c>
      <c r="E1077" s="24">
        <v>9070.6362068965518</v>
      </c>
      <c r="F1077" s="19">
        <f t="shared" si="48"/>
        <v>5260969</v>
      </c>
      <c r="G1077" s="119">
        <v>5655</v>
      </c>
      <c r="H1077" s="26">
        <v>705.20954907161808</v>
      </c>
      <c r="I1077" s="115">
        <f t="shared" si="49"/>
        <v>3987960.0000000005</v>
      </c>
      <c r="J1077" s="117">
        <v>2021</v>
      </c>
      <c r="K1077" s="139">
        <f t="shared" si="50"/>
        <v>9248929</v>
      </c>
    </row>
    <row r="1078" spans="2:11">
      <c r="B1078" s="137" t="s">
        <v>849</v>
      </c>
      <c r="C1078" s="43" t="s">
        <v>850</v>
      </c>
      <c r="D1078" s="46">
        <v>400</v>
      </c>
      <c r="E1078" s="24">
        <v>7234.2624999999998</v>
      </c>
      <c r="F1078" s="19">
        <f t="shared" si="48"/>
        <v>2893705</v>
      </c>
      <c r="G1078" s="119">
        <v>3900</v>
      </c>
      <c r="H1078" s="26">
        <v>277.13230769230768</v>
      </c>
      <c r="I1078" s="115">
        <f t="shared" si="49"/>
        <v>1080816</v>
      </c>
      <c r="J1078" s="117">
        <v>2021</v>
      </c>
      <c r="K1078" s="139">
        <f t="shared" si="50"/>
        <v>3974521</v>
      </c>
    </row>
    <row r="1079" spans="2:11">
      <c r="B1079" s="137" t="s">
        <v>851</v>
      </c>
      <c r="C1079" s="43" t="s">
        <v>841</v>
      </c>
      <c r="D1079" s="46">
        <v>160</v>
      </c>
      <c r="E1079" s="24">
        <v>4436.2937499999998</v>
      </c>
      <c r="F1079" s="19">
        <f t="shared" si="48"/>
        <v>709807</v>
      </c>
      <c r="G1079" s="119">
        <v>1560</v>
      </c>
      <c r="H1079" s="26">
        <v>105.70833333333333</v>
      </c>
      <c r="I1079" s="115">
        <f t="shared" si="49"/>
        <v>164905</v>
      </c>
      <c r="J1079" s="117">
        <v>2021</v>
      </c>
      <c r="K1079" s="139">
        <f t="shared" si="50"/>
        <v>874712</v>
      </c>
    </row>
    <row r="1080" spans="2:11">
      <c r="B1080" s="137" t="s">
        <v>5001</v>
      </c>
      <c r="C1080" s="43" t="s">
        <v>841</v>
      </c>
      <c r="D1080" s="46">
        <v>430</v>
      </c>
      <c r="E1080" s="24">
        <v>2030.3162790697675</v>
      </c>
      <c r="F1080" s="19">
        <f t="shared" si="48"/>
        <v>873036</v>
      </c>
      <c r="G1080" s="119">
        <v>4192.5</v>
      </c>
      <c r="H1080" s="26">
        <v>10.417412045319022</v>
      </c>
      <c r="I1080" s="115">
        <f t="shared" si="49"/>
        <v>43675</v>
      </c>
      <c r="J1080" s="117">
        <v>2021</v>
      </c>
      <c r="K1080" s="139">
        <f t="shared" si="50"/>
        <v>916711</v>
      </c>
    </row>
    <row r="1081" spans="2:11">
      <c r="B1081" s="137" t="s">
        <v>852</v>
      </c>
      <c r="C1081" s="43" t="s">
        <v>850</v>
      </c>
      <c r="D1081" s="46">
        <v>290</v>
      </c>
      <c r="E1081" s="24">
        <v>4876.1517241379306</v>
      </c>
      <c r="F1081" s="19">
        <f t="shared" si="48"/>
        <v>1414083.9999999998</v>
      </c>
      <c r="G1081" s="119">
        <v>2827.5</v>
      </c>
      <c r="H1081" s="26">
        <v>630.37524314765699</v>
      </c>
      <c r="I1081" s="115">
        <f t="shared" si="49"/>
        <v>1782386.0000000002</v>
      </c>
      <c r="J1081" s="117">
        <v>2021</v>
      </c>
      <c r="K1081" s="139">
        <f t="shared" si="50"/>
        <v>3196470</v>
      </c>
    </row>
    <row r="1082" spans="2:11">
      <c r="B1082" s="137" t="s">
        <v>5002</v>
      </c>
      <c r="C1082" s="43" t="s">
        <v>853</v>
      </c>
      <c r="D1082" s="46">
        <v>360</v>
      </c>
      <c r="E1082" s="24">
        <v>4185.7888888888892</v>
      </c>
      <c r="F1082" s="19">
        <f t="shared" si="48"/>
        <v>1506884.0000000002</v>
      </c>
      <c r="G1082" s="119">
        <v>3510</v>
      </c>
      <c r="H1082" s="26">
        <v>175.34159544159544</v>
      </c>
      <c r="I1082" s="115">
        <f t="shared" si="49"/>
        <v>615449</v>
      </c>
      <c r="J1082" s="117">
        <v>2021</v>
      </c>
      <c r="K1082" s="139">
        <f t="shared" si="50"/>
        <v>2122333</v>
      </c>
    </row>
    <row r="1083" spans="2:11">
      <c r="B1083" s="137" t="s">
        <v>5003</v>
      </c>
      <c r="C1083" s="43" t="s">
        <v>853</v>
      </c>
      <c r="D1083" s="46">
        <v>190</v>
      </c>
      <c r="E1083" s="24">
        <v>13830.463157894737</v>
      </c>
      <c r="F1083" s="19">
        <f t="shared" si="48"/>
        <v>2627788</v>
      </c>
      <c r="G1083" s="119">
        <v>1852.5</v>
      </c>
      <c r="H1083" s="26">
        <v>343.39703103913632</v>
      </c>
      <c r="I1083" s="115">
        <f t="shared" si="49"/>
        <v>636143</v>
      </c>
      <c r="J1083" s="117">
        <v>2021</v>
      </c>
      <c r="K1083" s="139">
        <f t="shared" si="50"/>
        <v>3263931</v>
      </c>
    </row>
    <row r="1084" spans="2:11">
      <c r="B1084" s="137" t="s">
        <v>854</v>
      </c>
      <c r="C1084" s="43" t="s">
        <v>829</v>
      </c>
      <c r="D1084" s="46">
        <v>760</v>
      </c>
      <c r="E1084" s="24">
        <v>4757.0315789473689</v>
      </c>
      <c r="F1084" s="19">
        <f t="shared" si="48"/>
        <v>3615344.0000000005</v>
      </c>
      <c r="G1084" s="119">
        <v>16416</v>
      </c>
      <c r="H1084" s="26">
        <v>498.61330409356725</v>
      </c>
      <c r="I1084" s="115">
        <f t="shared" si="49"/>
        <v>8185236</v>
      </c>
      <c r="J1084" s="117">
        <v>2021</v>
      </c>
      <c r="K1084" s="139">
        <f t="shared" si="50"/>
        <v>11800580</v>
      </c>
    </row>
    <row r="1085" spans="2:11">
      <c r="B1085" s="137" t="s">
        <v>5004</v>
      </c>
      <c r="C1085" s="43" t="s">
        <v>829</v>
      </c>
      <c r="D1085" s="46">
        <v>330</v>
      </c>
      <c r="E1085" s="24">
        <v>3979.9818181818182</v>
      </c>
      <c r="F1085" s="19">
        <f t="shared" si="48"/>
        <v>1313394</v>
      </c>
      <c r="G1085" s="119">
        <v>7128</v>
      </c>
      <c r="H1085" s="26">
        <v>315.94149831649833</v>
      </c>
      <c r="I1085" s="115">
        <f t="shared" si="49"/>
        <v>2252031</v>
      </c>
      <c r="J1085" s="117">
        <v>2021</v>
      </c>
      <c r="K1085" s="139">
        <f t="shared" si="50"/>
        <v>3565425</v>
      </c>
    </row>
    <row r="1086" spans="2:11">
      <c r="B1086" s="137" t="s">
        <v>855</v>
      </c>
      <c r="C1086" s="43" t="s">
        <v>856</v>
      </c>
      <c r="D1086" s="46">
        <v>330</v>
      </c>
      <c r="E1086" s="24">
        <v>15725.148484848485</v>
      </c>
      <c r="F1086" s="19">
        <f t="shared" si="48"/>
        <v>5189299</v>
      </c>
      <c r="G1086" s="119">
        <v>3217.5</v>
      </c>
      <c r="H1086" s="26">
        <v>208.19456099456099</v>
      </c>
      <c r="I1086" s="115">
        <f t="shared" si="49"/>
        <v>669866</v>
      </c>
      <c r="J1086" s="117">
        <v>2021</v>
      </c>
      <c r="K1086" s="139">
        <f t="shared" si="50"/>
        <v>5859165</v>
      </c>
    </row>
    <row r="1087" spans="2:11">
      <c r="B1087" s="137" t="s">
        <v>5005</v>
      </c>
      <c r="C1087" s="43" t="s">
        <v>856</v>
      </c>
      <c r="D1087" s="46">
        <v>120</v>
      </c>
      <c r="E1087" s="24">
        <v>6570.0166666666664</v>
      </c>
      <c r="F1087" s="19">
        <f t="shared" si="48"/>
        <v>788402</v>
      </c>
      <c r="G1087" s="119">
        <v>1170</v>
      </c>
      <c r="H1087" s="26">
        <v>257.21282051282049</v>
      </c>
      <c r="I1087" s="115">
        <f t="shared" si="49"/>
        <v>300938.99999999994</v>
      </c>
      <c r="J1087" s="117">
        <v>2021</v>
      </c>
      <c r="K1087" s="139">
        <f t="shared" si="50"/>
        <v>1089341</v>
      </c>
    </row>
    <row r="1088" spans="2:11">
      <c r="B1088" s="137" t="s">
        <v>5006</v>
      </c>
      <c r="C1088" s="43" t="s">
        <v>3512</v>
      </c>
      <c r="D1088" s="46">
        <v>190</v>
      </c>
      <c r="E1088" s="24">
        <v>16883.71052631579</v>
      </c>
      <c r="F1088" s="19">
        <f t="shared" si="48"/>
        <v>3207905</v>
      </c>
      <c r="G1088" s="119">
        <v>1852.5</v>
      </c>
      <c r="H1088" s="26">
        <v>0</v>
      </c>
      <c r="I1088" s="115">
        <f t="shared" si="49"/>
        <v>0</v>
      </c>
      <c r="J1088" s="117">
        <v>2021</v>
      </c>
      <c r="K1088" s="139">
        <f t="shared" si="50"/>
        <v>3207905</v>
      </c>
    </row>
    <row r="1089" spans="2:11">
      <c r="B1089" s="137" t="s">
        <v>5007</v>
      </c>
      <c r="C1089" s="43" t="s">
        <v>857</v>
      </c>
      <c r="D1089" s="46">
        <v>1140</v>
      </c>
      <c r="E1089" s="24">
        <v>933.73157894736846</v>
      </c>
      <c r="F1089" s="19">
        <f t="shared" si="48"/>
        <v>1064454</v>
      </c>
      <c r="G1089" s="119">
        <v>11115</v>
      </c>
      <c r="H1089" s="26">
        <v>116.77291947818263</v>
      </c>
      <c r="I1089" s="115">
        <f t="shared" si="49"/>
        <v>1297931</v>
      </c>
      <c r="J1089" s="117">
        <v>2021</v>
      </c>
      <c r="K1089" s="139">
        <f t="shared" si="50"/>
        <v>2362385</v>
      </c>
    </row>
    <row r="1090" spans="2:11">
      <c r="B1090" s="137" t="s">
        <v>858</v>
      </c>
      <c r="C1090" s="43" t="s">
        <v>859</v>
      </c>
      <c r="D1090" s="46">
        <v>310</v>
      </c>
      <c r="E1090" s="24">
        <v>6625.0451612903225</v>
      </c>
      <c r="F1090" s="19">
        <f t="shared" si="48"/>
        <v>2053764</v>
      </c>
      <c r="G1090" s="119">
        <v>6696</v>
      </c>
      <c r="H1090" s="26">
        <v>1190.8063022700119</v>
      </c>
      <c r="I1090" s="115">
        <f t="shared" si="49"/>
        <v>7973639</v>
      </c>
      <c r="J1090" s="117">
        <v>2021</v>
      </c>
      <c r="K1090" s="139">
        <f t="shared" si="50"/>
        <v>10027403</v>
      </c>
    </row>
    <row r="1091" spans="2:11">
      <c r="B1091" s="137" t="s">
        <v>5008</v>
      </c>
      <c r="C1091" s="43" t="s">
        <v>859</v>
      </c>
      <c r="D1091" s="46">
        <v>230</v>
      </c>
      <c r="E1091" s="24">
        <v>4633.8347826086956</v>
      </c>
      <c r="F1091" s="19">
        <f t="shared" si="48"/>
        <v>1065782</v>
      </c>
      <c r="G1091" s="119">
        <v>4968</v>
      </c>
      <c r="H1091" s="26">
        <v>1096.8011272141707</v>
      </c>
      <c r="I1091" s="115">
        <f t="shared" si="49"/>
        <v>5448908</v>
      </c>
      <c r="J1091" s="117">
        <v>2021</v>
      </c>
      <c r="K1091" s="139">
        <f t="shared" si="50"/>
        <v>6514690</v>
      </c>
    </row>
    <row r="1092" spans="2:11">
      <c r="B1092" s="137" t="s">
        <v>860</v>
      </c>
      <c r="C1092" s="43" t="s">
        <v>856</v>
      </c>
      <c r="D1092" s="46">
        <v>330</v>
      </c>
      <c r="E1092" s="24">
        <v>15725.148484848485</v>
      </c>
      <c r="F1092" s="19">
        <f t="shared" si="48"/>
        <v>5189299</v>
      </c>
      <c r="G1092" s="119">
        <v>3217.5</v>
      </c>
      <c r="H1092" s="26">
        <v>208.19456099456099</v>
      </c>
      <c r="I1092" s="115">
        <f t="shared" si="49"/>
        <v>669866</v>
      </c>
      <c r="J1092" s="117">
        <v>2021</v>
      </c>
      <c r="K1092" s="139">
        <f t="shared" si="50"/>
        <v>5859165</v>
      </c>
    </row>
    <row r="1093" spans="2:11">
      <c r="B1093" s="137" t="s">
        <v>5009</v>
      </c>
      <c r="C1093" s="43" t="s">
        <v>856</v>
      </c>
      <c r="D1093" s="46">
        <v>290</v>
      </c>
      <c r="E1093" s="24">
        <v>15403.344827586207</v>
      </c>
      <c r="F1093" s="19">
        <f t="shared" si="48"/>
        <v>4466970</v>
      </c>
      <c r="G1093" s="119">
        <v>2827.5</v>
      </c>
      <c r="H1093" s="26">
        <v>192.93050397877985</v>
      </c>
      <c r="I1093" s="115">
        <f t="shared" si="49"/>
        <v>545511</v>
      </c>
      <c r="J1093" s="117">
        <v>2021</v>
      </c>
      <c r="K1093" s="139">
        <f t="shared" si="50"/>
        <v>5012481</v>
      </c>
    </row>
    <row r="1094" spans="2:11">
      <c r="B1094" s="137" t="s">
        <v>861</v>
      </c>
      <c r="C1094" s="43" t="s">
        <v>862</v>
      </c>
      <c r="D1094" s="46">
        <v>300</v>
      </c>
      <c r="E1094" s="24">
        <v>2727.93</v>
      </c>
      <c r="F1094" s="19">
        <f t="shared" si="48"/>
        <v>818379</v>
      </c>
      <c r="G1094" s="119">
        <v>2925</v>
      </c>
      <c r="H1094" s="26">
        <v>688.08376068376072</v>
      </c>
      <c r="I1094" s="115">
        <f t="shared" si="49"/>
        <v>2012645</v>
      </c>
      <c r="J1094" s="117">
        <v>2021</v>
      </c>
      <c r="K1094" s="139">
        <f t="shared" si="50"/>
        <v>2831024</v>
      </c>
    </row>
    <row r="1095" spans="2:11">
      <c r="B1095" s="137" t="s">
        <v>5010</v>
      </c>
      <c r="C1095" s="43" t="s">
        <v>862</v>
      </c>
      <c r="D1095" s="46">
        <v>310</v>
      </c>
      <c r="E1095" s="24">
        <v>18432.664516129033</v>
      </c>
      <c r="F1095" s="19">
        <f t="shared" si="48"/>
        <v>5714126</v>
      </c>
      <c r="G1095" s="119">
        <v>3022.5</v>
      </c>
      <c r="H1095" s="26">
        <v>860.18527708850286</v>
      </c>
      <c r="I1095" s="115">
        <f t="shared" si="49"/>
        <v>2599910</v>
      </c>
      <c r="J1095" s="117">
        <v>2021</v>
      </c>
      <c r="K1095" s="139">
        <f t="shared" si="50"/>
        <v>8314036</v>
      </c>
    </row>
    <row r="1096" spans="2:11">
      <c r="B1096" s="137" t="s">
        <v>5011</v>
      </c>
      <c r="C1096" s="43" t="s">
        <v>629</v>
      </c>
      <c r="D1096" s="46">
        <v>350</v>
      </c>
      <c r="E1096" s="24">
        <v>16479.368571428571</v>
      </c>
      <c r="F1096" s="19">
        <f t="shared" si="48"/>
        <v>5767779</v>
      </c>
      <c r="G1096" s="119">
        <v>7560</v>
      </c>
      <c r="H1096" s="26">
        <v>624.65621693121693</v>
      </c>
      <c r="I1096" s="115">
        <f t="shared" si="49"/>
        <v>4722401</v>
      </c>
      <c r="J1096" s="117">
        <v>2021</v>
      </c>
      <c r="K1096" s="139">
        <f t="shared" si="50"/>
        <v>10490180</v>
      </c>
    </row>
    <row r="1097" spans="2:11">
      <c r="B1097" s="137" t="s">
        <v>5012</v>
      </c>
      <c r="C1097" s="43" t="s">
        <v>629</v>
      </c>
      <c r="D1097" s="46">
        <v>140</v>
      </c>
      <c r="E1097" s="24">
        <v>10867.528571428571</v>
      </c>
      <c r="F1097" s="19">
        <f t="shared" si="48"/>
        <v>1521454</v>
      </c>
      <c r="G1097" s="119">
        <v>3024</v>
      </c>
      <c r="H1097" s="26">
        <v>1280.0462962962963</v>
      </c>
      <c r="I1097" s="115">
        <f t="shared" si="49"/>
        <v>3870860</v>
      </c>
      <c r="J1097" s="117">
        <v>2021</v>
      </c>
      <c r="K1097" s="139">
        <f t="shared" si="50"/>
        <v>5392314</v>
      </c>
    </row>
    <row r="1098" spans="2:11">
      <c r="B1098" s="137" t="s">
        <v>863</v>
      </c>
      <c r="C1098" s="43" t="s">
        <v>616</v>
      </c>
      <c r="D1098" s="46">
        <v>400</v>
      </c>
      <c r="E1098" s="24">
        <v>20132.012500000001</v>
      </c>
      <c r="F1098" s="19">
        <f t="shared" si="48"/>
        <v>8052805</v>
      </c>
      <c r="G1098" s="119">
        <v>8640</v>
      </c>
      <c r="H1098" s="26">
        <v>702.78541666666672</v>
      </c>
      <c r="I1098" s="115">
        <f t="shared" si="49"/>
        <v>6072066</v>
      </c>
      <c r="J1098" s="117">
        <v>2021</v>
      </c>
      <c r="K1098" s="139">
        <f t="shared" si="50"/>
        <v>14124871</v>
      </c>
    </row>
    <row r="1099" spans="2:11">
      <c r="B1099" s="137" t="s">
        <v>864</v>
      </c>
      <c r="C1099" s="43" t="s">
        <v>616</v>
      </c>
      <c r="D1099" s="46">
        <v>200</v>
      </c>
      <c r="E1099" s="24">
        <v>24570.85</v>
      </c>
      <c r="F1099" s="19">
        <f t="shared" si="48"/>
        <v>4914170</v>
      </c>
      <c r="G1099" s="119">
        <v>4320</v>
      </c>
      <c r="H1099" s="26">
        <v>1176.3150462962963</v>
      </c>
      <c r="I1099" s="115">
        <f t="shared" si="49"/>
        <v>5081681</v>
      </c>
      <c r="J1099" s="117">
        <v>2021</v>
      </c>
      <c r="K1099" s="139">
        <f t="shared" si="50"/>
        <v>9995851</v>
      </c>
    </row>
    <row r="1100" spans="2:11">
      <c r="B1100" s="137" t="s">
        <v>865</v>
      </c>
      <c r="C1100" s="43" t="s">
        <v>616</v>
      </c>
      <c r="D1100" s="46">
        <v>200</v>
      </c>
      <c r="E1100" s="24">
        <v>24570.85</v>
      </c>
      <c r="F1100" s="19">
        <f t="shared" ref="F1100:F1163" si="51">IFERROR(D1100*E1100,0)</f>
        <v>4914170</v>
      </c>
      <c r="G1100" s="119">
        <v>4320</v>
      </c>
      <c r="H1100" s="26">
        <v>1176.3150462962963</v>
      </c>
      <c r="I1100" s="115">
        <f t="shared" ref="I1100:I1163" si="52">IFERROR(G1100*H1100,"")</f>
        <v>5081681</v>
      </c>
      <c r="J1100" s="117">
        <v>2021</v>
      </c>
      <c r="K1100" s="139">
        <f t="shared" ref="K1100:K1163" si="53">IFERROR(ROUND((F1100+I1100),0),0)</f>
        <v>9995851</v>
      </c>
    </row>
    <row r="1101" spans="2:11">
      <c r="B1101" s="137" t="s">
        <v>5013</v>
      </c>
      <c r="C1101" s="43" t="s">
        <v>616</v>
      </c>
      <c r="D1101" s="46">
        <v>210</v>
      </c>
      <c r="E1101" s="24">
        <v>18412.209523809524</v>
      </c>
      <c r="F1101" s="19">
        <f t="shared" si="51"/>
        <v>3866564</v>
      </c>
      <c r="G1101" s="119">
        <v>4536</v>
      </c>
      <c r="H1101" s="26">
        <v>963.82341269841265</v>
      </c>
      <c r="I1101" s="115">
        <f t="shared" si="52"/>
        <v>4371903</v>
      </c>
      <c r="J1101" s="117">
        <v>2021</v>
      </c>
      <c r="K1101" s="139">
        <f t="shared" si="53"/>
        <v>8238467</v>
      </c>
    </row>
    <row r="1102" spans="2:11">
      <c r="B1102" s="137" t="s">
        <v>866</v>
      </c>
      <c r="C1102" s="43" t="s">
        <v>867</v>
      </c>
      <c r="D1102" s="46">
        <v>460</v>
      </c>
      <c r="E1102" s="24">
        <v>5935.2913043478256</v>
      </c>
      <c r="F1102" s="19">
        <f t="shared" si="51"/>
        <v>2730234</v>
      </c>
      <c r="G1102" s="119">
        <v>9936</v>
      </c>
      <c r="H1102" s="26">
        <v>482.23500402576491</v>
      </c>
      <c r="I1102" s="115">
        <f t="shared" si="52"/>
        <v>4791487</v>
      </c>
      <c r="J1102" s="117">
        <v>2021</v>
      </c>
      <c r="K1102" s="139">
        <f t="shared" si="53"/>
        <v>7521721</v>
      </c>
    </row>
    <row r="1103" spans="2:11">
      <c r="B1103" s="137" t="s">
        <v>5014</v>
      </c>
      <c r="C1103" s="43" t="s">
        <v>867</v>
      </c>
      <c r="D1103" s="46">
        <v>300</v>
      </c>
      <c r="E1103" s="24">
        <v>4613.45</v>
      </c>
      <c r="F1103" s="19">
        <f t="shared" si="51"/>
        <v>1384035</v>
      </c>
      <c r="G1103" s="119">
        <v>6480</v>
      </c>
      <c r="H1103" s="26">
        <v>541.69598765432102</v>
      </c>
      <c r="I1103" s="115">
        <f t="shared" si="52"/>
        <v>3510190</v>
      </c>
      <c r="J1103" s="117">
        <v>2021</v>
      </c>
      <c r="K1103" s="139">
        <f t="shared" si="53"/>
        <v>4894225</v>
      </c>
    </row>
    <row r="1104" spans="2:11">
      <c r="B1104" s="137" t="s">
        <v>868</v>
      </c>
      <c r="C1104" s="43" t="s">
        <v>867</v>
      </c>
      <c r="D1104" s="46">
        <v>460</v>
      </c>
      <c r="E1104" s="24">
        <v>5935.2913043478256</v>
      </c>
      <c r="F1104" s="19">
        <f t="shared" si="51"/>
        <v>2730234</v>
      </c>
      <c r="G1104" s="119">
        <v>9936</v>
      </c>
      <c r="H1104" s="26">
        <v>482.23500402576491</v>
      </c>
      <c r="I1104" s="115">
        <f t="shared" si="52"/>
        <v>4791487</v>
      </c>
      <c r="J1104" s="117">
        <v>2021</v>
      </c>
      <c r="K1104" s="139">
        <f t="shared" si="53"/>
        <v>7521721</v>
      </c>
    </row>
    <row r="1105" spans="2:11">
      <c r="B1105" s="137" t="s">
        <v>5015</v>
      </c>
      <c r="C1105" s="43" t="s">
        <v>867</v>
      </c>
      <c r="D1105" s="46">
        <v>190</v>
      </c>
      <c r="E1105" s="24">
        <v>4744.2526315789473</v>
      </c>
      <c r="F1105" s="19">
        <f t="shared" si="51"/>
        <v>901408</v>
      </c>
      <c r="G1105" s="119">
        <v>4104</v>
      </c>
      <c r="H1105" s="26">
        <v>492.23343079922029</v>
      </c>
      <c r="I1105" s="115">
        <f t="shared" si="52"/>
        <v>2020126</v>
      </c>
      <c r="J1105" s="117">
        <v>2021</v>
      </c>
      <c r="K1105" s="139">
        <f t="shared" si="53"/>
        <v>2921534</v>
      </c>
    </row>
    <row r="1106" spans="2:11">
      <c r="B1106" s="137" t="s">
        <v>869</v>
      </c>
      <c r="C1106" s="43" t="s">
        <v>870</v>
      </c>
      <c r="D1106" s="46">
        <v>440</v>
      </c>
      <c r="E1106" s="24">
        <v>14281.21590909091</v>
      </c>
      <c r="F1106" s="19">
        <f t="shared" si="51"/>
        <v>6283735</v>
      </c>
      <c r="G1106" s="119">
        <v>4290</v>
      </c>
      <c r="H1106" s="26">
        <v>1011.5897435897435</v>
      </c>
      <c r="I1106" s="115">
        <f t="shared" si="52"/>
        <v>4339720</v>
      </c>
      <c r="J1106" s="117">
        <v>2021</v>
      </c>
      <c r="K1106" s="139">
        <f t="shared" si="53"/>
        <v>10623455</v>
      </c>
    </row>
    <row r="1107" spans="2:11">
      <c r="B1107" s="137" t="s">
        <v>871</v>
      </c>
      <c r="C1107" s="43" t="s">
        <v>870</v>
      </c>
      <c r="D1107" s="46">
        <v>380</v>
      </c>
      <c r="E1107" s="24">
        <v>4972.3105263157895</v>
      </c>
      <c r="F1107" s="19">
        <f t="shared" si="51"/>
        <v>1889478</v>
      </c>
      <c r="G1107" s="119">
        <v>3705</v>
      </c>
      <c r="H1107" s="26">
        <v>450.58164642375169</v>
      </c>
      <c r="I1107" s="115">
        <f t="shared" si="52"/>
        <v>1669405</v>
      </c>
      <c r="J1107" s="117">
        <v>2021</v>
      </c>
      <c r="K1107" s="139">
        <f t="shared" si="53"/>
        <v>3558883</v>
      </c>
    </row>
    <row r="1108" spans="2:11">
      <c r="B1108" s="137" t="s">
        <v>872</v>
      </c>
      <c r="C1108" s="43" t="s">
        <v>870</v>
      </c>
      <c r="D1108" s="46">
        <v>440</v>
      </c>
      <c r="E1108" s="24">
        <v>14281.21590909091</v>
      </c>
      <c r="F1108" s="19">
        <f t="shared" si="51"/>
        <v>6283735</v>
      </c>
      <c r="G1108" s="119">
        <v>4290</v>
      </c>
      <c r="H1108" s="26">
        <v>1011.5897435897435</v>
      </c>
      <c r="I1108" s="115">
        <f t="shared" si="52"/>
        <v>4339720</v>
      </c>
      <c r="J1108" s="117">
        <v>2021</v>
      </c>
      <c r="K1108" s="139">
        <f t="shared" si="53"/>
        <v>10623455</v>
      </c>
    </row>
    <row r="1109" spans="2:11">
      <c r="B1109" s="137" t="s">
        <v>5016</v>
      </c>
      <c r="C1109" s="43" t="s">
        <v>870</v>
      </c>
      <c r="D1109" s="46">
        <v>220</v>
      </c>
      <c r="E1109" s="24">
        <v>5728.35</v>
      </c>
      <c r="F1109" s="19">
        <f t="shared" si="51"/>
        <v>1260237</v>
      </c>
      <c r="G1109" s="119">
        <v>2145</v>
      </c>
      <c r="H1109" s="26">
        <v>1151.5272727272727</v>
      </c>
      <c r="I1109" s="115">
        <f t="shared" si="52"/>
        <v>2470026</v>
      </c>
      <c r="J1109" s="117">
        <v>2021</v>
      </c>
      <c r="K1109" s="139">
        <f t="shared" si="53"/>
        <v>3730263</v>
      </c>
    </row>
    <row r="1110" spans="2:11">
      <c r="B1110" s="137" t="s">
        <v>873</v>
      </c>
      <c r="C1110" s="43" t="s">
        <v>874</v>
      </c>
      <c r="D1110" s="46">
        <v>400</v>
      </c>
      <c r="E1110" s="24">
        <v>1330.3824999999999</v>
      </c>
      <c r="F1110" s="19">
        <f t="shared" si="51"/>
        <v>532153</v>
      </c>
      <c r="G1110" s="119">
        <v>3900</v>
      </c>
      <c r="H1110" s="26">
        <v>506.67410256410255</v>
      </c>
      <c r="I1110" s="115">
        <f t="shared" si="52"/>
        <v>1976029</v>
      </c>
      <c r="J1110" s="117">
        <v>2021</v>
      </c>
      <c r="K1110" s="139">
        <f t="shared" si="53"/>
        <v>2508182</v>
      </c>
    </row>
    <row r="1111" spans="2:11">
      <c r="B1111" s="137" t="s">
        <v>5017</v>
      </c>
      <c r="C1111" s="43" t="s">
        <v>875</v>
      </c>
      <c r="D1111" s="46">
        <v>200</v>
      </c>
      <c r="E1111" s="24">
        <v>6296.47</v>
      </c>
      <c r="F1111" s="19">
        <f t="shared" si="51"/>
        <v>1259294</v>
      </c>
      <c r="G1111" s="119">
        <v>1950</v>
      </c>
      <c r="H1111" s="26">
        <v>1058.4902564102565</v>
      </c>
      <c r="I1111" s="115">
        <f t="shared" si="52"/>
        <v>2064056.0000000002</v>
      </c>
      <c r="J1111" s="117">
        <v>2021</v>
      </c>
      <c r="K1111" s="139">
        <f t="shared" si="53"/>
        <v>3323350</v>
      </c>
    </row>
    <row r="1112" spans="2:11">
      <c r="B1112" s="137" t="s">
        <v>876</v>
      </c>
      <c r="C1112" s="43" t="s">
        <v>874</v>
      </c>
      <c r="D1112" s="46">
        <v>400</v>
      </c>
      <c r="E1112" s="24">
        <v>1330.3824999999999</v>
      </c>
      <c r="F1112" s="19">
        <f t="shared" si="51"/>
        <v>532153</v>
      </c>
      <c r="G1112" s="119">
        <v>3900</v>
      </c>
      <c r="H1112" s="26">
        <v>506.67410256410255</v>
      </c>
      <c r="I1112" s="115">
        <f t="shared" si="52"/>
        <v>1976029</v>
      </c>
      <c r="J1112" s="117">
        <v>2021</v>
      </c>
      <c r="K1112" s="139">
        <f t="shared" si="53"/>
        <v>2508182</v>
      </c>
    </row>
    <row r="1113" spans="2:11">
      <c r="B1113" s="137" t="s">
        <v>5018</v>
      </c>
      <c r="C1113" s="43" t="s">
        <v>874</v>
      </c>
      <c r="D1113" s="46">
        <v>230</v>
      </c>
      <c r="E1113" s="24">
        <v>3835.8478260869565</v>
      </c>
      <c r="F1113" s="19">
        <f t="shared" si="51"/>
        <v>882245</v>
      </c>
      <c r="G1113" s="119">
        <v>2242.5</v>
      </c>
      <c r="H1113" s="26">
        <v>881.17235228539573</v>
      </c>
      <c r="I1113" s="115">
        <f t="shared" si="52"/>
        <v>1976029</v>
      </c>
      <c r="J1113" s="117">
        <v>2021</v>
      </c>
      <c r="K1113" s="139">
        <f t="shared" si="53"/>
        <v>2858274</v>
      </c>
    </row>
    <row r="1114" spans="2:11">
      <c r="B1114" s="137" t="s">
        <v>5019</v>
      </c>
      <c r="C1114" s="43" t="s">
        <v>3512</v>
      </c>
      <c r="D1114" s="46">
        <v>220</v>
      </c>
      <c r="E1114" s="24">
        <v>13071.377272727274</v>
      </c>
      <c r="F1114" s="19">
        <f t="shared" si="51"/>
        <v>2875703</v>
      </c>
      <c r="G1114" s="119">
        <v>8052</v>
      </c>
      <c r="H1114" s="26">
        <v>0</v>
      </c>
      <c r="I1114" s="115">
        <f t="shared" si="52"/>
        <v>0</v>
      </c>
      <c r="J1114" s="117">
        <v>2021</v>
      </c>
      <c r="K1114" s="139">
        <f t="shared" si="53"/>
        <v>2875703</v>
      </c>
    </row>
    <row r="1115" spans="2:11">
      <c r="B1115" s="137" t="s">
        <v>5020</v>
      </c>
      <c r="C1115" s="43" t="s">
        <v>867</v>
      </c>
      <c r="D1115" s="46">
        <v>360</v>
      </c>
      <c r="E1115" s="24">
        <v>12080.138888888889</v>
      </c>
      <c r="F1115" s="19">
        <f t="shared" si="51"/>
        <v>4348850</v>
      </c>
      <c r="G1115" s="119">
        <v>7776</v>
      </c>
      <c r="H1115" s="26">
        <v>471.50244341563786</v>
      </c>
      <c r="I1115" s="115">
        <f t="shared" si="52"/>
        <v>3666403</v>
      </c>
      <c r="J1115" s="117">
        <v>2021</v>
      </c>
      <c r="K1115" s="139">
        <f t="shared" si="53"/>
        <v>8015253</v>
      </c>
    </row>
    <row r="1116" spans="2:11">
      <c r="B1116" s="137" t="s">
        <v>5021</v>
      </c>
      <c r="C1116" s="43" t="s">
        <v>877</v>
      </c>
      <c r="D1116" s="46">
        <v>260</v>
      </c>
      <c r="E1116" s="24">
        <v>4207.4230769230771</v>
      </c>
      <c r="F1116" s="19">
        <f t="shared" si="51"/>
        <v>1093930</v>
      </c>
      <c r="G1116" s="119">
        <v>5616</v>
      </c>
      <c r="H1116" s="26">
        <v>543.09882478632483</v>
      </c>
      <c r="I1116" s="115">
        <f t="shared" si="52"/>
        <v>3050043</v>
      </c>
      <c r="J1116" s="117">
        <v>2021</v>
      </c>
      <c r="K1116" s="139">
        <f t="shared" si="53"/>
        <v>4143973</v>
      </c>
    </row>
    <row r="1117" spans="2:11">
      <c r="B1117" s="137" t="s">
        <v>5022</v>
      </c>
      <c r="C1117" s="43" t="s">
        <v>877</v>
      </c>
      <c r="D1117" s="46">
        <v>370</v>
      </c>
      <c r="E1117" s="24">
        <v>2790.2270270270269</v>
      </c>
      <c r="F1117" s="19">
        <f t="shared" si="51"/>
        <v>1032384</v>
      </c>
      <c r="G1117" s="119">
        <v>7992</v>
      </c>
      <c r="H1117" s="26">
        <v>505.51351351351349</v>
      </c>
      <c r="I1117" s="115">
        <f t="shared" si="52"/>
        <v>4040064</v>
      </c>
      <c r="J1117" s="117">
        <v>2021</v>
      </c>
      <c r="K1117" s="139">
        <f t="shared" si="53"/>
        <v>5072448</v>
      </c>
    </row>
    <row r="1118" spans="2:11">
      <c r="B1118" s="137" t="s">
        <v>5023</v>
      </c>
      <c r="C1118" s="43" t="s">
        <v>3512</v>
      </c>
      <c r="D1118" s="46">
        <v>150</v>
      </c>
      <c r="E1118" s="24">
        <v>13071.38</v>
      </c>
      <c r="F1118" s="19">
        <f t="shared" si="51"/>
        <v>1960706.9999999998</v>
      </c>
      <c r="G1118" s="119">
        <v>3240</v>
      </c>
      <c r="H1118" s="26">
        <v>0</v>
      </c>
      <c r="I1118" s="115">
        <f t="shared" si="52"/>
        <v>0</v>
      </c>
      <c r="J1118" s="117">
        <v>2021</v>
      </c>
      <c r="K1118" s="139">
        <f t="shared" si="53"/>
        <v>1960707</v>
      </c>
    </row>
    <row r="1119" spans="2:11">
      <c r="B1119" s="137" t="s">
        <v>5024</v>
      </c>
      <c r="C1119" s="43" t="s">
        <v>878</v>
      </c>
      <c r="D1119" s="46">
        <v>270</v>
      </c>
      <c r="E1119" s="24">
        <v>1633.9851851851852</v>
      </c>
      <c r="F1119" s="19">
        <f t="shared" si="51"/>
        <v>441176</v>
      </c>
      <c r="G1119" s="119">
        <v>5832</v>
      </c>
      <c r="H1119" s="26">
        <v>646.20216049382714</v>
      </c>
      <c r="I1119" s="115">
        <f t="shared" si="52"/>
        <v>3768651</v>
      </c>
      <c r="J1119" s="117">
        <v>2021</v>
      </c>
      <c r="K1119" s="139">
        <f t="shared" si="53"/>
        <v>4209827</v>
      </c>
    </row>
    <row r="1120" spans="2:11">
      <c r="B1120" s="137" t="s">
        <v>879</v>
      </c>
      <c r="C1120" s="43" t="s">
        <v>870</v>
      </c>
      <c r="D1120" s="46">
        <v>420</v>
      </c>
      <c r="E1120" s="24">
        <v>8337.1452380952378</v>
      </c>
      <c r="F1120" s="19">
        <f t="shared" si="51"/>
        <v>3501601</v>
      </c>
      <c r="G1120" s="119">
        <v>4095</v>
      </c>
      <c r="H1120" s="26">
        <v>536.70085470085473</v>
      </c>
      <c r="I1120" s="115">
        <f t="shared" si="52"/>
        <v>2197790</v>
      </c>
      <c r="J1120" s="117">
        <v>2021</v>
      </c>
      <c r="K1120" s="139">
        <f t="shared" si="53"/>
        <v>5699391</v>
      </c>
    </row>
    <row r="1121" spans="2:11">
      <c r="B1121" s="137" t="s">
        <v>5025</v>
      </c>
      <c r="C1121" s="43" t="s">
        <v>870</v>
      </c>
      <c r="D1121" s="46">
        <v>300</v>
      </c>
      <c r="E1121" s="24">
        <v>8774.7066666666669</v>
      </c>
      <c r="F1121" s="19">
        <f t="shared" si="51"/>
        <v>2632412</v>
      </c>
      <c r="G1121" s="119">
        <v>2925</v>
      </c>
      <c r="H1121" s="26">
        <v>396.68957264957265</v>
      </c>
      <c r="I1121" s="115">
        <f t="shared" si="52"/>
        <v>1160317</v>
      </c>
      <c r="J1121" s="117">
        <v>2021</v>
      </c>
      <c r="K1121" s="139">
        <f t="shared" si="53"/>
        <v>3792729</v>
      </c>
    </row>
    <row r="1122" spans="2:11">
      <c r="B1122" s="137" t="s">
        <v>5026</v>
      </c>
      <c r="C1122" s="43" t="s">
        <v>877</v>
      </c>
      <c r="D1122" s="46">
        <v>190</v>
      </c>
      <c r="E1122" s="24">
        <v>19500.926315789475</v>
      </c>
      <c r="F1122" s="19">
        <f t="shared" si="51"/>
        <v>3705176</v>
      </c>
      <c r="G1122" s="119">
        <v>3439</v>
      </c>
      <c r="H1122" s="26">
        <v>365.68653678394884</v>
      </c>
      <c r="I1122" s="115">
        <f t="shared" si="52"/>
        <v>1257596</v>
      </c>
      <c r="J1122" s="117">
        <v>2021</v>
      </c>
      <c r="K1122" s="139">
        <f t="shared" si="53"/>
        <v>4962772</v>
      </c>
    </row>
    <row r="1123" spans="2:11">
      <c r="B1123" s="137" t="s">
        <v>5027</v>
      </c>
      <c r="C1123" s="43" t="s">
        <v>877</v>
      </c>
      <c r="D1123" s="46">
        <v>150</v>
      </c>
      <c r="E1123" s="24">
        <v>8607.68</v>
      </c>
      <c r="F1123" s="19">
        <f t="shared" si="51"/>
        <v>1291152</v>
      </c>
      <c r="G1123" s="119">
        <v>2715</v>
      </c>
      <c r="H1123" s="26">
        <v>130.72854511970533</v>
      </c>
      <c r="I1123" s="115">
        <f t="shared" si="52"/>
        <v>354928</v>
      </c>
      <c r="J1123" s="117">
        <v>2021</v>
      </c>
      <c r="K1123" s="139">
        <f t="shared" si="53"/>
        <v>1646080</v>
      </c>
    </row>
    <row r="1124" spans="2:11">
      <c r="B1124" s="137" t="s">
        <v>5028</v>
      </c>
      <c r="C1124" s="43" t="s">
        <v>877</v>
      </c>
      <c r="D1124" s="46">
        <v>70</v>
      </c>
      <c r="E1124" s="24">
        <v>4596.2428571428572</v>
      </c>
      <c r="F1124" s="19">
        <f t="shared" si="51"/>
        <v>321737</v>
      </c>
      <c r="G1124" s="119">
        <v>1267</v>
      </c>
      <c r="H1124" s="26">
        <v>332.10339384372531</v>
      </c>
      <c r="I1124" s="115">
        <f t="shared" si="52"/>
        <v>420775</v>
      </c>
      <c r="J1124" s="117">
        <v>2021</v>
      </c>
      <c r="K1124" s="139">
        <f t="shared" si="53"/>
        <v>742512</v>
      </c>
    </row>
    <row r="1125" spans="2:11">
      <c r="B1125" s="137" t="s">
        <v>5029</v>
      </c>
      <c r="C1125" s="43" t="s">
        <v>877</v>
      </c>
      <c r="D1125" s="46">
        <v>110</v>
      </c>
      <c r="E1125" s="24">
        <v>6804.4</v>
      </c>
      <c r="F1125" s="19">
        <f t="shared" si="51"/>
        <v>748484</v>
      </c>
      <c r="G1125" s="119">
        <v>1991</v>
      </c>
      <c r="H1125" s="26">
        <v>139.40582621798092</v>
      </c>
      <c r="I1125" s="115">
        <f t="shared" si="52"/>
        <v>277557</v>
      </c>
      <c r="J1125" s="117">
        <v>2021</v>
      </c>
      <c r="K1125" s="139">
        <f t="shared" si="53"/>
        <v>1026041</v>
      </c>
    </row>
    <row r="1126" spans="2:11">
      <c r="B1126" s="137" t="s">
        <v>5030</v>
      </c>
      <c r="C1126" s="43" t="s">
        <v>877</v>
      </c>
      <c r="D1126" s="46">
        <v>30</v>
      </c>
      <c r="E1126" s="24">
        <v>11634.166666666666</v>
      </c>
      <c r="F1126" s="19">
        <f t="shared" si="51"/>
        <v>349025</v>
      </c>
      <c r="G1126" s="119">
        <v>543</v>
      </c>
      <c r="H1126" s="26">
        <v>1731.793738489871</v>
      </c>
      <c r="I1126" s="115">
        <f t="shared" si="52"/>
        <v>940363.99999999988</v>
      </c>
      <c r="J1126" s="117">
        <v>2021</v>
      </c>
      <c r="K1126" s="139">
        <f t="shared" si="53"/>
        <v>1289389</v>
      </c>
    </row>
    <row r="1127" spans="2:11">
      <c r="B1127" s="137" t="s">
        <v>5031</v>
      </c>
      <c r="C1127" s="43" t="s">
        <v>877</v>
      </c>
      <c r="D1127" s="46">
        <v>290</v>
      </c>
      <c r="E1127" s="24">
        <v>5106.3310344827587</v>
      </c>
      <c r="F1127" s="19">
        <f t="shared" si="51"/>
        <v>1480836</v>
      </c>
      <c r="G1127" s="119">
        <v>5249</v>
      </c>
      <c r="H1127" s="26">
        <v>752.32215660125735</v>
      </c>
      <c r="I1127" s="115">
        <f t="shared" si="52"/>
        <v>3948939</v>
      </c>
      <c r="J1127" s="117">
        <v>2021</v>
      </c>
      <c r="K1127" s="139">
        <f t="shared" si="53"/>
        <v>5429775</v>
      </c>
    </row>
    <row r="1128" spans="2:11">
      <c r="B1128" s="137" t="s">
        <v>5032</v>
      </c>
      <c r="C1128" s="43" t="s">
        <v>3512</v>
      </c>
      <c r="D1128" s="46">
        <v>150</v>
      </c>
      <c r="E1128" s="24">
        <v>13071.38</v>
      </c>
      <c r="F1128" s="19">
        <f t="shared" si="51"/>
        <v>1960706.9999999998</v>
      </c>
      <c r="G1128" s="119">
        <v>3240</v>
      </c>
      <c r="H1128" s="26">
        <v>0</v>
      </c>
      <c r="I1128" s="115">
        <f t="shared" si="52"/>
        <v>0</v>
      </c>
      <c r="J1128" s="117">
        <v>2021</v>
      </c>
      <c r="K1128" s="139">
        <f t="shared" si="53"/>
        <v>1960707</v>
      </c>
    </row>
    <row r="1129" spans="2:11">
      <c r="B1129" s="137" t="s">
        <v>5033</v>
      </c>
      <c r="C1129" s="43" t="s">
        <v>878</v>
      </c>
      <c r="D1129" s="46">
        <v>110</v>
      </c>
      <c r="E1129" s="24">
        <v>2138.6727272727271</v>
      </c>
      <c r="F1129" s="19">
        <f t="shared" si="51"/>
        <v>235253.99999999997</v>
      </c>
      <c r="G1129" s="119">
        <v>4752</v>
      </c>
      <c r="H1129" s="26">
        <v>259.88005050505052</v>
      </c>
      <c r="I1129" s="115">
        <f t="shared" si="52"/>
        <v>1234950</v>
      </c>
      <c r="J1129" s="117">
        <v>2021</v>
      </c>
      <c r="K1129" s="139">
        <f t="shared" si="53"/>
        <v>1470204</v>
      </c>
    </row>
    <row r="1130" spans="2:11">
      <c r="B1130" s="137" t="s">
        <v>3577</v>
      </c>
      <c r="C1130" s="43" t="s">
        <v>3512</v>
      </c>
      <c r="D1130" s="46">
        <v>260</v>
      </c>
      <c r="E1130" s="24">
        <v>9810.1076923076926</v>
      </c>
      <c r="F1130" s="19">
        <f t="shared" si="51"/>
        <v>2550628</v>
      </c>
      <c r="G1130" s="119">
        <v>5616</v>
      </c>
      <c r="H1130" s="26">
        <v>662.75997150997148</v>
      </c>
      <c r="I1130" s="115">
        <f t="shared" si="52"/>
        <v>3722060</v>
      </c>
      <c r="J1130" s="117">
        <v>2021</v>
      </c>
      <c r="K1130" s="139">
        <f t="shared" si="53"/>
        <v>6272688</v>
      </c>
    </row>
    <row r="1131" spans="2:11">
      <c r="B1131" s="137" t="s">
        <v>5034</v>
      </c>
      <c r="C1131" s="43" t="s">
        <v>629</v>
      </c>
      <c r="D1131" s="46">
        <v>50</v>
      </c>
      <c r="E1131" s="24">
        <v>28494.76</v>
      </c>
      <c r="F1131" s="19">
        <f t="shared" si="51"/>
        <v>1424738</v>
      </c>
      <c r="G1131" s="119">
        <v>1080</v>
      </c>
      <c r="H1131" s="26">
        <v>3211.536111111111</v>
      </c>
      <c r="I1131" s="115">
        <f t="shared" si="52"/>
        <v>3468459</v>
      </c>
      <c r="J1131" s="117">
        <v>2021</v>
      </c>
      <c r="K1131" s="139">
        <f t="shared" si="53"/>
        <v>4893197</v>
      </c>
    </row>
    <row r="1132" spans="2:11">
      <c r="B1132" s="137" t="s">
        <v>3578</v>
      </c>
      <c r="C1132" s="43" t="s">
        <v>3512</v>
      </c>
      <c r="D1132" s="46">
        <v>360</v>
      </c>
      <c r="E1132" s="24">
        <v>8068.2638888888887</v>
      </c>
      <c r="F1132" s="19">
        <f t="shared" si="51"/>
        <v>2904575</v>
      </c>
      <c r="G1132" s="119">
        <v>3510</v>
      </c>
      <c r="H1132" s="26">
        <v>770.54301994302</v>
      </c>
      <c r="I1132" s="115">
        <f t="shared" si="52"/>
        <v>2704606</v>
      </c>
      <c r="J1132" s="117">
        <v>2021</v>
      </c>
      <c r="K1132" s="139">
        <f t="shared" si="53"/>
        <v>5609181</v>
      </c>
    </row>
    <row r="1133" spans="2:11">
      <c r="B1133" s="137" t="s">
        <v>3579</v>
      </c>
      <c r="C1133" s="43" t="s">
        <v>3512</v>
      </c>
      <c r="D1133" s="46">
        <v>260</v>
      </c>
      <c r="E1133" s="24">
        <v>8068.2615384615383</v>
      </c>
      <c r="F1133" s="19">
        <f t="shared" si="51"/>
        <v>2097748</v>
      </c>
      <c r="G1133" s="119">
        <v>2535</v>
      </c>
      <c r="H1133" s="26">
        <v>770.54319526627216</v>
      </c>
      <c r="I1133" s="115">
        <f t="shared" si="52"/>
        <v>1953327</v>
      </c>
      <c r="J1133" s="117">
        <v>2021</v>
      </c>
      <c r="K1133" s="139">
        <f t="shared" si="53"/>
        <v>4051075</v>
      </c>
    </row>
    <row r="1134" spans="2:11">
      <c r="B1134" s="137" t="s">
        <v>880</v>
      </c>
      <c r="C1134" s="43" t="s">
        <v>853</v>
      </c>
      <c r="D1134" s="46">
        <v>310</v>
      </c>
      <c r="E1134" s="24">
        <v>5539.0903225806451</v>
      </c>
      <c r="F1134" s="19">
        <f t="shared" si="51"/>
        <v>1717118</v>
      </c>
      <c r="G1134" s="119">
        <v>3022.5</v>
      </c>
      <c r="H1134" s="26">
        <v>230.02051282051283</v>
      </c>
      <c r="I1134" s="115">
        <f t="shared" si="52"/>
        <v>695237</v>
      </c>
      <c r="J1134" s="117">
        <v>2021</v>
      </c>
      <c r="K1134" s="139">
        <f t="shared" si="53"/>
        <v>2412355</v>
      </c>
    </row>
    <row r="1135" spans="2:11">
      <c r="B1135" s="137" t="s">
        <v>5035</v>
      </c>
      <c r="C1135" s="43" t="s">
        <v>853</v>
      </c>
      <c r="D1135" s="46">
        <v>480</v>
      </c>
      <c r="E1135" s="24">
        <v>3986.4020833333334</v>
      </c>
      <c r="F1135" s="19">
        <f t="shared" si="51"/>
        <v>1913473</v>
      </c>
      <c r="G1135" s="119">
        <v>4680</v>
      </c>
      <c r="H1135" s="26">
        <v>184.04957264957264</v>
      </c>
      <c r="I1135" s="115">
        <f t="shared" si="52"/>
        <v>861352</v>
      </c>
      <c r="J1135" s="117">
        <v>2021</v>
      </c>
      <c r="K1135" s="139">
        <f t="shared" si="53"/>
        <v>2774825</v>
      </c>
    </row>
    <row r="1136" spans="2:11">
      <c r="B1136" s="137" t="s">
        <v>5036</v>
      </c>
      <c r="C1136" s="43" t="s">
        <v>3512</v>
      </c>
      <c r="D1136" s="46">
        <v>90</v>
      </c>
      <c r="E1136" s="24">
        <v>16883.711111111112</v>
      </c>
      <c r="F1136" s="19">
        <f t="shared" si="51"/>
        <v>1519534</v>
      </c>
      <c r="G1136" s="119">
        <v>877.5</v>
      </c>
      <c r="H1136" s="26">
        <v>0</v>
      </c>
      <c r="I1136" s="115">
        <f t="shared" si="52"/>
        <v>0</v>
      </c>
      <c r="J1136" s="117">
        <v>2021</v>
      </c>
      <c r="K1136" s="139">
        <f t="shared" si="53"/>
        <v>1519534</v>
      </c>
    </row>
    <row r="1137" spans="2:11">
      <c r="B1137" s="137" t="s">
        <v>881</v>
      </c>
      <c r="C1137" s="43" t="s">
        <v>882</v>
      </c>
      <c r="D1137" s="46">
        <v>590</v>
      </c>
      <c r="E1137" s="24">
        <v>7691.8237288135597</v>
      </c>
      <c r="F1137" s="19">
        <f t="shared" si="51"/>
        <v>4538176</v>
      </c>
      <c r="G1137" s="119">
        <v>5339.5</v>
      </c>
      <c r="H1137" s="26">
        <v>312.02097574679277</v>
      </c>
      <c r="I1137" s="115">
        <f t="shared" si="52"/>
        <v>1666036</v>
      </c>
      <c r="J1137" s="117">
        <v>2021</v>
      </c>
      <c r="K1137" s="139">
        <f t="shared" si="53"/>
        <v>6204212</v>
      </c>
    </row>
    <row r="1138" spans="2:11">
      <c r="B1138" s="137" t="s">
        <v>5037</v>
      </c>
      <c r="C1138" s="43" t="s">
        <v>882</v>
      </c>
      <c r="D1138" s="46">
        <v>560</v>
      </c>
      <c r="E1138" s="24">
        <v>11848.957142857143</v>
      </c>
      <c r="F1138" s="19">
        <f t="shared" si="51"/>
        <v>6635416</v>
      </c>
      <c r="G1138" s="119">
        <v>5068</v>
      </c>
      <c r="H1138" s="26">
        <v>385.48776637726917</v>
      </c>
      <c r="I1138" s="115">
        <f t="shared" si="52"/>
        <v>1953652.0000000002</v>
      </c>
      <c r="J1138" s="117">
        <v>2021</v>
      </c>
      <c r="K1138" s="139">
        <f t="shared" si="53"/>
        <v>8589068</v>
      </c>
    </row>
    <row r="1139" spans="2:11">
      <c r="B1139" s="137" t="s">
        <v>883</v>
      </c>
      <c r="C1139" s="43" t="s">
        <v>884</v>
      </c>
      <c r="D1139" s="46">
        <v>270</v>
      </c>
      <c r="E1139" s="24">
        <v>18188.562962962962</v>
      </c>
      <c r="F1139" s="19">
        <f t="shared" si="51"/>
        <v>4910912</v>
      </c>
      <c r="G1139" s="119">
        <v>2632.5</v>
      </c>
      <c r="H1139" s="26">
        <v>1023.8621082621082</v>
      </c>
      <c r="I1139" s="115">
        <f t="shared" si="52"/>
        <v>2695317</v>
      </c>
      <c r="J1139" s="117">
        <v>2021</v>
      </c>
      <c r="K1139" s="139">
        <f t="shared" si="53"/>
        <v>7606229</v>
      </c>
    </row>
    <row r="1140" spans="2:11">
      <c r="B1140" s="137" t="s">
        <v>5038</v>
      </c>
      <c r="C1140" s="43" t="s">
        <v>884</v>
      </c>
      <c r="D1140" s="46">
        <v>120</v>
      </c>
      <c r="E1140" s="24">
        <v>8249.5666666666675</v>
      </c>
      <c r="F1140" s="19">
        <f t="shared" si="51"/>
        <v>989948.00000000012</v>
      </c>
      <c r="G1140" s="119">
        <v>1170</v>
      </c>
      <c r="H1140" s="26">
        <v>1167.8111111111111</v>
      </c>
      <c r="I1140" s="115">
        <f t="shared" si="52"/>
        <v>1366339</v>
      </c>
      <c r="J1140" s="117">
        <v>2021</v>
      </c>
      <c r="K1140" s="139">
        <f t="shared" si="53"/>
        <v>2356287</v>
      </c>
    </row>
    <row r="1141" spans="2:11">
      <c r="B1141" s="137" t="s">
        <v>5039</v>
      </c>
      <c r="C1141" s="43" t="s">
        <v>885</v>
      </c>
      <c r="D1141" s="46">
        <v>390</v>
      </c>
      <c r="E1141" s="24">
        <v>12579.417948717948</v>
      </c>
      <c r="F1141" s="19">
        <f t="shared" si="51"/>
        <v>4905973</v>
      </c>
      <c r="G1141" s="119">
        <v>3529.5</v>
      </c>
      <c r="H1141" s="26">
        <v>811.07635642442267</v>
      </c>
      <c r="I1141" s="115">
        <f t="shared" si="52"/>
        <v>2862694</v>
      </c>
      <c r="J1141" s="117">
        <v>2021</v>
      </c>
      <c r="K1141" s="139">
        <f t="shared" si="53"/>
        <v>7768667</v>
      </c>
    </row>
    <row r="1142" spans="2:11">
      <c r="B1142" s="137" t="s">
        <v>5040</v>
      </c>
      <c r="C1142" s="43" t="s">
        <v>885</v>
      </c>
      <c r="D1142" s="46">
        <v>230</v>
      </c>
      <c r="E1142" s="24">
        <v>14216.278260869565</v>
      </c>
      <c r="F1142" s="19">
        <f t="shared" si="51"/>
        <v>3269744</v>
      </c>
      <c r="G1142" s="119">
        <v>2081.5</v>
      </c>
      <c r="H1142" s="26">
        <v>1175.2904155656979</v>
      </c>
      <c r="I1142" s="115">
        <f t="shared" si="52"/>
        <v>2446367</v>
      </c>
      <c r="J1142" s="117">
        <v>2021</v>
      </c>
      <c r="K1142" s="139">
        <f t="shared" si="53"/>
        <v>5716111</v>
      </c>
    </row>
    <row r="1143" spans="2:11">
      <c r="B1143" s="137" t="s">
        <v>886</v>
      </c>
      <c r="C1143" s="43" t="s">
        <v>887</v>
      </c>
      <c r="D1143" s="46">
        <v>610</v>
      </c>
      <c r="E1143" s="24">
        <v>2115.8262295081968</v>
      </c>
      <c r="F1143" s="19">
        <f t="shared" si="51"/>
        <v>1290654</v>
      </c>
      <c r="G1143" s="119">
        <v>5947.5</v>
      </c>
      <c r="H1143" s="26">
        <v>530.41025641025647</v>
      </c>
      <c r="I1143" s="115">
        <f t="shared" si="52"/>
        <v>3154615.0000000005</v>
      </c>
      <c r="J1143" s="117">
        <v>2021</v>
      </c>
      <c r="K1143" s="139">
        <f t="shared" si="53"/>
        <v>4445269</v>
      </c>
    </row>
    <row r="1144" spans="2:11">
      <c r="B1144" s="137" t="s">
        <v>5041</v>
      </c>
      <c r="C1144" s="43" t="s">
        <v>888</v>
      </c>
      <c r="D1144" s="46">
        <v>330</v>
      </c>
      <c r="E1144" s="24">
        <v>21155.669696969697</v>
      </c>
      <c r="F1144" s="19">
        <f t="shared" si="51"/>
        <v>6981371</v>
      </c>
      <c r="G1144" s="119">
        <v>7128</v>
      </c>
      <c r="H1144" s="26">
        <v>466.59736251402916</v>
      </c>
      <c r="I1144" s="115">
        <f t="shared" si="52"/>
        <v>3325906</v>
      </c>
      <c r="J1144" s="117">
        <v>2021</v>
      </c>
      <c r="K1144" s="139">
        <f t="shared" si="53"/>
        <v>10307277</v>
      </c>
    </row>
    <row r="1145" spans="2:11">
      <c r="B1145" s="137" t="s">
        <v>5042</v>
      </c>
      <c r="C1145" s="43" t="s">
        <v>888</v>
      </c>
      <c r="D1145" s="46">
        <v>290</v>
      </c>
      <c r="E1145" s="24">
        <v>11799.848275862068</v>
      </c>
      <c r="F1145" s="19">
        <f t="shared" si="51"/>
        <v>3421956</v>
      </c>
      <c r="G1145" s="119">
        <v>9396</v>
      </c>
      <c r="H1145" s="26">
        <v>377.7489357173265</v>
      </c>
      <c r="I1145" s="115">
        <f t="shared" si="52"/>
        <v>3549329</v>
      </c>
      <c r="J1145" s="117">
        <v>2021</v>
      </c>
      <c r="K1145" s="139">
        <f t="shared" si="53"/>
        <v>6971285</v>
      </c>
    </row>
    <row r="1146" spans="2:11">
      <c r="B1146" s="137" t="s">
        <v>889</v>
      </c>
      <c r="C1146" s="43" t="s">
        <v>887</v>
      </c>
      <c r="D1146" s="46">
        <v>610</v>
      </c>
      <c r="E1146" s="24">
        <v>2115.8262295081968</v>
      </c>
      <c r="F1146" s="19">
        <f t="shared" si="51"/>
        <v>1290654</v>
      </c>
      <c r="G1146" s="119">
        <v>5947.5</v>
      </c>
      <c r="H1146" s="26">
        <v>530.41025641025647</v>
      </c>
      <c r="I1146" s="115">
        <f t="shared" si="52"/>
        <v>3154615.0000000005</v>
      </c>
      <c r="J1146" s="117">
        <v>2021</v>
      </c>
      <c r="K1146" s="139">
        <f t="shared" si="53"/>
        <v>4445269</v>
      </c>
    </row>
    <row r="1147" spans="2:11">
      <c r="B1147" s="137" t="s">
        <v>5043</v>
      </c>
      <c r="C1147" s="43" t="s">
        <v>890</v>
      </c>
      <c r="D1147" s="46">
        <v>420</v>
      </c>
      <c r="E1147" s="24">
        <v>10259.364285714286</v>
      </c>
      <c r="F1147" s="19">
        <f t="shared" si="51"/>
        <v>4308933</v>
      </c>
      <c r="G1147" s="119">
        <v>4095</v>
      </c>
      <c r="H1147" s="26">
        <v>208.46764346764346</v>
      </c>
      <c r="I1147" s="115">
        <f t="shared" si="52"/>
        <v>853675</v>
      </c>
      <c r="J1147" s="117">
        <v>2021</v>
      </c>
      <c r="K1147" s="139">
        <f t="shared" si="53"/>
        <v>5162608</v>
      </c>
    </row>
    <row r="1148" spans="2:11">
      <c r="B1148" s="137" t="s">
        <v>891</v>
      </c>
      <c r="C1148" s="43" t="s">
        <v>877</v>
      </c>
      <c r="D1148" s="46">
        <v>200</v>
      </c>
      <c r="E1148" s="24">
        <v>9311.0049999999992</v>
      </c>
      <c r="F1148" s="19">
        <f t="shared" si="51"/>
        <v>1862200.9999999998</v>
      </c>
      <c r="G1148" s="119">
        <v>1950</v>
      </c>
      <c r="H1148" s="26">
        <v>289.54358974358973</v>
      </c>
      <c r="I1148" s="115">
        <f t="shared" si="52"/>
        <v>564610</v>
      </c>
      <c r="J1148" s="117">
        <v>2021</v>
      </c>
      <c r="K1148" s="139">
        <f t="shared" si="53"/>
        <v>2426811</v>
      </c>
    </row>
    <row r="1149" spans="2:11">
      <c r="B1149" s="137" t="s">
        <v>5044</v>
      </c>
      <c r="C1149" s="43" t="s">
        <v>877</v>
      </c>
      <c r="D1149" s="46">
        <v>200</v>
      </c>
      <c r="E1149" s="24">
        <v>6782.2</v>
      </c>
      <c r="F1149" s="19">
        <f t="shared" si="51"/>
        <v>1356440</v>
      </c>
      <c r="G1149" s="119">
        <v>1950</v>
      </c>
      <c r="H1149" s="26">
        <v>207.19743589743589</v>
      </c>
      <c r="I1149" s="115">
        <f t="shared" si="52"/>
        <v>404035</v>
      </c>
      <c r="J1149" s="117">
        <v>2021</v>
      </c>
      <c r="K1149" s="139">
        <f t="shared" si="53"/>
        <v>1760475</v>
      </c>
    </row>
    <row r="1150" spans="2:11">
      <c r="B1150" s="137" t="s">
        <v>892</v>
      </c>
      <c r="C1150" s="43" t="s">
        <v>893</v>
      </c>
      <c r="D1150" s="46">
        <v>330</v>
      </c>
      <c r="E1150" s="24">
        <v>9058.7666666666664</v>
      </c>
      <c r="F1150" s="19">
        <f t="shared" si="51"/>
        <v>2989393</v>
      </c>
      <c r="G1150" s="119">
        <v>3217.5</v>
      </c>
      <c r="H1150" s="26">
        <v>202.51779331779332</v>
      </c>
      <c r="I1150" s="115">
        <f t="shared" si="52"/>
        <v>651601</v>
      </c>
      <c r="J1150" s="117">
        <v>2021</v>
      </c>
      <c r="K1150" s="139">
        <f t="shared" si="53"/>
        <v>3640994</v>
      </c>
    </row>
    <row r="1151" spans="2:11">
      <c r="B1151" s="137" t="s">
        <v>5045</v>
      </c>
      <c r="C1151" s="43" t="s">
        <v>893</v>
      </c>
      <c r="D1151" s="46">
        <v>190</v>
      </c>
      <c r="E1151" s="24">
        <v>4796.3736842105263</v>
      </c>
      <c r="F1151" s="19">
        <f t="shared" si="51"/>
        <v>911311</v>
      </c>
      <c r="G1151" s="119">
        <v>1852.5</v>
      </c>
      <c r="H1151" s="26">
        <v>275.02510121457487</v>
      </c>
      <c r="I1151" s="115">
        <f t="shared" si="52"/>
        <v>509483.99999999994</v>
      </c>
      <c r="J1151" s="117">
        <v>2021</v>
      </c>
      <c r="K1151" s="139">
        <f t="shared" si="53"/>
        <v>1420795</v>
      </c>
    </row>
    <row r="1152" spans="2:11">
      <c r="B1152" s="137" t="s">
        <v>5046</v>
      </c>
      <c r="C1152" s="43" t="s">
        <v>893</v>
      </c>
      <c r="D1152" s="46">
        <v>280</v>
      </c>
      <c r="E1152" s="24">
        <v>6614.2178571428567</v>
      </c>
      <c r="F1152" s="19">
        <f t="shared" si="51"/>
        <v>1851980.9999999998</v>
      </c>
      <c r="G1152" s="119">
        <v>2730</v>
      </c>
      <c r="H1152" s="26">
        <v>186.62417582417584</v>
      </c>
      <c r="I1152" s="115">
        <f t="shared" si="52"/>
        <v>509484.00000000006</v>
      </c>
      <c r="J1152" s="117">
        <v>2021</v>
      </c>
      <c r="K1152" s="139">
        <f t="shared" si="53"/>
        <v>2361465</v>
      </c>
    </row>
    <row r="1153" spans="2:11">
      <c r="B1153" s="137" t="s">
        <v>5047</v>
      </c>
      <c r="C1153" s="43" t="s">
        <v>893</v>
      </c>
      <c r="D1153" s="46">
        <v>510</v>
      </c>
      <c r="E1153" s="24">
        <v>4094.705882352941</v>
      </c>
      <c r="F1153" s="19">
        <f t="shared" si="51"/>
        <v>2088300</v>
      </c>
      <c r="G1153" s="119">
        <v>4972.5</v>
      </c>
      <c r="H1153" s="26">
        <v>102.46033182503771</v>
      </c>
      <c r="I1153" s="115">
        <f t="shared" si="52"/>
        <v>509484</v>
      </c>
      <c r="J1153" s="117">
        <v>2021</v>
      </c>
      <c r="K1153" s="139">
        <f t="shared" si="53"/>
        <v>2597784</v>
      </c>
    </row>
    <row r="1154" spans="2:11">
      <c r="B1154" s="137" t="s">
        <v>894</v>
      </c>
      <c r="C1154" s="43" t="s">
        <v>895</v>
      </c>
      <c r="D1154" s="46">
        <v>270</v>
      </c>
      <c r="E1154" s="24">
        <v>30133.074074074073</v>
      </c>
      <c r="F1154" s="19">
        <f t="shared" si="51"/>
        <v>8135930</v>
      </c>
      <c r="G1154" s="119">
        <v>5265</v>
      </c>
      <c r="H1154" s="26">
        <v>229.67236467236467</v>
      </c>
      <c r="I1154" s="115">
        <f t="shared" si="52"/>
        <v>1209225</v>
      </c>
      <c r="J1154" s="117">
        <v>2021</v>
      </c>
      <c r="K1154" s="139">
        <f t="shared" si="53"/>
        <v>9345155</v>
      </c>
    </row>
    <row r="1155" spans="2:11">
      <c r="B1155" s="137" t="s">
        <v>5048</v>
      </c>
      <c r="C1155" s="43" t="s">
        <v>895</v>
      </c>
      <c r="D1155" s="46">
        <v>460</v>
      </c>
      <c r="E1155" s="24">
        <v>16254.765217391305</v>
      </c>
      <c r="F1155" s="19">
        <f t="shared" si="51"/>
        <v>7477192</v>
      </c>
      <c r="G1155" s="119">
        <v>8970</v>
      </c>
      <c r="H1155" s="26">
        <v>129.71371237458195</v>
      </c>
      <c r="I1155" s="115">
        <f t="shared" si="52"/>
        <v>1163532</v>
      </c>
      <c r="J1155" s="117">
        <v>2021</v>
      </c>
      <c r="K1155" s="139">
        <f t="shared" si="53"/>
        <v>8640724</v>
      </c>
    </row>
    <row r="1156" spans="2:11">
      <c r="B1156" s="137" t="s">
        <v>896</v>
      </c>
      <c r="C1156" s="43" t="s">
        <v>895</v>
      </c>
      <c r="D1156" s="46">
        <v>270</v>
      </c>
      <c r="E1156" s="24">
        <v>30133.074074074073</v>
      </c>
      <c r="F1156" s="19">
        <f t="shared" si="51"/>
        <v>8135930</v>
      </c>
      <c r="G1156" s="119">
        <v>2632.5</v>
      </c>
      <c r="H1156" s="26">
        <v>459.34472934472933</v>
      </c>
      <c r="I1156" s="115">
        <f t="shared" si="52"/>
        <v>1209225</v>
      </c>
      <c r="J1156" s="117">
        <v>2021</v>
      </c>
      <c r="K1156" s="139">
        <f t="shared" si="53"/>
        <v>9345155</v>
      </c>
    </row>
    <row r="1157" spans="2:11">
      <c r="B1157" s="137" t="s">
        <v>5049</v>
      </c>
      <c r="C1157" s="43" t="s">
        <v>895</v>
      </c>
      <c r="D1157" s="46">
        <v>290</v>
      </c>
      <c r="E1157" s="24">
        <v>38299.334482758619</v>
      </c>
      <c r="F1157" s="19">
        <f t="shared" si="51"/>
        <v>11106807</v>
      </c>
      <c r="G1157" s="119">
        <v>5655</v>
      </c>
      <c r="H1157" s="26">
        <v>202.69513704686119</v>
      </c>
      <c r="I1157" s="115">
        <f t="shared" si="52"/>
        <v>1146241</v>
      </c>
      <c r="J1157" s="117">
        <v>2021</v>
      </c>
      <c r="K1157" s="139">
        <f t="shared" si="53"/>
        <v>12253048</v>
      </c>
    </row>
    <row r="1158" spans="2:11">
      <c r="B1158" s="137" t="s">
        <v>897</v>
      </c>
      <c r="C1158" s="43" t="s">
        <v>898</v>
      </c>
      <c r="D1158" s="46">
        <v>270</v>
      </c>
      <c r="E1158" s="24">
        <v>2495.9222222222224</v>
      </c>
      <c r="F1158" s="19">
        <f t="shared" si="51"/>
        <v>673899.00000000012</v>
      </c>
      <c r="G1158" s="119">
        <v>2632.5</v>
      </c>
      <c r="H1158" s="26">
        <v>297.08641975308643</v>
      </c>
      <c r="I1158" s="115">
        <f t="shared" si="52"/>
        <v>782080</v>
      </c>
      <c r="J1158" s="117">
        <v>2021</v>
      </c>
      <c r="K1158" s="139">
        <f t="shared" si="53"/>
        <v>1455979</v>
      </c>
    </row>
    <row r="1159" spans="2:11">
      <c r="B1159" s="137" t="s">
        <v>5050</v>
      </c>
      <c r="C1159" s="43" t="s">
        <v>898</v>
      </c>
      <c r="D1159" s="46">
        <v>570</v>
      </c>
      <c r="E1159" s="24">
        <v>2901.0701754385964</v>
      </c>
      <c r="F1159" s="19">
        <f t="shared" si="51"/>
        <v>1653610</v>
      </c>
      <c r="G1159" s="119">
        <v>5557.5</v>
      </c>
      <c r="H1159" s="26">
        <v>229.49275753486279</v>
      </c>
      <c r="I1159" s="115">
        <f t="shared" si="52"/>
        <v>1275406</v>
      </c>
      <c r="J1159" s="117">
        <v>2021</v>
      </c>
      <c r="K1159" s="139">
        <f t="shared" si="53"/>
        <v>2929016</v>
      </c>
    </row>
    <row r="1160" spans="2:11">
      <c r="B1160" s="137" t="s">
        <v>899</v>
      </c>
      <c r="C1160" s="43" t="s">
        <v>900</v>
      </c>
      <c r="D1160" s="46">
        <v>260</v>
      </c>
      <c r="E1160" s="24">
        <v>11270.557692307691</v>
      </c>
      <c r="F1160" s="19">
        <f t="shared" si="51"/>
        <v>2930345</v>
      </c>
      <c r="G1160" s="119">
        <v>2535</v>
      </c>
      <c r="H1160" s="26">
        <v>965.36094674556216</v>
      </c>
      <c r="I1160" s="115">
        <f t="shared" si="52"/>
        <v>2447190</v>
      </c>
      <c r="J1160" s="117">
        <v>2021</v>
      </c>
      <c r="K1160" s="139">
        <f t="shared" si="53"/>
        <v>5377535</v>
      </c>
    </row>
    <row r="1161" spans="2:11">
      <c r="B1161" s="137" t="s">
        <v>5051</v>
      </c>
      <c r="C1161" s="43" t="s">
        <v>900</v>
      </c>
      <c r="D1161" s="46">
        <v>200</v>
      </c>
      <c r="E1161" s="24">
        <v>14813.525</v>
      </c>
      <c r="F1161" s="19">
        <f t="shared" si="51"/>
        <v>2962705</v>
      </c>
      <c r="G1161" s="119">
        <v>1950</v>
      </c>
      <c r="H1161" s="26">
        <v>1441.1564102564103</v>
      </c>
      <c r="I1161" s="115">
        <f t="shared" si="52"/>
        <v>2810255</v>
      </c>
      <c r="J1161" s="117">
        <v>2021</v>
      </c>
      <c r="K1161" s="139">
        <f t="shared" si="53"/>
        <v>5772960</v>
      </c>
    </row>
    <row r="1162" spans="2:11">
      <c r="B1162" s="137" t="s">
        <v>901</v>
      </c>
      <c r="C1162" s="43" t="s">
        <v>898</v>
      </c>
      <c r="D1162" s="46">
        <v>270</v>
      </c>
      <c r="E1162" s="24">
        <v>2495.9222222222224</v>
      </c>
      <c r="F1162" s="19">
        <f t="shared" si="51"/>
        <v>673899.00000000012</v>
      </c>
      <c r="G1162" s="119">
        <v>2632.5</v>
      </c>
      <c r="H1162" s="26">
        <v>297.08641975308643</v>
      </c>
      <c r="I1162" s="115">
        <f t="shared" si="52"/>
        <v>782080</v>
      </c>
      <c r="J1162" s="117">
        <v>2021</v>
      </c>
      <c r="K1162" s="139">
        <f t="shared" si="53"/>
        <v>1455979</v>
      </c>
    </row>
    <row r="1163" spans="2:11">
      <c r="B1163" s="137" t="s">
        <v>5052</v>
      </c>
      <c r="C1163" s="43" t="s">
        <v>898</v>
      </c>
      <c r="D1163" s="46">
        <v>220</v>
      </c>
      <c r="E1163" s="24">
        <v>3184.7681818181818</v>
      </c>
      <c r="F1163" s="19">
        <f t="shared" si="51"/>
        <v>700649</v>
      </c>
      <c r="G1163" s="119">
        <v>2145</v>
      </c>
      <c r="H1163" s="26">
        <v>297.54965034965034</v>
      </c>
      <c r="I1163" s="115">
        <f t="shared" si="52"/>
        <v>638244</v>
      </c>
      <c r="J1163" s="117">
        <v>2021</v>
      </c>
      <c r="K1163" s="139">
        <f t="shared" si="53"/>
        <v>1338893</v>
      </c>
    </row>
    <row r="1164" spans="2:11">
      <c r="B1164" s="137" t="s">
        <v>902</v>
      </c>
      <c r="C1164" s="43" t="s">
        <v>903</v>
      </c>
      <c r="D1164" s="46">
        <v>260</v>
      </c>
      <c r="E1164" s="24">
        <v>7966.2461538461539</v>
      </c>
      <c r="F1164" s="19">
        <f t="shared" ref="F1164:F1227" si="54">IFERROR(D1164*E1164,0)</f>
        <v>2071224</v>
      </c>
      <c r="G1164" s="119">
        <v>2535</v>
      </c>
      <c r="H1164" s="26">
        <v>303.40039447731755</v>
      </c>
      <c r="I1164" s="115">
        <f t="shared" ref="I1164:I1227" si="55">IFERROR(G1164*H1164,"")</f>
        <v>769120</v>
      </c>
      <c r="J1164" s="117">
        <v>2021</v>
      </c>
      <c r="K1164" s="139">
        <f t="shared" ref="K1164:K1227" si="56">IFERROR(ROUND((F1164+I1164),0),0)</f>
        <v>2840344</v>
      </c>
    </row>
    <row r="1165" spans="2:11">
      <c r="B1165" s="137" t="s">
        <v>5053</v>
      </c>
      <c r="C1165" s="43" t="s">
        <v>903</v>
      </c>
      <c r="D1165" s="46">
        <v>450</v>
      </c>
      <c r="E1165" s="24">
        <v>10239.219999999999</v>
      </c>
      <c r="F1165" s="19">
        <f t="shared" si="54"/>
        <v>4607649</v>
      </c>
      <c r="G1165" s="119">
        <v>4387.5</v>
      </c>
      <c r="H1165" s="26">
        <v>188.00752136752138</v>
      </c>
      <c r="I1165" s="115">
        <f t="shared" si="55"/>
        <v>824883</v>
      </c>
      <c r="J1165" s="117">
        <v>2021</v>
      </c>
      <c r="K1165" s="139">
        <f t="shared" si="56"/>
        <v>5432532</v>
      </c>
    </row>
    <row r="1166" spans="2:11">
      <c r="B1166" s="137" t="s">
        <v>904</v>
      </c>
      <c r="C1166" s="43" t="s">
        <v>905</v>
      </c>
      <c r="D1166" s="46">
        <v>400</v>
      </c>
      <c r="E1166" s="24">
        <v>13121.452499999999</v>
      </c>
      <c r="F1166" s="19">
        <f t="shared" si="54"/>
        <v>5248581</v>
      </c>
      <c r="G1166" s="119">
        <v>3900</v>
      </c>
      <c r="H1166" s="26">
        <v>262.59564102564104</v>
      </c>
      <c r="I1166" s="115">
        <f t="shared" si="55"/>
        <v>1024123.0000000001</v>
      </c>
      <c r="J1166" s="117">
        <v>2021</v>
      </c>
      <c r="K1166" s="139">
        <f t="shared" si="56"/>
        <v>6272704</v>
      </c>
    </row>
    <row r="1167" spans="2:11">
      <c r="B1167" s="137" t="s">
        <v>5054</v>
      </c>
      <c r="C1167" s="43" t="s">
        <v>905</v>
      </c>
      <c r="D1167" s="46">
        <v>300</v>
      </c>
      <c r="E1167" s="24">
        <v>6998.04</v>
      </c>
      <c r="F1167" s="19">
        <f t="shared" si="54"/>
        <v>2099412</v>
      </c>
      <c r="G1167" s="119">
        <v>2925</v>
      </c>
      <c r="H1167" s="26">
        <v>264.85059829059827</v>
      </c>
      <c r="I1167" s="115">
        <f t="shared" si="55"/>
        <v>774687.99999999988</v>
      </c>
      <c r="J1167" s="117">
        <v>2021</v>
      </c>
      <c r="K1167" s="139">
        <f t="shared" si="56"/>
        <v>2874100</v>
      </c>
    </row>
    <row r="1168" spans="2:11">
      <c r="B1168" s="137" t="s">
        <v>906</v>
      </c>
      <c r="C1168" s="43" t="s">
        <v>893</v>
      </c>
      <c r="D1168" s="46">
        <v>330</v>
      </c>
      <c r="E1168" s="24">
        <v>9058.7666666666664</v>
      </c>
      <c r="F1168" s="19">
        <f t="shared" si="54"/>
        <v>2989393</v>
      </c>
      <c r="G1168" s="119">
        <v>3217.5</v>
      </c>
      <c r="H1168" s="26">
        <v>202.51779331779332</v>
      </c>
      <c r="I1168" s="115">
        <f t="shared" si="55"/>
        <v>651601</v>
      </c>
      <c r="J1168" s="117">
        <v>2021</v>
      </c>
      <c r="K1168" s="139">
        <f t="shared" si="56"/>
        <v>3640994</v>
      </c>
    </row>
    <row r="1169" spans="2:11">
      <c r="B1169" s="137" t="s">
        <v>5055</v>
      </c>
      <c r="C1169" s="43" t="s">
        <v>893</v>
      </c>
      <c r="D1169" s="46">
        <v>140</v>
      </c>
      <c r="E1169" s="24">
        <v>17470.621428571427</v>
      </c>
      <c r="F1169" s="19">
        <f t="shared" si="54"/>
        <v>2445886.9999999995</v>
      </c>
      <c r="G1169" s="119">
        <v>1365</v>
      </c>
      <c r="H1169" s="26">
        <v>618.76483516483518</v>
      </c>
      <c r="I1169" s="115">
        <f t="shared" si="55"/>
        <v>844614</v>
      </c>
      <c r="J1169" s="117">
        <v>2021</v>
      </c>
      <c r="K1169" s="139">
        <f t="shared" si="56"/>
        <v>3290501</v>
      </c>
    </row>
    <row r="1170" spans="2:11">
      <c r="B1170" s="137" t="s">
        <v>907</v>
      </c>
      <c r="C1170" s="43" t="s">
        <v>900</v>
      </c>
      <c r="D1170" s="46">
        <v>260</v>
      </c>
      <c r="E1170" s="24">
        <v>11270.557692307691</v>
      </c>
      <c r="F1170" s="19">
        <f t="shared" si="54"/>
        <v>2930345</v>
      </c>
      <c r="G1170" s="119">
        <v>2535</v>
      </c>
      <c r="H1170" s="26">
        <v>965.36094674556216</v>
      </c>
      <c r="I1170" s="115">
        <f t="shared" si="55"/>
        <v>2447190</v>
      </c>
      <c r="J1170" s="117">
        <v>2021</v>
      </c>
      <c r="K1170" s="139">
        <f t="shared" si="56"/>
        <v>5377535</v>
      </c>
    </row>
    <row r="1171" spans="2:11">
      <c r="B1171" s="137" t="s">
        <v>5056</v>
      </c>
      <c r="C1171" s="43" t="s">
        <v>900</v>
      </c>
      <c r="D1171" s="46">
        <v>160</v>
      </c>
      <c r="E1171" s="24">
        <v>3094.4250000000002</v>
      </c>
      <c r="F1171" s="19">
        <f t="shared" si="54"/>
        <v>495108</v>
      </c>
      <c r="G1171" s="119">
        <v>1560</v>
      </c>
      <c r="H1171" s="26">
        <v>653.72948717948714</v>
      </c>
      <c r="I1171" s="115">
        <f t="shared" si="55"/>
        <v>1019817.9999999999</v>
      </c>
      <c r="J1171" s="117">
        <v>2021</v>
      </c>
      <c r="K1171" s="139">
        <f t="shared" si="56"/>
        <v>1514926</v>
      </c>
    </row>
    <row r="1172" spans="2:11">
      <c r="B1172" s="137" t="s">
        <v>908</v>
      </c>
      <c r="C1172" s="43" t="s">
        <v>909</v>
      </c>
      <c r="D1172" s="46">
        <v>130</v>
      </c>
      <c r="E1172" s="24">
        <v>8400.6384615384613</v>
      </c>
      <c r="F1172" s="19">
        <f t="shared" si="54"/>
        <v>1092083</v>
      </c>
      <c r="G1172" s="119">
        <v>2353</v>
      </c>
      <c r="H1172" s="26">
        <v>225.72078198045048</v>
      </c>
      <c r="I1172" s="115">
        <f t="shared" si="55"/>
        <v>531121</v>
      </c>
      <c r="J1172" s="117">
        <v>2021</v>
      </c>
      <c r="K1172" s="139">
        <f t="shared" si="56"/>
        <v>1623204</v>
      </c>
    </row>
    <row r="1173" spans="2:11">
      <c r="B1173" s="137" t="s">
        <v>5057</v>
      </c>
      <c r="C1173" s="43" t="s">
        <v>909</v>
      </c>
      <c r="D1173" s="46">
        <v>240</v>
      </c>
      <c r="E1173" s="24">
        <v>5889.55</v>
      </c>
      <c r="F1173" s="19">
        <f t="shared" si="54"/>
        <v>1413492</v>
      </c>
      <c r="G1173" s="119">
        <v>4344</v>
      </c>
      <c r="H1173" s="26">
        <v>188.59461325966851</v>
      </c>
      <c r="I1173" s="115">
        <f t="shared" si="55"/>
        <v>819255</v>
      </c>
      <c r="J1173" s="117">
        <v>2021</v>
      </c>
      <c r="K1173" s="139">
        <f t="shared" si="56"/>
        <v>2232747</v>
      </c>
    </row>
    <row r="1174" spans="2:11">
      <c r="B1174" s="137" t="s">
        <v>5058</v>
      </c>
      <c r="C1174" s="43" t="s">
        <v>3512</v>
      </c>
      <c r="D1174" s="46">
        <v>250</v>
      </c>
      <c r="E1174" s="24">
        <v>13071.38</v>
      </c>
      <c r="F1174" s="19">
        <f t="shared" si="54"/>
        <v>3267845</v>
      </c>
      <c r="G1174" s="119">
        <v>8100</v>
      </c>
      <c r="H1174" s="26">
        <v>0</v>
      </c>
      <c r="I1174" s="115">
        <f t="shared" si="55"/>
        <v>0</v>
      </c>
      <c r="J1174" s="117">
        <v>2021</v>
      </c>
      <c r="K1174" s="139">
        <f t="shared" si="56"/>
        <v>3267845</v>
      </c>
    </row>
    <row r="1175" spans="2:11">
      <c r="B1175" s="137" t="s">
        <v>5059</v>
      </c>
      <c r="C1175" s="43" t="s">
        <v>910</v>
      </c>
      <c r="D1175" s="46">
        <v>70</v>
      </c>
      <c r="E1175" s="24">
        <v>3359.1285714285714</v>
      </c>
      <c r="F1175" s="19">
        <f t="shared" si="54"/>
        <v>235139</v>
      </c>
      <c r="G1175" s="119">
        <v>2268</v>
      </c>
      <c r="H1175" s="26">
        <v>329.78439153439155</v>
      </c>
      <c r="I1175" s="115">
        <f t="shared" si="55"/>
        <v>747951</v>
      </c>
      <c r="J1175" s="117">
        <v>2021</v>
      </c>
      <c r="K1175" s="139">
        <f t="shared" si="56"/>
        <v>983090</v>
      </c>
    </row>
    <row r="1176" spans="2:11">
      <c r="B1176" s="137" t="s">
        <v>912</v>
      </c>
      <c r="C1176" s="43" t="s">
        <v>913</v>
      </c>
      <c r="D1176" s="46">
        <v>130</v>
      </c>
      <c r="E1176" s="24">
        <v>9044.1384615384613</v>
      </c>
      <c r="F1176" s="19">
        <f t="shared" si="54"/>
        <v>1175738</v>
      </c>
      <c r="G1176" s="119">
        <v>1267.5</v>
      </c>
      <c r="H1176" s="26">
        <v>1317.8706114398422</v>
      </c>
      <c r="I1176" s="115">
        <f t="shared" si="55"/>
        <v>1670401</v>
      </c>
      <c r="J1176" s="117">
        <v>2021</v>
      </c>
      <c r="K1176" s="139">
        <f t="shared" si="56"/>
        <v>2846139</v>
      </c>
    </row>
    <row r="1177" spans="2:11">
      <c r="B1177" s="137" t="s">
        <v>5060</v>
      </c>
      <c r="C1177" s="43" t="s">
        <v>3512</v>
      </c>
      <c r="D1177" s="46">
        <v>60</v>
      </c>
      <c r="E1177" s="24">
        <v>16883.716666666667</v>
      </c>
      <c r="F1177" s="19">
        <f t="shared" si="54"/>
        <v>1013023</v>
      </c>
      <c r="G1177" s="119">
        <v>585</v>
      </c>
      <c r="H1177" s="26">
        <v>0</v>
      </c>
      <c r="I1177" s="115">
        <f t="shared" si="55"/>
        <v>0</v>
      </c>
      <c r="J1177" s="117">
        <v>2021</v>
      </c>
      <c r="K1177" s="139">
        <f t="shared" si="56"/>
        <v>1013023</v>
      </c>
    </row>
    <row r="1178" spans="2:11">
      <c r="B1178" s="137" t="s">
        <v>914</v>
      </c>
      <c r="C1178" s="43" t="s">
        <v>915</v>
      </c>
      <c r="D1178" s="46">
        <v>100</v>
      </c>
      <c r="E1178" s="24">
        <v>1369.52</v>
      </c>
      <c r="F1178" s="19">
        <f t="shared" si="54"/>
        <v>136952</v>
      </c>
      <c r="G1178" s="119">
        <v>975</v>
      </c>
      <c r="H1178" s="26">
        <v>655.79076923076923</v>
      </c>
      <c r="I1178" s="115">
        <f t="shared" si="55"/>
        <v>639396</v>
      </c>
      <c r="J1178" s="117">
        <v>2021</v>
      </c>
      <c r="K1178" s="139">
        <f t="shared" si="56"/>
        <v>776348</v>
      </c>
    </row>
    <row r="1179" spans="2:11">
      <c r="B1179" s="137" t="s">
        <v>916</v>
      </c>
      <c r="C1179" s="43" t="s">
        <v>917</v>
      </c>
      <c r="D1179" s="46">
        <v>110</v>
      </c>
      <c r="E1179" s="24">
        <v>7036.3909090909092</v>
      </c>
      <c r="F1179" s="19">
        <f t="shared" si="54"/>
        <v>774003</v>
      </c>
      <c r="G1179" s="119">
        <v>1072.5</v>
      </c>
      <c r="H1179" s="26">
        <v>1245.283916083916</v>
      </c>
      <c r="I1179" s="115">
        <f t="shared" si="55"/>
        <v>1335567</v>
      </c>
      <c r="J1179" s="117">
        <v>2021</v>
      </c>
      <c r="K1179" s="139">
        <f t="shared" si="56"/>
        <v>2109570</v>
      </c>
    </row>
    <row r="1180" spans="2:11">
      <c r="B1180" s="137" t="s">
        <v>5061</v>
      </c>
      <c r="C1180" s="43" t="s">
        <v>917</v>
      </c>
      <c r="D1180" s="46">
        <v>210</v>
      </c>
      <c r="E1180" s="24">
        <v>7463.2238095238099</v>
      </c>
      <c r="F1180" s="19">
        <f t="shared" si="54"/>
        <v>1567277</v>
      </c>
      <c r="G1180" s="119">
        <v>2047.5</v>
      </c>
      <c r="H1180" s="26">
        <v>843.75677655677657</v>
      </c>
      <c r="I1180" s="115">
        <f t="shared" si="55"/>
        <v>1727592</v>
      </c>
      <c r="J1180" s="117">
        <v>2021</v>
      </c>
      <c r="K1180" s="139">
        <f t="shared" si="56"/>
        <v>3294869</v>
      </c>
    </row>
    <row r="1181" spans="2:11">
      <c r="B1181" s="137" t="s">
        <v>918</v>
      </c>
      <c r="C1181" s="43" t="s">
        <v>888</v>
      </c>
      <c r="D1181" s="46">
        <v>70</v>
      </c>
      <c r="E1181" s="24">
        <v>5417</v>
      </c>
      <c r="F1181" s="19">
        <f t="shared" si="54"/>
        <v>379190</v>
      </c>
      <c r="G1181" s="119">
        <v>1512</v>
      </c>
      <c r="H1181" s="26">
        <v>733.54960317460313</v>
      </c>
      <c r="I1181" s="115">
        <f t="shared" si="55"/>
        <v>1109127</v>
      </c>
      <c r="J1181" s="117">
        <v>2021</v>
      </c>
      <c r="K1181" s="139">
        <f t="shared" si="56"/>
        <v>1488317</v>
      </c>
    </row>
    <row r="1182" spans="2:11">
      <c r="B1182" s="137" t="s">
        <v>5062</v>
      </c>
      <c r="C1182" s="43" t="s">
        <v>888</v>
      </c>
      <c r="D1182" s="46">
        <v>250</v>
      </c>
      <c r="E1182" s="24">
        <v>8512.8359999999993</v>
      </c>
      <c r="F1182" s="19">
        <f t="shared" si="54"/>
        <v>2128209</v>
      </c>
      <c r="G1182" s="119">
        <v>5400</v>
      </c>
      <c r="H1182" s="26">
        <v>440.47481481481481</v>
      </c>
      <c r="I1182" s="115">
        <f t="shared" si="55"/>
        <v>2378564</v>
      </c>
      <c r="J1182" s="117">
        <v>2021</v>
      </c>
      <c r="K1182" s="139">
        <f t="shared" si="56"/>
        <v>4506773</v>
      </c>
    </row>
    <row r="1183" spans="2:11">
      <c r="B1183" s="137" t="s">
        <v>919</v>
      </c>
      <c r="C1183" s="43" t="s">
        <v>920</v>
      </c>
      <c r="D1183" s="46">
        <v>100</v>
      </c>
      <c r="E1183" s="24">
        <v>9682.7000000000007</v>
      </c>
      <c r="F1183" s="19">
        <f t="shared" si="54"/>
        <v>968270.00000000012</v>
      </c>
      <c r="G1183" s="119">
        <v>975</v>
      </c>
      <c r="H1183" s="26">
        <v>1793.8441025641025</v>
      </c>
      <c r="I1183" s="115">
        <f t="shared" si="55"/>
        <v>1748998</v>
      </c>
      <c r="J1183" s="117">
        <v>2021</v>
      </c>
      <c r="K1183" s="139">
        <f t="shared" si="56"/>
        <v>2717268</v>
      </c>
    </row>
    <row r="1184" spans="2:11">
      <c r="B1184" s="137" t="s">
        <v>921</v>
      </c>
      <c r="C1184" s="43" t="s">
        <v>920</v>
      </c>
      <c r="D1184" s="46">
        <v>310</v>
      </c>
      <c r="E1184" s="24">
        <v>27363.641935483873</v>
      </c>
      <c r="F1184" s="19">
        <f t="shared" si="54"/>
        <v>8482729</v>
      </c>
      <c r="G1184" s="119">
        <v>3022.5</v>
      </c>
      <c r="H1184" s="26">
        <v>2340.577005789909</v>
      </c>
      <c r="I1184" s="115">
        <f t="shared" si="55"/>
        <v>7074394</v>
      </c>
      <c r="J1184" s="117">
        <v>2021</v>
      </c>
      <c r="K1184" s="139">
        <f t="shared" si="56"/>
        <v>15557123</v>
      </c>
    </row>
    <row r="1185" spans="2:11">
      <c r="B1185" s="137" t="s">
        <v>922</v>
      </c>
      <c r="C1185" s="43" t="s">
        <v>923</v>
      </c>
      <c r="D1185" s="46">
        <v>300</v>
      </c>
      <c r="E1185" s="24">
        <v>12238.023333333333</v>
      </c>
      <c r="F1185" s="19">
        <f t="shared" si="54"/>
        <v>3671407</v>
      </c>
      <c r="G1185" s="119">
        <v>2925</v>
      </c>
      <c r="H1185" s="26">
        <v>1159.9641025641026</v>
      </c>
      <c r="I1185" s="115">
        <f t="shared" si="55"/>
        <v>3392895</v>
      </c>
      <c r="J1185" s="117">
        <v>2021</v>
      </c>
      <c r="K1185" s="139">
        <f t="shared" si="56"/>
        <v>7064302</v>
      </c>
    </row>
    <row r="1186" spans="2:11">
      <c r="B1186" s="137" t="s">
        <v>924</v>
      </c>
      <c r="C1186" s="43" t="s">
        <v>923</v>
      </c>
      <c r="D1186" s="46">
        <v>220</v>
      </c>
      <c r="E1186" s="24">
        <v>11313.109090909091</v>
      </c>
      <c r="F1186" s="19">
        <f t="shared" si="54"/>
        <v>2488884</v>
      </c>
      <c r="G1186" s="119">
        <v>2145</v>
      </c>
      <c r="H1186" s="26">
        <v>965.58228438228434</v>
      </c>
      <c r="I1186" s="115">
        <f t="shared" si="55"/>
        <v>2071174</v>
      </c>
      <c r="J1186" s="117">
        <v>2021</v>
      </c>
      <c r="K1186" s="139">
        <f t="shared" si="56"/>
        <v>4560058</v>
      </c>
    </row>
    <row r="1187" spans="2:11">
      <c r="B1187" s="137" t="s">
        <v>925</v>
      </c>
      <c r="C1187" s="43" t="s">
        <v>926</v>
      </c>
      <c r="D1187" s="46">
        <v>140</v>
      </c>
      <c r="E1187" s="24">
        <v>12834.292857142857</v>
      </c>
      <c r="F1187" s="19">
        <f t="shared" si="54"/>
        <v>1796801</v>
      </c>
      <c r="G1187" s="119">
        <v>1267</v>
      </c>
      <c r="H1187" s="26">
        <v>1419.8468823993685</v>
      </c>
      <c r="I1187" s="115">
        <f t="shared" si="55"/>
        <v>1798946</v>
      </c>
      <c r="J1187" s="117">
        <v>2021</v>
      </c>
      <c r="K1187" s="139">
        <f t="shared" si="56"/>
        <v>3595747</v>
      </c>
    </row>
    <row r="1188" spans="2:11">
      <c r="B1188" s="137" t="s">
        <v>5063</v>
      </c>
      <c r="C1188" s="43" t="s">
        <v>926</v>
      </c>
      <c r="D1188" s="46">
        <v>310</v>
      </c>
      <c r="E1188" s="24">
        <v>6654.7548387096776</v>
      </c>
      <c r="F1188" s="19">
        <f t="shared" si="54"/>
        <v>2062974</v>
      </c>
      <c r="G1188" s="119">
        <v>2805.5</v>
      </c>
      <c r="H1188" s="26">
        <v>950.52575298520765</v>
      </c>
      <c r="I1188" s="115">
        <f t="shared" si="55"/>
        <v>2666700</v>
      </c>
      <c r="J1188" s="117">
        <v>2021</v>
      </c>
      <c r="K1188" s="139">
        <f t="shared" si="56"/>
        <v>4729674</v>
      </c>
    </row>
    <row r="1189" spans="2:11">
      <c r="B1189" s="137" t="s">
        <v>5064</v>
      </c>
      <c r="C1189" s="43" t="s">
        <v>927</v>
      </c>
      <c r="D1189" s="46">
        <v>100</v>
      </c>
      <c r="E1189" s="24">
        <v>4776.07</v>
      </c>
      <c r="F1189" s="19">
        <f t="shared" si="54"/>
        <v>477607</v>
      </c>
      <c r="G1189" s="119">
        <v>905</v>
      </c>
      <c r="H1189" s="26">
        <v>1125.6839779005525</v>
      </c>
      <c r="I1189" s="115">
        <f t="shared" si="55"/>
        <v>1018744</v>
      </c>
      <c r="J1189" s="117">
        <v>2021</v>
      </c>
      <c r="K1189" s="139">
        <f t="shared" si="56"/>
        <v>1496351</v>
      </c>
    </row>
    <row r="1190" spans="2:11">
      <c r="B1190" s="137" t="s">
        <v>5065</v>
      </c>
      <c r="C1190" s="43" t="s">
        <v>927</v>
      </c>
      <c r="D1190" s="46">
        <v>200</v>
      </c>
      <c r="E1190" s="24">
        <v>2905.59</v>
      </c>
      <c r="F1190" s="19">
        <f t="shared" si="54"/>
        <v>581118</v>
      </c>
      <c r="G1190" s="119">
        <v>1810</v>
      </c>
      <c r="H1190" s="26">
        <v>775.22983425414361</v>
      </c>
      <c r="I1190" s="115">
        <f t="shared" si="55"/>
        <v>1403166</v>
      </c>
      <c r="J1190" s="117">
        <v>2021</v>
      </c>
      <c r="K1190" s="139">
        <f t="shared" si="56"/>
        <v>1984284</v>
      </c>
    </row>
    <row r="1191" spans="2:11">
      <c r="B1191" s="137" t="s">
        <v>928</v>
      </c>
      <c r="C1191" s="43" t="s">
        <v>920</v>
      </c>
      <c r="D1191" s="46">
        <v>220</v>
      </c>
      <c r="E1191" s="24">
        <v>17207.00909090909</v>
      </c>
      <c r="F1191" s="19">
        <f t="shared" si="54"/>
        <v>3785542</v>
      </c>
      <c r="G1191" s="119">
        <v>2145</v>
      </c>
      <c r="H1191" s="26">
        <v>833.82657342657342</v>
      </c>
      <c r="I1191" s="115">
        <f t="shared" si="55"/>
        <v>1788558</v>
      </c>
      <c r="J1191" s="117">
        <v>2021</v>
      </c>
      <c r="K1191" s="139">
        <f t="shared" si="56"/>
        <v>5574100</v>
      </c>
    </row>
    <row r="1192" spans="2:11">
      <c r="B1192" s="137" t="s">
        <v>5066</v>
      </c>
      <c r="C1192" s="43" t="s">
        <v>920</v>
      </c>
      <c r="D1192" s="46">
        <v>320</v>
      </c>
      <c r="E1192" s="24">
        <v>18923.3</v>
      </c>
      <c r="F1192" s="19">
        <f t="shared" si="54"/>
        <v>6055456</v>
      </c>
      <c r="G1192" s="119">
        <v>3120</v>
      </c>
      <c r="H1192" s="26">
        <v>821.00833333333333</v>
      </c>
      <c r="I1192" s="115">
        <f t="shared" si="55"/>
        <v>2561546</v>
      </c>
      <c r="J1192" s="117">
        <v>2021</v>
      </c>
      <c r="K1192" s="139">
        <f t="shared" si="56"/>
        <v>8617002</v>
      </c>
    </row>
    <row r="1193" spans="2:11">
      <c r="B1193" s="137" t="s">
        <v>929</v>
      </c>
      <c r="C1193" s="43" t="s">
        <v>920</v>
      </c>
      <c r="D1193" s="46">
        <v>220</v>
      </c>
      <c r="E1193" s="24">
        <v>17207.00909090909</v>
      </c>
      <c r="F1193" s="19">
        <f t="shared" si="54"/>
        <v>3785542</v>
      </c>
      <c r="G1193" s="119">
        <v>2145</v>
      </c>
      <c r="H1193" s="26">
        <v>833.82657342657342</v>
      </c>
      <c r="I1193" s="115">
        <f t="shared" si="55"/>
        <v>1788558</v>
      </c>
      <c r="J1193" s="117">
        <v>2021</v>
      </c>
      <c r="K1193" s="139">
        <f t="shared" si="56"/>
        <v>5574100</v>
      </c>
    </row>
    <row r="1194" spans="2:11">
      <c r="B1194" s="137" t="s">
        <v>930</v>
      </c>
      <c r="C1194" s="43" t="s">
        <v>931</v>
      </c>
      <c r="D1194" s="46">
        <v>250</v>
      </c>
      <c r="E1194" s="24">
        <v>16779.419999999998</v>
      </c>
      <c r="F1194" s="19">
        <f t="shared" si="54"/>
        <v>4194855</v>
      </c>
      <c r="G1194" s="119">
        <v>2437.5</v>
      </c>
      <c r="H1194" s="26">
        <v>816.10830769230768</v>
      </c>
      <c r="I1194" s="115">
        <f t="shared" si="55"/>
        <v>1989264</v>
      </c>
      <c r="J1194" s="117">
        <v>2021</v>
      </c>
      <c r="K1194" s="139">
        <f t="shared" si="56"/>
        <v>6184119</v>
      </c>
    </row>
    <row r="1195" spans="2:11">
      <c r="B1195" s="137" t="s">
        <v>932</v>
      </c>
      <c r="C1195" s="43" t="s">
        <v>923</v>
      </c>
      <c r="D1195" s="46">
        <v>90</v>
      </c>
      <c r="E1195" s="24">
        <v>4166.6888888888889</v>
      </c>
      <c r="F1195" s="19">
        <f t="shared" si="54"/>
        <v>375002</v>
      </c>
      <c r="G1195" s="119">
        <v>877.5</v>
      </c>
      <c r="H1195" s="26">
        <v>690.47635327635328</v>
      </c>
      <c r="I1195" s="115">
        <f t="shared" si="55"/>
        <v>605893</v>
      </c>
      <c r="J1195" s="117">
        <v>2021</v>
      </c>
      <c r="K1195" s="139">
        <f t="shared" si="56"/>
        <v>980895</v>
      </c>
    </row>
    <row r="1196" spans="2:11">
      <c r="B1196" s="137" t="s">
        <v>5067</v>
      </c>
      <c r="C1196" s="43" t="s">
        <v>923</v>
      </c>
      <c r="D1196" s="46">
        <v>150</v>
      </c>
      <c r="E1196" s="24">
        <v>5087.4266666666663</v>
      </c>
      <c r="F1196" s="19">
        <f t="shared" si="54"/>
        <v>763114</v>
      </c>
      <c r="G1196" s="119">
        <v>1462.5</v>
      </c>
      <c r="H1196" s="26">
        <v>1082.5805128205129</v>
      </c>
      <c r="I1196" s="115">
        <f t="shared" si="55"/>
        <v>1583274.0000000002</v>
      </c>
      <c r="J1196" s="117">
        <v>2021</v>
      </c>
      <c r="K1196" s="139">
        <f t="shared" si="56"/>
        <v>2346388</v>
      </c>
    </row>
    <row r="1197" spans="2:11">
      <c r="B1197" s="137" t="s">
        <v>5068</v>
      </c>
      <c r="C1197" s="43" t="s">
        <v>933</v>
      </c>
      <c r="D1197" s="46">
        <v>510</v>
      </c>
      <c r="E1197" s="24">
        <v>12424.282352941176</v>
      </c>
      <c r="F1197" s="19">
        <f t="shared" si="54"/>
        <v>6336384</v>
      </c>
      <c r="G1197" s="119">
        <v>4972.5</v>
      </c>
      <c r="H1197" s="26">
        <v>209.05600804424333</v>
      </c>
      <c r="I1197" s="115">
        <f t="shared" si="55"/>
        <v>1039531</v>
      </c>
      <c r="J1197" s="117">
        <v>2021</v>
      </c>
      <c r="K1197" s="139">
        <f t="shared" si="56"/>
        <v>7375915</v>
      </c>
    </row>
    <row r="1198" spans="2:11">
      <c r="B1198" s="137" t="s">
        <v>5069</v>
      </c>
      <c r="C1198" s="43" t="s">
        <v>933</v>
      </c>
      <c r="D1198" s="46">
        <v>210</v>
      </c>
      <c r="E1198" s="24">
        <v>23020.085714285713</v>
      </c>
      <c r="F1198" s="19">
        <f t="shared" si="54"/>
        <v>4834218</v>
      </c>
      <c r="G1198" s="119">
        <v>2047.5</v>
      </c>
      <c r="H1198" s="26">
        <v>502.3770451770452</v>
      </c>
      <c r="I1198" s="115">
        <f t="shared" si="55"/>
        <v>1028617</v>
      </c>
      <c r="J1198" s="117">
        <v>2021</v>
      </c>
      <c r="K1198" s="139">
        <f t="shared" si="56"/>
        <v>5862835</v>
      </c>
    </row>
    <row r="1199" spans="2:11">
      <c r="B1199" s="137" t="s">
        <v>934</v>
      </c>
      <c r="C1199" s="43" t="s">
        <v>913</v>
      </c>
      <c r="D1199" s="46">
        <v>190</v>
      </c>
      <c r="E1199" s="24">
        <v>8878.7526315789473</v>
      </c>
      <c r="F1199" s="19">
        <f t="shared" si="54"/>
        <v>1686963</v>
      </c>
      <c r="G1199" s="119">
        <v>1852.5</v>
      </c>
      <c r="H1199" s="26">
        <v>1126.3800269905532</v>
      </c>
      <c r="I1199" s="115">
        <f t="shared" si="55"/>
        <v>2086618.9999999998</v>
      </c>
      <c r="J1199" s="117">
        <v>2021</v>
      </c>
      <c r="K1199" s="139">
        <f t="shared" si="56"/>
        <v>3773582</v>
      </c>
    </row>
    <row r="1200" spans="2:11">
      <c r="B1200" s="137" t="s">
        <v>5070</v>
      </c>
      <c r="C1200" s="43" t="s">
        <v>913</v>
      </c>
      <c r="D1200" s="46">
        <v>310</v>
      </c>
      <c r="E1200" s="24">
        <v>13899.564516129032</v>
      </c>
      <c r="F1200" s="19">
        <f t="shared" si="54"/>
        <v>4308865</v>
      </c>
      <c r="G1200" s="119">
        <v>3022.5</v>
      </c>
      <c r="H1200" s="26">
        <v>1077.7899090157155</v>
      </c>
      <c r="I1200" s="115">
        <f t="shared" si="55"/>
        <v>3257620</v>
      </c>
      <c r="J1200" s="117">
        <v>2021</v>
      </c>
      <c r="K1200" s="139">
        <f t="shared" si="56"/>
        <v>7566485</v>
      </c>
    </row>
    <row r="1201" spans="2:11">
      <c r="B1201" s="137" t="s">
        <v>5071</v>
      </c>
      <c r="C1201" s="43" t="s">
        <v>935</v>
      </c>
      <c r="D1201" s="46">
        <v>270</v>
      </c>
      <c r="E1201" s="24">
        <v>4002.3444444444444</v>
      </c>
      <c r="F1201" s="19">
        <f t="shared" si="54"/>
        <v>1080633</v>
      </c>
      <c r="G1201" s="119">
        <v>2632.5</v>
      </c>
      <c r="H1201" s="26">
        <v>308.40911680911682</v>
      </c>
      <c r="I1201" s="115">
        <f t="shared" si="55"/>
        <v>811887</v>
      </c>
      <c r="J1201" s="117">
        <v>2021</v>
      </c>
      <c r="K1201" s="139">
        <f t="shared" si="56"/>
        <v>1892520</v>
      </c>
    </row>
    <row r="1202" spans="2:11">
      <c r="B1202" s="137" t="s">
        <v>5072</v>
      </c>
      <c r="C1202" s="43" t="s">
        <v>935</v>
      </c>
      <c r="D1202" s="46">
        <v>690</v>
      </c>
      <c r="E1202" s="24">
        <v>18693.833333333332</v>
      </c>
      <c r="F1202" s="19">
        <f t="shared" si="54"/>
        <v>12898745</v>
      </c>
      <c r="G1202" s="119">
        <v>6727.5</v>
      </c>
      <c r="H1202" s="26">
        <v>183.97012263099219</v>
      </c>
      <c r="I1202" s="115">
        <f t="shared" si="55"/>
        <v>1237659</v>
      </c>
      <c r="J1202" s="117">
        <v>2021</v>
      </c>
      <c r="K1202" s="139">
        <f t="shared" si="56"/>
        <v>14136404</v>
      </c>
    </row>
    <row r="1203" spans="2:11">
      <c r="B1203" s="137" t="s">
        <v>5073</v>
      </c>
      <c r="C1203" s="43" t="s">
        <v>936</v>
      </c>
      <c r="D1203" s="46">
        <v>340</v>
      </c>
      <c r="E1203" s="24">
        <v>10098.861764705882</v>
      </c>
      <c r="F1203" s="19">
        <f t="shared" si="54"/>
        <v>3433613</v>
      </c>
      <c r="G1203" s="119">
        <v>3315</v>
      </c>
      <c r="H1203" s="26">
        <v>831.11040723981898</v>
      </c>
      <c r="I1203" s="115">
        <f t="shared" si="55"/>
        <v>2755131</v>
      </c>
      <c r="J1203" s="117">
        <v>2021</v>
      </c>
      <c r="K1203" s="139">
        <f t="shared" si="56"/>
        <v>6188744</v>
      </c>
    </row>
    <row r="1204" spans="2:11">
      <c r="B1204" s="137" t="s">
        <v>5074</v>
      </c>
      <c r="C1204" s="43" t="s">
        <v>936</v>
      </c>
      <c r="D1204" s="46">
        <v>350</v>
      </c>
      <c r="E1204" s="24">
        <v>3799.9457142857141</v>
      </c>
      <c r="F1204" s="19">
        <f t="shared" si="54"/>
        <v>1329981</v>
      </c>
      <c r="G1204" s="119">
        <v>3412.5</v>
      </c>
      <c r="H1204" s="26">
        <v>689.95663003663003</v>
      </c>
      <c r="I1204" s="115">
        <f t="shared" si="55"/>
        <v>2354477</v>
      </c>
      <c r="J1204" s="117">
        <v>2021</v>
      </c>
      <c r="K1204" s="139">
        <f t="shared" si="56"/>
        <v>3684458</v>
      </c>
    </row>
    <row r="1205" spans="2:11">
      <c r="B1205" s="137" t="s">
        <v>5075</v>
      </c>
      <c r="C1205" s="43" t="s">
        <v>937</v>
      </c>
      <c r="D1205" s="46">
        <v>140</v>
      </c>
      <c r="E1205" s="24">
        <v>9176.3714285714286</v>
      </c>
      <c r="F1205" s="19">
        <f t="shared" si="54"/>
        <v>1284692</v>
      </c>
      <c r="G1205" s="119">
        <v>2730</v>
      </c>
      <c r="H1205" s="26">
        <v>321.63736263736263</v>
      </c>
      <c r="I1205" s="115">
        <f t="shared" si="55"/>
        <v>878070</v>
      </c>
      <c r="J1205" s="117">
        <v>2021</v>
      </c>
      <c r="K1205" s="139">
        <f t="shared" si="56"/>
        <v>2162762</v>
      </c>
    </row>
    <row r="1206" spans="2:11">
      <c r="B1206" s="137" t="s">
        <v>5076</v>
      </c>
      <c r="C1206" s="43" t="s">
        <v>937</v>
      </c>
      <c r="D1206" s="46">
        <v>200</v>
      </c>
      <c r="E1206" s="24">
        <v>15558.89</v>
      </c>
      <c r="F1206" s="19">
        <f t="shared" si="54"/>
        <v>3111778</v>
      </c>
      <c r="G1206" s="119">
        <v>3900</v>
      </c>
      <c r="H1206" s="26">
        <v>159.69871794871796</v>
      </c>
      <c r="I1206" s="115">
        <f t="shared" si="55"/>
        <v>622825</v>
      </c>
      <c r="J1206" s="117">
        <v>2021</v>
      </c>
      <c r="K1206" s="139">
        <f t="shared" si="56"/>
        <v>3734603</v>
      </c>
    </row>
    <row r="1207" spans="2:11">
      <c r="B1207" s="137" t="s">
        <v>938</v>
      </c>
      <c r="C1207" s="43" t="s">
        <v>939</v>
      </c>
      <c r="D1207" s="46">
        <v>260</v>
      </c>
      <c r="E1207" s="24">
        <v>4979.957692307692</v>
      </c>
      <c r="F1207" s="19">
        <f t="shared" si="54"/>
        <v>1294789</v>
      </c>
      <c r="G1207" s="119">
        <v>2535</v>
      </c>
      <c r="H1207" s="26">
        <v>486.95424063116371</v>
      </c>
      <c r="I1207" s="115">
        <f t="shared" si="55"/>
        <v>1234429</v>
      </c>
      <c r="J1207" s="117">
        <v>2021</v>
      </c>
      <c r="K1207" s="139">
        <f t="shared" si="56"/>
        <v>2529218</v>
      </c>
    </row>
    <row r="1208" spans="2:11">
      <c r="B1208" s="137" t="s">
        <v>5077</v>
      </c>
      <c r="C1208" s="43" t="s">
        <v>940</v>
      </c>
      <c r="D1208" s="46">
        <v>570</v>
      </c>
      <c r="E1208" s="24">
        <v>4361.9017543859645</v>
      </c>
      <c r="F1208" s="19">
        <f t="shared" si="54"/>
        <v>2486284</v>
      </c>
      <c r="G1208" s="119">
        <v>5557.5</v>
      </c>
      <c r="H1208" s="26">
        <v>181.36536212325686</v>
      </c>
      <c r="I1208" s="115">
        <f t="shared" si="55"/>
        <v>1007938</v>
      </c>
      <c r="J1208" s="117">
        <v>2021</v>
      </c>
      <c r="K1208" s="139">
        <f t="shared" si="56"/>
        <v>3494222</v>
      </c>
    </row>
    <row r="1209" spans="2:11">
      <c r="B1209" s="137" t="s">
        <v>941</v>
      </c>
      <c r="C1209" s="43" t="s">
        <v>936</v>
      </c>
      <c r="D1209" s="46">
        <v>100</v>
      </c>
      <c r="E1209" s="24">
        <v>6734.82</v>
      </c>
      <c r="F1209" s="19">
        <f t="shared" si="54"/>
        <v>673482</v>
      </c>
      <c r="G1209" s="119">
        <v>975</v>
      </c>
      <c r="H1209" s="26">
        <v>1579.6697435897436</v>
      </c>
      <c r="I1209" s="115">
        <f t="shared" si="55"/>
        <v>1540178</v>
      </c>
      <c r="J1209" s="117">
        <v>2021</v>
      </c>
      <c r="K1209" s="139">
        <f t="shared" si="56"/>
        <v>2213660</v>
      </c>
    </row>
    <row r="1210" spans="2:11">
      <c r="B1210" s="137" t="s">
        <v>5078</v>
      </c>
      <c r="C1210" s="43" t="s">
        <v>936</v>
      </c>
      <c r="D1210" s="46">
        <v>300</v>
      </c>
      <c r="E1210" s="24">
        <v>8034.7433333333329</v>
      </c>
      <c r="F1210" s="19">
        <f t="shared" si="54"/>
        <v>2410423</v>
      </c>
      <c r="G1210" s="119">
        <v>2925</v>
      </c>
      <c r="H1210" s="26">
        <v>869.36</v>
      </c>
      <c r="I1210" s="115">
        <f t="shared" si="55"/>
        <v>2542878</v>
      </c>
      <c r="J1210" s="117">
        <v>2021</v>
      </c>
      <c r="K1210" s="139">
        <f t="shared" si="56"/>
        <v>4953301</v>
      </c>
    </row>
    <row r="1211" spans="2:11">
      <c r="B1211" s="137" t="s">
        <v>942</v>
      </c>
      <c r="C1211" s="43" t="s">
        <v>799</v>
      </c>
      <c r="D1211" s="46">
        <v>230</v>
      </c>
      <c r="E1211" s="24">
        <v>7698.652173913043</v>
      </c>
      <c r="F1211" s="19">
        <f t="shared" si="54"/>
        <v>1770690</v>
      </c>
      <c r="G1211" s="119">
        <v>2242.5</v>
      </c>
      <c r="H1211" s="26">
        <v>667.11438127090298</v>
      </c>
      <c r="I1211" s="115">
        <f t="shared" si="55"/>
        <v>1496004</v>
      </c>
      <c r="J1211" s="117">
        <v>2021</v>
      </c>
      <c r="K1211" s="139">
        <f t="shared" si="56"/>
        <v>3266694</v>
      </c>
    </row>
    <row r="1212" spans="2:11">
      <c r="B1212" s="137" t="s">
        <v>943</v>
      </c>
      <c r="C1212" s="43" t="s">
        <v>799</v>
      </c>
      <c r="D1212" s="46">
        <v>140</v>
      </c>
      <c r="E1212" s="24">
        <v>10011.521428571428</v>
      </c>
      <c r="F1212" s="19">
        <f t="shared" si="54"/>
        <v>1401613</v>
      </c>
      <c r="G1212" s="119">
        <v>1365</v>
      </c>
      <c r="H1212" s="26">
        <v>966.86959706959703</v>
      </c>
      <c r="I1212" s="115">
        <f t="shared" si="55"/>
        <v>1319777</v>
      </c>
      <c r="J1212" s="117">
        <v>2021</v>
      </c>
      <c r="K1212" s="139">
        <f t="shared" si="56"/>
        <v>2721390</v>
      </c>
    </row>
    <row r="1213" spans="2:11">
      <c r="B1213" s="137" t="s">
        <v>944</v>
      </c>
      <c r="C1213" s="43" t="s">
        <v>945</v>
      </c>
      <c r="D1213" s="46">
        <v>570</v>
      </c>
      <c r="E1213" s="24">
        <v>8719.2298245614038</v>
      </c>
      <c r="F1213" s="19">
        <f t="shared" si="54"/>
        <v>4969961</v>
      </c>
      <c r="G1213" s="119">
        <v>5557.5</v>
      </c>
      <c r="H1213" s="26">
        <v>735.14997750787222</v>
      </c>
      <c r="I1213" s="115">
        <f t="shared" si="55"/>
        <v>4085596</v>
      </c>
      <c r="J1213" s="117">
        <v>2021</v>
      </c>
      <c r="K1213" s="139">
        <f t="shared" si="56"/>
        <v>9055557</v>
      </c>
    </row>
    <row r="1214" spans="2:11">
      <c r="B1214" s="137" t="s">
        <v>946</v>
      </c>
      <c r="C1214" s="43" t="s">
        <v>734</v>
      </c>
      <c r="D1214" s="46">
        <v>490</v>
      </c>
      <c r="E1214" s="24">
        <v>13417.173469387755</v>
      </c>
      <c r="F1214" s="19">
        <f t="shared" si="54"/>
        <v>6574415</v>
      </c>
      <c r="G1214" s="119">
        <v>4777.5</v>
      </c>
      <c r="H1214" s="26">
        <v>786.26562009419149</v>
      </c>
      <c r="I1214" s="115">
        <f t="shared" si="55"/>
        <v>3756384</v>
      </c>
      <c r="J1214" s="117">
        <v>2021</v>
      </c>
      <c r="K1214" s="139">
        <f t="shared" si="56"/>
        <v>10330799</v>
      </c>
    </row>
    <row r="1215" spans="2:11">
      <c r="B1215" s="137" t="s">
        <v>947</v>
      </c>
      <c r="C1215" s="43" t="s">
        <v>734</v>
      </c>
      <c r="D1215" s="46">
        <v>220</v>
      </c>
      <c r="E1215" s="24">
        <v>22858.109090909093</v>
      </c>
      <c r="F1215" s="19">
        <f t="shared" si="54"/>
        <v>5028784</v>
      </c>
      <c r="G1215" s="119">
        <v>2145</v>
      </c>
      <c r="H1215" s="26">
        <v>1052.5664335664335</v>
      </c>
      <c r="I1215" s="115">
        <f t="shared" si="55"/>
        <v>2257755</v>
      </c>
      <c r="J1215" s="117">
        <v>2021</v>
      </c>
      <c r="K1215" s="139">
        <f t="shared" si="56"/>
        <v>7286539</v>
      </c>
    </row>
    <row r="1216" spans="2:11">
      <c r="B1216" s="137" t="s">
        <v>948</v>
      </c>
      <c r="C1216" s="43" t="s">
        <v>799</v>
      </c>
      <c r="D1216" s="46">
        <v>390</v>
      </c>
      <c r="E1216" s="24">
        <v>17001.523076923077</v>
      </c>
      <c r="F1216" s="19">
        <f t="shared" si="54"/>
        <v>6630594</v>
      </c>
      <c r="G1216" s="119">
        <v>3802.5</v>
      </c>
      <c r="H1216" s="26">
        <v>1159.5021696252466</v>
      </c>
      <c r="I1216" s="115">
        <f t="shared" si="55"/>
        <v>4409007</v>
      </c>
      <c r="J1216" s="117">
        <v>2021</v>
      </c>
      <c r="K1216" s="139">
        <f t="shared" si="56"/>
        <v>11039601</v>
      </c>
    </row>
    <row r="1217" spans="2:11">
      <c r="B1217" s="137" t="s">
        <v>949</v>
      </c>
      <c r="C1217" s="43" t="s">
        <v>799</v>
      </c>
      <c r="D1217" s="46">
        <v>230</v>
      </c>
      <c r="E1217" s="24">
        <v>7698.652173913043</v>
      </c>
      <c r="F1217" s="19">
        <f t="shared" si="54"/>
        <v>1770690</v>
      </c>
      <c r="G1217" s="119">
        <v>2242.5</v>
      </c>
      <c r="H1217" s="26">
        <v>667.11438127090298</v>
      </c>
      <c r="I1217" s="115">
        <f t="shared" si="55"/>
        <v>1496004</v>
      </c>
      <c r="J1217" s="117">
        <v>2021</v>
      </c>
      <c r="K1217" s="139">
        <f t="shared" si="56"/>
        <v>3266694</v>
      </c>
    </row>
    <row r="1218" spans="2:11">
      <c r="B1218" s="137" t="s">
        <v>950</v>
      </c>
      <c r="C1218" s="43" t="s">
        <v>722</v>
      </c>
      <c r="D1218" s="46">
        <v>120</v>
      </c>
      <c r="E1218" s="24">
        <v>19965.116666666665</v>
      </c>
      <c r="F1218" s="19">
        <f t="shared" si="54"/>
        <v>2395814</v>
      </c>
      <c r="G1218" s="119">
        <v>2868</v>
      </c>
      <c r="H1218" s="26">
        <v>634.01324965132494</v>
      </c>
      <c r="I1218" s="115">
        <f t="shared" si="55"/>
        <v>1818350</v>
      </c>
      <c r="J1218" s="117">
        <v>2021</v>
      </c>
      <c r="K1218" s="139">
        <f t="shared" si="56"/>
        <v>4214164</v>
      </c>
    </row>
    <row r="1219" spans="2:11">
      <c r="B1219" s="137" t="s">
        <v>951</v>
      </c>
      <c r="C1219" s="43" t="s">
        <v>722</v>
      </c>
      <c r="D1219" s="46">
        <v>200</v>
      </c>
      <c r="E1219" s="24">
        <v>5173.97</v>
      </c>
      <c r="F1219" s="19">
        <f t="shared" si="54"/>
        <v>1034794</v>
      </c>
      <c r="G1219" s="119">
        <v>4780</v>
      </c>
      <c r="H1219" s="26">
        <v>501.86485355648534</v>
      </c>
      <c r="I1219" s="115">
        <f t="shared" si="55"/>
        <v>2398914</v>
      </c>
      <c r="J1219" s="117">
        <v>2021</v>
      </c>
      <c r="K1219" s="139">
        <f t="shared" si="56"/>
        <v>3433708</v>
      </c>
    </row>
    <row r="1220" spans="2:11">
      <c r="B1220" s="137" t="s">
        <v>952</v>
      </c>
      <c r="C1220" s="43" t="s">
        <v>953</v>
      </c>
      <c r="D1220" s="46">
        <v>770</v>
      </c>
      <c r="E1220" s="24">
        <v>14072.520779220778</v>
      </c>
      <c r="F1220" s="19">
        <f t="shared" si="54"/>
        <v>10835841</v>
      </c>
      <c r="G1220" s="119">
        <v>16632</v>
      </c>
      <c r="H1220" s="26">
        <v>361.40740740740739</v>
      </c>
      <c r="I1220" s="115">
        <f t="shared" si="55"/>
        <v>6010928</v>
      </c>
      <c r="J1220" s="117">
        <v>2021</v>
      </c>
      <c r="K1220" s="139">
        <f t="shared" si="56"/>
        <v>16846769</v>
      </c>
    </row>
    <row r="1221" spans="2:11">
      <c r="B1221" s="137" t="s">
        <v>5079</v>
      </c>
      <c r="C1221" s="43" t="s">
        <v>953</v>
      </c>
      <c r="D1221" s="46">
        <v>410</v>
      </c>
      <c r="E1221" s="24">
        <v>4167.6219512195121</v>
      </c>
      <c r="F1221" s="19">
        <f t="shared" si="54"/>
        <v>1708725</v>
      </c>
      <c r="G1221" s="119">
        <v>8856</v>
      </c>
      <c r="H1221" s="26">
        <v>521.89758355916888</v>
      </c>
      <c r="I1221" s="115">
        <f t="shared" si="55"/>
        <v>4621925</v>
      </c>
      <c r="J1221" s="117">
        <v>2021</v>
      </c>
      <c r="K1221" s="139">
        <f t="shared" si="56"/>
        <v>6330650</v>
      </c>
    </row>
    <row r="1222" spans="2:11">
      <c r="B1222" s="137" t="s">
        <v>5080</v>
      </c>
      <c r="C1222" s="43" t="s">
        <v>954</v>
      </c>
      <c r="D1222" s="46">
        <v>330</v>
      </c>
      <c r="E1222" s="24">
        <v>21052.603030303031</v>
      </c>
      <c r="F1222" s="19">
        <f t="shared" si="54"/>
        <v>6947359</v>
      </c>
      <c r="G1222" s="119">
        <v>6435</v>
      </c>
      <c r="H1222" s="26">
        <v>182.9908313908314</v>
      </c>
      <c r="I1222" s="115">
        <f t="shared" si="55"/>
        <v>1177546</v>
      </c>
      <c r="J1222" s="117">
        <v>2021</v>
      </c>
      <c r="K1222" s="139">
        <f t="shared" si="56"/>
        <v>8124905</v>
      </c>
    </row>
    <row r="1223" spans="2:11">
      <c r="B1223" s="137" t="s">
        <v>5081</v>
      </c>
      <c r="C1223" s="43" t="s">
        <v>954</v>
      </c>
      <c r="D1223" s="46">
        <v>640</v>
      </c>
      <c r="E1223" s="24">
        <v>11525.768749999999</v>
      </c>
      <c r="F1223" s="19">
        <f t="shared" si="54"/>
        <v>7376492</v>
      </c>
      <c r="G1223" s="119">
        <v>12480</v>
      </c>
      <c r="H1223" s="26">
        <v>132.06209935897436</v>
      </c>
      <c r="I1223" s="115">
        <f t="shared" si="55"/>
        <v>1648135</v>
      </c>
      <c r="J1223" s="117">
        <v>2021</v>
      </c>
      <c r="K1223" s="139">
        <f t="shared" si="56"/>
        <v>9024627</v>
      </c>
    </row>
    <row r="1224" spans="2:11">
      <c r="B1224" s="137" t="s">
        <v>955</v>
      </c>
      <c r="C1224" s="43" t="s">
        <v>909</v>
      </c>
      <c r="D1224" s="46">
        <v>130</v>
      </c>
      <c r="E1224" s="24">
        <v>8400.6384615384613</v>
      </c>
      <c r="F1224" s="19">
        <f t="shared" si="54"/>
        <v>1092083</v>
      </c>
      <c r="G1224" s="119">
        <v>2353</v>
      </c>
      <c r="H1224" s="26">
        <v>225.72078198045048</v>
      </c>
      <c r="I1224" s="115">
        <f t="shared" si="55"/>
        <v>531121</v>
      </c>
      <c r="J1224" s="117">
        <v>2021</v>
      </c>
      <c r="K1224" s="139">
        <f t="shared" si="56"/>
        <v>1623204</v>
      </c>
    </row>
    <row r="1225" spans="2:11">
      <c r="B1225" s="137" t="s">
        <v>5082</v>
      </c>
      <c r="C1225" s="43" t="s">
        <v>909</v>
      </c>
      <c r="D1225" s="46">
        <v>560</v>
      </c>
      <c r="E1225" s="24">
        <v>6724.4696428571433</v>
      </c>
      <c r="F1225" s="19">
        <f t="shared" si="54"/>
        <v>3765703.0000000005</v>
      </c>
      <c r="G1225" s="119">
        <v>10136</v>
      </c>
      <c r="H1225" s="26">
        <v>158.85378847671666</v>
      </c>
      <c r="I1225" s="115">
        <f t="shared" si="55"/>
        <v>1610142</v>
      </c>
      <c r="J1225" s="117">
        <v>2021</v>
      </c>
      <c r="K1225" s="139">
        <f t="shared" si="56"/>
        <v>5375845</v>
      </c>
    </row>
    <row r="1226" spans="2:11">
      <c r="B1226" s="137" t="s">
        <v>956</v>
      </c>
      <c r="C1226" s="43" t="s">
        <v>722</v>
      </c>
      <c r="D1226" s="46">
        <v>120</v>
      </c>
      <c r="E1226" s="24">
        <v>19965.116666666665</v>
      </c>
      <c r="F1226" s="19">
        <f t="shared" si="54"/>
        <v>2395814</v>
      </c>
      <c r="G1226" s="119">
        <v>2868</v>
      </c>
      <c r="H1226" s="26">
        <v>634.01324965132494</v>
      </c>
      <c r="I1226" s="115">
        <f t="shared" si="55"/>
        <v>1818350</v>
      </c>
      <c r="J1226" s="117">
        <v>2021</v>
      </c>
      <c r="K1226" s="139">
        <f t="shared" si="56"/>
        <v>4214164</v>
      </c>
    </row>
    <row r="1227" spans="2:11">
      <c r="B1227" s="137" t="s">
        <v>5083</v>
      </c>
      <c r="C1227" s="43" t="s">
        <v>722</v>
      </c>
      <c r="D1227" s="46">
        <v>450</v>
      </c>
      <c r="E1227" s="24">
        <v>7063.5377777777776</v>
      </c>
      <c r="F1227" s="19">
        <f t="shared" si="54"/>
        <v>3178592</v>
      </c>
      <c r="G1227" s="119">
        <v>10755</v>
      </c>
      <c r="H1227" s="26">
        <v>1070.2568107856812</v>
      </c>
      <c r="I1227" s="115">
        <f t="shared" si="55"/>
        <v>11510612.000000002</v>
      </c>
      <c r="J1227" s="117">
        <v>2021</v>
      </c>
      <c r="K1227" s="139">
        <f t="shared" si="56"/>
        <v>14689204</v>
      </c>
    </row>
    <row r="1228" spans="2:11">
      <c r="B1228" s="137" t="s">
        <v>957</v>
      </c>
      <c r="C1228" s="43" t="s">
        <v>805</v>
      </c>
      <c r="D1228" s="46">
        <v>50</v>
      </c>
      <c r="E1228" s="24">
        <v>9992.6200000000008</v>
      </c>
      <c r="F1228" s="19">
        <f t="shared" ref="F1228:F1291" si="57">IFERROR(D1228*E1228,0)</f>
        <v>499631.00000000006</v>
      </c>
      <c r="G1228" s="119">
        <v>487.5</v>
      </c>
      <c r="H1228" s="26">
        <v>2815.0748717948718</v>
      </c>
      <c r="I1228" s="115">
        <f t="shared" ref="I1228:I1291" si="58">IFERROR(G1228*H1228,"")</f>
        <v>1372349</v>
      </c>
      <c r="J1228" s="117">
        <v>2021</v>
      </c>
      <c r="K1228" s="139">
        <f t="shared" ref="K1228:K1291" si="59">IFERROR(ROUND((F1228+I1228),0),0)</f>
        <v>1871980</v>
      </c>
    </row>
    <row r="1229" spans="2:11">
      <c r="B1229" s="137" t="s">
        <v>958</v>
      </c>
      <c r="C1229" s="43" t="s">
        <v>805</v>
      </c>
      <c r="D1229" s="46">
        <v>370</v>
      </c>
      <c r="E1229" s="24">
        <v>7996.5864864864861</v>
      </c>
      <c r="F1229" s="19">
        <f t="shared" si="57"/>
        <v>2958737</v>
      </c>
      <c r="G1229" s="119">
        <v>3607.5</v>
      </c>
      <c r="H1229" s="26">
        <v>1008.8510048510049</v>
      </c>
      <c r="I1229" s="115">
        <f t="shared" si="58"/>
        <v>3639430</v>
      </c>
      <c r="J1229" s="117">
        <v>2021</v>
      </c>
      <c r="K1229" s="139">
        <f t="shared" si="59"/>
        <v>6598167</v>
      </c>
    </row>
    <row r="1230" spans="2:11">
      <c r="B1230" s="137" t="s">
        <v>959</v>
      </c>
      <c r="C1230" s="43" t="s">
        <v>960</v>
      </c>
      <c r="D1230" s="46">
        <v>420</v>
      </c>
      <c r="E1230" s="24">
        <v>10414.861904761905</v>
      </c>
      <c r="F1230" s="19">
        <f t="shared" si="57"/>
        <v>4374242</v>
      </c>
      <c r="G1230" s="119">
        <v>4095</v>
      </c>
      <c r="H1230" s="26">
        <v>272.46593406593405</v>
      </c>
      <c r="I1230" s="115">
        <f t="shared" si="58"/>
        <v>1115748</v>
      </c>
      <c r="J1230" s="117">
        <v>2021</v>
      </c>
      <c r="K1230" s="139">
        <f t="shared" si="59"/>
        <v>5489990</v>
      </c>
    </row>
    <row r="1231" spans="2:11">
      <c r="B1231" s="137" t="s">
        <v>961</v>
      </c>
      <c r="C1231" s="43" t="s">
        <v>962</v>
      </c>
      <c r="D1231" s="46">
        <v>420</v>
      </c>
      <c r="E1231" s="24">
        <v>11336</v>
      </c>
      <c r="F1231" s="19">
        <f t="shared" si="57"/>
        <v>4761120</v>
      </c>
      <c r="G1231" s="119">
        <v>4095</v>
      </c>
      <c r="H1231" s="26">
        <v>246.34652014652013</v>
      </c>
      <c r="I1231" s="115">
        <f t="shared" si="58"/>
        <v>1008789</v>
      </c>
      <c r="J1231" s="117">
        <v>2021</v>
      </c>
      <c r="K1231" s="139">
        <f t="shared" si="59"/>
        <v>5769909</v>
      </c>
    </row>
    <row r="1232" spans="2:11">
      <c r="B1232" s="137" t="s">
        <v>5084</v>
      </c>
      <c r="C1232" s="43" t="s">
        <v>960</v>
      </c>
      <c r="D1232" s="46">
        <v>520</v>
      </c>
      <c r="E1232" s="24">
        <v>4292.0923076923073</v>
      </c>
      <c r="F1232" s="19">
        <f t="shared" si="57"/>
        <v>2231888</v>
      </c>
      <c r="G1232" s="119">
        <v>5070</v>
      </c>
      <c r="H1232" s="26">
        <v>287.99625246548322</v>
      </c>
      <c r="I1232" s="115">
        <f t="shared" si="58"/>
        <v>1460141</v>
      </c>
      <c r="J1232" s="117">
        <v>2021</v>
      </c>
      <c r="K1232" s="139">
        <f t="shared" si="59"/>
        <v>3692029</v>
      </c>
    </row>
    <row r="1233" spans="2:11">
      <c r="B1233" s="137" t="s">
        <v>963</v>
      </c>
      <c r="C1233" s="43" t="s">
        <v>964</v>
      </c>
      <c r="D1233" s="46">
        <v>200</v>
      </c>
      <c r="E1233" s="24">
        <v>7779.3950000000004</v>
      </c>
      <c r="F1233" s="19">
        <f t="shared" si="57"/>
        <v>1555879</v>
      </c>
      <c r="G1233" s="119">
        <v>1950</v>
      </c>
      <c r="H1233" s="26">
        <v>409.3425641025641</v>
      </c>
      <c r="I1233" s="115">
        <f t="shared" si="58"/>
        <v>798218</v>
      </c>
      <c r="J1233" s="117">
        <v>2021</v>
      </c>
      <c r="K1233" s="139">
        <f t="shared" si="59"/>
        <v>2354097</v>
      </c>
    </row>
    <row r="1234" spans="2:11">
      <c r="B1234" s="137" t="s">
        <v>5085</v>
      </c>
      <c r="C1234" s="43" t="s">
        <v>964</v>
      </c>
      <c r="D1234" s="46">
        <v>180</v>
      </c>
      <c r="E1234" s="24">
        <v>12579.005555555555</v>
      </c>
      <c r="F1234" s="19">
        <f t="shared" si="57"/>
        <v>2264221</v>
      </c>
      <c r="G1234" s="119">
        <v>1755</v>
      </c>
      <c r="H1234" s="26">
        <v>397.23703703703706</v>
      </c>
      <c r="I1234" s="115">
        <f t="shared" si="58"/>
        <v>697151</v>
      </c>
      <c r="J1234" s="117">
        <v>2021</v>
      </c>
      <c r="K1234" s="139">
        <f t="shared" si="59"/>
        <v>2961372</v>
      </c>
    </row>
    <row r="1235" spans="2:11">
      <c r="B1235" s="137" t="s">
        <v>5086</v>
      </c>
      <c r="C1235" s="43" t="s">
        <v>954</v>
      </c>
      <c r="D1235" s="46">
        <v>840</v>
      </c>
      <c r="E1235" s="24">
        <v>13070.282142857142</v>
      </c>
      <c r="F1235" s="19">
        <f t="shared" si="57"/>
        <v>10979037</v>
      </c>
      <c r="G1235" s="119">
        <v>16380</v>
      </c>
      <c r="H1235" s="26">
        <v>156.98577533577534</v>
      </c>
      <c r="I1235" s="115">
        <f t="shared" si="58"/>
        <v>2571427</v>
      </c>
      <c r="J1235" s="117">
        <v>2021</v>
      </c>
      <c r="K1235" s="139">
        <f t="shared" si="59"/>
        <v>13550464</v>
      </c>
    </row>
    <row r="1236" spans="2:11">
      <c r="B1236" s="137" t="s">
        <v>5087</v>
      </c>
      <c r="C1236" s="43" t="s">
        <v>954</v>
      </c>
      <c r="D1236" s="46">
        <v>500</v>
      </c>
      <c r="E1236" s="24">
        <v>13799.3</v>
      </c>
      <c r="F1236" s="19">
        <f t="shared" si="57"/>
        <v>6899650</v>
      </c>
      <c r="G1236" s="119">
        <v>9750</v>
      </c>
      <c r="H1236" s="26">
        <v>132.97015384615383</v>
      </c>
      <c r="I1236" s="115">
        <f t="shared" si="58"/>
        <v>1296459</v>
      </c>
      <c r="J1236" s="117">
        <v>2021</v>
      </c>
      <c r="K1236" s="139">
        <f t="shared" si="59"/>
        <v>8196109</v>
      </c>
    </row>
    <row r="1237" spans="2:11">
      <c r="B1237" s="137" t="s">
        <v>965</v>
      </c>
      <c r="C1237" s="43" t="s">
        <v>964</v>
      </c>
      <c r="D1237" s="46">
        <v>390</v>
      </c>
      <c r="E1237" s="24">
        <v>5275.792307692308</v>
      </c>
      <c r="F1237" s="19">
        <f t="shared" si="57"/>
        <v>2057559</v>
      </c>
      <c r="G1237" s="119">
        <v>3802.5</v>
      </c>
      <c r="H1237" s="26">
        <v>315.11584483892176</v>
      </c>
      <c r="I1237" s="115">
        <f t="shared" si="58"/>
        <v>1198228</v>
      </c>
      <c r="J1237" s="117">
        <v>2021</v>
      </c>
      <c r="K1237" s="139">
        <f t="shared" si="59"/>
        <v>3255787</v>
      </c>
    </row>
    <row r="1238" spans="2:11">
      <c r="B1238" s="137" t="s">
        <v>5088</v>
      </c>
      <c r="C1238" s="43" t="s">
        <v>964</v>
      </c>
      <c r="D1238" s="46">
        <v>450</v>
      </c>
      <c r="E1238" s="24">
        <v>5008.3133333333335</v>
      </c>
      <c r="F1238" s="19">
        <f t="shared" si="57"/>
        <v>2253741</v>
      </c>
      <c r="G1238" s="119">
        <v>4387.5</v>
      </c>
      <c r="H1238" s="26">
        <v>254.25868945868945</v>
      </c>
      <c r="I1238" s="115">
        <f t="shared" si="58"/>
        <v>1115560</v>
      </c>
      <c r="J1238" s="117">
        <v>2021</v>
      </c>
      <c r="K1238" s="139">
        <f t="shared" si="59"/>
        <v>3369301</v>
      </c>
    </row>
    <row r="1239" spans="2:11">
      <c r="B1239" s="137" t="s">
        <v>966</v>
      </c>
      <c r="C1239" s="43" t="s">
        <v>967</v>
      </c>
      <c r="D1239" s="46">
        <v>450</v>
      </c>
      <c r="E1239" s="24">
        <v>9491.6044444444451</v>
      </c>
      <c r="F1239" s="19">
        <f t="shared" si="57"/>
        <v>4271222</v>
      </c>
      <c r="G1239" s="119">
        <v>4387.5</v>
      </c>
      <c r="H1239" s="26">
        <v>182.89937321937322</v>
      </c>
      <c r="I1239" s="115">
        <f t="shared" si="58"/>
        <v>802471</v>
      </c>
      <c r="J1239" s="117">
        <v>2021</v>
      </c>
      <c r="K1239" s="139">
        <f t="shared" si="59"/>
        <v>5073693</v>
      </c>
    </row>
    <row r="1240" spans="2:11">
      <c r="B1240" s="137" t="s">
        <v>5089</v>
      </c>
      <c r="C1240" s="43" t="s">
        <v>909</v>
      </c>
      <c r="D1240" s="46">
        <v>410</v>
      </c>
      <c r="E1240" s="24">
        <v>9115.2731707317071</v>
      </c>
      <c r="F1240" s="19">
        <f t="shared" si="57"/>
        <v>3737262</v>
      </c>
      <c r="G1240" s="119">
        <v>7421</v>
      </c>
      <c r="H1240" s="26">
        <v>148.41045681175044</v>
      </c>
      <c r="I1240" s="115">
        <f t="shared" si="58"/>
        <v>1101354</v>
      </c>
      <c r="J1240" s="117">
        <v>2021</v>
      </c>
      <c r="K1240" s="139">
        <f t="shared" si="59"/>
        <v>4838616</v>
      </c>
    </row>
    <row r="1241" spans="2:11">
      <c r="B1241" s="137" t="s">
        <v>5090</v>
      </c>
      <c r="C1241" s="43" t="s">
        <v>909</v>
      </c>
      <c r="D1241" s="46">
        <v>740</v>
      </c>
      <c r="E1241" s="24">
        <v>8487.2567567567567</v>
      </c>
      <c r="F1241" s="19">
        <f t="shared" si="57"/>
        <v>6280570</v>
      </c>
      <c r="G1241" s="119">
        <v>13394</v>
      </c>
      <c r="H1241" s="26">
        <v>133.27669105569657</v>
      </c>
      <c r="I1241" s="115">
        <f t="shared" si="58"/>
        <v>1785108</v>
      </c>
      <c r="J1241" s="117">
        <v>2021</v>
      </c>
      <c r="K1241" s="139">
        <f t="shared" si="59"/>
        <v>8065678</v>
      </c>
    </row>
    <row r="1242" spans="2:11">
      <c r="B1242" s="137" t="s">
        <v>968</v>
      </c>
      <c r="C1242" s="43" t="s">
        <v>805</v>
      </c>
      <c r="D1242" s="46">
        <v>340</v>
      </c>
      <c r="E1242" s="24">
        <v>8934.7470588235301</v>
      </c>
      <c r="F1242" s="19">
        <f t="shared" si="57"/>
        <v>3037814</v>
      </c>
      <c r="G1242" s="119">
        <v>3315</v>
      </c>
      <c r="H1242" s="26">
        <v>987.96018099547507</v>
      </c>
      <c r="I1242" s="115">
        <f t="shared" si="58"/>
        <v>3275088</v>
      </c>
      <c r="J1242" s="117">
        <v>2021</v>
      </c>
      <c r="K1242" s="139">
        <f t="shared" si="59"/>
        <v>6312902</v>
      </c>
    </row>
    <row r="1243" spans="2:11">
      <c r="B1243" s="137" t="s">
        <v>5091</v>
      </c>
      <c r="C1243" s="43" t="s">
        <v>805</v>
      </c>
      <c r="D1243" s="46">
        <v>60</v>
      </c>
      <c r="E1243" s="24">
        <v>6530.8666666666668</v>
      </c>
      <c r="F1243" s="19">
        <f t="shared" si="57"/>
        <v>391852</v>
      </c>
      <c r="G1243" s="119">
        <v>585</v>
      </c>
      <c r="H1243" s="26">
        <v>2931.5384615384614</v>
      </c>
      <c r="I1243" s="115">
        <f t="shared" si="58"/>
        <v>1714950</v>
      </c>
      <c r="J1243" s="117">
        <v>2021</v>
      </c>
      <c r="K1243" s="139">
        <f t="shared" si="59"/>
        <v>2106802</v>
      </c>
    </row>
    <row r="1244" spans="2:11">
      <c r="B1244" s="137" t="s">
        <v>969</v>
      </c>
      <c r="C1244" s="43" t="s">
        <v>805</v>
      </c>
      <c r="D1244" s="46">
        <v>60</v>
      </c>
      <c r="E1244" s="24">
        <v>1832.3666666666666</v>
      </c>
      <c r="F1244" s="19">
        <f t="shared" si="57"/>
        <v>109942</v>
      </c>
      <c r="G1244" s="119">
        <v>585</v>
      </c>
      <c r="H1244" s="26">
        <v>1011.2666666666667</v>
      </c>
      <c r="I1244" s="115">
        <f t="shared" si="58"/>
        <v>591591</v>
      </c>
      <c r="J1244" s="117">
        <v>2021</v>
      </c>
      <c r="K1244" s="139">
        <f t="shared" si="59"/>
        <v>701533</v>
      </c>
    </row>
    <row r="1245" spans="2:11">
      <c r="B1245" s="137" t="s">
        <v>5092</v>
      </c>
      <c r="C1245" s="43" t="s">
        <v>805</v>
      </c>
      <c r="D1245" s="46">
        <v>60</v>
      </c>
      <c r="E1245" s="24">
        <v>4251.8833333333332</v>
      </c>
      <c r="F1245" s="19">
        <f t="shared" si="57"/>
        <v>255113</v>
      </c>
      <c r="G1245" s="119">
        <v>585</v>
      </c>
      <c r="H1245" s="26">
        <v>1419.5008547008547</v>
      </c>
      <c r="I1245" s="115">
        <f t="shared" si="58"/>
        <v>830408</v>
      </c>
      <c r="J1245" s="117">
        <v>2021</v>
      </c>
      <c r="K1245" s="139">
        <f t="shared" si="59"/>
        <v>1085521</v>
      </c>
    </row>
    <row r="1246" spans="2:11">
      <c r="B1246" s="137" t="s">
        <v>970</v>
      </c>
      <c r="C1246" s="43" t="s">
        <v>964</v>
      </c>
      <c r="D1246" s="46">
        <v>390</v>
      </c>
      <c r="E1246" s="24">
        <v>5275.792307692308</v>
      </c>
      <c r="F1246" s="19">
        <f t="shared" si="57"/>
        <v>2057559</v>
      </c>
      <c r="G1246" s="119">
        <v>3802.5</v>
      </c>
      <c r="H1246" s="26">
        <v>315.11584483892176</v>
      </c>
      <c r="I1246" s="115">
        <f t="shared" si="58"/>
        <v>1198228</v>
      </c>
      <c r="J1246" s="117">
        <v>2021</v>
      </c>
      <c r="K1246" s="139">
        <f t="shared" si="59"/>
        <v>3255787</v>
      </c>
    </row>
    <row r="1247" spans="2:11">
      <c r="B1247" s="137" t="s">
        <v>5093</v>
      </c>
      <c r="C1247" s="43" t="s">
        <v>964</v>
      </c>
      <c r="D1247" s="46">
        <v>190</v>
      </c>
      <c r="E1247" s="24">
        <v>16885.563157894736</v>
      </c>
      <c r="F1247" s="19">
        <f t="shared" si="57"/>
        <v>3208257</v>
      </c>
      <c r="G1247" s="119">
        <v>1852.5</v>
      </c>
      <c r="H1247" s="26">
        <v>469.76464237516871</v>
      </c>
      <c r="I1247" s="115">
        <f t="shared" si="58"/>
        <v>870239</v>
      </c>
      <c r="J1247" s="117">
        <v>2021</v>
      </c>
      <c r="K1247" s="139">
        <f t="shared" si="59"/>
        <v>4078496</v>
      </c>
    </row>
    <row r="1248" spans="2:11">
      <c r="B1248" s="137" t="s">
        <v>971</v>
      </c>
      <c r="C1248" s="43" t="s">
        <v>964</v>
      </c>
      <c r="D1248" s="46">
        <v>290</v>
      </c>
      <c r="E1248" s="24">
        <v>5981.0551724137931</v>
      </c>
      <c r="F1248" s="19">
        <f t="shared" si="57"/>
        <v>1734506</v>
      </c>
      <c r="G1248" s="119">
        <v>2827.5</v>
      </c>
      <c r="H1248" s="26">
        <v>343.39593280282935</v>
      </c>
      <c r="I1248" s="115">
        <f t="shared" si="58"/>
        <v>970952</v>
      </c>
      <c r="J1248" s="117">
        <v>2021</v>
      </c>
      <c r="K1248" s="139">
        <f t="shared" si="59"/>
        <v>2705458</v>
      </c>
    </row>
    <row r="1249" spans="2:11">
      <c r="B1249" s="137" t="s">
        <v>5094</v>
      </c>
      <c r="C1249" s="43" t="s">
        <v>972</v>
      </c>
      <c r="D1249" s="46">
        <v>910</v>
      </c>
      <c r="E1249" s="24">
        <v>10572.948351648352</v>
      </c>
      <c r="F1249" s="19">
        <f t="shared" si="57"/>
        <v>9621383</v>
      </c>
      <c r="G1249" s="119">
        <v>8872.5</v>
      </c>
      <c r="H1249" s="26">
        <v>216.16105945336716</v>
      </c>
      <c r="I1249" s="115">
        <f t="shared" si="58"/>
        <v>1917889</v>
      </c>
      <c r="J1249" s="117">
        <v>2021</v>
      </c>
      <c r="K1249" s="139">
        <f t="shared" si="59"/>
        <v>11539272</v>
      </c>
    </row>
    <row r="1250" spans="2:11">
      <c r="B1250" s="137" t="s">
        <v>5095</v>
      </c>
      <c r="C1250" s="43" t="s">
        <v>964</v>
      </c>
      <c r="D1250" s="46">
        <v>210</v>
      </c>
      <c r="E1250" s="24">
        <v>7160.1</v>
      </c>
      <c r="F1250" s="19">
        <f t="shared" si="57"/>
        <v>1503621</v>
      </c>
      <c r="G1250" s="119">
        <v>2047.5</v>
      </c>
      <c r="H1250" s="26">
        <v>226.16800976800977</v>
      </c>
      <c r="I1250" s="115">
        <f t="shared" si="58"/>
        <v>463079</v>
      </c>
      <c r="J1250" s="117">
        <v>2021</v>
      </c>
      <c r="K1250" s="139">
        <f t="shared" si="59"/>
        <v>1966700</v>
      </c>
    </row>
    <row r="1251" spans="2:11">
      <c r="B1251" s="137" t="s">
        <v>973</v>
      </c>
      <c r="C1251" s="43" t="s">
        <v>974</v>
      </c>
      <c r="D1251" s="46">
        <v>160</v>
      </c>
      <c r="E1251" s="24">
        <v>6389.6062499999998</v>
      </c>
      <c r="F1251" s="19">
        <f t="shared" si="57"/>
        <v>1022337</v>
      </c>
      <c r="G1251" s="119">
        <v>5184</v>
      </c>
      <c r="H1251" s="26">
        <v>103.44560185185185</v>
      </c>
      <c r="I1251" s="115">
        <f t="shared" si="58"/>
        <v>536262</v>
      </c>
      <c r="J1251" s="117">
        <v>2021</v>
      </c>
      <c r="K1251" s="139">
        <f t="shared" si="59"/>
        <v>1558599</v>
      </c>
    </row>
    <row r="1252" spans="2:11">
      <c r="B1252" s="137" t="s">
        <v>5096</v>
      </c>
      <c r="C1252" s="43" t="s">
        <v>974</v>
      </c>
      <c r="D1252" s="46">
        <v>430</v>
      </c>
      <c r="E1252" s="24">
        <v>14956.70465116279</v>
      </c>
      <c r="F1252" s="19">
        <f t="shared" si="57"/>
        <v>6431383</v>
      </c>
      <c r="G1252" s="119">
        <v>13932</v>
      </c>
      <c r="H1252" s="26">
        <v>103.19516221648004</v>
      </c>
      <c r="I1252" s="115">
        <f t="shared" si="58"/>
        <v>1437715</v>
      </c>
      <c r="J1252" s="117">
        <v>2021</v>
      </c>
      <c r="K1252" s="139">
        <f t="shared" si="59"/>
        <v>7869098</v>
      </c>
    </row>
    <row r="1253" spans="2:11">
      <c r="B1253" s="137" t="s">
        <v>975</v>
      </c>
      <c r="C1253" s="43" t="s">
        <v>974</v>
      </c>
      <c r="D1253" s="46">
        <v>590</v>
      </c>
      <c r="E1253" s="24">
        <v>20402.381355932204</v>
      </c>
      <c r="F1253" s="19">
        <f t="shared" si="57"/>
        <v>12037405</v>
      </c>
      <c r="G1253" s="119">
        <v>19116</v>
      </c>
      <c r="H1253" s="26">
        <v>118.46468926553672</v>
      </c>
      <c r="I1253" s="115">
        <f t="shared" si="58"/>
        <v>2264571</v>
      </c>
      <c r="J1253" s="117">
        <v>2021</v>
      </c>
      <c r="K1253" s="139">
        <f t="shared" si="59"/>
        <v>14301976</v>
      </c>
    </row>
    <row r="1254" spans="2:11">
      <c r="B1254" s="137" t="s">
        <v>5097</v>
      </c>
      <c r="C1254" s="43" t="s">
        <v>974</v>
      </c>
      <c r="D1254" s="46">
        <v>150</v>
      </c>
      <c r="E1254" s="24">
        <v>20161.02</v>
      </c>
      <c r="F1254" s="19">
        <f t="shared" si="57"/>
        <v>3024153</v>
      </c>
      <c r="G1254" s="119">
        <v>4860</v>
      </c>
      <c r="H1254" s="26">
        <v>115.4641975308642</v>
      </c>
      <c r="I1254" s="115">
        <f t="shared" si="58"/>
        <v>561156</v>
      </c>
      <c r="J1254" s="117">
        <v>2021</v>
      </c>
      <c r="K1254" s="139">
        <f t="shared" si="59"/>
        <v>3585309</v>
      </c>
    </row>
    <row r="1255" spans="2:11">
      <c r="B1255" s="137" t="s">
        <v>976</v>
      </c>
      <c r="C1255" s="43" t="s">
        <v>100</v>
      </c>
      <c r="D1255" s="46">
        <v>500</v>
      </c>
      <c r="E1255" s="24">
        <v>5840.4780000000001</v>
      </c>
      <c r="F1255" s="19">
        <f t="shared" si="57"/>
        <v>2920239</v>
      </c>
      <c r="G1255" s="119">
        <v>4875</v>
      </c>
      <c r="H1255" s="26">
        <v>211.93907692307693</v>
      </c>
      <c r="I1255" s="115">
        <f t="shared" si="58"/>
        <v>1033203</v>
      </c>
      <c r="J1255" s="117">
        <v>2021</v>
      </c>
      <c r="K1255" s="139">
        <f t="shared" si="59"/>
        <v>3953442</v>
      </c>
    </row>
    <row r="1256" spans="2:11">
      <c r="B1256" s="137" t="s">
        <v>5098</v>
      </c>
      <c r="C1256" s="43" t="s">
        <v>100</v>
      </c>
      <c r="D1256" s="46">
        <v>190</v>
      </c>
      <c r="E1256" s="24">
        <v>25903.836842105262</v>
      </c>
      <c r="F1256" s="19">
        <f t="shared" si="57"/>
        <v>4921729</v>
      </c>
      <c r="G1256" s="119">
        <v>1852.5</v>
      </c>
      <c r="H1256" s="26">
        <v>270.5101214574899</v>
      </c>
      <c r="I1256" s="115">
        <f t="shared" si="58"/>
        <v>501120.00000000006</v>
      </c>
      <c r="J1256" s="117">
        <v>2021</v>
      </c>
      <c r="K1256" s="139">
        <f t="shared" si="59"/>
        <v>5422849</v>
      </c>
    </row>
    <row r="1257" spans="2:11">
      <c r="B1257" s="137" t="s">
        <v>977</v>
      </c>
      <c r="C1257" s="43" t="s">
        <v>960</v>
      </c>
      <c r="D1257" s="46">
        <v>420</v>
      </c>
      <c r="E1257" s="24">
        <v>10414.861904761905</v>
      </c>
      <c r="F1257" s="19">
        <f t="shared" si="57"/>
        <v>4374242</v>
      </c>
      <c r="G1257" s="119">
        <v>4095</v>
      </c>
      <c r="H1257" s="26">
        <v>272.46593406593405</v>
      </c>
      <c r="I1257" s="115">
        <f t="shared" si="58"/>
        <v>1115748</v>
      </c>
      <c r="J1257" s="117">
        <v>2021</v>
      </c>
      <c r="K1257" s="139">
        <f t="shared" si="59"/>
        <v>5489990</v>
      </c>
    </row>
    <row r="1258" spans="2:11">
      <c r="B1258" s="137" t="s">
        <v>5099</v>
      </c>
      <c r="C1258" s="43" t="s">
        <v>960</v>
      </c>
      <c r="D1258" s="46">
        <v>490</v>
      </c>
      <c r="E1258" s="24">
        <v>11483.832653061225</v>
      </c>
      <c r="F1258" s="19">
        <f t="shared" si="57"/>
        <v>5627078</v>
      </c>
      <c r="G1258" s="119">
        <v>4777.5</v>
      </c>
      <c r="H1258" s="26">
        <v>274.83411826268969</v>
      </c>
      <c r="I1258" s="115">
        <f t="shared" si="58"/>
        <v>1313020</v>
      </c>
      <c r="J1258" s="117">
        <v>2021</v>
      </c>
      <c r="K1258" s="139">
        <f t="shared" si="59"/>
        <v>6940098</v>
      </c>
    </row>
    <row r="1259" spans="2:11">
      <c r="B1259" s="137" t="s">
        <v>978</v>
      </c>
      <c r="C1259" s="43" t="s">
        <v>960</v>
      </c>
      <c r="D1259" s="46">
        <v>200</v>
      </c>
      <c r="E1259" s="24">
        <v>9599.5049999999992</v>
      </c>
      <c r="F1259" s="19">
        <f t="shared" si="57"/>
        <v>1919900.9999999998</v>
      </c>
      <c r="G1259" s="119">
        <v>1950</v>
      </c>
      <c r="H1259" s="26">
        <v>241.64461538461538</v>
      </c>
      <c r="I1259" s="115">
        <f t="shared" si="58"/>
        <v>471207</v>
      </c>
      <c r="J1259" s="117">
        <v>2021</v>
      </c>
      <c r="K1259" s="139">
        <f t="shared" si="59"/>
        <v>2391108</v>
      </c>
    </row>
    <row r="1260" spans="2:11">
      <c r="B1260" s="137" t="s">
        <v>5100</v>
      </c>
      <c r="C1260" s="43" t="s">
        <v>960</v>
      </c>
      <c r="D1260" s="46">
        <v>220</v>
      </c>
      <c r="E1260" s="24">
        <v>17684.022727272728</v>
      </c>
      <c r="F1260" s="19">
        <f t="shared" si="57"/>
        <v>3890485</v>
      </c>
      <c r="G1260" s="119">
        <v>2145</v>
      </c>
      <c r="H1260" s="26">
        <v>231.28298368298368</v>
      </c>
      <c r="I1260" s="115">
        <f t="shared" si="58"/>
        <v>496102</v>
      </c>
      <c r="J1260" s="117">
        <v>2021</v>
      </c>
      <c r="K1260" s="139">
        <f t="shared" si="59"/>
        <v>4386587</v>
      </c>
    </row>
    <row r="1261" spans="2:11">
      <c r="B1261" s="137" t="s">
        <v>979</v>
      </c>
      <c r="C1261" s="43" t="s">
        <v>980</v>
      </c>
      <c r="D1261" s="46">
        <v>250</v>
      </c>
      <c r="E1261" s="24">
        <v>14044.632</v>
      </c>
      <c r="F1261" s="19">
        <f t="shared" si="57"/>
        <v>3511158</v>
      </c>
      <c r="G1261" s="119">
        <v>2437.5</v>
      </c>
      <c r="H1261" s="26">
        <v>184.2814358974359</v>
      </c>
      <c r="I1261" s="115">
        <f t="shared" si="58"/>
        <v>449186</v>
      </c>
      <c r="J1261" s="117">
        <v>2021</v>
      </c>
      <c r="K1261" s="139">
        <f t="shared" si="59"/>
        <v>3960344</v>
      </c>
    </row>
    <row r="1262" spans="2:11">
      <c r="B1262" s="137" t="s">
        <v>5101</v>
      </c>
      <c r="C1262" s="43" t="s">
        <v>980</v>
      </c>
      <c r="D1262" s="46">
        <v>390</v>
      </c>
      <c r="E1262" s="24">
        <v>7982.8820512820512</v>
      </c>
      <c r="F1262" s="19">
        <f t="shared" si="57"/>
        <v>3113324</v>
      </c>
      <c r="G1262" s="119">
        <v>3802.5</v>
      </c>
      <c r="H1262" s="26">
        <v>342.67455621301775</v>
      </c>
      <c r="I1262" s="115">
        <f t="shared" si="58"/>
        <v>1303020</v>
      </c>
      <c r="J1262" s="117">
        <v>2021</v>
      </c>
      <c r="K1262" s="139">
        <f t="shared" si="59"/>
        <v>4416344</v>
      </c>
    </row>
    <row r="1263" spans="2:11">
      <c r="B1263" s="137" t="s">
        <v>981</v>
      </c>
      <c r="C1263" s="43" t="s">
        <v>980</v>
      </c>
      <c r="D1263" s="46">
        <v>180</v>
      </c>
      <c r="E1263" s="24">
        <v>4286.2555555555555</v>
      </c>
      <c r="F1263" s="19">
        <f t="shared" si="57"/>
        <v>771526</v>
      </c>
      <c r="G1263" s="119">
        <v>1755</v>
      </c>
      <c r="H1263" s="26">
        <v>211.06438746438747</v>
      </c>
      <c r="I1263" s="115">
        <f t="shared" si="58"/>
        <v>370418</v>
      </c>
      <c r="J1263" s="117">
        <v>2021</v>
      </c>
      <c r="K1263" s="139">
        <f t="shared" si="59"/>
        <v>1141944</v>
      </c>
    </row>
    <row r="1264" spans="2:11">
      <c r="B1264" s="137" t="s">
        <v>5102</v>
      </c>
      <c r="C1264" s="43" t="s">
        <v>980</v>
      </c>
      <c r="D1264" s="46">
        <v>110</v>
      </c>
      <c r="E1264" s="24">
        <v>6642.8090909090906</v>
      </c>
      <c r="F1264" s="19">
        <f t="shared" si="57"/>
        <v>730709</v>
      </c>
      <c r="G1264" s="119">
        <v>1072.5</v>
      </c>
      <c r="H1264" s="26">
        <v>370.83263403263402</v>
      </c>
      <c r="I1264" s="115">
        <f t="shared" si="58"/>
        <v>397718</v>
      </c>
      <c r="J1264" s="117">
        <v>2021</v>
      </c>
      <c r="K1264" s="139">
        <f t="shared" si="59"/>
        <v>1128427</v>
      </c>
    </row>
    <row r="1265" spans="2:11">
      <c r="B1265" s="137" t="s">
        <v>982</v>
      </c>
      <c r="C1265" s="43" t="s">
        <v>980</v>
      </c>
      <c r="D1265" s="46">
        <v>90</v>
      </c>
      <c r="E1265" s="24">
        <v>6364.1</v>
      </c>
      <c r="F1265" s="19">
        <f t="shared" si="57"/>
        <v>572769</v>
      </c>
      <c r="G1265" s="119">
        <v>877.5</v>
      </c>
      <c r="H1265" s="26">
        <v>181.13960113960113</v>
      </c>
      <c r="I1265" s="115">
        <f t="shared" si="58"/>
        <v>158950</v>
      </c>
      <c r="J1265" s="117">
        <v>2021</v>
      </c>
      <c r="K1265" s="139">
        <f t="shared" si="59"/>
        <v>731719</v>
      </c>
    </row>
    <row r="1266" spans="2:11">
      <c r="B1266" s="137" t="s">
        <v>5103</v>
      </c>
      <c r="C1266" s="43" t="s">
        <v>980</v>
      </c>
      <c r="D1266" s="46">
        <v>280</v>
      </c>
      <c r="E1266" s="24">
        <v>11007.732142857143</v>
      </c>
      <c r="F1266" s="19">
        <f t="shared" si="57"/>
        <v>3082165</v>
      </c>
      <c r="G1266" s="119">
        <v>2730</v>
      </c>
      <c r="H1266" s="26">
        <v>249.79706959706959</v>
      </c>
      <c r="I1266" s="115">
        <f t="shared" si="58"/>
        <v>681946</v>
      </c>
      <c r="J1266" s="117">
        <v>2021</v>
      </c>
      <c r="K1266" s="139">
        <f t="shared" si="59"/>
        <v>3764111</v>
      </c>
    </row>
    <row r="1267" spans="2:11">
      <c r="B1267" s="137" t="s">
        <v>983</v>
      </c>
      <c r="C1267" s="43" t="s">
        <v>984</v>
      </c>
      <c r="D1267" s="46">
        <v>180</v>
      </c>
      <c r="E1267" s="24">
        <v>12327.377777777778</v>
      </c>
      <c r="F1267" s="19">
        <f t="shared" si="57"/>
        <v>2218928</v>
      </c>
      <c r="G1267" s="119">
        <v>1755</v>
      </c>
      <c r="H1267" s="26">
        <v>380.40170940170941</v>
      </c>
      <c r="I1267" s="115">
        <f t="shared" si="58"/>
        <v>667605</v>
      </c>
      <c r="J1267" s="117">
        <v>2021</v>
      </c>
      <c r="K1267" s="139">
        <f t="shared" si="59"/>
        <v>2886533</v>
      </c>
    </row>
    <row r="1268" spans="2:11">
      <c r="B1268" s="137" t="s">
        <v>5104</v>
      </c>
      <c r="C1268" s="43" t="s">
        <v>984</v>
      </c>
      <c r="D1268" s="46">
        <v>220</v>
      </c>
      <c r="E1268" s="24">
        <v>10834.895454545454</v>
      </c>
      <c r="F1268" s="19">
        <f t="shared" si="57"/>
        <v>2383677</v>
      </c>
      <c r="G1268" s="119">
        <v>2145</v>
      </c>
      <c r="H1268" s="26">
        <v>310.51235431235432</v>
      </c>
      <c r="I1268" s="115">
        <f t="shared" si="58"/>
        <v>666049</v>
      </c>
      <c r="J1268" s="117">
        <v>2021</v>
      </c>
      <c r="K1268" s="139">
        <f t="shared" si="59"/>
        <v>3049726</v>
      </c>
    </row>
    <row r="1269" spans="2:11">
      <c r="B1269" s="137" t="s">
        <v>985</v>
      </c>
      <c r="C1269" s="43" t="s">
        <v>980</v>
      </c>
      <c r="D1269" s="46">
        <v>160</v>
      </c>
      <c r="E1269" s="24">
        <v>5673.71875</v>
      </c>
      <c r="F1269" s="19">
        <f t="shared" si="57"/>
        <v>907795</v>
      </c>
      <c r="G1269" s="119">
        <v>1560</v>
      </c>
      <c r="H1269" s="26">
        <v>216.92884615384617</v>
      </c>
      <c r="I1269" s="115">
        <f t="shared" si="58"/>
        <v>338409</v>
      </c>
      <c r="J1269" s="117">
        <v>2021</v>
      </c>
      <c r="K1269" s="139">
        <f t="shared" si="59"/>
        <v>1246204</v>
      </c>
    </row>
    <row r="1270" spans="2:11">
      <c r="B1270" s="137" t="s">
        <v>5105</v>
      </c>
      <c r="C1270" s="43" t="s">
        <v>980</v>
      </c>
      <c r="D1270" s="46">
        <v>310</v>
      </c>
      <c r="E1270" s="24">
        <v>3931.5967741935483</v>
      </c>
      <c r="F1270" s="19">
        <f t="shared" si="57"/>
        <v>1218795</v>
      </c>
      <c r="G1270" s="119">
        <v>3022.5</v>
      </c>
      <c r="H1270" s="26">
        <v>231.95599669148055</v>
      </c>
      <c r="I1270" s="115">
        <f t="shared" si="58"/>
        <v>701087</v>
      </c>
      <c r="J1270" s="117">
        <v>2021</v>
      </c>
      <c r="K1270" s="139">
        <f t="shared" si="59"/>
        <v>1919882</v>
      </c>
    </row>
    <row r="1271" spans="2:11">
      <c r="B1271" s="137" t="s">
        <v>986</v>
      </c>
      <c r="C1271" s="43" t="s">
        <v>987</v>
      </c>
      <c r="D1271" s="46">
        <v>400</v>
      </c>
      <c r="E1271" s="24">
        <v>8344.76</v>
      </c>
      <c r="F1271" s="19">
        <f t="shared" si="57"/>
        <v>3337904</v>
      </c>
      <c r="G1271" s="119">
        <v>3900</v>
      </c>
      <c r="H1271" s="26">
        <v>241.31820512820514</v>
      </c>
      <c r="I1271" s="115">
        <f t="shared" si="58"/>
        <v>941141</v>
      </c>
      <c r="J1271" s="117">
        <v>2021</v>
      </c>
      <c r="K1271" s="139">
        <f t="shared" si="59"/>
        <v>4279045</v>
      </c>
    </row>
    <row r="1272" spans="2:11">
      <c r="B1272" s="137" t="s">
        <v>988</v>
      </c>
      <c r="C1272" s="43" t="s">
        <v>989</v>
      </c>
      <c r="D1272" s="46">
        <v>470</v>
      </c>
      <c r="E1272" s="24">
        <v>0</v>
      </c>
      <c r="F1272" s="19">
        <f t="shared" si="57"/>
        <v>0</v>
      </c>
      <c r="G1272" s="119">
        <v>4582.5</v>
      </c>
      <c r="H1272" s="26">
        <v>89.148936170212764</v>
      </c>
      <c r="I1272" s="115">
        <f t="shared" si="58"/>
        <v>408525</v>
      </c>
      <c r="J1272" s="117">
        <v>2021</v>
      </c>
      <c r="K1272" s="139">
        <f t="shared" si="59"/>
        <v>408525</v>
      </c>
    </row>
    <row r="1273" spans="2:11">
      <c r="B1273" s="137" t="s">
        <v>990</v>
      </c>
      <c r="C1273" s="43" t="s">
        <v>895</v>
      </c>
      <c r="D1273" s="46">
        <v>580</v>
      </c>
      <c r="E1273" s="24">
        <v>11329.187931034483</v>
      </c>
      <c r="F1273" s="19">
        <f t="shared" si="57"/>
        <v>6570929</v>
      </c>
      <c r="G1273" s="119">
        <v>10498</v>
      </c>
      <c r="H1273" s="26">
        <v>146.24880929700896</v>
      </c>
      <c r="I1273" s="115">
        <f t="shared" si="58"/>
        <v>1535320</v>
      </c>
      <c r="J1273" s="117">
        <v>2021</v>
      </c>
      <c r="K1273" s="139">
        <f t="shared" si="59"/>
        <v>8106249</v>
      </c>
    </row>
    <row r="1274" spans="2:11">
      <c r="B1274" s="137" t="s">
        <v>5106</v>
      </c>
      <c r="C1274" s="43" t="s">
        <v>895</v>
      </c>
      <c r="D1274" s="46">
        <v>130</v>
      </c>
      <c r="E1274" s="24">
        <v>5475.7615384615383</v>
      </c>
      <c r="F1274" s="19">
        <f t="shared" si="57"/>
        <v>711849</v>
      </c>
      <c r="G1274" s="119">
        <v>2353</v>
      </c>
      <c r="H1274" s="26">
        <v>140.51083722906927</v>
      </c>
      <c r="I1274" s="115">
        <f t="shared" si="58"/>
        <v>330622</v>
      </c>
      <c r="J1274" s="117">
        <v>2021</v>
      </c>
      <c r="K1274" s="139">
        <f t="shared" si="59"/>
        <v>1042471</v>
      </c>
    </row>
    <row r="1275" spans="2:11">
      <c r="B1275" s="137" t="s">
        <v>5107</v>
      </c>
      <c r="C1275" s="43" t="s">
        <v>984</v>
      </c>
      <c r="D1275" s="46">
        <v>140</v>
      </c>
      <c r="E1275" s="24">
        <v>6341.3642857142859</v>
      </c>
      <c r="F1275" s="19">
        <f t="shared" si="57"/>
        <v>887791</v>
      </c>
      <c r="G1275" s="119">
        <v>1365</v>
      </c>
      <c r="H1275" s="26">
        <v>195.6</v>
      </c>
      <c r="I1275" s="115">
        <f t="shared" si="58"/>
        <v>266994</v>
      </c>
      <c r="J1275" s="117">
        <v>2021</v>
      </c>
      <c r="K1275" s="139">
        <f t="shared" si="59"/>
        <v>1154785</v>
      </c>
    </row>
    <row r="1276" spans="2:11">
      <c r="B1276" s="137" t="s">
        <v>5108</v>
      </c>
      <c r="C1276" s="43" t="s">
        <v>909</v>
      </c>
      <c r="D1276" s="46">
        <v>190</v>
      </c>
      <c r="E1276" s="24">
        <v>6009.9894736842107</v>
      </c>
      <c r="F1276" s="19">
        <f t="shared" si="57"/>
        <v>1141898</v>
      </c>
      <c r="G1276" s="119">
        <v>3439</v>
      </c>
      <c r="H1276" s="26">
        <v>175.49898226228555</v>
      </c>
      <c r="I1276" s="115">
        <f t="shared" si="58"/>
        <v>603541</v>
      </c>
      <c r="J1276" s="117">
        <v>2021</v>
      </c>
      <c r="K1276" s="139">
        <f t="shared" si="59"/>
        <v>1745439</v>
      </c>
    </row>
    <row r="1277" spans="2:11">
      <c r="B1277" s="137" t="s">
        <v>5109</v>
      </c>
      <c r="C1277" s="43" t="s">
        <v>909</v>
      </c>
      <c r="D1277" s="46">
        <v>230</v>
      </c>
      <c r="E1277" s="24">
        <v>6535.7478260869566</v>
      </c>
      <c r="F1277" s="19">
        <f t="shared" si="57"/>
        <v>1503222</v>
      </c>
      <c r="G1277" s="119">
        <v>4163</v>
      </c>
      <c r="H1277" s="26">
        <v>211.11169829449915</v>
      </c>
      <c r="I1277" s="115">
        <f t="shared" si="58"/>
        <v>878858</v>
      </c>
      <c r="J1277" s="117">
        <v>2021</v>
      </c>
      <c r="K1277" s="139">
        <f t="shared" si="59"/>
        <v>2382080</v>
      </c>
    </row>
    <row r="1278" spans="2:11">
      <c r="B1278" s="137" t="s">
        <v>991</v>
      </c>
      <c r="C1278" s="43" t="s">
        <v>992</v>
      </c>
      <c r="D1278" s="46">
        <v>580</v>
      </c>
      <c r="E1278" s="24">
        <v>4813.3344827586207</v>
      </c>
      <c r="F1278" s="19">
        <f t="shared" si="57"/>
        <v>2791734</v>
      </c>
      <c r="G1278" s="119">
        <v>10498</v>
      </c>
      <c r="H1278" s="26">
        <v>97.90541055439131</v>
      </c>
      <c r="I1278" s="115">
        <f t="shared" si="58"/>
        <v>1027811</v>
      </c>
      <c r="J1278" s="117">
        <v>2021</v>
      </c>
      <c r="K1278" s="139">
        <f t="shared" si="59"/>
        <v>3819545</v>
      </c>
    </row>
    <row r="1279" spans="2:11">
      <c r="B1279" s="137" t="s">
        <v>5110</v>
      </c>
      <c r="C1279" s="43" t="s">
        <v>993</v>
      </c>
      <c r="D1279" s="46">
        <v>120</v>
      </c>
      <c r="E1279" s="24">
        <v>3888.6333333333332</v>
      </c>
      <c r="F1279" s="19">
        <f t="shared" si="57"/>
        <v>466636</v>
      </c>
      <c r="G1279" s="119">
        <v>2592</v>
      </c>
      <c r="H1279" s="26">
        <v>142.02893518518519</v>
      </c>
      <c r="I1279" s="115">
        <f t="shared" si="58"/>
        <v>368139</v>
      </c>
      <c r="J1279" s="117">
        <v>2021</v>
      </c>
      <c r="K1279" s="139">
        <f t="shared" si="59"/>
        <v>834775</v>
      </c>
    </row>
    <row r="1280" spans="2:11">
      <c r="B1280" s="137" t="s">
        <v>994</v>
      </c>
      <c r="C1280" s="43" t="s">
        <v>974</v>
      </c>
      <c r="D1280" s="46">
        <v>160</v>
      </c>
      <c r="E1280" s="24">
        <v>6389.6062499999998</v>
      </c>
      <c r="F1280" s="19">
        <f t="shared" si="57"/>
        <v>1022337</v>
      </c>
      <c r="G1280" s="119">
        <v>5184</v>
      </c>
      <c r="H1280" s="26">
        <v>103.44560185185185</v>
      </c>
      <c r="I1280" s="115">
        <f t="shared" si="58"/>
        <v>536262</v>
      </c>
      <c r="J1280" s="117">
        <v>2021</v>
      </c>
      <c r="K1280" s="139">
        <f t="shared" si="59"/>
        <v>1558599</v>
      </c>
    </row>
    <row r="1281" spans="2:11">
      <c r="B1281" s="137" t="s">
        <v>995</v>
      </c>
      <c r="C1281" s="43" t="s">
        <v>974</v>
      </c>
      <c r="D1281" s="46">
        <v>590</v>
      </c>
      <c r="E1281" s="24">
        <v>20402.381355932204</v>
      </c>
      <c r="F1281" s="19">
        <f t="shared" si="57"/>
        <v>12037405</v>
      </c>
      <c r="G1281" s="119">
        <v>19116</v>
      </c>
      <c r="H1281" s="26">
        <v>118.46468926553672</v>
      </c>
      <c r="I1281" s="115">
        <f t="shared" si="58"/>
        <v>2264571</v>
      </c>
      <c r="J1281" s="117">
        <v>2021</v>
      </c>
      <c r="K1281" s="139">
        <f t="shared" si="59"/>
        <v>14301976</v>
      </c>
    </row>
    <row r="1282" spans="2:11">
      <c r="B1282" s="137" t="s">
        <v>996</v>
      </c>
      <c r="C1282" s="43" t="s">
        <v>997</v>
      </c>
      <c r="D1282" s="46">
        <v>370</v>
      </c>
      <c r="E1282" s="24">
        <v>15875.4</v>
      </c>
      <c r="F1282" s="19">
        <f t="shared" si="57"/>
        <v>5873898</v>
      </c>
      <c r="G1282" s="119">
        <v>11988</v>
      </c>
      <c r="H1282" s="26">
        <v>154.56097764431098</v>
      </c>
      <c r="I1282" s="115">
        <f t="shared" si="58"/>
        <v>1852877</v>
      </c>
      <c r="J1282" s="117">
        <v>2021</v>
      </c>
      <c r="K1282" s="139">
        <f t="shared" si="59"/>
        <v>7726775</v>
      </c>
    </row>
    <row r="1283" spans="2:11">
      <c r="B1283" s="137" t="s">
        <v>5111</v>
      </c>
      <c r="C1283" s="43" t="s">
        <v>997</v>
      </c>
      <c r="D1283" s="46">
        <v>270</v>
      </c>
      <c r="E1283" s="24">
        <v>11532.559259259258</v>
      </c>
      <c r="F1283" s="19">
        <f t="shared" si="57"/>
        <v>3113791</v>
      </c>
      <c r="G1283" s="119">
        <v>8748</v>
      </c>
      <c r="H1283" s="26">
        <v>106.10516689529035</v>
      </c>
      <c r="I1283" s="115">
        <f t="shared" si="58"/>
        <v>928208</v>
      </c>
      <c r="J1283" s="117">
        <v>2021</v>
      </c>
      <c r="K1283" s="139">
        <f t="shared" si="59"/>
        <v>4041999</v>
      </c>
    </row>
    <row r="1284" spans="2:11">
      <c r="B1284" s="137" t="s">
        <v>5112</v>
      </c>
      <c r="C1284" s="43" t="s">
        <v>909</v>
      </c>
      <c r="D1284" s="46">
        <v>50</v>
      </c>
      <c r="E1284" s="24">
        <v>5509.08</v>
      </c>
      <c r="F1284" s="19">
        <f t="shared" si="57"/>
        <v>275454</v>
      </c>
      <c r="G1284" s="119">
        <v>1357.5</v>
      </c>
      <c r="H1284" s="26">
        <v>202.03756906077348</v>
      </c>
      <c r="I1284" s="115">
        <f t="shared" si="58"/>
        <v>274266</v>
      </c>
      <c r="J1284" s="117">
        <v>2021</v>
      </c>
      <c r="K1284" s="139">
        <f t="shared" si="59"/>
        <v>549720</v>
      </c>
    </row>
    <row r="1285" spans="2:11">
      <c r="B1285" s="137" t="s">
        <v>5113</v>
      </c>
      <c r="C1285" s="43" t="s">
        <v>909</v>
      </c>
      <c r="D1285" s="46">
        <v>410</v>
      </c>
      <c r="E1285" s="24">
        <v>30341.736585365852</v>
      </c>
      <c r="F1285" s="19">
        <f t="shared" si="57"/>
        <v>12440112</v>
      </c>
      <c r="G1285" s="119">
        <v>7421</v>
      </c>
      <c r="H1285" s="26">
        <v>155.18690203476621</v>
      </c>
      <c r="I1285" s="115">
        <f t="shared" si="58"/>
        <v>1151642</v>
      </c>
      <c r="J1285" s="117">
        <v>2021</v>
      </c>
      <c r="K1285" s="139">
        <f t="shared" si="59"/>
        <v>13591754</v>
      </c>
    </row>
    <row r="1286" spans="2:11">
      <c r="B1286" s="137" t="s">
        <v>998</v>
      </c>
      <c r="C1286" s="43" t="s">
        <v>926</v>
      </c>
      <c r="D1286" s="46">
        <v>140</v>
      </c>
      <c r="E1286" s="24">
        <v>12834.292857142857</v>
      </c>
      <c r="F1286" s="19">
        <f t="shared" si="57"/>
        <v>1796801</v>
      </c>
      <c r="G1286" s="119">
        <v>1267</v>
      </c>
      <c r="H1286" s="26">
        <v>1419.8468823993685</v>
      </c>
      <c r="I1286" s="115">
        <f t="shared" si="58"/>
        <v>1798946</v>
      </c>
      <c r="J1286" s="117">
        <v>2021</v>
      </c>
      <c r="K1286" s="139">
        <f t="shared" si="59"/>
        <v>3595747</v>
      </c>
    </row>
    <row r="1287" spans="2:11">
      <c r="B1287" s="137" t="s">
        <v>5114</v>
      </c>
      <c r="C1287" s="43" t="s">
        <v>926</v>
      </c>
      <c r="D1287" s="46">
        <v>330</v>
      </c>
      <c r="E1287" s="24">
        <v>25108.709090909091</v>
      </c>
      <c r="F1287" s="19">
        <f t="shared" si="57"/>
        <v>8285874</v>
      </c>
      <c r="G1287" s="119">
        <v>2986.5</v>
      </c>
      <c r="H1287" s="26">
        <v>884.40348233718396</v>
      </c>
      <c r="I1287" s="115">
        <f t="shared" si="58"/>
        <v>2641271</v>
      </c>
      <c r="J1287" s="117">
        <v>2021</v>
      </c>
      <c r="K1287" s="139">
        <f t="shared" si="59"/>
        <v>10927145</v>
      </c>
    </row>
    <row r="1288" spans="2:11">
      <c r="B1288" s="137" t="s">
        <v>5115</v>
      </c>
      <c r="C1288" s="43" t="s">
        <v>913</v>
      </c>
      <c r="D1288" s="46">
        <v>370</v>
      </c>
      <c r="E1288" s="24">
        <v>3753.2918918918917</v>
      </c>
      <c r="F1288" s="19">
        <f t="shared" si="57"/>
        <v>1388718</v>
      </c>
      <c r="G1288" s="119">
        <v>3607.5</v>
      </c>
      <c r="H1288" s="26">
        <v>644.67858627858629</v>
      </c>
      <c r="I1288" s="115">
        <f t="shared" si="58"/>
        <v>2325678</v>
      </c>
      <c r="J1288" s="117">
        <v>2021</v>
      </c>
      <c r="K1288" s="139">
        <f t="shared" si="59"/>
        <v>3714396</v>
      </c>
    </row>
    <row r="1289" spans="2:11">
      <c r="B1289" s="137" t="s">
        <v>5116</v>
      </c>
      <c r="C1289" s="43" t="s">
        <v>913</v>
      </c>
      <c r="D1289" s="46">
        <v>260</v>
      </c>
      <c r="E1289" s="24">
        <v>8079.0384615384619</v>
      </c>
      <c r="F1289" s="19">
        <f t="shared" si="57"/>
        <v>2100550</v>
      </c>
      <c r="G1289" s="119">
        <v>2535</v>
      </c>
      <c r="H1289" s="26">
        <v>1001.5471400394478</v>
      </c>
      <c r="I1289" s="115">
        <f t="shared" si="58"/>
        <v>2538922</v>
      </c>
      <c r="J1289" s="117">
        <v>2021</v>
      </c>
      <c r="K1289" s="139">
        <f t="shared" si="59"/>
        <v>4639472</v>
      </c>
    </row>
    <row r="1290" spans="2:11">
      <c r="B1290" s="137" t="s">
        <v>999</v>
      </c>
      <c r="C1290" s="43" t="s">
        <v>1000</v>
      </c>
      <c r="D1290" s="46">
        <v>380</v>
      </c>
      <c r="E1290" s="24">
        <v>6311.765789473684</v>
      </c>
      <c r="F1290" s="19">
        <f t="shared" si="57"/>
        <v>2398471</v>
      </c>
      <c r="G1290" s="119">
        <v>3705</v>
      </c>
      <c r="H1290" s="26">
        <v>673.21403508771925</v>
      </c>
      <c r="I1290" s="115">
        <f t="shared" si="58"/>
        <v>2494258</v>
      </c>
      <c r="J1290" s="117">
        <v>2021</v>
      </c>
      <c r="K1290" s="139">
        <f t="shared" si="59"/>
        <v>4892729</v>
      </c>
    </row>
    <row r="1291" spans="2:11">
      <c r="B1291" s="137" t="s">
        <v>5117</v>
      </c>
      <c r="C1291" s="43" t="s">
        <v>926</v>
      </c>
      <c r="D1291" s="46">
        <v>450</v>
      </c>
      <c r="E1291" s="24">
        <v>10187.931111111111</v>
      </c>
      <c r="F1291" s="19">
        <f t="shared" si="57"/>
        <v>4584569</v>
      </c>
      <c r="G1291" s="119">
        <v>4072.5</v>
      </c>
      <c r="H1291" s="26">
        <v>902.23449969306319</v>
      </c>
      <c r="I1291" s="115">
        <f t="shared" si="58"/>
        <v>3674350</v>
      </c>
      <c r="J1291" s="117">
        <v>2021</v>
      </c>
      <c r="K1291" s="139">
        <f t="shared" si="59"/>
        <v>8258919</v>
      </c>
    </row>
    <row r="1292" spans="2:11">
      <c r="B1292" s="137" t="s">
        <v>5118</v>
      </c>
      <c r="C1292" s="43" t="s">
        <v>926</v>
      </c>
      <c r="D1292" s="46">
        <v>310</v>
      </c>
      <c r="E1292" s="24">
        <v>17668.629032258064</v>
      </c>
      <c r="F1292" s="19">
        <f t="shared" ref="F1292:F1355" si="60">IFERROR(D1292*E1292,0)</f>
        <v>5477275</v>
      </c>
      <c r="G1292" s="119">
        <v>2805.5</v>
      </c>
      <c r="H1292" s="26">
        <v>1172.7235786847264</v>
      </c>
      <c r="I1292" s="115">
        <f t="shared" ref="I1292:I1355" si="61">IFERROR(G1292*H1292,"")</f>
        <v>3290076</v>
      </c>
      <c r="J1292" s="117">
        <v>2021</v>
      </c>
      <c r="K1292" s="139">
        <f t="shared" ref="K1292:K1355" si="62">IFERROR(ROUND((F1292+I1292),0),0)</f>
        <v>8767351</v>
      </c>
    </row>
    <row r="1293" spans="2:11">
      <c r="B1293" s="137" t="s">
        <v>1001</v>
      </c>
      <c r="C1293" s="43" t="s">
        <v>1002</v>
      </c>
      <c r="D1293" s="46">
        <v>200</v>
      </c>
      <c r="E1293" s="24">
        <v>9934.0550000000003</v>
      </c>
      <c r="F1293" s="19">
        <f t="shared" si="60"/>
        <v>1986811</v>
      </c>
      <c r="G1293" s="119">
        <v>1950</v>
      </c>
      <c r="H1293" s="26">
        <v>260.80564102564102</v>
      </c>
      <c r="I1293" s="115">
        <f t="shared" si="61"/>
        <v>508571</v>
      </c>
      <c r="J1293" s="117">
        <v>2021</v>
      </c>
      <c r="K1293" s="139">
        <f t="shared" si="62"/>
        <v>2495382</v>
      </c>
    </row>
    <row r="1294" spans="2:11">
      <c r="B1294" s="137" t="s">
        <v>1003</v>
      </c>
      <c r="C1294" s="43" t="s">
        <v>1002</v>
      </c>
      <c r="D1294" s="46">
        <v>1120</v>
      </c>
      <c r="E1294" s="24">
        <v>8888.0330357142866</v>
      </c>
      <c r="F1294" s="19">
        <f t="shared" si="60"/>
        <v>9954597.0000000019</v>
      </c>
      <c r="G1294" s="119">
        <v>10920</v>
      </c>
      <c r="H1294" s="26">
        <v>46.572435897435895</v>
      </c>
      <c r="I1294" s="115">
        <f t="shared" si="61"/>
        <v>508571</v>
      </c>
      <c r="J1294" s="117">
        <v>2021</v>
      </c>
      <c r="K1294" s="139">
        <f t="shared" si="62"/>
        <v>10463168</v>
      </c>
    </row>
    <row r="1295" spans="2:11">
      <c r="B1295" s="137" t="s">
        <v>1004</v>
      </c>
      <c r="C1295" s="43" t="s">
        <v>1002</v>
      </c>
      <c r="D1295" s="46">
        <v>200</v>
      </c>
      <c r="E1295" s="24">
        <v>9934.0550000000003</v>
      </c>
      <c r="F1295" s="19">
        <f t="shared" si="60"/>
        <v>1986811</v>
      </c>
      <c r="G1295" s="119">
        <v>1950</v>
      </c>
      <c r="H1295" s="26">
        <v>260.80564102564102</v>
      </c>
      <c r="I1295" s="115">
        <f t="shared" si="61"/>
        <v>508571</v>
      </c>
      <c r="J1295" s="117">
        <v>2021</v>
      </c>
      <c r="K1295" s="139">
        <f t="shared" si="62"/>
        <v>2495382</v>
      </c>
    </row>
    <row r="1296" spans="2:11">
      <c r="B1296" s="137" t="s">
        <v>5119</v>
      </c>
      <c r="C1296" s="43" t="s">
        <v>1002</v>
      </c>
      <c r="D1296" s="46">
        <v>80</v>
      </c>
      <c r="E1296" s="24">
        <v>6949.6125000000002</v>
      </c>
      <c r="F1296" s="19">
        <f t="shared" si="60"/>
        <v>555969</v>
      </c>
      <c r="G1296" s="119">
        <v>780</v>
      </c>
      <c r="H1296" s="26">
        <v>201.50641025641025</v>
      </c>
      <c r="I1296" s="115">
        <f t="shared" si="61"/>
        <v>157175</v>
      </c>
      <c r="J1296" s="117">
        <v>2021</v>
      </c>
      <c r="K1296" s="139">
        <f t="shared" si="62"/>
        <v>713144</v>
      </c>
    </row>
    <row r="1297" spans="2:11">
      <c r="B1297" s="137" t="s">
        <v>1005</v>
      </c>
      <c r="C1297" s="43" t="s">
        <v>1000</v>
      </c>
      <c r="D1297" s="46">
        <v>380</v>
      </c>
      <c r="E1297" s="24">
        <v>6311.765789473684</v>
      </c>
      <c r="F1297" s="19">
        <f t="shared" si="60"/>
        <v>2398471</v>
      </c>
      <c r="G1297" s="119">
        <v>3705</v>
      </c>
      <c r="H1297" s="26">
        <v>673.21403508771925</v>
      </c>
      <c r="I1297" s="115">
        <f t="shared" si="61"/>
        <v>2494258</v>
      </c>
      <c r="J1297" s="117">
        <v>2021</v>
      </c>
      <c r="K1297" s="139">
        <f t="shared" si="62"/>
        <v>4892729</v>
      </c>
    </row>
    <row r="1298" spans="2:11">
      <c r="B1298" s="137" t="s">
        <v>1006</v>
      </c>
      <c r="C1298" s="43" t="s">
        <v>1000</v>
      </c>
      <c r="D1298" s="46">
        <v>190</v>
      </c>
      <c r="E1298" s="24">
        <v>18678.494736842105</v>
      </c>
      <c r="F1298" s="19">
        <f t="shared" si="60"/>
        <v>3548914</v>
      </c>
      <c r="G1298" s="119">
        <v>1852.5</v>
      </c>
      <c r="H1298" s="26">
        <v>1384.7919028340082</v>
      </c>
      <c r="I1298" s="115">
        <f t="shared" si="61"/>
        <v>2565327</v>
      </c>
      <c r="J1298" s="117">
        <v>2021</v>
      </c>
      <c r="K1298" s="139">
        <f t="shared" si="62"/>
        <v>6114241</v>
      </c>
    </row>
    <row r="1299" spans="2:11">
      <c r="B1299" s="137" t="s">
        <v>1007</v>
      </c>
      <c r="C1299" s="43" t="s">
        <v>984</v>
      </c>
      <c r="D1299" s="46">
        <v>180</v>
      </c>
      <c r="E1299" s="24">
        <v>12327.377777777778</v>
      </c>
      <c r="F1299" s="19">
        <f t="shared" si="60"/>
        <v>2218928</v>
      </c>
      <c r="G1299" s="119">
        <v>1755</v>
      </c>
      <c r="H1299" s="26">
        <v>380.40170940170941</v>
      </c>
      <c r="I1299" s="115">
        <f t="shared" si="61"/>
        <v>667605</v>
      </c>
      <c r="J1299" s="117">
        <v>2021</v>
      </c>
      <c r="K1299" s="139">
        <f t="shared" si="62"/>
        <v>2886533</v>
      </c>
    </row>
    <row r="1300" spans="2:11">
      <c r="B1300" s="137" t="s">
        <v>5120</v>
      </c>
      <c r="C1300" s="43" t="s">
        <v>984</v>
      </c>
      <c r="D1300" s="46">
        <v>420</v>
      </c>
      <c r="E1300" s="24">
        <v>9660.609523809524</v>
      </c>
      <c r="F1300" s="19">
        <f t="shared" si="60"/>
        <v>4057456</v>
      </c>
      <c r="G1300" s="119">
        <v>4095</v>
      </c>
      <c r="H1300" s="26">
        <v>218.02979242979242</v>
      </c>
      <c r="I1300" s="115">
        <f t="shared" si="61"/>
        <v>892832</v>
      </c>
      <c r="J1300" s="117">
        <v>2021</v>
      </c>
      <c r="K1300" s="139">
        <f t="shared" si="62"/>
        <v>4950288</v>
      </c>
    </row>
    <row r="1301" spans="2:11">
      <c r="B1301" s="137" t="s">
        <v>1008</v>
      </c>
      <c r="C1301" s="43" t="s">
        <v>1000</v>
      </c>
      <c r="D1301" s="46">
        <v>190</v>
      </c>
      <c r="E1301" s="24">
        <v>18678.494736842105</v>
      </c>
      <c r="F1301" s="19">
        <f t="shared" si="60"/>
        <v>3548914</v>
      </c>
      <c r="G1301" s="119">
        <v>1852.5</v>
      </c>
      <c r="H1301" s="26">
        <v>1384.7919028340082</v>
      </c>
      <c r="I1301" s="115">
        <f t="shared" si="61"/>
        <v>2565327</v>
      </c>
      <c r="J1301" s="117">
        <v>2021</v>
      </c>
      <c r="K1301" s="139">
        <f t="shared" si="62"/>
        <v>6114241</v>
      </c>
    </row>
    <row r="1302" spans="2:11">
      <c r="B1302" s="137" t="s">
        <v>5121</v>
      </c>
      <c r="C1302" s="43" t="s">
        <v>1000</v>
      </c>
      <c r="D1302" s="46">
        <v>250</v>
      </c>
      <c r="E1302" s="24">
        <v>17612.491999999998</v>
      </c>
      <c r="F1302" s="19">
        <f t="shared" si="60"/>
        <v>4403123</v>
      </c>
      <c r="G1302" s="119">
        <v>2437.5</v>
      </c>
      <c r="H1302" s="26">
        <v>1026.2354871794871</v>
      </c>
      <c r="I1302" s="115">
        <f t="shared" si="61"/>
        <v>2501449</v>
      </c>
      <c r="J1302" s="117">
        <v>2021</v>
      </c>
      <c r="K1302" s="139">
        <f t="shared" si="62"/>
        <v>6904572</v>
      </c>
    </row>
    <row r="1303" spans="2:11">
      <c r="B1303" s="137" t="s">
        <v>5122</v>
      </c>
      <c r="C1303" s="43" t="s">
        <v>984</v>
      </c>
      <c r="D1303" s="46">
        <v>480</v>
      </c>
      <c r="E1303" s="24">
        <v>970.67083333333335</v>
      </c>
      <c r="F1303" s="19">
        <f t="shared" si="60"/>
        <v>465922</v>
      </c>
      <c r="G1303" s="119">
        <v>4680</v>
      </c>
      <c r="H1303" s="26">
        <v>91.609615384615381</v>
      </c>
      <c r="I1303" s="115">
        <f t="shared" si="61"/>
        <v>428733</v>
      </c>
      <c r="J1303" s="117">
        <v>2021</v>
      </c>
      <c r="K1303" s="139">
        <f t="shared" si="62"/>
        <v>894655</v>
      </c>
    </row>
    <row r="1304" spans="2:11">
      <c r="B1304" s="137" t="s">
        <v>1009</v>
      </c>
      <c r="C1304" s="43" t="s">
        <v>1010</v>
      </c>
      <c r="D1304" s="46">
        <v>160</v>
      </c>
      <c r="E1304" s="24">
        <v>14705.75625</v>
      </c>
      <c r="F1304" s="19">
        <f t="shared" si="60"/>
        <v>2352921</v>
      </c>
      <c r="G1304" s="119">
        <v>1560</v>
      </c>
      <c r="H1304" s="26">
        <v>1215.1596153846153</v>
      </c>
      <c r="I1304" s="115">
        <f t="shared" si="61"/>
        <v>1895649</v>
      </c>
      <c r="J1304" s="117">
        <v>2021</v>
      </c>
      <c r="K1304" s="139">
        <f t="shared" si="62"/>
        <v>4248570</v>
      </c>
    </row>
    <row r="1305" spans="2:11">
      <c r="B1305" s="137" t="s">
        <v>5123</v>
      </c>
      <c r="C1305" s="43" t="s">
        <v>1010</v>
      </c>
      <c r="D1305" s="46">
        <v>260</v>
      </c>
      <c r="E1305" s="24">
        <v>11089.607692307693</v>
      </c>
      <c r="F1305" s="19">
        <f t="shared" si="60"/>
        <v>2883298</v>
      </c>
      <c r="G1305" s="119">
        <v>2535</v>
      </c>
      <c r="H1305" s="26">
        <v>826.00512820512824</v>
      </c>
      <c r="I1305" s="115">
        <f t="shared" si="61"/>
        <v>2093923</v>
      </c>
      <c r="J1305" s="117">
        <v>2021</v>
      </c>
      <c r="K1305" s="139">
        <f t="shared" si="62"/>
        <v>4977221</v>
      </c>
    </row>
    <row r="1306" spans="2:11">
      <c r="B1306" s="137" t="s">
        <v>1011</v>
      </c>
      <c r="C1306" s="43" t="s">
        <v>980</v>
      </c>
      <c r="D1306" s="46">
        <v>180</v>
      </c>
      <c r="E1306" s="24">
        <v>4286.2555555555555</v>
      </c>
      <c r="F1306" s="19">
        <f t="shared" si="60"/>
        <v>771526</v>
      </c>
      <c r="G1306" s="119">
        <v>1755</v>
      </c>
      <c r="H1306" s="26">
        <v>211.06438746438747</v>
      </c>
      <c r="I1306" s="115">
        <f t="shared" si="61"/>
        <v>370418</v>
      </c>
      <c r="J1306" s="117">
        <v>2021</v>
      </c>
      <c r="K1306" s="139">
        <f t="shared" si="62"/>
        <v>1141944</v>
      </c>
    </row>
    <row r="1307" spans="2:11">
      <c r="B1307" s="137" t="s">
        <v>1012</v>
      </c>
      <c r="C1307" s="43" t="s">
        <v>980</v>
      </c>
      <c r="D1307" s="46">
        <v>50</v>
      </c>
      <c r="E1307" s="24">
        <v>88011.04</v>
      </c>
      <c r="F1307" s="19">
        <f t="shared" si="60"/>
        <v>4400552</v>
      </c>
      <c r="G1307" s="119">
        <v>487.5</v>
      </c>
      <c r="H1307" s="26">
        <v>1091.92</v>
      </c>
      <c r="I1307" s="115">
        <f t="shared" si="61"/>
        <v>532311</v>
      </c>
      <c r="J1307" s="117">
        <v>2021</v>
      </c>
      <c r="K1307" s="139">
        <f t="shared" si="62"/>
        <v>4932863</v>
      </c>
    </row>
    <row r="1308" spans="2:11">
      <c r="B1308" s="137" t="s">
        <v>1013</v>
      </c>
      <c r="C1308" s="43" t="s">
        <v>1010</v>
      </c>
      <c r="D1308" s="46">
        <v>240</v>
      </c>
      <c r="E1308" s="24">
        <v>19001.712500000001</v>
      </c>
      <c r="F1308" s="19">
        <f t="shared" si="60"/>
        <v>4560411</v>
      </c>
      <c r="G1308" s="119">
        <v>2340</v>
      </c>
      <c r="H1308" s="26">
        <v>1141.4692307692308</v>
      </c>
      <c r="I1308" s="115">
        <f t="shared" si="61"/>
        <v>2671038</v>
      </c>
      <c r="J1308" s="117">
        <v>2021</v>
      </c>
      <c r="K1308" s="139">
        <f t="shared" si="62"/>
        <v>7231449</v>
      </c>
    </row>
    <row r="1309" spans="2:11">
      <c r="B1309" s="137" t="s">
        <v>5124</v>
      </c>
      <c r="C1309" s="43" t="s">
        <v>1010</v>
      </c>
      <c r="D1309" s="46">
        <v>200</v>
      </c>
      <c r="E1309" s="24">
        <v>8709.2749999999996</v>
      </c>
      <c r="F1309" s="19">
        <f t="shared" si="60"/>
        <v>1741855</v>
      </c>
      <c r="G1309" s="119">
        <v>1950</v>
      </c>
      <c r="H1309" s="26">
        <v>756.46564102564105</v>
      </c>
      <c r="I1309" s="115">
        <f t="shared" si="61"/>
        <v>1475108</v>
      </c>
      <c r="J1309" s="117">
        <v>2021</v>
      </c>
      <c r="K1309" s="139">
        <f t="shared" si="62"/>
        <v>3216963</v>
      </c>
    </row>
    <row r="1310" spans="2:11">
      <c r="B1310" s="137" t="s">
        <v>1014</v>
      </c>
      <c r="C1310" s="43" t="s">
        <v>1015</v>
      </c>
      <c r="D1310" s="46">
        <v>120</v>
      </c>
      <c r="E1310" s="24">
        <v>5177.6750000000002</v>
      </c>
      <c r="F1310" s="19">
        <f t="shared" si="60"/>
        <v>621321</v>
      </c>
      <c r="G1310" s="119">
        <v>1170</v>
      </c>
      <c r="H1310" s="26">
        <v>1931.7555555555555</v>
      </c>
      <c r="I1310" s="115">
        <f t="shared" si="61"/>
        <v>2260154</v>
      </c>
      <c r="J1310" s="117">
        <v>2021</v>
      </c>
      <c r="K1310" s="139">
        <f t="shared" si="62"/>
        <v>2881475</v>
      </c>
    </row>
    <row r="1311" spans="2:11">
      <c r="B1311" s="137" t="s">
        <v>1016</v>
      </c>
      <c r="C1311" s="43" t="s">
        <v>1015</v>
      </c>
      <c r="D1311" s="46">
        <v>210</v>
      </c>
      <c r="E1311" s="24">
        <v>9021.2523809523809</v>
      </c>
      <c r="F1311" s="19">
        <f t="shared" si="60"/>
        <v>1894463</v>
      </c>
      <c r="G1311" s="119">
        <v>2047.5</v>
      </c>
      <c r="H1311" s="26">
        <v>1114.5699633699633</v>
      </c>
      <c r="I1311" s="115">
        <f t="shared" si="61"/>
        <v>2282082</v>
      </c>
      <c r="J1311" s="117">
        <v>2021</v>
      </c>
      <c r="K1311" s="139">
        <f t="shared" si="62"/>
        <v>4176545</v>
      </c>
    </row>
    <row r="1312" spans="2:11">
      <c r="B1312" s="137" t="s">
        <v>1017</v>
      </c>
      <c r="C1312" s="43" t="s">
        <v>895</v>
      </c>
      <c r="D1312" s="46">
        <v>580</v>
      </c>
      <c r="E1312" s="24">
        <v>11329.187931034483</v>
      </c>
      <c r="F1312" s="19">
        <f t="shared" si="60"/>
        <v>6570929</v>
      </c>
      <c r="G1312" s="119">
        <v>10498</v>
      </c>
      <c r="H1312" s="26">
        <v>146.24880929700896</v>
      </c>
      <c r="I1312" s="115">
        <f t="shared" si="61"/>
        <v>1535320</v>
      </c>
      <c r="J1312" s="117">
        <v>2021</v>
      </c>
      <c r="K1312" s="139">
        <f t="shared" si="62"/>
        <v>8106249</v>
      </c>
    </row>
    <row r="1313" spans="2:11">
      <c r="B1313" s="137" t="s">
        <v>1018</v>
      </c>
      <c r="C1313" s="43" t="s">
        <v>903</v>
      </c>
      <c r="D1313" s="46">
        <v>1890</v>
      </c>
      <c r="E1313" s="24">
        <v>9456.2502645502645</v>
      </c>
      <c r="F1313" s="19">
        <f t="shared" si="60"/>
        <v>17872313</v>
      </c>
      <c r="G1313" s="119">
        <v>18427.5</v>
      </c>
      <c r="H1313" s="26">
        <v>261.52847646180982</v>
      </c>
      <c r="I1313" s="115">
        <f t="shared" si="61"/>
        <v>4819316</v>
      </c>
      <c r="J1313" s="117">
        <v>2021</v>
      </c>
      <c r="K1313" s="139">
        <f t="shared" si="62"/>
        <v>22691629</v>
      </c>
    </row>
    <row r="1314" spans="2:11">
      <c r="B1314" s="137" t="s">
        <v>1019</v>
      </c>
      <c r="C1314" s="43" t="s">
        <v>895</v>
      </c>
      <c r="D1314" s="46">
        <v>310</v>
      </c>
      <c r="E1314" s="24">
        <v>17961.403225806451</v>
      </c>
      <c r="F1314" s="19">
        <f t="shared" si="60"/>
        <v>5568035</v>
      </c>
      <c r="G1314" s="119">
        <v>5611</v>
      </c>
      <c r="H1314" s="26">
        <v>147.15950810907145</v>
      </c>
      <c r="I1314" s="115">
        <f t="shared" si="61"/>
        <v>825711.99999999988</v>
      </c>
      <c r="J1314" s="117">
        <v>2021</v>
      </c>
      <c r="K1314" s="139">
        <f t="shared" si="62"/>
        <v>6393747</v>
      </c>
    </row>
    <row r="1315" spans="2:11">
      <c r="B1315" s="137" t="s">
        <v>5125</v>
      </c>
      <c r="C1315" s="43" t="s">
        <v>1020</v>
      </c>
      <c r="D1315" s="46">
        <v>370</v>
      </c>
      <c r="E1315" s="24">
        <v>12557.232432432433</v>
      </c>
      <c r="F1315" s="19">
        <f t="shared" si="60"/>
        <v>4646176</v>
      </c>
      <c r="G1315" s="119">
        <v>3607.5</v>
      </c>
      <c r="H1315" s="26">
        <v>1362.5444213444214</v>
      </c>
      <c r="I1315" s="115">
        <f t="shared" si="61"/>
        <v>4915379</v>
      </c>
      <c r="J1315" s="117">
        <v>2021</v>
      </c>
      <c r="K1315" s="139">
        <f t="shared" si="62"/>
        <v>9561555</v>
      </c>
    </row>
    <row r="1316" spans="2:11">
      <c r="B1316" s="137" t="s">
        <v>5126</v>
      </c>
      <c r="C1316" s="43" t="s">
        <v>1020</v>
      </c>
      <c r="D1316" s="46">
        <v>90</v>
      </c>
      <c r="E1316" s="24">
        <v>7954.5555555555557</v>
      </c>
      <c r="F1316" s="19">
        <f t="shared" si="60"/>
        <v>715910</v>
      </c>
      <c r="G1316" s="119">
        <v>1755</v>
      </c>
      <c r="H1316" s="26">
        <v>852.51566951566952</v>
      </c>
      <c r="I1316" s="115">
        <f t="shared" si="61"/>
        <v>1496165</v>
      </c>
      <c r="J1316" s="117">
        <v>2021</v>
      </c>
      <c r="K1316" s="139">
        <f t="shared" si="62"/>
        <v>2212075</v>
      </c>
    </row>
    <row r="1317" spans="2:11">
      <c r="B1317" s="137" t="s">
        <v>1021</v>
      </c>
      <c r="C1317" s="43" t="s">
        <v>903</v>
      </c>
      <c r="D1317" s="46">
        <v>1890</v>
      </c>
      <c r="E1317" s="24">
        <v>9456.2502645502645</v>
      </c>
      <c r="F1317" s="19">
        <f t="shared" si="60"/>
        <v>17872313</v>
      </c>
      <c r="G1317" s="119">
        <v>18427.5</v>
      </c>
      <c r="H1317" s="26">
        <v>261.52847646180982</v>
      </c>
      <c r="I1317" s="115">
        <f t="shared" si="61"/>
        <v>4819316</v>
      </c>
      <c r="J1317" s="117">
        <v>2021</v>
      </c>
      <c r="K1317" s="139">
        <f t="shared" si="62"/>
        <v>22691629</v>
      </c>
    </row>
    <row r="1318" spans="2:11">
      <c r="B1318" s="137" t="s">
        <v>1022</v>
      </c>
      <c r="C1318" s="43" t="s">
        <v>1023</v>
      </c>
      <c r="D1318" s="46">
        <v>260</v>
      </c>
      <c r="E1318" s="24">
        <v>16740.223076923077</v>
      </c>
      <c r="F1318" s="19">
        <f t="shared" si="60"/>
        <v>4352458</v>
      </c>
      <c r="G1318" s="119">
        <v>2535</v>
      </c>
      <c r="H1318" s="26">
        <v>310.29625246548324</v>
      </c>
      <c r="I1318" s="115">
        <f t="shared" si="61"/>
        <v>786601</v>
      </c>
      <c r="J1318" s="117">
        <v>2021</v>
      </c>
      <c r="K1318" s="139">
        <f t="shared" si="62"/>
        <v>5139059</v>
      </c>
    </row>
    <row r="1319" spans="2:11">
      <c r="B1319" s="137" t="s">
        <v>5127</v>
      </c>
      <c r="C1319" s="43" t="s">
        <v>1023</v>
      </c>
      <c r="D1319" s="46">
        <v>400</v>
      </c>
      <c r="E1319" s="24">
        <v>6381.67</v>
      </c>
      <c r="F1319" s="19">
        <f t="shared" si="60"/>
        <v>2552668</v>
      </c>
      <c r="G1319" s="119">
        <v>3900</v>
      </c>
      <c r="H1319" s="26">
        <v>243.45871794871795</v>
      </c>
      <c r="I1319" s="115">
        <f t="shared" si="61"/>
        <v>949489</v>
      </c>
      <c r="J1319" s="117">
        <v>2021</v>
      </c>
      <c r="K1319" s="139">
        <f t="shared" si="62"/>
        <v>3502157</v>
      </c>
    </row>
    <row r="1320" spans="2:11">
      <c r="B1320" s="137" t="s">
        <v>5128</v>
      </c>
      <c r="C1320" s="43" t="s">
        <v>1015</v>
      </c>
      <c r="D1320" s="46">
        <v>80</v>
      </c>
      <c r="E1320" s="24">
        <v>18194.05</v>
      </c>
      <c r="F1320" s="19">
        <f t="shared" si="60"/>
        <v>1455524</v>
      </c>
      <c r="G1320" s="119">
        <v>780</v>
      </c>
      <c r="H1320" s="26">
        <v>2411.4243589743592</v>
      </c>
      <c r="I1320" s="115">
        <f t="shared" si="61"/>
        <v>1880911.0000000002</v>
      </c>
      <c r="J1320" s="117">
        <v>2021</v>
      </c>
      <c r="K1320" s="139">
        <f t="shared" si="62"/>
        <v>3336435</v>
      </c>
    </row>
    <row r="1321" spans="2:11">
      <c r="B1321" s="137" t="s">
        <v>5129</v>
      </c>
      <c r="C1321" s="43" t="s">
        <v>1015</v>
      </c>
      <c r="D1321" s="46">
        <v>210</v>
      </c>
      <c r="E1321" s="24">
        <v>25777.642857142859</v>
      </c>
      <c r="F1321" s="19">
        <f t="shared" si="60"/>
        <v>5413305</v>
      </c>
      <c r="G1321" s="119">
        <v>2047.5</v>
      </c>
      <c r="H1321" s="26">
        <v>1687.052503052503</v>
      </c>
      <c r="I1321" s="115">
        <f t="shared" si="61"/>
        <v>3454240</v>
      </c>
      <c r="J1321" s="117">
        <v>2021</v>
      </c>
      <c r="K1321" s="139">
        <f t="shared" si="62"/>
        <v>8867545</v>
      </c>
    </row>
    <row r="1322" spans="2:11">
      <c r="B1322" s="137" t="s">
        <v>1024</v>
      </c>
      <c r="C1322" s="43" t="s">
        <v>923</v>
      </c>
      <c r="D1322" s="46">
        <v>300</v>
      </c>
      <c r="E1322" s="24">
        <v>12238.023333333333</v>
      </c>
      <c r="F1322" s="19">
        <f t="shared" si="60"/>
        <v>3671407</v>
      </c>
      <c r="G1322" s="119">
        <v>2925</v>
      </c>
      <c r="H1322" s="26">
        <v>1159.9641025641026</v>
      </c>
      <c r="I1322" s="115">
        <f t="shared" si="61"/>
        <v>3392895</v>
      </c>
      <c r="J1322" s="117">
        <v>2021</v>
      </c>
      <c r="K1322" s="139">
        <f t="shared" si="62"/>
        <v>7064302</v>
      </c>
    </row>
    <row r="1323" spans="2:11">
      <c r="B1323" s="137" t="s">
        <v>5130</v>
      </c>
      <c r="C1323" s="43" t="s">
        <v>923</v>
      </c>
      <c r="D1323" s="46">
        <v>210</v>
      </c>
      <c r="E1323" s="24">
        <v>20428.323809523808</v>
      </c>
      <c r="F1323" s="19">
        <f t="shared" si="60"/>
        <v>4289948</v>
      </c>
      <c r="G1323" s="119">
        <v>2047.5</v>
      </c>
      <c r="H1323" s="26">
        <v>682.8649572649573</v>
      </c>
      <c r="I1323" s="115">
        <f t="shared" si="61"/>
        <v>1398166</v>
      </c>
      <c r="J1323" s="117">
        <v>2021</v>
      </c>
      <c r="K1323" s="139">
        <f t="shared" si="62"/>
        <v>5688114</v>
      </c>
    </row>
    <row r="1324" spans="2:11">
      <c r="B1324" s="137" t="s">
        <v>1026</v>
      </c>
      <c r="C1324" s="43" t="s">
        <v>1010</v>
      </c>
      <c r="D1324" s="46">
        <v>160</v>
      </c>
      <c r="E1324" s="24">
        <v>14705.75625</v>
      </c>
      <c r="F1324" s="19">
        <f t="shared" si="60"/>
        <v>2352921</v>
      </c>
      <c r="G1324" s="119">
        <v>1560</v>
      </c>
      <c r="H1324" s="26">
        <v>1215.1596153846153</v>
      </c>
      <c r="I1324" s="115">
        <f t="shared" si="61"/>
        <v>1895649</v>
      </c>
      <c r="J1324" s="117">
        <v>2021</v>
      </c>
      <c r="K1324" s="139">
        <f t="shared" si="62"/>
        <v>4248570</v>
      </c>
    </row>
    <row r="1325" spans="2:11">
      <c r="B1325" s="137" t="s">
        <v>1027</v>
      </c>
      <c r="C1325" s="43" t="s">
        <v>1010</v>
      </c>
      <c r="D1325" s="46">
        <v>220</v>
      </c>
      <c r="E1325" s="24">
        <v>19993.963636363635</v>
      </c>
      <c r="F1325" s="19">
        <f t="shared" si="60"/>
        <v>4398672</v>
      </c>
      <c r="G1325" s="119">
        <v>2145</v>
      </c>
      <c r="H1325" s="26">
        <v>1087.2997668997668</v>
      </c>
      <c r="I1325" s="115">
        <f t="shared" si="61"/>
        <v>2332258</v>
      </c>
      <c r="J1325" s="117">
        <v>2021</v>
      </c>
      <c r="K1325" s="139">
        <f t="shared" si="62"/>
        <v>6730930</v>
      </c>
    </row>
    <row r="1326" spans="2:11">
      <c r="B1326" s="137" t="s">
        <v>5131</v>
      </c>
      <c r="C1326" s="43" t="s">
        <v>1028</v>
      </c>
      <c r="D1326" s="46">
        <v>440</v>
      </c>
      <c r="E1326" s="24">
        <v>5044.011363636364</v>
      </c>
      <c r="F1326" s="19">
        <f t="shared" si="60"/>
        <v>2219365</v>
      </c>
      <c r="G1326" s="119">
        <v>4290</v>
      </c>
      <c r="H1326" s="26">
        <v>690.01258741258744</v>
      </c>
      <c r="I1326" s="115">
        <f t="shared" si="61"/>
        <v>2960154</v>
      </c>
      <c r="J1326" s="117">
        <v>2021</v>
      </c>
      <c r="K1326" s="139">
        <f t="shared" si="62"/>
        <v>5179519</v>
      </c>
    </row>
    <row r="1327" spans="2:11">
      <c r="B1327" s="137" t="s">
        <v>5132</v>
      </c>
      <c r="C1327" s="43" t="s">
        <v>1025</v>
      </c>
      <c r="D1327" s="46">
        <v>1380</v>
      </c>
      <c r="E1327" s="24">
        <v>1101.0847826086956</v>
      </c>
      <c r="F1327" s="19">
        <f t="shared" si="60"/>
        <v>1519497</v>
      </c>
      <c r="G1327" s="119">
        <v>13455</v>
      </c>
      <c r="H1327" s="26">
        <v>127.22853957636566</v>
      </c>
      <c r="I1327" s="115">
        <f t="shared" si="61"/>
        <v>1711860</v>
      </c>
      <c r="J1327" s="117">
        <v>2021</v>
      </c>
      <c r="K1327" s="139">
        <f t="shared" si="62"/>
        <v>3231357</v>
      </c>
    </row>
    <row r="1328" spans="2:11">
      <c r="B1328" s="137" t="s">
        <v>3580</v>
      </c>
      <c r="C1328" s="43" t="s">
        <v>3512</v>
      </c>
      <c r="D1328" s="46">
        <v>240</v>
      </c>
      <c r="E1328" s="24">
        <v>8068.2624999999998</v>
      </c>
      <c r="F1328" s="19">
        <f t="shared" si="60"/>
        <v>1936383</v>
      </c>
      <c r="G1328" s="119">
        <v>2340</v>
      </c>
      <c r="H1328" s="26">
        <v>770.54316239316245</v>
      </c>
      <c r="I1328" s="115">
        <f t="shared" si="61"/>
        <v>1803071.0000000002</v>
      </c>
      <c r="J1328" s="117">
        <v>2021</v>
      </c>
      <c r="K1328" s="139">
        <f t="shared" si="62"/>
        <v>3739454</v>
      </c>
    </row>
    <row r="1329" spans="2:11">
      <c r="B1329" s="137" t="s">
        <v>5133</v>
      </c>
      <c r="C1329" s="43" t="s">
        <v>1029</v>
      </c>
      <c r="D1329" s="46">
        <v>520</v>
      </c>
      <c r="E1329" s="24">
        <v>992.40769230769229</v>
      </c>
      <c r="F1329" s="19">
        <f t="shared" si="60"/>
        <v>516052</v>
      </c>
      <c r="G1329" s="119">
        <v>5070</v>
      </c>
      <c r="H1329" s="26">
        <v>77.602564102564102</v>
      </c>
      <c r="I1329" s="115">
        <f t="shared" si="61"/>
        <v>393445</v>
      </c>
      <c r="J1329" s="117">
        <v>2021</v>
      </c>
      <c r="K1329" s="139">
        <f t="shared" si="62"/>
        <v>909497</v>
      </c>
    </row>
    <row r="1330" spans="2:11">
      <c r="B1330" s="137" t="s">
        <v>5134</v>
      </c>
      <c r="C1330" s="43" t="s">
        <v>1025</v>
      </c>
      <c r="D1330" s="46">
        <v>440</v>
      </c>
      <c r="E1330" s="24">
        <v>3860.7</v>
      </c>
      <c r="F1330" s="19">
        <f t="shared" si="60"/>
        <v>1698708</v>
      </c>
      <c r="G1330" s="119">
        <v>4290</v>
      </c>
      <c r="H1330" s="26">
        <v>260.12144522144524</v>
      </c>
      <c r="I1330" s="115">
        <f t="shared" si="61"/>
        <v>1115921</v>
      </c>
      <c r="J1330" s="117">
        <v>2021</v>
      </c>
      <c r="K1330" s="139">
        <f t="shared" si="62"/>
        <v>2814629</v>
      </c>
    </row>
    <row r="1331" spans="2:11">
      <c r="B1331" s="137" t="s">
        <v>1030</v>
      </c>
      <c r="C1331" s="43" t="s">
        <v>987</v>
      </c>
      <c r="D1331" s="46">
        <v>650</v>
      </c>
      <c r="E1331" s="24">
        <v>16865.795384615383</v>
      </c>
      <c r="F1331" s="19">
        <f t="shared" si="60"/>
        <v>10962767</v>
      </c>
      <c r="G1331" s="119">
        <v>6337.5</v>
      </c>
      <c r="H1331" s="26">
        <v>265.63360946745564</v>
      </c>
      <c r="I1331" s="115">
        <f t="shared" si="61"/>
        <v>1683453.0000000002</v>
      </c>
      <c r="J1331" s="117">
        <v>2021</v>
      </c>
      <c r="K1331" s="139">
        <f t="shared" si="62"/>
        <v>12646220</v>
      </c>
    </row>
    <row r="1332" spans="2:11">
      <c r="B1332" s="137" t="s">
        <v>5135</v>
      </c>
      <c r="C1332" s="43" t="s">
        <v>1031</v>
      </c>
      <c r="D1332" s="46">
        <v>490</v>
      </c>
      <c r="E1332" s="24">
        <v>8570.724489795919</v>
      </c>
      <c r="F1332" s="19">
        <f t="shared" si="60"/>
        <v>4199655</v>
      </c>
      <c r="G1332" s="119">
        <v>4777.5</v>
      </c>
      <c r="H1332" s="26">
        <v>322.54903192046049</v>
      </c>
      <c r="I1332" s="115">
        <f t="shared" si="61"/>
        <v>1540978</v>
      </c>
      <c r="J1332" s="117">
        <v>2021</v>
      </c>
      <c r="K1332" s="139">
        <f t="shared" si="62"/>
        <v>5740633</v>
      </c>
    </row>
    <row r="1333" spans="2:11">
      <c r="B1333" s="137" t="s">
        <v>5136</v>
      </c>
      <c r="C1333" s="43" t="s">
        <v>1031</v>
      </c>
      <c r="D1333" s="46">
        <v>750</v>
      </c>
      <c r="E1333" s="24">
        <v>8990.5306666666675</v>
      </c>
      <c r="F1333" s="19">
        <f t="shared" si="60"/>
        <v>6742898.0000000009</v>
      </c>
      <c r="G1333" s="119">
        <v>7312.5</v>
      </c>
      <c r="H1333" s="26">
        <v>262.26078632478635</v>
      </c>
      <c r="I1333" s="115">
        <f t="shared" si="61"/>
        <v>1917782.0000000002</v>
      </c>
      <c r="J1333" s="117">
        <v>2021</v>
      </c>
      <c r="K1333" s="139">
        <f t="shared" si="62"/>
        <v>8660680</v>
      </c>
    </row>
    <row r="1334" spans="2:11">
      <c r="B1334" s="137" t="s">
        <v>1033</v>
      </c>
      <c r="C1334" s="43" t="s">
        <v>738</v>
      </c>
      <c r="D1334" s="46">
        <v>240</v>
      </c>
      <c r="E1334" s="24">
        <v>10363.079166666666</v>
      </c>
      <c r="F1334" s="19">
        <f t="shared" si="60"/>
        <v>2487139</v>
      </c>
      <c r="G1334" s="119">
        <v>2340</v>
      </c>
      <c r="H1334" s="26">
        <v>696.98119658119663</v>
      </c>
      <c r="I1334" s="115">
        <f t="shared" si="61"/>
        <v>1630936</v>
      </c>
      <c r="J1334" s="117">
        <v>2021</v>
      </c>
      <c r="K1334" s="139">
        <f t="shared" si="62"/>
        <v>4118075</v>
      </c>
    </row>
    <row r="1335" spans="2:11">
      <c r="B1335" s="137" t="s">
        <v>1034</v>
      </c>
      <c r="C1335" s="43" t="s">
        <v>1035</v>
      </c>
      <c r="D1335" s="46">
        <v>110</v>
      </c>
      <c r="E1335" s="24">
        <v>10528.745454545455</v>
      </c>
      <c r="F1335" s="19">
        <f t="shared" si="60"/>
        <v>1158162</v>
      </c>
      <c r="G1335" s="119">
        <v>1072.5</v>
      </c>
      <c r="H1335" s="26">
        <v>1147.1151515151514</v>
      </c>
      <c r="I1335" s="115">
        <f t="shared" si="61"/>
        <v>1230281</v>
      </c>
      <c r="J1335" s="117">
        <v>2021</v>
      </c>
      <c r="K1335" s="139">
        <f t="shared" si="62"/>
        <v>2388443</v>
      </c>
    </row>
    <row r="1336" spans="2:11">
      <c r="B1336" s="137" t="s">
        <v>1036</v>
      </c>
      <c r="C1336" s="43" t="s">
        <v>926</v>
      </c>
      <c r="D1336" s="46">
        <v>240</v>
      </c>
      <c r="E1336" s="24">
        <v>8607.5583333333325</v>
      </c>
      <c r="F1336" s="19">
        <f t="shared" si="60"/>
        <v>2065813.9999999998</v>
      </c>
      <c r="G1336" s="119">
        <v>2172</v>
      </c>
      <c r="H1336" s="26">
        <v>915.96823204419888</v>
      </c>
      <c r="I1336" s="115">
        <f t="shared" si="61"/>
        <v>1989483</v>
      </c>
      <c r="J1336" s="117">
        <v>2021</v>
      </c>
      <c r="K1336" s="139">
        <f t="shared" si="62"/>
        <v>4055297</v>
      </c>
    </row>
    <row r="1337" spans="2:11">
      <c r="B1337" s="137" t="s">
        <v>5137</v>
      </c>
      <c r="C1337" s="43" t="s">
        <v>736</v>
      </c>
      <c r="D1337" s="46">
        <v>450</v>
      </c>
      <c r="E1337" s="24">
        <v>10283.724444444444</v>
      </c>
      <c r="F1337" s="19">
        <f t="shared" si="60"/>
        <v>4627676</v>
      </c>
      <c r="G1337" s="119">
        <v>4072.5</v>
      </c>
      <c r="H1337" s="26">
        <v>1318.4277470841007</v>
      </c>
      <c r="I1337" s="115">
        <f t="shared" si="61"/>
        <v>5369297</v>
      </c>
      <c r="J1337" s="117">
        <v>2021</v>
      </c>
      <c r="K1337" s="139">
        <f t="shared" si="62"/>
        <v>9996973</v>
      </c>
    </row>
    <row r="1338" spans="2:11">
      <c r="B1338" s="137" t="s">
        <v>1037</v>
      </c>
      <c r="C1338" s="43" t="s">
        <v>1038</v>
      </c>
      <c r="D1338" s="46">
        <v>140</v>
      </c>
      <c r="E1338" s="24">
        <v>11274.271428571428</v>
      </c>
      <c r="F1338" s="19">
        <f t="shared" si="60"/>
        <v>1578398</v>
      </c>
      <c r="G1338" s="119">
        <v>1267</v>
      </c>
      <c r="H1338" s="26">
        <v>365.73480662983428</v>
      </c>
      <c r="I1338" s="115">
        <f t="shared" si="61"/>
        <v>463386.00000000006</v>
      </c>
      <c r="J1338" s="117">
        <v>2021</v>
      </c>
      <c r="K1338" s="139">
        <f t="shared" si="62"/>
        <v>2041784</v>
      </c>
    </row>
    <row r="1339" spans="2:11">
      <c r="B1339" s="137" t="s">
        <v>5138</v>
      </c>
      <c r="C1339" s="43" t="s">
        <v>1038</v>
      </c>
      <c r="D1339" s="46">
        <v>500</v>
      </c>
      <c r="E1339" s="24">
        <v>4666.5720000000001</v>
      </c>
      <c r="F1339" s="19">
        <f t="shared" si="60"/>
        <v>2333286</v>
      </c>
      <c r="G1339" s="119">
        <v>4525</v>
      </c>
      <c r="H1339" s="26">
        <v>252.5118232044199</v>
      </c>
      <c r="I1339" s="115">
        <f t="shared" si="61"/>
        <v>1142616</v>
      </c>
      <c r="J1339" s="117">
        <v>2021</v>
      </c>
      <c r="K1339" s="139">
        <f t="shared" si="62"/>
        <v>3475902</v>
      </c>
    </row>
    <row r="1340" spans="2:11">
      <c r="B1340" s="137" t="s">
        <v>5139</v>
      </c>
      <c r="C1340" s="43" t="s">
        <v>1038</v>
      </c>
      <c r="D1340" s="46">
        <v>270</v>
      </c>
      <c r="E1340" s="24">
        <v>8659.6703703703697</v>
      </c>
      <c r="F1340" s="19">
        <f t="shared" si="60"/>
        <v>2338111</v>
      </c>
      <c r="G1340" s="119">
        <v>2443.5</v>
      </c>
      <c r="H1340" s="26">
        <v>414.975649682832</v>
      </c>
      <c r="I1340" s="115">
        <f t="shared" si="61"/>
        <v>1013993</v>
      </c>
      <c r="J1340" s="117">
        <v>2021</v>
      </c>
      <c r="K1340" s="139">
        <f t="shared" si="62"/>
        <v>3352104</v>
      </c>
    </row>
    <row r="1341" spans="2:11">
      <c r="B1341" s="137" t="s">
        <v>5140</v>
      </c>
      <c r="C1341" s="43" t="s">
        <v>1038</v>
      </c>
      <c r="D1341" s="46">
        <v>220</v>
      </c>
      <c r="E1341" s="24">
        <v>10333.786363636364</v>
      </c>
      <c r="F1341" s="19">
        <f t="shared" si="60"/>
        <v>2273433</v>
      </c>
      <c r="G1341" s="119">
        <v>1991</v>
      </c>
      <c r="H1341" s="26">
        <v>270.47664490205926</v>
      </c>
      <c r="I1341" s="115">
        <f t="shared" si="61"/>
        <v>538519</v>
      </c>
      <c r="J1341" s="117">
        <v>2021</v>
      </c>
      <c r="K1341" s="139">
        <f t="shared" si="62"/>
        <v>2811952</v>
      </c>
    </row>
    <row r="1342" spans="2:11">
      <c r="B1342" s="137" t="s">
        <v>3581</v>
      </c>
      <c r="C1342" s="43" t="s">
        <v>3512</v>
      </c>
      <c r="D1342" s="46">
        <v>100</v>
      </c>
      <c r="E1342" s="24">
        <v>8068.27</v>
      </c>
      <c r="F1342" s="19">
        <f t="shared" si="60"/>
        <v>806827</v>
      </c>
      <c r="G1342" s="119">
        <v>975</v>
      </c>
      <c r="H1342" s="26">
        <v>770.54256410256414</v>
      </c>
      <c r="I1342" s="115">
        <f t="shared" si="61"/>
        <v>751279</v>
      </c>
      <c r="J1342" s="117">
        <v>2021</v>
      </c>
      <c r="K1342" s="139">
        <f t="shared" si="62"/>
        <v>1558106</v>
      </c>
    </row>
    <row r="1343" spans="2:11">
      <c r="B1343" s="137" t="s">
        <v>3582</v>
      </c>
      <c r="C1343" s="43" t="s">
        <v>3512</v>
      </c>
      <c r="D1343" s="46">
        <v>430</v>
      </c>
      <c r="E1343" s="24">
        <v>8647.0418604651168</v>
      </c>
      <c r="F1343" s="19">
        <f t="shared" si="60"/>
        <v>3718228</v>
      </c>
      <c r="G1343" s="119">
        <v>4193</v>
      </c>
      <c r="H1343" s="26">
        <v>770.45122823753877</v>
      </c>
      <c r="I1343" s="115">
        <f t="shared" si="61"/>
        <v>3230502</v>
      </c>
      <c r="J1343" s="117">
        <v>2021</v>
      </c>
      <c r="K1343" s="139">
        <f t="shared" si="62"/>
        <v>6948730</v>
      </c>
    </row>
    <row r="1344" spans="2:11">
      <c r="B1344" s="137" t="s">
        <v>1039</v>
      </c>
      <c r="C1344" s="43" t="s">
        <v>1040</v>
      </c>
      <c r="D1344" s="46">
        <v>100</v>
      </c>
      <c r="E1344" s="24">
        <v>7645.72</v>
      </c>
      <c r="F1344" s="19">
        <f t="shared" si="60"/>
        <v>764572</v>
      </c>
      <c r="G1344" s="119">
        <v>975</v>
      </c>
      <c r="H1344" s="26">
        <v>338.89128205128208</v>
      </c>
      <c r="I1344" s="115">
        <f t="shared" si="61"/>
        <v>330419</v>
      </c>
      <c r="J1344" s="117">
        <v>2021</v>
      </c>
      <c r="K1344" s="139">
        <f t="shared" si="62"/>
        <v>1094991</v>
      </c>
    </row>
    <row r="1345" spans="2:11">
      <c r="B1345" s="137" t="s">
        <v>5141</v>
      </c>
      <c r="C1345" s="43" t="s">
        <v>1040</v>
      </c>
      <c r="D1345" s="46">
        <v>150</v>
      </c>
      <c r="E1345" s="24">
        <v>1566.9733333333334</v>
      </c>
      <c r="F1345" s="19">
        <f t="shared" si="60"/>
        <v>235046</v>
      </c>
      <c r="G1345" s="119">
        <v>1462.5</v>
      </c>
      <c r="H1345" s="26">
        <v>322.47042735042737</v>
      </c>
      <c r="I1345" s="115">
        <f t="shared" si="61"/>
        <v>471613.00000000006</v>
      </c>
      <c r="J1345" s="117">
        <v>2021</v>
      </c>
      <c r="K1345" s="139">
        <f t="shared" si="62"/>
        <v>706659</v>
      </c>
    </row>
    <row r="1346" spans="2:11">
      <c r="B1346" s="137" t="s">
        <v>5142</v>
      </c>
      <c r="C1346" s="43" t="s">
        <v>3512</v>
      </c>
      <c r="D1346" s="46">
        <v>140</v>
      </c>
      <c r="E1346" s="24">
        <v>16883.714285714286</v>
      </c>
      <c r="F1346" s="19">
        <f t="shared" si="60"/>
        <v>2363720</v>
      </c>
      <c r="G1346" s="119">
        <v>1365</v>
      </c>
      <c r="H1346" s="26">
        <v>0</v>
      </c>
      <c r="I1346" s="115">
        <f t="shared" si="61"/>
        <v>0</v>
      </c>
      <c r="J1346" s="117">
        <v>2021</v>
      </c>
      <c r="K1346" s="139">
        <f t="shared" si="62"/>
        <v>2363720</v>
      </c>
    </row>
    <row r="1347" spans="2:11">
      <c r="B1347" s="137" t="s">
        <v>5143</v>
      </c>
      <c r="C1347" s="43" t="s">
        <v>3512</v>
      </c>
      <c r="D1347" s="46">
        <v>420</v>
      </c>
      <c r="E1347" s="24">
        <v>16883.711904761905</v>
      </c>
      <c r="F1347" s="19">
        <f t="shared" si="60"/>
        <v>7091159</v>
      </c>
      <c r="G1347" s="119">
        <v>4095</v>
      </c>
      <c r="H1347" s="26">
        <v>0</v>
      </c>
      <c r="I1347" s="115">
        <f t="shared" si="61"/>
        <v>0</v>
      </c>
      <c r="J1347" s="117">
        <v>2021</v>
      </c>
      <c r="K1347" s="139">
        <f t="shared" si="62"/>
        <v>7091159</v>
      </c>
    </row>
    <row r="1348" spans="2:11">
      <c r="B1348" s="137" t="s">
        <v>3583</v>
      </c>
      <c r="C1348" s="43" t="s">
        <v>3512</v>
      </c>
      <c r="D1348" s="46">
        <v>280</v>
      </c>
      <c r="E1348" s="24">
        <v>6388.0535714285716</v>
      </c>
      <c r="F1348" s="19">
        <f t="shared" si="60"/>
        <v>1788655</v>
      </c>
      <c r="G1348" s="119">
        <v>2730</v>
      </c>
      <c r="H1348" s="26">
        <v>602.27692307692303</v>
      </c>
      <c r="I1348" s="115">
        <f t="shared" si="61"/>
        <v>1644215.9999999998</v>
      </c>
      <c r="J1348" s="117">
        <v>2021</v>
      </c>
      <c r="K1348" s="139">
        <f t="shared" si="62"/>
        <v>3432871</v>
      </c>
    </row>
    <row r="1349" spans="2:11">
      <c r="B1349" s="137" t="s">
        <v>3584</v>
      </c>
      <c r="C1349" s="43" t="s">
        <v>3512</v>
      </c>
      <c r="D1349" s="46">
        <v>290</v>
      </c>
      <c r="E1349" s="24">
        <v>6388.0517241379312</v>
      </c>
      <c r="F1349" s="19">
        <f t="shared" si="60"/>
        <v>1852535</v>
      </c>
      <c r="G1349" s="119">
        <v>2828</v>
      </c>
      <c r="H1349" s="26">
        <v>602.17043847241871</v>
      </c>
      <c r="I1349" s="115">
        <f t="shared" si="61"/>
        <v>1702938</v>
      </c>
      <c r="J1349" s="117">
        <v>2021</v>
      </c>
      <c r="K1349" s="139">
        <f t="shared" si="62"/>
        <v>3555473</v>
      </c>
    </row>
    <row r="1350" spans="2:11">
      <c r="B1350" s="137" t="s">
        <v>5144</v>
      </c>
      <c r="C1350" s="43" t="s">
        <v>3512</v>
      </c>
      <c r="D1350" s="46">
        <v>140</v>
      </c>
      <c r="E1350" s="24">
        <v>16883.714285714286</v>
      </c>
      <c r="F1350" s="19">
        <f t="shared" si="60"/>
        <v>2363720</v>
      </c>
      <c r="G1350" s="119">
        <v>1365</v>
      </c>
      <c r="H1350" s="26">
        <v>0</v>
      </c>
      <c r="I1350" s="115">
        <f t="shared" si="61"/>
        <v>0</v>
      </c>
      <c r="J1350" s="117">
        <v>2021</v>
      </c>
      <c r="K1350" s="139">
        <f t="shared" si="62"/>
        <v>2363720</v>
      </c>
    </row>
    <row r="1351" spans="2:11">
      <c r="B1351" s="137" t="s">
        <v>5145</v>
      </c>
      <c r="C1351" s="43" t="s">
        <v>3512</v>
      </c>
      <c r="D1351" s="46">
        <v>260</v>
      </c>
      <c r="E1351" s="24">
        <v>16883.711538461539</v>
      </c>
      <c r="F1351" s="19">
        <f t="shared" si="60"/>
        <v>4389765</v>
      </c>
      <c r="G1351" s="119">
        <v>2535</v>
      </c>
      <c r="H1351" s="26">
        <v>0</v>
      </c>
      <c r="I1351" s="115">
        <f t="shared" si="61"/>
        <v>0</v>
      </c>
      <c r="J1351" s="117">
        <v>2021</v>
      </c>
      <c r="K1351" s="139">
        <f t="shared" si="62"/>
        <v>4389765</v>
      </c>
    </row>
    <row r="1352" spans="2:11">
      <c r="B1352" s="137" t="s">
        <v>5146</v>
      </c>
      <c r="C1352" s="43" t="s">
        <v>1041</v>
      </c>
      <c r="D1352" s="46">
        <v>120</v>
      </c>
      <c r="E1352" s="24">
        <v>2091.3916666666669</v>
      </c>
      <c r="F1352" s="19">
        <f t="shared" si="60"/>
        <v>250967.00000000003</v>
      </c>
      <c r="G1352" s="119">
        <v>1170</v>
      </c>
      <c r="H1352" s="26">
        <v>193.94273504273505</v>
      </c>
      <c r="I1352" s="115">
        <f t="shared" si="61"/>
        <v>226913</v>
      </c>
      <c r="J1352" s="117">
        <v>2021</v>
      </c>
      <c r="K1352" s="139">
        <f t="shared" si="62"/>
        <v>477880</v>
      </c>
    </row>
    <row r="1353" spans="2:11">
      <c r="B1353" s="137" t="s">
        <v>5147</v>
      </c>
      <c r="C1353" s="43" t="s">
        <v>1041</v>
      </c>
      <c r="D1353" s="46">
        <v>390</v>
      </c>
      <c r="E1353" s="24">
        <v>3885.1128205128207</v>
      </c>
      <c r="F1353" s="19">
        <f t="shared" si="60"/>
        <v>1515194</v>
      </c>
      <c r="G1353" s="119">
        <v>3802.5</v>
      </c>
      <c r="H1353" s="26">
        <v>221.9111111111111</v>
      </c>
      <c r="I1353" s="115">
        <f t="shared" si="61"/>
        <v>843817</v>
      </c>
      <c r="J1353" s="117">
        <v>2021</v>
      </c>
      <c r="K1353" s="139">
        <f t="shared" si="62"/>
        <v>2359011</v>
      </c>
    </row>
    <row r="1354" spans="2:11">
      <c r="B1354" s="137" t="s">
        <v>1042</v>
      </c>
      <c r="C1354" s="43" t="s">
        <v>1043</v>
      </c>
      <c r="D1354" s="46">
        <v>120</v>
      </c>
      <c r="E1354" s="24">
        <v>6294.9083333333338</v>
      </c>
      <c r="F1354" s="19">
        <f t="shared" si="60"/>
        <v>755389</v>
      </c>
      <c r="G1354" s="119">
        <v>2340</v>
      </c>
      <c r="H1354" s="26">
        <v>628.27777777777783</v>
      </c>
      <c r="I1354" s="115">
        <f t="shared" si="61"/>
        <v>1470170.0000000002</v>
      </c>
      <c r="J1354" s="117">
        <v>2021</v>
      </c>
      <c r="K1354" s="139">
        <f t="shared" si="62"/>
        <v>2225559</v>
      </c>
    </row>
    <row r="1355" spans="2:11">
      <c r="B1355" s="137" t="s">
        <v>1044</v>
      </c>
      <c r="C1355" s="43" t="s">
        <v>1043</v>
      </c>
      <c r="D1355" s="46">
        <v>110</v>
      </c>
      <c r="E1355" s="24">
        <v>30113.336363636365</v>
      </c>
      <c r="F1355" s="19">
        <f t="shared" si="60"/>
        <v>3312467</v>
      </c>
      <c r="G1355" s="119">
        <v>1072.5</v>
      </c>
      <c r="H1355" s="26">
        <v>811.76317016317012</v>
      </c>
      <c r="I1355" s="115">
        <f t="shared" si="61"/>
        <v>870616</v>
      </c>
      <c r="J1355" s="117">
        <v>2021</v>
      </c>
      <c r="K1355" s="139">
        <f t="shared" si="62"/>
        <v>4183083</v>
      </c>
    </row>
    <row r="1356" spans="2:11">
      <c r="B1356" s="137" t="s">
        <v>5148</v>
      </c>
      <c r="C1356" s="43" t="s">
        <v>1045</v>
      </c>
      <c r="D1356" s="46">
        <v>320</v>
      </c>
      <c r="E1356" s="24">
        <v>15438.075000000001</v>
      </c>
      <c r="F1356" s="19">
        <f t="shared" ref="F1356:F1419" si="63">IFERROR(D1356*E1356,0)</f>
        <v>4940184</v>
      </c>
      <c r="G1356" s="119">
        <v>3120</v>
      </c>
      <c r="H1356" s="26">
        <v>1852.1221153846154</v>
      </c>
      <c r="I1356" s="115">
        <f t="shared" ref="I1356:I1419" si="64">IFERROR(G1356*H1356,"")</f>
        <v>5778621</v>
      </c>
      <c r="J1356" s="117">
        <v>2021</v>
      </c>
      <c r="K1356" s="139">
        <f t="shared" ref="K1356:K1419" si="65">IFERROR(ROUND((F1356+I1356),0),0)</f>
        <v>10718805</v>
      </c>
    </row>
    <row r="1357" spans="2:11">
      <c r="B1357" s="137" t="s">
        <v>5149</v>
      </c>
      <c r="C1357" s="43" t="s">
        <v>1045</v>
      </c>
      <c r="D1357" s="46">
        <v>230</v>
      </c>
      <c r="E1357" s="24">
        <v>14184.491304347826</v>
      </c>
      <c r="F1357" s="19">
        <f t="shared" si="63"/>
        <v>3262433</v>
      </c>
      <c r="G1357" s="119">
        <v>2242.5</v>
      </c>
      <c r="H1357" s="26">
        <v>1398.6724637681159</v>
      </c>
      <c r="I1357" s="115">
        <f t="shared" si="64"/>
        <v>3136523</v>
      </c>
      <c r="J1357" s="117">
        <v>2021</v>
      </c>
      <c r="K1357" s="139">
        <f t="shared" si="65"/>
        <v>6398956</v>
      </c>
    </row>
    <row r="1358" spans="2:11">
      <c r="B1358" s="137" t="s">
        <v>1046</v>
      </c>
      <c r="C1358" s="43" t="s">
        <v>1047</v>
      </c>
      <c r="D1358" s="46">
        <v>160</v>
      </c>
      <c r="E1358" s="24">
        <v>4719.1062499999998</v>
      </c>
      <c r="F1358" s="19">
        <f t="shared" si="63"/>
        <v>755057</v>
      </c>
      <c r="G1358" s="119">
        <v>1560</v>
      </c>
      <c r="H1358" s="26">
        <v>227.63653846153846</v>
      </c>
      <c r="I1358" s="115">
        <f t="shared" si="64"/>
        <v>355113</v>
      </c>
      <c r="J1358" s="117">
        <v>2021</v>
      </c>
      <c r="K1358" s="139">
        <f t="shared" si="65"/>
        <v>1110170</v>
      </c>
    </row>
    <row r="1359" spans="2:11">
      <c r="B1359" s="137" t="s">
        <v>1048</v>
      </c>
      <c r="C1359" s="43" t="s">
        <v>1049</v>
      </c>
      <c r="D1359" s="46">
        <v>310</v>
      </c>
      <c r="E1359" s="24">
        <v>4140.2838709677417</v>
      </c>
      <c r="F1359" s="19">
        <f t="shared" si="63"/>
        <v>1283488</v>
      </c>
      <c r="G1359" s="119">
        <v>3022.5</v>
      </c>
      <c r="H1359" s="26">
        <v>171.04218362282879</v>
      </c>
      <c r="I1359" s="115">
        <f t="shared" si="64"/>
        <v>516975</v>
      </c>
      <c r="J1359" s="117">
        <v>2021</v>
      </c>
      <c r="K1359" s="139">
        <f t="shared" si="65"/>
        <v>1800463</v>
      </c>
    </row>
    <row r="1360" spans="2:11">
      <c r="B1360" s="137" t="s">
        <v>5150</v>
      </c>
      <c r="C1360" s="43" t="s">
        <v>1047</v>
      </c>
      <c r="D1360" s="46">
        <v>80</v>
      </c>
      <c r="E1360" s="24">
        <v>14438.475</v>
      </c>
      <c r="F1360" s="19">
        <f t="shared" si="63"/>
        <v>1155078</v>
      </c>
      <c r="G1360" s="119">
        <v>780</v>
      </c>
      <c r="H1360" s="26">
        <v>1878.2333333333333</v>
      </c>
      <c r="I1360" s="115">
        <f t="shared" si="64"/>
        <v>1465022</v>
      </c>
      <c r="J1360" s="117">
        <v>2021</v>
      </c>
      <c r="K1360" s="139">
        <f t="shared" si="65"/>
        <v>2620100</v>
      </c>
    </row>
    <row r="1361" spans="2:11">
      <c r="B1361" s="137" t="s">
        <v>1050</v>
      </c>
      <c r="C1361" s="43" t="s">
        <v>1051</v>
      </c>
      <c r="D1361" s="46">
        <v>270</v>
      </c>
      <c r="E1361" s="24">
        <v>8602.3481481481485</v>
      </c>
      <c r="F1361" s="19">
        <f t="shared" si="63"/>
        <v>2322634</v>
      </c>
      <c r="G1361" s="119">
        <v>2632.5</v>
      </c>
      <c r="H1361" s="26">
        <v>953.62962962962968</v>
      </c>
      <c r="I1361" s="115">
        <f t="shared" si="64"/>
        <v>2510430</v>
      </c>
      <c r="J1361" s="117">
        <v>2021</v>
      </c>
      <c r="K1361" s="139">
        <f t="shared" si="65"/>
        <v>4833064</v>
      </c>
    </row>
    <row r="1362" spans="2:11">
      <c r="B1362" s="137" t="s">
        <v>5151</v>
      </c>
      <c r="C1362" s="43" t="s">
        <v>1051</v>
      </c>
      <c r="D1362" s="46">
        <v>300</v>
      </c>
      <c r="E1362" s="24">
        <v>7373.6966666666667</v>
      </c>
      <c r="F1362" s="19">
        <f t="shared" si="63"/>
        <v>2212109</v>
      </c>
      <c r="G1362" s="119">
        <v>2925</v>
      </c>
      <c r="H1362" s="26">
        <v>1731.4899145299146</v>
      </c>
      <c r="I1362" s="115">
        <f t="shared" si="64"/>
        <v>5064608</v>
      </c>
      <c r="J1362" s="117">
        <v>2021</v>
      </c>
      <c r="K1362" s="139">
        <f t="shared" si="65"/>
        <v>7276717</v>
      </c>
    </row>
    <row r="1363" spans="2:11">
      <c r="B1363" s="137" t="s">
        <v>5152</v>
      </c>
      <c r="C1363" s="43" t="s">
        <v>1052</v>
      </c>
      <c r="D1363" s="46">
        <v>800</v>
      </c>
      <c r="E1363" s="24">
        <v>2313.7874999999999</v>
      </c>
      <c r="F1363" s="19">
        <f t="shared" si="63"/>
        <v>1851030</v>
      </c>
      <c r="G1363" s="119">
        <v>7800</v>
      </c>
      <c r="H1363" s="26">
        <v>304.49435897435899</v>
      </c>
      <c r="I1363" s="115">
        <f t="shared" si="64"/>
        <v>2375056</v>
      </c>
      <c r="J1363" s="117">
        <v>2021</v>
      </c>
      <c r="K1363" s="139">
        <f t="shared" si="65"/>
        <v>4226086</v>
      </c>
    </row>
    <row r="1364" spans="2:11">
      <c r="B1364" s="137" t="s">
        <v>5153</v>
      </c>
      <c r="C1364" s="43" t="s">
        <v>1052</v>
      </c>
      <c r="D1364" s="46">
        <v>650</v>
      </c>
      <c r="E1364" s="24">
        <v>3278.2569230769232</v>
      </c>
      <c r="F1364" s="19">
        <f t="shared" si="63"/>
        <v>2130867</v>
      </c>
      <c r="G1364" s="119">
        <v>6337.5</v>
      </c>
      <c r="H1364" s="26">
        <v>225.57996055226823</v>
      </c>
      <c r="I1364" s="115">
        <f t="shared" si="64"/>
        <v>1429613</v>
      </c>
      <c r="J1364" s="117">
        <v>2021</v>
      </c>
      <c r="K1364" s="139">
        <f t="shared" si="65"/>
        <v>3560480</v>
      </c>
    </row>
    <row r="1365" spans="2:11">
      <c r="B1365" s="137" t="s">
        <v>5154</v>
      </c>
      <c r="C1365" s="43" t="s">
        <v>856</v>
      </c>
      <c r="D1365" s="46">
        <v>280</v>
      </c>
      <c r="E1365" s="24">
        <v>16732.182142857142</v>
      </c>
      <c r="F1365" s="19">
        <f t="shared" si="63"/>
        <v>4685011</v>
      </c>
      <c r="G1365" s="119">
        <v>2730</v>
      </c>
      <c r="H1365" s="26">
        <v>190.18608058608058</v>
      </c>
      <c r="I1365" s="115">
        <f t="shared" si="64"/>
        <v>519208</v>
      </c>
      <c r="J1365" s="117">
        <v>2021</v>
      </c>
      <c r="K1365" s="139">
        <f t="shared" si="65"/>
        <v>5204219</v>
      </c>
    </row>
    <row r="1366" spans="2:11">
      <c r="B1366" s="137" t="s">
        <v>5155</v>
      </c>
      <c r="C1366" s="43" t="s">
        <v>856</v>
      </c>
      <c r="D1366" s="46">
        <v>300</v>
      </c>
      <c r="E1366" s="24">
        <v>17047.05</v>
      </c>
      <c r="F1366" s="19">
        <f t="shared" si="63"/>
        <v>5114115</v>
      </c>
      <c r="G1366" s="119">
        <v>2925</v>
      </c>
      <c r="H1366" s="26">
        <v>209.38358974358974</v>
      </c>
      <c r="I1366" s="115">
        <f t="shared" si="64"/>
        <v>612447</v>
      </c>
      <c r="J1366" s="117">
        <v>2021</v>
      </c>
      <c r="K1366" s="139">
        <f t="shared" si="65"/>
        <v>5726562</v>
      </c>
    </row>
    <row r="1367" spans="2:11">
      <c r="B1367" s="137" t="s">
        <v>5156</v>
      </c>
      <c r="C1367" s="43" t="s">
        <v>853</v>
      </c>
      <c r="D1367" s="46">
        <v>360</v>
      </c>
      <c r="E1367" s="24">
        <v>9917.6222222222223</v>
      </c>
      <c r="F1367" s="19">
        <f t="shared" si="63"/>
        <v>3570344</v>
      </c>
      <c r="G1367" s="119">
        <v>3510</v>
      </c>
      <c r="H1367" s="26">
        <v>208.08148148148149</v>
      </c>
      <c r="I1367" s="115">
        <f t="shared" si="64"/>
        <v>730366</v>
      </c>
      <c r="J1367" s="117">
        <v>2021</v>
      </c>
      <c r="K1367" s="139">
        <f t="shared" si="65"/>
        <v>4300710</v>
      </c>
    </row>
    <row r="1368" spans="2:11">
      <c r="B1368" s="137" t="s">
        <v>5157</v>
      </c>
      <c r="C1368" s="43" t="s">
        <v>853</v>
      </c>
      <c r="D1368" s="46">
        <v>260</v>
      </c>
      <c r="E1368" s="24">
        <v>15889.380769230769</v>
      </c>
      <c r="F1368" s="19">
        <f t="shared" si="63"/>
        <v>4131239</v>
      </c>
      <c r="G1368" s="119">
        <v>2535</v>
      </c>
      <c r="H1368" s="26">
        <v>276.79053254437872</v>
      </c>
      <c r="I1368" s="115">
        <f t="shared" si="64"/>
        <v>701664</v>
      </c>
      <c r="J1368" s="117">
        <v>2021</v>
      </c>
      <c r="K1368" s="139">
        <f t="shared" si="65"/>
        <v>4832903</v>
      </c>
    </row>
    <row r="1369" spans="2:11">
      <c r="B1369" s="137" t="s">
        <v>5158</v>
      </c>
      <c r="C1369" s="43" t="s">
        <v>1053</v>
      </c>
      <c r="D1369" s="46">
        <v>620</v>
      </c>
      <c r="E1369" s="24">
        <v>11882.512903225806</v>
      </c>
      <c r="F1369" s="19">
        <f t="shared" si="63"/>
        <v>7367158</v>
      </c>
      <c r="G1369" s="119">
        <v>6045</v>
      </c>
      <c r="H1369" s="26">
        <v>234.92307692307693</v>
      </c>
      <c r="I1369" s="115">
        <f t="shared" si="64"/>
        <v>1420110</v>
      </c>
      <c r="J1369" s="117">
        <v>2021</v>
      </c>
      <c r="K1369" s="139">
        <f t="shared" si="65"/>
        <v>8787268</v>
      </c>
    </row>
    <row r="1370" spans="2:11">
      <c r="B1370" s="137" t="s">
        <v>5159</v>
      </c>
      <c r="C1370" s="43" t="s">
        <v>1053</v>
      </c>
      <c r="D1370" s="46">
        <v>230</v>
      </c>
      <c r="E1370" s="24">
        <v>16035.139130434784</v>
      </c>
      <c r="F1370" s="19">
        <f t="shared" si="63"/>
        <v>3688082</v>
      </c>
      <c r="G1370" s="119">
        <v>2242.5</v>
      </c>
      <c r="H1370" s="26">
        <v>254.36298773690078</v>
      </c>
      <c r="I1370" s="115">
        <f t="shared" si="64"/>
        <v>570409</v>
      </c>
      <c r="J1370" s="117">
        <v>2021</v>
      </c>
      <c r="K1370" s="139">
        <f t="shared" si="65"/>
        <v>4258491</v>
      </c>
    </row>
    <row r="1371" spans="2:11">
      <c r="B1371" s="137" t="s">
        <v>5160</v>
      </c>
      <c r="C1371" s="43" t="s">
        <v>1053</v>
      </c>
      <c r="D1371" s="46">
        <v>170</v>
      </c>
      <c r="E1371" s="24">
        <v>11294.758823529412</v>
      </c>
      <c r="F1371" s="19">
        <f t="shared" si="63"/>
        <v>1920109</v>
      </c>
      <c r="G1371" s="119">
        <v>1657.5</v>
      </c>
      <c r="H1371" s="26">
        <v>195.48597285067873</v>
      </c>
      <c r="I1371" s="115">
        <f t="shared" si="64"/>
        <v>324018</v>
      </c>
      <c r="J1371" s="117">
        <v>2021</v>
      </c>
      <c r="K1371" s="139">
        <f t="shared" si="65"/>
        <v>2244127</v>
      </c>
    </row>
    <row r="1372" spans="2:11">
      <c r="B1372" s="137" t="s">
        <v>5161</v>
      </c>
      <c r="C1372" s="43" t="s">
        <v>1053</v>
      </c>
      <c r="D1372" s="46">
        <v>270</v>
      </c>
      <c r="E1372" s="24">
        <v>23843.77037037037</v>
      </c>
      <c r="F1372" s="19">
        <f t="shared" si="63"/>
        <v>6437818</v>
      </c>
      <c r="G1372" s="119">
        <v>2632.5</v>
      </c>
      <c r="H1372" s="26">
        <v>382.94131054131054</v>
      </c>
      <c r="I1372" s="115">
        <f t="shared" si="64"/>
        <v>1008093</v>
      </c>
      <c r="J1372" s="117">
        <v>2021</v>
      </c>
      <c r="K1372" s="139">
        <f t="shared" si="65"/>
        <v>7445911</v>
      </c>
    </row>
    <row r="1373" spans="2:11">
      <c r="B1373" s="137" t="s">
        <v>5162</v>
      </c>
      <c r="C1373" s="43" t="s">
        <v>1054</v>
      </c>
      <c r="D1373" s="46">
        <v>140</v>
      </c>
      <c r="E1373" s="24">
        <v>2367.3428571428572</v>
      </c>
      <c r="F1373" s="19">
        <f t="shared" si="63"/>
        <v>331428</v>
      </c>
      <c r="G1373" s="119">
        <v>1365</v>
      </c>
      <c r="H1373" s="26">
        <v>290.44688644688642</v>
      </c>
      <c r="I1373" s="115">
        <f t="shared" si="64"/>
        <v>396459.99999999994</v>
      </c>
      <c r="J1373" s="117">
        <v>2021</v>
      </c>
      <c r="K1373" s="139">
        <f t="shared" si="65"/>
        <v>727888</v>
      </c>
    </row>
    <row r="1374" spans="2:11">
      <c r="B1374" s="137" t="s">
        <v>1055</v>
      </c>
      <c r="C1374" s="43" t="s">
        <v>1056</v>
      </c>
      <c r="D1374" s="46">
        <v>340</v>
      </c>
      <c r="E1374" s="24">
        <v>11367.988235294117</v>
      </c>
      <c r="F1374" s="19">
        <f t="shared" si="63"/>
        <v>3865115.9999999995</v>
      </c>
      <c r="G1374" s="119">
        <v>3315</v>
      </c>
      <c r="H1374" s="26">
        <v>234.75837104072397</v>
      </c>
      <c r="I1374" s="115">
        <f t="shared" si="64"/>
        <v>778224</v>
      </c>
      <c r="J1374" s="117">
        <v>2021</v>
      </c>
      <c r="K1374" s="139">
        <f t="shared" si="65"/>
        <v>4643340</v>
      </c>
    </row>
    <row r="1375" spans="2:11">
      <c r="B1375" s="137" t="s">
        <v>1057</v>
      </c>
      <c r="C1375" s="43" t="s">
        <v>1056</v>
      </c>
      <c r="D1375" s="46">
        <v>100</v>
      </c>
      <c r="E1375" s="24">
        <v>3539.23</v>
      </c>
      <c r="F1375" s="19">
        <f t="shared" si="63"/>
        <v>353923</v>
      </c>
      <c r="G1375" s="119">
        <v>975</v>
      </c>
      <c r="H1375" s="26">
        <v>228.40923076923076</v>
      </c>
      <c r="I1375" s="115">
        <f t="shared" si="64"/>
        <v>222699</v>
      </c>
      <c r="J1375" s="117">
        <v>2021</v>
      </c>
      <c r="K1375" s="139">
        <f t="shared" si="65"/>
        <v>576622</v>
      </c>
    </row>
    <row r="1376" spans="2:11">
      <c r="B1376" s="137" t="s">
        <v>5163</v>
      </c>
      <c r="C1376" s="43" t="s">
        <v>1058</v>
      </c>
      <c r="D1376" s="46">
        <v>250</v>
      </c>
      <c r="E1376" s="24">
        <v>5459.3280000000004</v>
      </c>
      <c r="F1376" s="19">
        <f t="shared" si="63"/>
        <v>1364832</v>
      </c>
      <c r="G1376" s="119">
        <v>2437.5</v>
      </c>
      <c r="H1376" s="26">
        <v>217.0137435897436</v>
      </c>
      <c r="I1376" s="115">
        <f t="shared" si="64"/>
        <v>528971</v>
      </c>
      <c r="J1376" s="117">
        <v>2021</v>
      </c>
      <c r="K1376" s="139">
        <f t="shared" si="65"/>
        <v>1893803</v>
      </c>
    </row>
    <row r="1377" spans="2:11">
      <c r="B1377" s="137" t="s">
        <v>5164</v>
      </c>
      <c r="C1377" s="43" t="s">
        <v>1058</v>
      </c>
      <c r="D1377" s="46">
        <v>190</v>
      </c>
      <c r="E1377" s="24">
        <v>6878.7210526315794</v>
      </c>
      <c r="F1377" s="19">
        <f t="shared" si="63"/>
        <v>1306957</v>
      </c>
      <c r="G1377" s="119">
        <v>1852.5</v>
      </c>
      <c r="H1377" s="26">
        <v>290.91012145748988</v>
      </c>
      <c r="I1377" s="115">
        <f t="shared" si="64"/>
        <v>538911</v>
      </c>
      <c r="J1377" s="117">
        <v>2021</v>
      </c>
      <c r="K1377" s="139">
        <f t="shared" si="65"/>
        <v>1845868</v>
      </c>
    </row>
    <row r="1378" spans="2:11">
      <c r="B1378" s="137" t="s">
        <v>5165</v>
      </c>
      <c r="C1378" s="43" t="s">
        <v>1059</v>
      </c>
      <c r="D1378" s="46">
        <v>110</v>
      </c>
      <c r="E1378" s="24">
        <v>7501.5</v>
      </c>
      <c r="F1378" s="19">
        <f t="shared" si="63"/>
        <v>825165</v>
      </c>
      <c r="G1378" s="119">
        <v>1072.5</v>
      </c>
      <c r="H1378" s="26">
        <v>496.03263403263401</v>
      </c>
      <c r="I1378" s="115">
        <f t="shared" si="64"/>
        <v>531995</v>
      </c>
      <c r="J1378" s="117">
        <v>2021</v>
      </c>
      <c r="K1378" s="139">
        <f t="shared" si="65"/>
        <v>1357160</v>
      </c>
    </row>
    <row r="1379" spans="2:11">
      <c r="B1379" s="137" t="s">
        <v>5166</v>
      </c>
      <c r="C1379" s="43" t="s">
        <v>1059</v>
      </c>
      <c r="D1379" s="46">
        <v>190</v>
      </c>
      <c r="E1379" s="24">
        <v>3936.8210526315788</v>
      </c>
      <c r="F1379" s="19">
        <f t="shared" si="63"/>
        <v>747996</v>
      </c>
      <c r="G1379" s="119">
        <v>1852.5</v>
      </c>
      <c r="H1379" s="26">
        <v>259.41916329284749</v>
      </c>
      <c r="I1379" s="115">
        <f t="shared" si="64"/>
        <v>480573.99999999994</v>
      </c>
      <c r="J1379" s="117">
        <v>2021</v>
      </c>
      <c r="K1379" s="139">
        <f t="shared" si="65"/>
        <v>1228570</v>
      </c>
    </row>
    <row r="1380" spans="2:11">
      <c r="B1380" s="137" t="s">
        <v>1060</v>
      </c>
      <c r="C1380" s="43" t="s">
        <v>1056</v>
      </c>
      <c r="D1380" s="46">
        <v>340</v>
      </c>
      <c r="E1380" s="24">
        <v>11367.988235294117</v>
      </c>
      <c r="F1380" s="19">
        <f t="shared" si="63"/>
        <v>3865115.9999999995</v>
      </c>
      <c r="G1380" s="119">
        <v>3315</v>
      </c>
      <c r="H1380" s="26">
        <v>234.75837104072397</v>
      </c>
      <c r="I1380" s="115">
        <f t="shared" si="64"/>
        <v>778224</v>
      </c>
      <c r="J1380" s="117">
        <v>2021</v>
      </c>
      <c r="K1380" s="139">
        <f t="shared" si="65"/>
        <v>4643340</v>
      </c>
    </row>
    <row r="1381" spans="2:11">
      <c r="B1381" s="137" t="s">
        <v>5167</v>
      </c>
      <c r="C1381" s="43" t="s">
        <v>1056</v>
      </c>
      <c r="D1381" s="46">
        <v>90</v>
      </c>
      <c r="E1381" s="24">
        <v>10547.877777777778</v>
      </c>
      <c r="F1381" s="19">
        <f t="shared" si="63"/>
        <v>949309</v>
      </c>
      <c r="G1381" s="119">
        <v>877.5</v>
      </c>
      <c r="H1381" s="26">
        <v>343.75498575498574</v>
      </c>
      <c r="I1381" s="115">
        <f t="shared" si="64"/>
        <v>301645</v>
      </c>
      <c r="J1381" s="117">
        <v>2021</v>
      </c>
      <c r="K1381" s="139">
        <f t="shared" si="65"/>
        <v>1250954</v>
      </c>
    </row>
    <row r="1382" spans="2:11">
      <c r="B1382" s="137" t="s">
        <v>1061</v>
      </c>
      <c r="C1382" s="43" t="s">
        <v>1062</v>
      </c>
      <c r="D1382" s="46">
        <v>80</v>
      </c>
      <c r="E1382" s="24">
        <v>10814.4375</v>
      </c>
      <c r="F1382" s="19">
        <f t="shared" si="63"/>
        <v>865155</v>
      </c>
      <c r="G1382" s="119">
        <v>1912</v>
      </c>
      <c r="H1382" s="26">
        <v>498.26412133891216</v>
      </c>
      <c r="I1382" s="115">
        <f t="shared" si="64"/>
        <v>952681</v>
      </c>
      <c r="J1382" s="117">
        <v>2021</v>
      </c>
      <c r="K1382" s="139">
        <f t="shared" si="65"/>
        <v>1817836</v>
      </c>
    </row>
    <row r="1383" spans="2:11">
      <c r="B1383" s="137" t="s">
        <v>5168</v>
      </c>
      <c r="C1383" s="43" t="s">
        <v>1062</v>
      </c>
      <c r="D1383" s="46">
        <v>160</v>
      </c>
      <c r="E1383" s="24">
        <v>4877.2062500000002</v>
      </c>
      <c r="F1383" s="19">
        <f t="shared" si="63"/>
        <v>780353</v>
      </c>
      <c r="G1383" s="119">
        <v>5736</v>
      </c>
      <c r="H1383" s="26">
        <v>114.47681311018131</v>
      </c>
      <c r="I1383" s="115">
        <f t="shared" si="64"/>
        <v>656639</v>
      </c>
      <c r="J1383" s="117">
        <v>2021</v>
      </c>
      <c r="K1383" s="139">
        <f t="shared" si="65"/>
        <v>1436992</v>
      </c>
    </row>
    <row r="1384" spans="2:11">
      <c r="B1384" s="137" t="s">
        <v>5169</v>
      </c>
      <c r="C1384" s="43" t="s">
        <v>1063</v>
      </c>
      <c r="D1384" s="46">
        <v>690</v>
      </c>
      <c r="E1384" s="24">
        <v>15603.321739130435</v>
      </c>
      <c r="F1384" s="19">
        <f t="shared" si="63"/>
        <v>10766292</v>
      </c>
      <c r="G1384" s="119">
        <v>6727.5</v>
      </c>
      <c r="H1384" s="26">
        <v>221.35681902638424</v>
      </c>
      <c r="I1384" s="115">
        <f t="shared" si="64"/>
        <v>1489178</v>
      </c>
      <c r="J1384" s="117">
        <v>2021</v>
      </c>
      <c r="K1384" s="139">
        <f t="shared" si="65"/>
        <v>12255470</v>
      </c>
    </row>
    <row r="1385" spans="2:11">
      <c r="B1385" s="137" t="s">
        <v>5170</v>
      </c>
      <c r="C1385" s="43" t="s">
        <v>1063</v>
      </c>
      <c r="D1385" s="46">
        <v>160</v>
      </c>
      <c r="E1385" s="24">
        <v>20470.137500000001</v>
      </c>
      <c r="F1385" s="19">
        <f t="shared" si="63"/>
        <v>3275222</v>
      </c>
      <c r="G1385" s="119">
        <v>1560</v>
      </c>
      <c r="H1385" s="26">
        <v>187.62307692307692</v>
      </c>
      <c r="I1385" s="115">
        <f t="shared" si="64"/>
        <v>292692</v>
      </c>
      <c r="J1385" s="117">
        <v>2021</v>
      </c>
      <c r="K1385" s="139">
        <f t="shared" si="65"/>
        <v>3567914</v>
      </c>
    </row>
    <row r="1386" spans="2:11">
      <c r="B1386" s="137" t="s">
        <v>1064</v>
      </c>
      <c r="C1386" s="43" t="s">
        <v>1065</v>
      </c>
      <c r="D1386" s="46">
        <v>40</v>
      </c>
      <c r="E1386" s="24">
        <v>4542.05</v>
      </c>
      <c r="F1386" s="19">
        <f t="shared" si="63"/>
        <v>181682</v>
      </c>
      <c r="G1386" s="119">
        <v>390</v>
      </c>
      <c r="H1386" s="26">
        <v>303.71282051282049</v>
      </c>
      <c r="I1386" s="115">
        <f t="shared" si="64"/>
        <v>118447.99999999999</v>
      </c>
      <c r="J1386" s="117">
        <v>2021</v>
      </c>
      <c r="K1386" s="139">
        <f t="shared" si="65"/>
        <v>300130</v>
      </c>
    </row>
    <row r="1387" spans="2:11">
      <c r="B1387" s="137" t="s">
        <v>5171</v>
      </c>
      <c r="C1387" s="43" t="s">
        <v>1065</v>
      </c>
      <c r="D1387" s="46">
        <v>200</v>
      </c>
      <c r="E1387" s="24">
        <v>5246.1</v>
      </c>
      <c r="F1387" s="19">
        <f t="shared" si="63"/>
        <v>1049220</v>
      </c>
      <c r="G1387" s="119">
        <v>1950</v>
      </c>
      <c r="H1387" s="26">
        <v>206.45487179487179</v>
      </c>
      <c r="I1387" s="115">
        <f t="shared" si="64"/>
        <v>402587</v>
      </c>
      <c r="J1387" s="117">
        <v>2021</v>
      </c>
      <c r="K1387" s="139">
        <f t="shared" si="65"/>
        <v>1451807</v>
      </c>
    </row>
    <row r="1388" spans="2:11">
      <c r="B1388" s="137" t="s">
        <v>1066</v>
      </c>
      <c r="C1388" s="43" t="s">
        <v>1067</v>
      </c>
      <c r="D1388" s="46">
        <v>240</v>
      </c>
      <c r="E1388" s="24">
        <v>12246.745833333332</v>
      </c>
      <c r="F1388" s="19">
        <f t="shared" si="63"/>
        <v>2939219</v>
      </c>
      <c r="G1388" s="119">
        <v>4680</v>
      </c>
      <c r="H1388" s="26">
        <v>372.36474358974357</v>
      </c>
      <c r="I1388" s="115">
        <f t="shared" si="64"/>
        <v>1742667</v>
      </c>
      <c r="J1388" s="117">
        <v>2021</v>
      </c>
      <c r="K1388" s="139">
        <f t="shared" si="65"/>
        <v>4681886</v>
      </c>
    </row>
    <row r="1389" spans="2:11">
      <c r="B1389" s="137" t="s">
        <v>5172</v>
      </c>
      <c r="C1389" s="43" t="s">
        <v>1067</v>
      </c>
      <c r="D1389" s="46">
        <v>290</v>
      </c>
      <c r="E1389" s="24">
        <v>11301.568965517241</v>
      </c>
      <c r="F1389" s="19">
        <f t="shared" si="63"/>
        <v>3277455</v>
      </c>
      <c r="G1389" s="119">
        <v>5655</v>
      </c>
      <c r="H1389" s="26">
        <v>200.3817860300619</v>
      </c>
      <c r="I1389" s="115">
        <f t="shared" si="64"/>
        <v>1133159</v>
      </c>
      <c r="J1389" s="117">
        <v>2021</v>
      </c>
      <c r="K1389" s="139">
        <f t="shared" si="65"/>
        <v>4410614</v>
      </c>
    </row>
    <row r="1390" spans="2:11">
      <c r="B1390" s="137" t="s">
        <v>5173</v>
      </c>
      <c r="C1390" s="43" t="s">
        <v>1068</v>
      </c>
      <c r="D1390" s="46">
        <v>470</v>
      </c>
      <c r="E1390" s="24">
        <v>5034.5</v>
      </c>
      <c r="F1390" s="19">
        <f t="shared" si="63"/>
        <v>2366215</v>
      </c>
      <c r="G1390" s="119">
        <v>11233</v>
      </c>
      <c r="H1390" s="26">
        <v>101.44832190866198</v>
      </c>
      <c r="I1390" s="115">
        <f t="shared" si="64"/>
        <v>1139569</v>
      </c>
      <c r="J1390" s="117">
        <v>2021</v>
      </c>
      <c r="K1390" s="139">
        <f t="shared" si="65"/>
        <v>3505784</v>
      </c>
    </row>
    <row r="1391" spans="2:11">
      <c r="B1391" s="137" t="s">
        <v>5174</v>
      </c>
      <c r="C1391" s="43" t="s">
        <v>1068</v>
      </c>
      <c r="D1391" s="46">
        <v>220</v>
      </c>
      <c r="E1391" s="24">
        <v>4699.8999999999996</v>
      </c>
      <c r="F1391" s="19">
        <f t="shared" si="63"/>
        <v>1033977.9999999999</v>
      </c>
      <c r="G1391" s="119">
        <v>5258</v>
      </c>
      <c r="H1391" s="26">
        <v>164.96386458729555</v>
      </c>
      <c r="I1391" s="115">
        <f t="shared" si="64"/>
        <v>867380</v>
      </c>
      <c r="J1391" s="117">
        <v>2021</v>
      </c>
      <c r="K1391" s="139">
        <f t="shared" si="65"/>
        <v>1901358</v>
      </c>
    </row>
    <row r="1392" spans="2:11">
      <c r="B1392" s="137" t="s">
        <v>1069</v>
      </c>
      <c r="C1392" s="43" t="s">
        <v>1065</v>
      </c>
      <c r="D1392" s="46">
        <v>180</v>
      </c>
      <c r="E1392" s="24">
        <v>9265.2333333333336</v>
      </c>
      <c r="F1392" s="19">
        <f t="shared" si="63"/>
        <v>1667742</v>
      </c>
      <c r="G1392" s="119">
        <v>1755</v>
      </c>
      <c r="H1392" s="26">
        <v>287.27749287749288</v>
      </c>
      <c r="I1392" s="115">
        <f t="shared" si="64"/>
        <v>504172</v>
      </c>
      <c r="J1392" s="117">
        <v>2021</v>
      </c>
      <c r="K1392" s="139">
        <f t="shared" si="65"/>
        <v>2171914</v>
      </c>
    </row>
    <row r="1393" spans="2:11">
      <c r="B1393" s="137" t="s">
        <v>5175</v>
      </c>
      <c r="C1393" s="43" t="s">
        <v>1065</v>
      </c>
      <c r="D1393" s="46">
        <v>90</v>
      </c>
      <c r="E1393" s="24">
        <v>4131.9333333333334</v>
      </c>
      <c r="F1393" s="19">
        <f t="shared" si="63"/>
        <v>371874</v>
      </c>
      <c r="G1393" s="119">
        <v>877.5</v>
      </c>
      <c r="H1393" s="26">
        <v>167.62621082621084</v>
      </c>
      <c r="I1393" s="115">
        <f t="shared" si="64"/>
        <v>147092</v>
      </c>
      <c r="J1393" s="117">
        <v>2021</v>
      </c>
      <c r="K1393" s="139">
        <f t="shared" si="65"/>
        <v>518966</v>
      </c>
    </row>
    <row r="1394" spans="2:11">
      <c r="B1394" s="137" t="s">
        <v>3585</v>
      </c>
      <c r="C1394" s="43" t="s">
        <v>3512</v>
      </c>
      <c r="D1394" s="46">
        <v>230</v>
      </c>
      <c r="E1394" s="24">
        <v>6388.0521739130436</v>
      </c>
      <c r="F1394" s="19">
        <f t="shared" si="63"/>
        <v>1469252</v>
      </c>
      <c r="G1394" s="119">
        <v>2243</v>
      </c>
      <c r="H1394" s="26">
        <v>602.14266607222464</v>
      </c>
      <c r="I1394" s="115">
        <f t="shared" si="64"/>
        <v>1350605.9999999998</v>
      </c>
      <c r="J1394" s="117">
        <v>2021</v>
      </c>
      <c r="K1394" s="139">
        <f t="shared" si="65"/>
        <v>2819858</v>
      </c>
    </row>
    <row r="1395" spans="2:11">
      <c r="B1395" s="137" t="s">
        <v>5176</v>
      </c>
      <c r="C1395" s="43" t="s">
        <v>1070</v>
      </c>
      <c r="D1395" s="46">
        <v>330</v>
      </c>
      <c r="E1395" s="24">
        <v>4184.1393939393938</v>
      </c>
      <c r="F1395" s="19">
        <f t="shared" si="63"/>
        <v>1380766</v>
      </c>
      <c r="G1395" s="119">
        <v>3217.5</v>
      </c>
      <c r="H1395" s="26">
        <v>204.76798756798757</v>
      </c>
      <c r="I1395" s="115">
        <f t="shared" si="64"/>
        <v>658841</v>
      </c>
      <c r="J1395" s="117">
        <v>2021</v>
      </c>
      <c r="K1395" s="139">
        <f t="shared" si="65"/>
        <v>2039607</v>
      </c>
    </row>
    <row r="1396" spans="2:11">
      <c r="B1396" s="137" t="s">
        <v>5177</v>
      </c>
      <c r="C1396" s="43" t="s">
        <v>1071</v>
      </c>
      <c r="D1396" s="46">
        <v>310</v>
      </c>
      <c r="E1396" s="24">
        <v>5966.2</v>
      </c>
      <c r="F1396" s="19">
        <f t="shared" si="63"/>
        <v>1849522</v>
      </c>
      <c r="G1396" s="119">
        <v>3022.5</v>
      </c>
      <c r="H1396" s="26">
        <v>234.27791563275434</v>
      </c>
      <c r="I1396" s="115">
        <f t="shared" si="64"/>
        <v>708105</v>
      </c>
      <c r="J1396" s="117">
        <v>2021</v>
      </c>
      <c r="K1396" s="139">
        <f t="shared" si="65"/>
        <v>2557627</v>
      </c>
    </row>
    <row r="1397" spans="2:11">
      <c r="B1397" s="137" t="s">
        <v>5178</v>
      </c>
      <c r="C1397" s="43" t="s">
        <v>1071</v>
      </c>
      <c r="D1397" s="46">
        <v>550</v>
      </c>
      <c r="E1397" s="24">
        <v>8743.9563636363637</v>
      </c>
      <c r="F1397" s="19">
        <f t="shared" si="63"/>
        <v>4809176</v>
      </c>
      <c r="G1397" s="119">
        <v>5362.5</v>
      </c>
      <c r="H1397" s="26">
        <v>302.40055944055945</v>
      </c>
      <c r="I1397" s="115">
        <f t="shared" si="64"/>
        <v>1621623</v>
      </c>
      <c r="J1397" s="117">
        <v>2021</v>
      </c>
      <c r="K1397" s="139">
        <f t="shared" si="65"/>
        <v>6430799</v>
      </c>
    </row>
    <row r="1398" spans="2:11">
      <c r="B1398" s="137" t="s">
        <v>1072</v>
      </c>
      <c r="C1398" s="43" t="s">
        <v>1073</v>
      </c>
      <c r="D1398" s="46">
        <v>350</v>
      </c>
      <c r="E1398" s="24">
        <v>1139.5885714285714</v>
      </c>
      <c r="F1398" s="19">
        <f t="shared" si="63"/>
        <v>398856</v>
      </c>
      <c r="G1398" s="119">
        <v>3412.5</v>
      </c>
      <c r="H1398" s="26">
        <v>114.39091575091575</v>
      </c>
      <c r="I1398" s="115">
        <f t="shared" si="64"/>
        <v>390359</v>
      </c>
      <c r="J1398" s="117">
        <v>2021</v>
      </c>
      <c r="K1398" s="139">
        <f t="shared" si="65"/>
        <v>789215</v>
      </c>
    </row>
    <row r="1399" spans="2:11">
      <c r="B1399" s="137" t="s">
        <v>5179</v>
      </c>
      <c r="C1399" s="43" t="s">
        <v>1071</v>
      </c>
      <c r="D1399" s="46">
        <v>370</v>
      </c>
      <c r="E1399" s="24">
        <v>12868.635135135135</v>
      </c>
      <c r="F1399" s="19">
        <f t="shared" si="63"/>
        <v>4761395</v>
      </c>
      <c r="G1399" s="119">
        <v>3607.5</v>
      </c>
      <c r="H1399" s="26">
        <v>201.71697851697851</v>
      </c>
      <c r="I1399" s="115">
        <f t="shared" si="64"/>
        <v>727694</v>
      </c>
      <c r="J1399" s="117">
        <v>2021</v>
      </c>
      <c r="K1399" s="139">
        <f t="shared" si="65"/>
        <v>5489089</v>
      </c>
    </row>
    <row r="1400" spans="2:11">
      <c r="B1400" s="137" t="s">
        <v>1074</v>
      </c>
      <c r="C1400" s="43" t="s">
        <v>1073</v>
      </c>
      <c r="D1400" s="46">
        <v>350</v>
      </c>
      <c r="E1400" s="24">
        <v>1139.5885714285714</v>
      </c>
      <c r="F1400" s="19">
        <f t="shared" si="63"/>
        <v>398856</v>
      </c>
      <c r="G1400" s="119">
        <v>3412.5</v>
      </c>
      <c r="H1400" s="26">
        <v>114.39091575091575</v>
      </c>
      <c r="I1400" s="115">
        <f t="shared" si="64"/>
        <v>390359</v>
      </c>
      <c r="J1400" s="117">
        <v>2021</v>
      </c>
      <c r="K1400" s="139">
        <f t="shared" si="65"/>
        <v>789215</v>
      </c>
    </row>
    <row r="1401" spans="2:11">
      <c r="B1401" s="137" t="s">
        <v>5180</v>
      </c>
      <c r="C1401" s="43" t="s">
        <v>1073</v>
      </c>
      <c r="D1401" s="46">
        <v>190</v>
      </c>
      <c r="E1401" s="24">
        <v>2935.1421052631581</v>
      </c>
      <c r="F1401" s="19">
        <f t="shared" si="63"/>
        <v>557677</v>
      </c>
      <c r="G1401" s="119">
        <v>1852.5</v>
      </c>
      <c r="H1401" s="26">
        <v>210.72010796221323</v>
      </c>
      <c r="I1401" s="115">
        <f t="shared" si="64"/>
        <v>390359</v>
      </c>
      <c r="J1401" s="117">
        <v>2021</v>
      </c>
      <c r="K1401" s="139">
        <f t="shared" si="65"/>
        <v>948036</v>
      </c>
    </row>
    <row r="1402" spans="2:11">
      <c r="B1402" s="137" t="s">
        <v>5181</v>
      </c>
      <c r="C1402" s="43" t="s">
        <v>1075</v>
      </c>
      <c r="D1402" s="46">
        <v>550</v>
      </c>
      <c r="E1402" s="24">
        <v>5766.550909090909</v>
      </c>
      <c r="F1402" s="19">
        <f t="shared" si="63"/>
        <v>3171603</v>
      </c>
      <c r="G1402" s="119">
        <v>5362.5</v>
      </c>
      <c r="H1402" s="26">
        <v>215.16662004662004</v>
      </c>
      <c r="I1402" s="115">
        <f t="shared" si="64"/>
        <v>1153831</v>
      </c>
      <c r="J1402" s="117">
        <v>2021</v>
      </c>
      <c r="K1402" s="139">
        <f t="shared" si="65"/>
        <v>4325434</v>
      </c>
    </row>
    <row r="1403" spans="2:11">
      <c r="B1403" s="137" t="s">
        <v>5182</v>
      </c>
      <c r="C1403" s="43" t="s">
        <v>1075</v>
      </c>
      <c r="D1403" s="46">
        <v>460</v>
      </c>
      <c r="E1403" s="24">
        <v>7217.7739130434784</v>
      </c>
      <c r="F1403" s="19">
        <f t="shared" si="63"/>
        <v>3320176</v>
      </c>
      <c r="G1403" s="119">
        <v>4485</v>
      </c>
      <c r="H1403" s="26">
        <v>225.89297658862876</v>
      </c>
      <c r="I1403" s="115">
        <f t="shared" si="64"/>
        <v>1013130</v>
      </c>
      <c r="J1403" s="117">
        <v>2021</v>
      </c>
      <c r="K1403" s="139">
        <f t="shared" si="65"/>
        <v>4333306</v>
      </c>
    </row>
    <row r="1404" spans="2:11">
      <c r="B1404" s="137" t="s">
        <v>5183</v>
      </c>
      <c r="C1404" s="43" t="s">
        <v>1067</v>
      </c>
      <c r="D1404" s="46">
        <v>370</v>
      </c>
      <c r="E1404" s="24">
        <v>8449.6837837837829</v>
      </c>
      <c r="F1404" s="19">
        <f t="shared" si="63"/>
        <v>3126382.9999999995</v>
      </c>
      <c r="G1404" s="119">
        <v>8843</v>
      </c>
      <c r="H1404" s="26">
        <v>121.53511251837611</v>
      </c>
      <c r="I1404" s="115">
        <f t="shared" si="64"/>
        <v>1074735</v>
      </c>
      <c r="J1404" s="117">
        <v>2021</v>
      </c>
      <c r="K1404" s="139">
        <f t="shared" si="65"/>
        <v>4201118</v>
      </c>
    </row>
    <row r="1405" spans="2:11">
      <c r="B1405" s="137" t="s">
        <v>5184</v>
      </c>
      <c r="C1405" s="43" t="s">
        <v>1067</v>
      </c>
      <c r="D1405" s="46">
        <v>90</v>
      </c>
      <c r="E1405" s="24">
        <v>6041.2444444444445</v>
      </c>
      <c r="F1405" s="19">
        <f t="shared" si="63"/>
        <v>543712</v>
      </c>
      <c r="G1405" s="119">
        <v>2151</v>
      </c>
      <c r="H1405" s="26">
        <v>148.33844723384473</v>
      </c>
      <c r="I1405" s="115">
        <f t="shared" si="64"/>
        <v>319076</v>
      </c>
      <c r="J1405" s="117">
        <v>2021</v>
      </c>
      <c r="K1405" s="139">
        <f t="shared" si="65"/>
        <v>862788</v>
      </c>
    </row>
    <row r="1406" spans="2:11">
      <c r="B1406" s="137" t="s">
        <v>1076</v>
      </c>
      <c r="C1406" s="43" t="s">
        <v>1067</v>
      </c>
      <c r="D1406" s="46">
        <v>240</v>
      </c>
      <c r="E1406" s="24">
        <v>12246.745833333332</v>
      </c>
      <c r="F1406" s="19">
        <f t="shared" si="63"/>
        <v>2939219</v>
      </c>
      <c r="G1406" s="119">
        <v>4680</v>
      </c>
      <c r="H1406" s="26">
        <v>372.36474358974357</v>
      </c>
      <c r="I1406" s="115">
        <f t="shared" si="64"/>
        <v>1742667</v>
      </c>
      <c r="J1406" s="117">
        <v>2021</v>
      </c>
      <c r="K1406" s="139">
        <f t="shared" si="65"/>
        <v>4681886</v>
      </c>
    </row>
    <row r="1407" spans="2:11">
      <c r="B1407" s="137" t="s">
        <v>5185</v>
      </c>
      <c r="C1407" s="43" t="s">
        <v>1062</v>
      </c>
      <c r="D1407" s="46">
        <v>420</v>
      </c>
      <c r="E1407" s="24">
        <v>5471.945238095238</v>
      </c>
      <c r="F1407" s="19">
        <f t="shared" si="63"/>
        <v>2298217</v>
      </c>
      <c r="G1407" s="119">
        <v>8190</v>
      </c>
      <c r="H1407" s="26">
        <v>165.53614163614165</v>
      </c>
      <c r="I1407" s="115">
        <f t="shared" si="64"/>
        <v>1355741</v>
      </c>
      <c r="J1407" s="117">
        <v>2021</v>
      </c>
      <c r="K1407" s="139">
        <f t="shared" si="65"/>
        <v>3653958</v>
      </c>
    </row>
    <row r="1408" spans="2:11">
      <c r="B1408" s="137" t="s">
        <v>1077</v>
      </c>
      <c r="C1408" s="43" t="s">
        <v>1078</v>
      </c>
      <c r="D1408" s="46">
        <v>320</v>
      </c>
      <c r="E1408" s="24">
        <v>22171.431250000001</v>
      </c>
      <c r="F1408" s="19">
        <f t="shared" si="63"/>
        <v>7094858</v>
      </c>
      <c r="G1408" s="119">
        <v>3120</v>
      </c>
      <c r="H1408" s="26">
        <v>265.99326923076922</v>
      </c>
      <c r="I1408" s="115">
        <f t="shared" si="64"/>
        <v>829899</v>
      </c>
      <c r="J1408" s="117">
        <v>2021</v>
      </c>
      <c r="K1408" s="139">
        <f t="shared" si="65"/>
        <v>7924757</v>
      </c>
    </row>
    <row r="1409" spans="2:11">
      <c r="B1409" s="137" t="s">
        <v>5186</v>
      </c>
      <c r="C1409" s="43" t="s">
        <v>1068</v>
      </c>
      <c r="D1409" s="46">
        <v>490</v>
      </c>
      <c r="E1409" s="24">
        <v>17989.808163265305</v>
      </c>
      <c r="F1409" s="19">
        <f t="shared" si="63"/>
        <v>8815006</v>
      </c>
      <c r="G1409" s="119">
        <v>11711</v>
      </c>
      <c r="H1409" s="26">
        <v>166.02416531466142</v>
      </c>
      <c r="I1409" s="115">
        <f t="shared" si="64"/>
        <v>1944308.9999999998</v>
      </c>
      <c r="J1409" s="117">
        <v>2021</v>
      </c>
      <c r="K1409" s="139">
        <f t="shared" si="65"/>
        <v>10759315</v>
      </c>
    </row>
    <row r="1410" spans="2:11">
      <c r="B1410" s="137" t="s">
        <v>5187</v>
      </c>
      <c r="C1410" s="43" t="s">
        <v>1068</v>
      </c>
      <c r="D1410" s="46">
        <v>150</v>
      </c>
      <c r="E1410" s="24">
        <v>8478.2933333333331</v>
      </c>
      <c r="F1410" s="19">
        <f t="shared" si="63"/>
        <v>1271744</v>
      </c>
      <c r="G1410" s="119">
        <v>3585</v>
      </c>
      <c r="H1410" s="26">
        <v>131.92273361227336</v>
      </c>
      <c r="I1410" s="115">
        <f t="shared" si="64"/>
        <v>472943</v>
      </c>
      <c r="J1410" s="117">
        <v>2021</v>
      </c>
      <c r="K1410" s="139">
        <f t="shared" si="65"/>
        <v>1744687</v>
      </c>
    </row>
    <row r="1411" spans="2:11">
      <c r="B1411" s="137" t="s">
        <v>3586</v>
      </c>
      <c r="C1411" s="43" t="s">
        <v>3512</v>
      </c>
      <c r="D1411" s="46">
        <v>140</v>
      </c>
      <c r="E1411" s="24">
        <v>8068.2642857142855</v>
      </c>
      <c r="F1411" s="19">
        <f t="shared" si="63"/>
        <v>1129557</v>
      </c>
      <c r="G1411" s="119">
        <v>1365</v>
      </c>
      <c r="H1411" s="26">
        <v>770.54285714285709</v>
      </c>
      <c r="I1411" s="115">
        <f t="shared" si="64"/>
        <v>1051791</v>
      </c>
      <c r="J1411" s="117">
        <v>2021</v>
      </c>
      <c r="K1411" s="139">
        <f t="shared" si="65"/>
        <v>2181348</v>
      </c>
    </row>
    <row r="1412" spans="2:11">
      <c r="B1412" s="137" t="s">
        <v>3587</v>
      </c>
      <c r="C1412" s="43" t="s">
        <v>3512</v>
      </c>
      <c r="D1412" s="46">
        <v>310</v>
      </c>
      <c r="E1412" s="24">
        <v>8068.264516129032</v>
      </c>
      <c r="F1412" s="19">
        <f t="shared" si="63"/>
        <v>2501162</v>
      </c>
      <c r="G1412" s="119">
        <v>3023</v>
      </c>
      <c r="H1412" s="26">
        <v>770.41548130995704</v>
      </c>
      <c r="I1412" s="115">
        <f t="shared" si="64"/>
        <v>2328966</v>
      </c>
      <c r="J1412" s="117">
        <v>2021</v>
      </c>
      <c r="K1412" s="139">
        <f t="shared" si="65"/>
        <v>4830128</v>
      </c>
    </row>
    <row r="1413" spans="2:11">
      <c r="B1413" s="137" t="s">
        <v>3588</v>
      </c>
      <c r="C1413" s="43" t="s">
        <v>3512</v>
      </c>
      <c r="D1413" s="46">
        <v>370</v>
      </c>
      <c r="E1413" s="24">
        <v>8871.2810810810806</v>
      </c>
      <c r="F1413" s="19">
        <f t="shared" si="63"/>
        <v>3282374</v>
      </c>
      <c r="G1413" s="119">
        <v>3608</v>
      </c>
      <c r="H1413" s="26">
        <v>770.43625277161857</v>
      </c>
      <c r="I1413" s="115">
        <f t="shared" si="64"/>
        <v>2779734</v>
      </c>
      <c r="J1413" s="117">
        <v>2021</v>
      </c>
      <c r="K1413" s="139">
        <f t="shared" si="65"/>
        <v>6062108</v>
      </c>
    </row>
    <row r="1414" spans="2:11">
      <c r="B1414" s="137" t="s">
        <v>3589</v>
      </c>
      <c r="C1414" s="43" t="s">
        <v>3512</v>
      </c>
      <c r="D1414" s="46">
        <v>250</v>
      </c>
      <c r="E1414" s="24">
        <v>8068.26</v>
      </c>
      <c r="F1414" s="19">
        <f t="shared" si="63"/>
        <v>2017065</v>
      </c>
      <c r="G1414" s="119">
        <v>2438</v>
      </c>
      <c r="H1414" s="26">
        <v>770.38515176374074</v>
      </c>
      <c r="I1414" s="115">
        <f t="shared" si="64"/>
        <v>1878199</v>
      </c>
      <c r="J1414" s="117">
        <v>2021</v>
      </c>
      <c r="K1414" s="139">
        <f t="shared" si="65"/>
        <v>3895264</v>
      </c>
    </row>
    <row r="1415" spans="2:11">
      <c r="B1415" s="137" t="s">
        <v>1079</v>
      </c>
      <c r="C1415" s="43" t="s">
        <v>1080</v>
      </c>
      <c r="D1415" s="46">
        <v>350</v>
      </c>
      <c r="E1415" s="24">
        <v>9173.511428571428</v>
      </c>
      <c r="F1415" s="19">
        <f t="shared" si="63"/>
        <v>3210729</v>
      </c>
      <c r="G1415" s="119">
        <v>3412.5</v>
      </c>
      <c r="H1415" s="26">
        <v>226.38153846153847</v>
      </c>
      <c r="I1415" s="115">
        <f t="shared" si="64"/>
        <v>772527</v>
      </c>
      <c r="J1415" s="117">
        <v>2021</v>
      </c>
      <c r="K1415" s="139">
        <f t="shared" si="65"/>
        <v>3983256</v>
      </c>
    </row>
    <row r="1416" spans="2:11">
      <c r="B1416" s="137" t="s">
        <v>5188</v>
      </c>
      <c r="C1416" s="43" t="s">
        <v>1080</v>
      </c>
      <c r="D1416" s="46">
        <v>490</v>
      </c>
      <c r="E1416" s="24">
        <v>5718.8306122448976</v>
      </c>
      <c r="F1416" s="19">
        <f t="shared" si="63"/>
        <v>2802227</v>
      </c>
      <c r="G1416" s="119">
        <v>4777.5</v>
      </c>
      <c r="H1416" s="26">
        <v>162.32192569335427</v>
      </c>
      <c r="I1416" s="115">
        <f t="shared" si="64"/>
        <v>775493</v>
      </c>
      <c r="J1416" s="117">
        <v>2021</v>
      </c>
      <c r="K1416" s="139">
        <f t="shared" si="65"/>
        <v>3577720</v>
      </c>
    </row>
    <row r="1417" spans="2:11">
      <c r="B1417" s="137" t="s">
        <v>5189</v>
      </c>
      <c r="C1417" s="43" t="s">
        <v>1081</v>
      </c>
      <c r="D1417" s="46">
        <v>630</v>
      </c>
      <c r="E1417" s="24">
        <v>5835.9079365079369</v>
      </c>
      <c r="F1417" s="19">
        <f t="shared" si="63"/>
        <v>3676622.0000000005</v>
      </c>
      <c r="G1417" s="119">
        <v>6142.5</v>
      </c>
      <c r="H1417" s="26">
        <v>207.06568986568988</v>
      </c>
      <c r="I1417" s="115">
        <f t="shared" si="64"/>
        <v>1271901</v>
      </c>
      <c r="J1417" s="117">
        <v>2021</v>
      </c>
      <c r="K1417" s="139">
        <f t="shared" si="65"/>
        <v>4948523</v>
      </c>
    </row>
    <row r="1418" spans="2:11">
      <c r="B1418" s="137" t="s">
        <v>5190</v>
      </c>
      <c r="C1418" s="43" t="s">
        <v>1081</v>
      </c>
      <c r="D1418" s="46">
        <v>480</v>
      </c>
      <c r="E1418" s="24">
        <v>5698.85</v>
      </c>
      <c r="F1418" s="19">
        <f t="shared" si="63"/>
        <v>2735448</v>
      </c>
      <c r="G1418" s="119">
        <v>4680</v>
      </c>
      <c r="H1418" s="26">
        <v>203.72991452991454</v>
      </c>
      <c r="I1418" s="115">
        <f t="shared" si="64"/>
        <v>953456</v>
      </c>
      <c r="J1418" s="117">
        <v>2021</v>
      </c>
      <c r="K1418" s="139">
        <f t="shared" si="65"/>
        <v>3688904</v>
      </c>
    </row>
    <row r="1419" spans="2:11">
      <c r="B1419" s="137" t="s">
        <v>1082</v>
      </c>
      <c r="C1419" s="43" t="s">
        <v>1083</v>
      </c>
      <c r="D1419" s="46">
        <v>330</v>
      </c>
      <c r="E1419" s="24">
        <v>4768.878787878788</v>
      </c>
      <c r="F1419" s="19">
        <f t="shared" si="63"/>
        <v>1573730</v>
      </c>
      <c r="G1419" s="119">
        <v>6435</v>
      </c>
      <c r="H1419" s="26">
        <v>192.47024087024087</v>
      </c>
      <c r="I1419" s="115">
        <f t="shared" si="64"/>
        <v>1238546</v>
      </c>
      <c r="J1419" s="117">
        <v>2021</v>
      </c>
      <c r="K1419" s="139">
        <f t="shared" si="65"/>
        <v>2812276</v>
      </c>
    </row>
    <row r="1420" spans="2:11">
      <c r="B1420" s="137" t="s">
        <v>1084</v>
      </c>
      <c r="C1420" s="43" t="s">
        <v>1083</v>
      </c>
      <c r="D1420" s="46">
        <v>280</v>
      </c>
      <c r="E1420" s="24">
        <v>4210.5928571428567</v>
      </c>
      <c r="F1420" s="19">
        <f t="shared" ref="F1420:F1483" si="66">IFERROR(D1420*E1420,0)</f>
        <v>1178965.9999999998</v>
      </c>
      <c r="G1420" s="119">
        <v>5460</v>
      </c>
      <c r="H1420" s="26">
        <v>139.97069597069597</v>
      </c>
      <c r="I1420" s="115">
        <f t="shared" ref="I1420:I1483" si="67">IFERROR(G1420*H1420,"")</f>
        <v>764240</v>
      </c>
      <c r="J1420" s="117">
        <v>2021</v>
      </c>
      <c r="K1420" s="139">
        <f t="shared" ref="K1420:K1483" si="68">IFERROR(ROUND((F1420+I1420),0),0)</f>
        <v>1943206</v>
      </c>
    </row>
    <row r="1421" spans="2:11">
      <c r="B1421" s="137" t="s">
        <v>1085</v>
      </c>
      <c r="C1421" s="43" t="s">
        <v>1086</v>
      </c>
      <c r="D1421" s="46">
        <v>190</v>
      </c>
      <c r="E1421" s="24">
        <v>28820.152631578949</v>
      </c>
      <c r="F1421" s="19">
        <f t="shared" si="66"/>
        <v>5475829</v>
      </c>
      <c r="G1421" s="119">
        <v>1852.5</v>
      </c>
      <c r="H1421" s="26">
        <v>312.60836707152498</v>
      </c>
      <c r="I1421" s="115">
        <f t="shared" si="67"/>
        <v>579107</v>
      </c>
      <c r="J1421" s="117">
        <v>2021</v>
      </c>
      <c r="K1421" s="139">
        <f t="shared" si="68"/>
        <v>6054936</v>
      </c>
    </row>
    <row r="1422" spans="2:11">
      <c r="B1422" s="137" t="s">
        <v>1087</v>
      </c>
      <c r="C1422" s="43" t="s">
        <v>1086</v>
      </c>
      <c r="D1422" s="46">
        <v>150</v>
      </c>
      <c r="E1422" s="24">
        <v>16930.666666666668</v>
      </c>
      <c r="F1422" s="19">
        <f t="shared" si="66"/>
        <v>2539600</v>
      </c>
      <c r="G1422" s="119">
        <v>1462.5</v>
      </c>
      <c r="H1422" s="26">
        <v>277.02427350427348</v>
      </c>
      <c r="I1422" s="115">
        <f t="shared" si="67"/>
        <v>405147.99999999994</v>
      </c>
      <c r="J1422" s="117">
        <v>2021</v>
      </c>
      <c r="K1422" s="139">
        <f t="shared" si="68"/>
        <v>2944748</v>
      </c>
    </row>
    <row r="1423" spans="2:11">
      <c r="B1423" s="137" t="s">
        <v>1088</v>
      </c>
      <c r="C1423" s="43" t="s">
        <v>1086</v>
      </c>
      <c r="D1423" s="46">
        <v>190</v>
      </c>
      <c r="E1423" s="24">
        <v>28820.152631578949</v>
      </c>
      <c r="F1423" s="19">
        <f t="shared" si="66"/>
        <v>5475829</v>
      </c>
      <c r="G1423" s="119">
        <v>1852.5</v>
      </c>
      <c r="H1423" s="26">
        <v>312.60836707152498</v>
      </c>
      <c r="I1423" s="115">
        <f t="shared" si="67"/>
        <v>579107</v>
      </c>
      <c r="J1423" s="117">
        <v>2021</v>
      </c>
      <c r="K1423" s="139">
        <f t="shared" si="68"/>
        <v>6054936</v>
      </c>
    </row>
    <row r="1424" spans="2:11">
      <c r="B1424" s="137" t="s">
        <v>5191</v>
      </c>
      <c r="C1424" s="43" t="s">
        <v>3512</v>
      </c>
      <c r="D1424" s="46">
        <v>270</v>
      </c>
      <c r="E1424" s="24">
        <v>16883.711111111112</v>
      </c>
      <c r="F1424" s="19">
        <f t="shared" si="66"/>
        <v>4558602</v>
      </c>
      <c r="G1424" s="119">
        <v>2632.5</v>
      </c>
      <c r="H1424" s="26">
        <v>0</v>
      </c>
      <c r="I1424" s="115">
        <f t="shared" si="67"/>
        <v>0</v>
      </c>
      <c r="J1424" s="117">
        <v>2021</v>
      </c>
      <c r="K1424" s="139">
        <f t="shared" si="68"/>
        <v>4558602</v>
      </c>
    </row>
    <row r="1425" spans="2:11">
      <c r="B1425" s="137" t="s">
        <v>1089</v>
      </c>
      <c r="C1425" s="43" t="s">
        <v>1090</v>
      </c>
      <c r="D1425" s="46">
        <v>200</v>
      </c>
      <c r="E1425" s="24">
        <v>9770.8050000000003</v>
      </c>
      <c r="F1425" s="19">
        <f t="shared" si="66"/>
        <v>1954161</v>
      </c>
      <c r="G1425" s="119">
        <v>4320</v>
      </c>
      <c r="H1425" s="26">
        <v>247.01597222222222</v>
      </c>
      <c r="I1425" s="115">
        <f t="shared" si="67"/>
        <v>1067109</v>
      </c>
      <c r="J1425" s="117">
        <v>2021</v>
      </c>
      <c r="K1425" s="139">
        <f t="shared" si="68"/>
        <v>3021270</v>
      </c>
    </row>
    <row r="1426" spans="2:11">
      <c r="B1426" s="137" t="s">
        <v>5192</v>
      </c>
      <c r="C1426" s="43" t="s">
        <v>1090</v>
      </c>
      <c r="D1426" s="46">
        <v>140</v>
      </c>
      <c r="E1426" s="24">
        <v>3869.1071428571427</v>
      </c>
      <c r="F1426" s="19">
        <f t="shared" si="66"/>
        <v>541675</v>
      </c>
      <c r="G1426" s="119">
        <v>3024</v>
      </c>
      <c r="H1426" s="26">
        <v>166.07275132275132</v>
      </c>
      <c r="I1426" s="115">
        <f t="shared" si="67"/>
        <v>502204</v>
      </c>
      <c r="J1426" s="117">
        <v>2021</v>
      </c>
      <c r="K1426" s="139">
        <f t="shared" si="68"/>
        <v>1043879</v>
      </c>
    </row>
    <row r="1427" spans="2:11">
      <c r="B1427" s="137" t="s">
        <v>1091</v>
      </c>
      <c r="C1427" s="43" t="s">
        <v>1092</v>
      </c>
      <c r="D1427" s="46">
        <v>730</v>
      </c>
      <c r="E1427" s="24">
        <v>14609.284931506849</v>
      </c>
      <c r="F1427" s="19">
        <f t="shared" si="66"/>
        <v>10664778</v>
      </c>
      <c r="G1427" s="119">
        <v>7117.5</v>
      </c>
      <c r="H1427" s="26">
        <v>245.4632946961714</v>
      </c>
      <c r="I1427" s="115">
        <f t="shared" si="67"/>
        <v>1747085</v>
      </c>
      <c r="J1427" s="117">
        <v>2021</v>
      </c>
      <c r="K1427" s="139">
        <f t="shared" si="68"/>
        <v>12411863</v>
      </c>
    </row>
    <row r="1428" spans="2:11">
      <c r="B1428" s="137" t="s">
        <v>1093</v>
      </c>
      <c r="C1428" s="43" t="s">
        <v>1092</v>
      </c>
      <c r="D1428" s="46">
        <v>90</v>
      </c>
      <c r="E1428" s="24">
        <v>20448.455555555556</v>
      </c>
      <c r="F1428" s="19">
        <f t="shared" si="66"/>
        <v>1840361</v>
      </c>
      <c r="G1428" s="119">
        <v>877.5</v>
      </c>
      <c r="H1428" s="26">
        <v>553.44615384615383</v>
      </c>
      <c r="I1428" s="115">
        <f t="shared" si="67"/>
        <v>485649</v>
      </c>
      <c r="J1428" s="117">
        <v>2021</v>
      </c>
      <c r="K1428" s="139">
        <f t="shared" si="68"/>
        <v>2326010</v>
      </c>
    </row>
    <row r="1429" spans="2:11">
      <c r="B1429" s="137" t="s">
        <v>1094</v>
      </c>
      <c r="C1429" s="43" t="s">
        <v>1095</v>
      </c>
      <c r="D1429" s="46">
        <v>340</v>
      </c>
      <c r="E1429" s="24">
        <v>4054.6794117647059</v>
      </c>
      <c r="F1429" s="19">
        <f t="shared" si="66"/>
        <v>1378591</v>
      </c>
      <c r="G1429" s="119">
        <v>7344</v>
      </c>
      <c r="H1429" s="26">
        <v>166.45179738562092</v>
      </c>
      <c r="I1429" s="115">
        <f t="shared" si="67"/>
        <v>1222422</v>
      </c>
      <c r="J1429" s="117">
        <v>2021</v>
      </c>
      <c r="K1429" s="139">
        <f t="shared" si="68"/>
        <v>2601013</v>
      </c>
    </row>
    <row r="1430" spans="2:11">
      <c r="B1430" s="137" t="s">
        <v>5193</v>
      </c>
      <c r="C1430" s="43" t="s">
        <v>1095</v>
      </c>
      <c r="D1430" s="46">
        <v>200</v>
      </c>
      <c r="E1430" s="24">
        <v>11767.77</v>
      </c>
      <c r="F1430" s="19">
        <f t="shared" si="66"/>
        <v>2353554</v>
      </c>
      <c r="G1430" s="119">
        <v>4320</v>
      </c>
      <c r="H1430" s="26">
        <v>170.85439814814814</v>
      </c>
      <c r="I1430" s="115">
        <f t="shared" si="67"/>
        <v>738091</v>
      </c>
      <c r="J1430" s="117">
        <v>2021</v>
      </c>
      <c r="K1430" s="139">
        <f t="shared" si="68"/>
        <v>3091645</v>
      </c>
    </row>
    <row r="1431" spans="2:11">
      <c r="B1431" s="137" t="s">
        <v>1096</v>
      </c>
      <c r="C1431" s="43" t="s">
        <v>1097</v>
      </c>
      <c r="D1431" s="46">
        <v>230</v>
      </c>
      <c r="E1431" s="24">
        <v>6210.6260869565222</v>
      </c>
      <c r="F1431" s="19">
        <f t="shared" si="66"/>
        <v>1428444</v>
      </c>
      <c r="G1431" s="119">
        <v>2242.5</v>
      </c>
      <c r="H1431" s="26">
        <v>286.4454849498328</v>
      </c>
      <c r="I1431" s="115">
        <f t="shared" si="67"/>
        <v>642354.00000000012</v>
      </c>
      <c r="J1431" s="117">
        <v>2021</v>
      </c>
      <c r="K1431" s="139">
        <f t="shared" si="68"/>
        <v>2070798</v>
      </c>
    </row>
    <row r="1432" spans="2:11">
      <c r="B1432" s="137" t="s">
        <v>5194</v>
      </c>
      <c r="C1432" s="43" t="s">
        <v>1097</v>
      </c>
      <c r="D1432" s="46">
        <v>370</v>
      </c>
      <c r="E1432" s="24">
        <v>3934.2864864864864</v>
      </c>
      <c r="F1432" s="19">
        <f t="shared" si="66"/>
        <v>1455686</v>
      </c>
      <c r="G1432" s="119">
        <v>3607.5</v>
      </c>
      <c r="H1432" s="26">
        <v>279.6823284823285</v>
      </c>
      <c r="I1432" s="115">
        <f t="shared" si="67"/>
        <v>1008954.0000000001</v>
      </c>
      <c r="J1432" s="117">
        <v>2021</v>
      </c>
      <c r="K1432" s="139">
        <f t="shared" si="68"/>
        <v>2464640</v>
      </c>
    </row>
    <row r="1433" spans="2:11">
      <c r="B1433" s="137" t="s">
        <v>5195</v>
      </c>
      <c r="C1433" s="43" t="s">
        <v>1090</v>
      </c>
      <c r="D1433" s="46">
        <v>160</v>
      </c>
      <c r="E1433" s="24">
        <v>6667.6312500000004</v>
      </c>
      <c r="F1433" s="19">
        <f t="shared" si="66"/>
        <v>1066821</v>
      </c>
      <c r="G1433" s="119">
        <v>3456</v>
      </c>
      <c r="H1433" s="26">
        <v>248.15190972222223</v>
      </c>
      <c r="I1433" s="115">
        <f t="shared" si="67"/>
        <v>857613</v>
      </c>
      <c r="J1433" s="117">
        <v>2021</v>
      </c>
      <c r="K1433" s="139">
        <f t="shared" si="68"/>
        <v>1924434</v>
      </c>
    </row>
    <row r="1434" spans="2:11">
      <c r="B1434" s="137" t="s">
        <v>5196</v>
      </c>
      <c r="C1434" s="43" t="s">
        <v>1098</v>
      </c>
      <c r="D1434" s="46">
        <v>160</v>
      </c>
      <c r="E1434" s="24">
        <v>4985.6000000000004</v>
      </c>
      <c r="F1434" s="19">
        <f t="shared" si="66"/>
        <v>797696</v>
      </c>
      <c r="G1434" s="119">
        <v>3456</v>
      </c>
      <c r="H1434" s="26">
        <v>201.4615162037037</v>
      </c>
      <c r="I1434" s="115">
        <f t="shared" si="67"/>
        <v>696251</v>
      </c>
      <c r="J1434" s="117">
        <v>2021</v>
      </c>
      <c r="K1434" s="139">
        <f t="shared" si="68"/>
        <v>1493947</v>
      </c>
    </row>
    <row r="1435" spans="2:11">
      <c r="B1435" s="137" t="s">
        <v>1099</v>
      </c>
      <c r="C1435" s="43" t="s">
        <v>1083</v>
      </c>
      <c r="D1435" s="46">
        <v>330</v>
      </c>
      <c r="E1435" s="24">
        <v>4768.878787878788</v>
      </c>
      <c r="F1435" s="19">
        <f t="shared" si="66"/>
        <v>1573730</v>
      </c>
      <c r="G1435" s="119">
        <v>6435</v>
      </c>
      <c r="H1435" s="26">
        <v>192.47024087024087</v>
      </c>
      <c r="I1435" s="115">
        <f t="shared" si="67"/>
        <v>1238546</v>
      </c>
      <c r="J1435" s="117">
        <v>2021</v>
      </c>
      <c r="K1435" s="139">
        <f t="shared" si="68"/>
        <v>2812276</v>
      </c>
    </row>
    <row r="1436" spans="2:11">
      <c r="B1436" s="137" t="s">
        <v>1100</v>
      </c>
      <c r="C1436" s="43" t="s">
        <v>1083</v>
      </c>
      <c r="D1436" s="46">
        <v>230</v>
      </c>
      <c r="E1436" s="24">
        <v>6194.608695652174</v>
      </c>
      <c r="F1436" s="19">
        <f t="shared" si="66"/>
        <v>1424760</v>
      </c>
      <c r="G1436" s="119">
        <v>4485</v>
      </c>
      <c r="H1436" s="26">
        <v>151.82541806020066</v>
      </c>
      <c r="I1436" s="115">
        <f t="shared" si="67"/>
        <v>680937</v>
      </c>
      <c r="J1436" s="117">
        <v>2021</v>
      </c>
      <c r="K1436" s="139">
        <f t="shared" si="68"/>
        <v>2105697</v>
      </c>
    </row>
    <row r="1437" spans="2:11">
      <c r="B1437" s="137" t="s">
        <v>5197</v>
      </c>
      <c r="C1437" s="43" t="s">
        <v>1101</v>
      </c>
      <c r="D1437" s="46">
        <v>320</v>
      </c>
      <c r="E1437" s="24">
        <v>3279.2249999999999</v>
      </c>
      <c r="F1437" s="19">
        <f t="shared" si="66"/>
        <v>1049352</v>
      </c>
      <c r="G1437" s="119">
        <v>3120</v>
      </c>
      <c r="H1437" s="26">
        <v>229.99358974358975</v>
      </c>
      <c r="I1437" s="115">
        <f t="shared" si="67"/>
        <v>717580</v>
      </c>
      <c r="J1437" s="117">
        <v>2021</v>
      </c>
      <c r="K1437" s="139">
        <f t="shared" si="68"/>
        <v>1766932</v>
      </c>
    </row>
    <row r="1438" spans="2:11">
      <c r="B1438" s="137" t="s">
        <v>5198</v>
      </c>
      <c r="C1438" s="43" t="s">
        <v>1101</v>
      </c>
      <c r="D1438" s="46">
        <v>770</v>
      </c>
      <c r="E1438" s="24">
        <v>6404.8675324675323</v>
      </c>
      <c r="F1438" s="19">
        <f t="shared" si="66"/>
        <v>4931748</v>
      </c>
      <c r="G1438" s="119">
        <v>7507.5</v>
      </c>
      <c r="H1438" s="26">
        <v>255.29910089910089</v>
      </c>
      <c r="I1438" s="115">
        <f t="shared" si="67"/>
        <v>1916658</v>
      </c>
      <c r="J1438" s="117">
        <v>2021</v>
      </c>
      <c r="K1438" s="139">
        <f t="shared" si="68"/>
        <v>6848406</v>
      </c>
    </row>
    <row r="1439" spans="2:11">
      <c r="B1439" s="137" t="s">
        <v>5199</v>
      </c>
      <c r="C1439" s="43" t="s">
        <v>1102</v>
      </c>
      <c r="D1439" s="46">
        <v>290</v>
      </c>
      <c r="E1439" s="24">
        <v>2347.096551724138</v>
      </c>
      <c r="F1439" s="19">
        <f t="shared" si="66"/>
        <v>680658</v>
      </c>
      <c r="G1439" s="119">
        <v>3465.5</v>
      </c>
      <c r="H1439" s="26">
        <v>260.84893954696292</v>
      </c>
      <c r="I1439" s="115">
        <f t="shared" si="67"/>
        <v>903972</v>
      </c>
      <c r="J1439" s="117">
        <v>2021</v>
      </c>
      <c r="K1439" s="139">
        <f t="shared" si="68"/>
        <v>1584630</v>
      </c>
    </row>
    <row r="1440" spans="2:11">
      <c r="B1440" s="137" t="s">
        <v>5200</v>
      </c>
      <c r="C1440" s="43" t="s">
        <v>1103</v>
      </c>
      <c r="D1440" s="46">
        <v>890</v>
      </c>
      <c r="E1440" s="24">
        <v>1338.0876404494381</v>
      </c>
      <c r="F1440" s="19">
        <f t="shared" si="66"/>
        <v>1190898</v>
      </c>
      <c r="G1440" s="119">
        <v>10635.5</v>
      </c>
      <c r="H1440" s="26">
        <v>144.457618353627</v>
      </c>
      <c r="I1440" s="115">
        <f t="shared" si="67"/>
        <v>1536379</v>
      </c>
      <c r="J1440" s="117">
        <v>2021</v>
      </c>
      <c r="K1440" s="139">
        <f t="shared" si="68"/>
        <v>2727277</v>
      </c>
    </row>
    <row r="1441" spans="2:11">
      <c r="B1441" s="137" t="s">
        <v>1104</v>
      </c>
      <c r="C1441" s="43" t="s">
        <v>1095</v>
      </c>
      <c r="D1441" s="46">
        <v>100</v>
      </c>
      <c r="E1441" s="24">
        <v>7080.64</v>
      </c>
      <c r="F1441" s="19">
        <f t="shared" si="66"/>
        <v>708064</v>
      </c>
      <c r="G1441" s="119">
        <v>2160</v>
      </c>
      <c r="H1441" s="26">
        <v>276.75</v>
      </c>
      <c r="I1441" s="115">
        <f t="shared" si="67"/>
        <v>597780</v>
      </c>
      <c r="J1441" s="117">
        <v>2021</v>
      </c>
      <c r="K1441" s="139">
        <f t="shared" si="68"/>
        <v>1305844</v>
      </c>
    </row>
    <row r="1442" spans="2:11">
      <c r="B1442" s="137" t="s">
        <v>5201</v>
      </c>
      <c r="C1442" s="43" t="s">
        <v>1095</v>
      </c>
      <c r="D1442" s="46">
        <v>390</v>
      </c>
      <c r="E1442" s="24">
        <v>6633.6051282051285</v>
      </c>
      <c r="F1442" s="19">
        <f t="shared" si="66"/>
        <v>2587106</v>
      </c>
      <c r="G1442" s="119">
        <v>8424</v>
      </c>
      <c r="H1442" s="26">
        <v>177.05828584995251</v>
      </c>
      <c r="I1442" s="115">
        <f t="shared" si="67"/>
        <v>1491539</v>
      </c>
      <c r="J1442" s="117">
        <v>2021</v>
      </c>
      <c r="K1442" s="139">
        <f t="shared" si="68"/>
        <v>4078645</v>
      </c>
    </row>
    <row r="1443" spans="2:11">
      <c r="B1443" s="137" t="s">
        <v>1105</v>
      </c>
      <c r="C1443" s="43" t="s">
        <v>1092</v>
      </c>
      <c r="D1443" s="46">
        <v>730</v>
      </c>
      <c r="E1443" s="24">
        <v>14609.284931506849</v>
      </c>
      <c r="F1443" s="19">
        <f t="shared" si="66"/>
        <v>10664778</v>
      </c>
      <c r="G1443" s="119">
        <v>7117.5</v>
      </c>
      <c r="H1443" s="26">
        <v>245.4632946961714</v>
      </c>
      <c r="I1443" s="115">
        <f t="shared" si="67"/>
        <v>1747085</v>
      </c>
      <c r="J1443" s="117">
        <v>2021</v>
      </c>
      <c r="K1443" s="139">
        <f t="shared" si="68"/>
        <v>12411863</v>
      </c>
    </row>
    <row r="1444" spans="2:11">
      <c r="B1444" s="137" t="s">
        <v>5202</v>
      </c>
      <c r="C1444" s="43" t="s">
        <v>1092</v>
      </c>
      <c r="D1444" s="46">
        <v>220</v>
      </c>
      <c r="E1444" s="24">
        <v>17729.81818181818</v>
      </c>
      <c r="F1444" s="19">
        <f t="shared" si="66"/>
        <v>3900559.9999999995</v>
      </c>
      <c r="G1444" s="119">
        <v>2145</v>
      </c>
      <c r="H1444" s="26">
        <v>385.07272727272726</v>
      </c>
      <c r="I1444" s="115">
        <f t="shared" si="67"/>
        <v>825981</v>
      </c>
      <c r="J1444" s="117">
        <v>2021</v>
      </c>
      <c r="K1444" s="139">
        <f t="shared" si="68"/>
        <v>4726541</v>
      </c>
    </row>
    <row r="1445" spans="2:11">
      <c r="B1445" s="137" t="s">
        <v>1106</v>
      </c>
      <c r="C1445" s="43" t="s">
        <v>1098</v>
      </c>
      <c r="D1445" s="46">
        <v>60</v>
      </c>
      <c r="E1445" s="24">
        <v>12841.433333333332</v>
      </c>
      <c r="F1445" s="19">
        <f t="shared" si="66"/>
        <v>770486</v>
      </c>
      <c r="G1445" s="119">
        <v>1296</v>
      </c>
      <c r="H1445" s="26">
        <v>365.28626543209879</v>
      </c>
      <c r="I1445" s="115">
        <f t="shared" si="67"/>
        <v>473411</v>
      </c>
      <c r="J1445" s="117">
        <v>2021</v>
      </c>
      <c r="K1445" s="139">
        <f t="shared" si="68"/>
        <v>1243897</v>
      </c>
    </row>
    <row r="1446" spans="2:11">
      <c r="B1446" s="137" t="s">
        <v>5203</v>
      </c>
      <c r="C1446" s="43" t="s">
        <v>1098</v>
      </c>
      <c r="D1446" s="46">
        <v>290</v>
      </c>
      <c r="E1446" s="24">
        <v>5334.4551724137928</v>
      </c>
      <c r="F1446" s="19">
        <f t="shared" si="66"/>
        <v>1546992</v>
      </c>
      <c r="G1446" s="119">
        <v>6264</v>
      </c>
      <c r="H1446" s="26">
        <v>162.98467432950193</v>
      </c>
      <c r="I1446" s="115">
        <f t="shared" si="67"/>
        <v>1020936.0000000001</v>
      </c>
      <c r="J1446" s="117">
        <v>2021</v>
      </c>
      <c r="K1446" s="139">
        <f t="shared" si="68"/>
        <v>2567928</v>
      </c>
    </row>
    <row r="1447" spans="2:11">
      <c r="B1447" s="137" t="s">
        <v>3590</v>
      </c>
      <c r="C1447" s="43" t="s">
        <v>3512</v>
      </c>
      <c r="D1447" s="46">
        <v>360</v>
      </c>
      <c r="E1447" s="24">
        <v>8068.2638888888887</v>
      </c>
      <c r="F1447" s="19">
        <f t="shared" si="66"/>
        <v>2904575</v>
      </c>
      <c r="G1447" s="119">
        <v>3510</v>
      </c>
      <c r="H1447" s="26">
        <v>770.54301994302</v>
      </c>
      <c r="I1447" s="115">
        <f t="shared" si="67"/>
        <v>2704606</v>
      </c>
      <c r="J1447" s="117">
        <v>2021</v>
      </c>
      <c r="K1447" s="139">
        <f t="shared" si="68"/>
        <v>5609181</v>
      </c>
    </row>
    <row r="1448" spans="2:11">
      <c r="B1448" s="137" t="s">
        <v>5204</v>
      </c>
      <c r="C1448" s="43" t="s">
        <v>3512</v>
      </c>
      <c r="D1448" s="46">
        <v>80</v>
      </c>
      <c r="E1448" s="24">
        <v>16883.712500000001</v>
      </c>
      <c r="F1448" s="19">
        <f t="shared" si="66"/>
        <v>1350697</v>
      </c>
      <c r="G1448" s="119">
        <v>780</v>
      </c>
      <c r="H1448" s="26">
        <v>0</v>
      </c>
      <c r="I1448" s="115">
        <f t="shared" si="67"/>
        <v>0</v>
      </c>
      <c r="J1448" s="117">
        <v>2021</v>
      </c>
      <c r="K1448" s="139">
        <f t="shared" si="68"/>
        <v>1350697</v>
      </c>
    </row>
    <row r="1449" spans="2:11">
      <c r="B1449" s="137" t="s">
        <v>5205</v>
      </c>
      <c r="C1449" s="43" t="s">
        <v>1107</v>
      </c>
      <c r="D1449" s="46">
        <v>450</v>
      </c>
      <c r="E1449" s="24">
        <v>8702.6333333333332</v>
      </c>
      <c r="F1449" s="19">
        <f t="shared" si="66"/>
        <v>3916185</v>
      </c>
      <c r="G1449" s="119">
        <v>4387.5</v>
      </c>
      <c r="H1449" s="26">
        <v>208.44216524216523</v>
      </c>
      <c r="I1449" s="115">
        <f t="shared" si="67"/>
        <v>914540</v>
      </c>
      <c r="J1449" s="117">
        <v>2021</v>
      </c>
      <c r="K1449" s="139">
        <f t="shared" si="68"/>
        <v>4830725</v>
      </c>
    </row>
    <row r="1450" spans="2:11">
      <c r="B1450" s="137" t="s">
        <v>5206</v>
      </c>
      <c r="C1450" s="43" t="s">
        <v>1107</v>
      </c>
      <c r="D1450" s="46">
        <v>480</v>
      </c>
      <c r="E1450" s="24">
        <v>4540.5666666666666</v>
      </c>
      <c r="F1450" s="19">
        <f t="shared" si="66"/>
        <v>2179472</v>
      </c>
      <c r="G1450" s="119">
        <v>4680</v>
      </c>
      <c r="H1450" s="26">
        <v>217.48333333333332</v>
      </c>
      <c r="I1450" s="115">
        <f t="shared" si="67"/>
        <v>1017821.9999999999</v>
      </c>
      <c r="J1450" s="117">
        <v>2021</v>
      </c>
      <c r="K1450" s="139">
        <f t="shared" si="68"/>
        <v>3197294</v>
      </c>
    </row>
    <row r="1451" spans="2:11">
      <c r="B1451" s="137" t="s">
        <v>1108</v>
      </c>
      <c r="C1451" s="43" t="s">
        <v>1109</v>
      </c>
      <c r="D1451" s="46">
        <v>300</v>
      </c>
      <c r="E1451" s="24">
        <v>5409.4666666666662</v>
      </c>
      <c r="F1451" s="19">
        <f t="shared" si="66"/>
        <v>1622839.9999999998</v>
      </c>
      <c r="G1451" s="119">
        <v>2925</v>
      </c>
      <c r="H1451" s="26">
        <v>219.58256410256411</v>
      </c>
      <c r="I1451" s="115">
        <f t="shared" si="67"/>
        <v>642279</v>
      </c>
      <c r="J1451" s="117">
        <v>2021</v>
      </c>
      <c r="K1451" s="139">
        <f t="shared" si="68"/>
        <v>2265119</v>
      </c>
    </row>
    <row r="1452" spans="2:11">
      <c r="B1452" s="137" t="s">
        <v>1110</v>
      </c>
      <c r="C1452" s="43" t="s">
        <v>1109</v>
      </c>
      <c r="D1452" s="46">
        <v>200</v>
      </c>
      <c r="E1452" s="24">
        <v>5042.82</v>
      </c>
      <c r="F1452" s="19">
        <f t="shared" si="66"/>
        <v>1008564</v>
      </c>
      <c r="G1452" s="119">
        <v>1950</v>
      </c>
      <c r="H1452" s="26">
        <v>270.95230769230767</v>
      </c>
      <c r="I1452" s="115">
        <f t="shared" si="67"/>
        <v>528357</v>
      </c>
      <c r="J1452" s="117">
        <v>2021</v>
      </c>
      <c r="K1452" s="139">
        <f t="shared" si="68"/>
        <v>1536921</v>
      </c>
    </row>
    <row r="1453" spans="2:11">
      <c r="B1453" s="137" t="s">
        <v>1111</v>
      </c>
      <c r="C1453" s="43" t="s">
        <v>1109</v>
      </c>
      <c r="D1453" s="46">
        <v>300</v>
      </c>
      <c r="E1453" s="24">
        <v>5409.4666666666662</v>
      </c>
      <c r="F1453" s="19">
        <f t="shared" si="66"/>
        <v>1622839.9999999998</v>
      </c>
      <c r="G1453" s="119">
        <v>2925</v>
      </c>
      <c r="H1453" s="26">
        <v>219.58256410256411</v>
      </c>
      <c r="I1453" s="115">
        <f t="shared" si="67"/>
        <v>642279</v>
      </c>
      <c r="J1453" s="117">
        <v>2021</v>
      </c>
      <c r="K1453" s="139">
        <f t="shared" si="68"/>
        <v>2265119</v>
      </c>
    </row>
    <row r="1454" spans="2:11">
      <c r="B1454" s="137" t="s">
        <v>5207</v>
      </c>
      <c r="C1454" s="43" t="s">
        <v>1109</v>
      </c>
      <c r="D1454" s="46">
        <v>80</v>
      </c>
      <c r="E1454" s="24">
        <v>7257.2</v>
      </c>
      <c r="F1454" s="19">
        <f t="shared" si="66"/>
        <v>580576</v>
      </c>
      <c r="G1454" s="119">
        <v>780</v>
      </c>
      <c r="H1454" s="26">
        <v>359.9871794871795</v>
      </c>
      <c r="I1454" s="115">
        <f t="shared" si="67"/>
        <v>280790</v>
      </c>
      <c r="J1454" s="117">
        <v>2021</v>
      </c>
      <c r="K1454" s="139">
        <f t="shared" si="68"/>
        <v>861366</v>
      </c>
    </row>
    <row r="1455" spans="2:11">
      <c r="B1455" s="137" t="s">
        <v>1112</v>
      </c>
      <c r="C1455" s="43" t="s">
        <v>1107</v>
      </c>
      <c r="D1455" s="46">
        <v>260</v>
      </c>
      <c r="E1455" s="24">
        <v>6620.3538461538465</v>
      </c>
      <c r="F1455" s="19">
        <f t="shared" si="66"/>
        <v>1721292</v>
      </c>
      <c r="G1455" s="119">
        <v>2535</v>
      </c>
      <c r="H1455" s="26">
        <v>268.4485207100592</v>
      </c>
      <c r="I1455" s="115">
        <f t="shared" si="67"/>
        <v>680517.00000000012</v>
      </c>
      <c r="J1455" s="117">
        <v>2021</v>
      </c>
      <c r="K1455" s="139">
        <f t="shared" si="68"/>
        <v>2401809</v>
      </c>
    </row>
    <row r="1456" spans="2:11">
      <c r="B1456" s="137" t="s">
        <v>5208</v>
      </c>
      <c r="C1456" s="43" t="s">
        <v>1107</v>
      </c>
      <c r="D1456" s="46">
        <v>410</v>
      </c>
      <c r="E1456" s="24">
        <v>4881.8439024390245</v>
      </c>
      <c r="F1456" s="19">
        <f t="shared" si="66"/>
        <v>2001556</v>
      </c>
      <c r="G1456" s="119">
        <v>3997.5</v>
      </c>
      <c r="H1456" s="26">
        <v>153.12745465916197</v>
      </c>
      <c r="I1456" s="115">
        <f t="shared" si="67"/>
        <v>612127</v>
      </c>
      <c r="J1456" s="117">
        <v>2021</v>
      </c>
      <c r="K1456" s="139">
        <f t="shared" si="68"/>
        <v>2613683</v>
      </c>
    </row>
    <row r="1457" spans="2:11">
      <c r="B1457" s="137" t="s">
        <v>1113</v>
      </c>
      <c r="C1457" s="43" t="s">
        <v>1109</v>
      </c>
      <c r="D1457" s="46">
        <v>200</v>
      </c>
      <c r="E1457" s="24">
        <v>5042.82</v>
      </c>
      <c r="F1457" s="19">
        <f t="shared" si="66"/>
        <v>1008564</v>
      </c>
      <c r="G1457" s="119">
        <v>1950</v>
      </c>
      <c r="H1457" s="26">
        <v>270.95230769230767</v>
      </c>
      <c r="I1457" s="115">
        <f t="shared" si="67"/>
        <v>528357</v>
      </c>
      <c r="J1457" s="117">
        <v>2021</v>
      </c>
      <c r="K1457" s="139">
        <f t="shared" si="68"/>
        <v>1536921</v>
      </c>
    </row>
    <row r="1458" spans="2:11">
      <c r="B1458" s="137" t="s">
        <v>5209</v>
      </c>
      <c r="C1458" s="43" t="s">
        <v>1109</v>
      </c>
      <c r="D1458" s="46">
        <v>80</v>
      </c>
      <c r="E1458" s="24">
        <v>13590.3125</v>
      </c>
      <c r="F1458" s="19">
        <f t="shared" si="66"/>
        <v>1087225</v>
      </c>
      <c r="G1458" s="119">
        <v>780</v>
      </c>
      <c r="H1458" s="26">
        <v>615.63461538461536</v>
      </c>
      <c r="I1458" s="115">
        <f t="shared" si="67"/>
        <v>480195</v>
      </c>
      <c r="J1458" s="117">
        <v>2021</v>
      </c>
      <c r="K1458" s="139">
        <f t="shared" si="68"/>
        <v>1567420</v>
      </c>
    </row>
    <row r="1459" spans="2:11">
      <c r="B1459" s="137" t="s">
        <v>1114</v>
      </c>
      <c r="C1459" s="43" t="s">
        <v>1115</v>
      </c>
      <c r="D1459" s="46">
        <v>410</v>
      </c>
      <c r="E1459" s="24">
        <v>29386.341463414636</v>
      </c>
      <c r="F1459" s="19">
        <f t="shared" si="66"/>
        <v>12048400</v>
      </c>
      <c r="G1459" s="119">
        <v>3997.5</v>
      </c>
      <c r="H1459" s="26">
        <v>904.05553470919324</v>
      </c>
      <c r="I1459" s="115">
        <f t="shared" si="67"/>
        <v>3613962</v>
      </c>
      <c r="J1459" s="117">
        <v>2021</v>
      </c>
      <c r="K1459" s="139">
        <f t="shared" si="68"/>
        <v>15662362</v>
      </c>
    </row>
    <row r="1460" spans="2:11">
      <c r="B1460" s="137" t="s">
        <v>1116</v>
      </c>
      <c r="C1460" s="43" t="s">
        <v>1115</v>
      </c>
      <c r="D1460" s="46">
        <v>60</v>
      </c>
      <c r="E1460" s="24">
        <v>38900.51666666667</v>
      </c>
      <c r="F1460" s="19">
        <f t="shared" si="66"/>
        <v>2334031</v>
      </c>
      <c r="G1460" s="119">
        <v>585</v>
      </c>
      <c r="H1460" s="26">
        <v>2987.7025641025639</v>
      </c>
      <c r="I1460" s="115">
        <f t="shared" si="67"/>
        <v>1747805.9999999998</v>
      </c>
      <c r="J1460" s="117">
        <v>2021</v>
      </c>
      <c r="K1460" s="139">
        <f t="shared" si="68"/>
        <v>4081837</v>
      </c>
    </row>
    <row r="1461" spans="2:11">
      <c r="B1461" s="137" t="s">
        <v>1117</v>
      </c>
      <c r="C1461" s="43" t="s">
        <v>1118</v>
      </c>
      <c r="D1461" s="46">
        <v>700</v>
      </c>
      <c r="E1461" s="24">
        <v>10346.591428571428</v>
      </c>
      <c r="F1461" s="19">
        <f t="shared" si="66"/>
        <v>7242614</v>
      </c>
      <c r="G1461" s="119">
        <v>15120</v>
      </c>
      <c r="H1461" s="26">
        <v>164.22301587301587</v>
      </c>
      <c r="I1461" s="115">
        <f t="shared" si="67"/>
        <v>2483052</v>
      </c>
      <c r="J1461" s="117">
        <v>2021</v>
      </c>
      <c r="K1461" s="139">
        <f t="shared" si="68"/>
        <v>9725666</v>
      </c>
    </row>
    <row r="1462" spans="2:11">
      <c r="B1462" s="137" t="s">
        <v>5210</v>
      </c>
      <c r="C1462" s="43" t="s">
        <v>1118</v>
      </c>
      <c r="D1462" s="46">
        <v>440</v>
      </c>
      <c r="E1462" s="24">
        <v>8536.6340909090904</v>
      </c>
      <c r="F1462" s="19">
        <f t="shared" si="66"/>
        <v>3756119</v>
      </c>
      <c r="G1462" s="119">
        <v>9504</v>
      </c>
      <c r="H1462" s="26">
        <v>607.22895622895624</v>
      </c>
      <c r="I1462" s="115">
        <f t="shared" si="67"/>
        <v>5771104</v>
      </c>
      <c r="J1462" s="117">
        <v>2021</v>
      </c>
      <c r="K1462" s="139">
        <f t="shared" si="68"/>
        <v>9527223</v>
      </c>
    </row>
    <row r="1463" spans="2:11">
      <c r="B1463" s="137" t="s">
        <v>1119</v>
      </c>
      <c r="C1463" s="43" t="s">
        <v>1120</v>
      </c>
      <c r="D1463" s="46">
        <v>570</v>
      </c>
      <c r="E1463" s="24">
        <v>5093.5894736842101</v>
      </c>
      <c r="F1463" s="19">
        <f t="shared" si="66"/>
        <v>2903346</v>
      </c>
      <c r="G1463" s="119">
        <v>5557.5</v>
      </c>
      <c r="H1463" s="26">
        <v>349.6309491677913</v>
      </c>
      <c r="I1463" s="115">
        <f t="shared" si="67"/>
        <v>1943074.0000000002</v>
      </c>
      <c r="J1463" s="117">
        <v>2021</v>
      </c>
      <c r="K1463" s="139">
        <f t="shared" si="68"/>
        <v>4846420</v>
      </c>
    </row>
    <row r="1464" spans="2:11">
      <c r="B1464" s="137" t="s">
        <v>5211</v>
      </c>
      <c r="C1464" s="43" t="s">
        <v>1121</v>
      </c>
      <c r="D1464" s="46">
        <v>950</v>
      </c>
      <c r="E1464" s="24">
        <v>12064.904210526316</v>
      </c>
      <c r="F1464" s="19">
        <f t="shared" si="66"/>
        <v>11461659</v>
      </c>
      <c r="G1464" s="119">
        <v>9262.5</v>
      </c>
      <c r="H1464" s="26">
        <v>254.51303643724697</v>
      </c>
      <c r="I1464" s="115">
        <f t="shared" si="67"/>
        <v>2357427</v>
      </c>
      <c r="J1464" s="117">
        <v>2021</v>
      </c>
      <c r="K1464" s="139">
        <f t="shared" si="68"/>
        <v>13819086</v>
      </c>
    </row>
    <row r="1465" spans="2:11">
      <c r="B1465" s="137" t="s">
        <v>5212</v>
      </c>
      <c r="C1465" s="43" t="s">
        <v>1120</v>
      </c>
      <c r="D1465" s="46">
        <v>680</v>
      </c>
      <c r="E1465" s="24">
        <v>3496.4088235294116</v>
      </c>
      <c r="F1465" s="19">
        <f t="shared" si="66"/>
        <v>2377558</v>
      </c>
      <c r="G1465" s="119">
        <v>6630</v>
      </c>
      <c r="H1465" s="26">
        <v>297.7366515837104</v>
      </c>
      <c r="I1465" s="115">
        <f t="shared" si="67"/>
        <v>1973994</v>
      </c>
      <c r="J1465" s="117">
        <v>2021</v>
      </c>
      <c r="K1465" s="139">
        <f t="shared" si="68"/>
        <v>4351552</v>
      </c>
    </row>
    <row r="1466" spans="2:11">
      <c r="B1466" s="137" t="s">
        <v>1122</v>
      </c>
      <c r="C1466" s="43" t="s">
        <v>1115</v>
      </c>
      <c r="D1466" s="46">
        <v>410</v>
      </c>
      <c r="E1466" s="24">
        <v>29386.341463414636</v>
      </c>
      <c r="F1466" s="19">
        <f t="shared" si="66"/>
        <v>12048400</v>
      </c>
      <c r="G1466" s="119">
        <v>3997.5</v>
      </c>
      <c r="H1466" s="26">
        <v>904.05553470919324</v>
      </c>
      <c r="I1466" s="115">
        <f t="shared" si="67"/>
        <v>3613962</v>
      </c>
      <c r="J1466" s="117">
        <v>2021</v>
      </c>
      <c r="K1466" s="139">
        <f t="shared" si="68"/>
        <v>15662362</v>
      </c>
    </row>
    <row r="1467" spans="2:11">
      <c r="B1467" s="137" t="s">
        <v>5213</v>
      </c>
      <c r="C1467" s="43" t="s">
        <v>1115</v>
      </c>
      <c r="D1467" s="46">
        <v>200</v>
      </c>
      <c r="E1467" s="24">
        <v>13625.01</v>
      </c>
      <c r="F1467" s="19">
        <f t="shared" si="66"/>
        <v>2725002</v>
      </c>
      <c r="G1467" s="119">
        <v>1950</v>
      </c>
      <c r="H1467" s="26">
        <v>706.86512820512826</v>
      </c>
      <c r="I1467" s="115">
        <f t="shared" si="67"/>
        <v>1378387</v>
      </c>
      <c r="J1467" s="117">
        <v>2021</v>
      </c>
      <c r="K1467" s="139">
        <f t="shared" si="68"/>
        <v>4103389</v>
      </c>
    </row>
    <row r="1468" spans="2:11">
      <c r="B1468" s="137" t="s">
        <v>1123</v>
      </c>
      <c r="C1468" s="43" t="s">
        <v>1124</v>
      </c>
      <c r="D1468" s="46">
        <v>420</v>
      </c>
      <c r="E1468" s="24">
        <v>4968.195238095238</v>
      </c>
      <c r="F1468" s="19">
        <f t="shared" si="66"/>
        <v>2086642</v>
      </c>
      <c r="G1468" s="119">
        <v>4095</v>
      </c>
      <c r="H1468" s="26">
        <v>261.5125763125763</v>
      </c>
      <c r="I1468" s="115">
        <f t="shared" si="67"/>
        <v>1070894</v>
      </c>
      <c r="J1468" s="117">
        <v>2021</v>
      </c>
      <c r="K1468" s="139">
        <f t="shared" si="68"/>
        <v>3157536</v>
      </c>
    </row>
    <row r="1469" spans="2:11">
      <c r="B1469" s="137" t="s">
        <v>5214</v>
      </c>
      <c r="C1469" s="43" t="s">
        <v>1124</v>
      </c>
      <c r="D1469" s="46">
        <v>2900</v>
      </c>
      <c r="E1469" s="24">
        <v>3941.5693103448275</v>
      </c>
      <c r="F1469" s="19">
        <f t="shared" si="66"/>
        <v>11430551</v>
      </c>
      <c r="G1469" s="119">
        <v>28275</v>
      </c>
      <c r="H1469" s="26">
        <v>37.874235190097259</v>
      </c>
      <c r="I1469" s="115">
        <f t="shared" si="67"/>
        <v>1070894</v>
      </c>
      <c r="J1469" s="117">
        <v>2021</v>
      </c>
      <c r="K1469" s="139">
        <f t="shared" si="68"/>
        <v>12501445</v>
      </c>
    </row>
    <row r="1470" spans="2:11">
      <c r="B1470" s="137" t="s">
        <v>5215</v>
      </c>
      <c r="C1470" s="43" t="s">
        <v>1125</v>
      </c>
      <c r="D1470" s="46">
        <v>440</v>
      </c>
      <c r="E1470" s="24">
        <v>278.3568181818182</v>
      </c>
      <c r="F1470" s="19">
        <f t="shared" si="66"/>
        <v>122477</v>
      </c>
      <c r="G1470" s="119">
        <v>4290</v>
      </c>
      <c r="H1470" s="26">
        <v>57.428904428904431</v>
      </c>
      <c r="I1470" s="115">
        <f t="shared" si="67"/>
        <v>246370</v>
      </c>
      <c r="J1470" s="117">
        <v>2021</v>
      </c>
      <c r="K1470" s="139">
        <f t="shared" si="68"/>
        <v>368847</v>
      </c>
    </row>
    <row r="1471" spans="2:11">
      <c r="B1471" s="137" t="s">
        <v>3591</v>
      </c>
      <c r="C1471" s="43" t="s">
        <v>3512</v>
      </c>
      <c r="D1471" s="46">
        <v>720</v>
      </c>
      <c r="E1471" s="24">
        <v>8068.2624999999998</v>
      </c>
      <c r="F1471" s="19">
        <f t="shared" si="66"/>
        <v>5809149</v>
      </c>
      <c r="G1471" s="119">
        <v>7020</v>
      </c>
      <c r="H1471" s="26">
        <v>770.54301994302</v>
      </c>
      <c r="I1471" s="115">
        <f t="shared" si="67"/>
        <v>5409212</v>
      </c>
      <c r="J1471" s="117">
        <v>2021</v>
      </c>
      <c r="K1471" s="139">
        <f t="shared" si="68"/>
        <v>11218361</v>
      </c>
    </row>
    <row r="1472" spans="2:11">
      <c r="B1472" s="137" t="s">
        <v>5216</v>
      </c>
      <c r="C1472" s="43" t="s">
        <v>1126</v>
      </c>
      <c r="D1472" s="46">
        <v>180</v>
      </c>
      <c r="E1472" s="24">
        <v>15565.211111111112</v>
      </c>
      <c r="F1472" s="19">
        <f t="shared" si="66"/>
        <v>2801738</v>
      </c>
      <c r="G1472" s="119">
        <v>1755</v>
      </c>
      <c r="H1472" s="26">
        <v>1083.9207977207977</v>
      </c>
      <c r="I1472" s="115">
        <f t="shared" si="67"/>
        <v>1902281</v>
      </c>
      <c r="J1472" s="117">
        <v>2021</v>
      </c>
      <c r="K1472" s="139">
        <f t="shared" si="68"/>
        <v>4704019</v>
      </c>
    </row>
    <row r="1473" spans="2:11">
      <c r="B1473" s="137" t="s">
        <v>1127</v>
      </c>
      <c r="C1473" s="43" t="s">
        <v>705</v>
      </c>
      <c r="D1473" s="46">
        <v>420</v>
      </c>
      <c r="E1473" s="24">
        <v>6264.0666666666666</v>
      </c>
      <c r="F1473" s="19">
        <f t="shared" si="66"/>
        <v>2630908</v>
      </c>
      <c r="G1473" s="119">
        <v>4095</v>
      </c>
      <c r="H1473" s="26">
        <v>1084.2229548229548</v>
      </c>
      <c r="I1473" s="115">
        <f t="shared" si="67"/>
        <v>4439893</v>
      </c>
      <c r="J1473" s="117">
        <v>2021</v>
      </c>
      <c r="K1473" s="139">
        <f t="shared" si="68"/>
        <v>7070801</v>
      </c>
    </row>
    <row r="1474" spans="2:11">
      <c r="B1474" s="137" t="s">
        <v>5217</v>
      </c>
      <c r="C1474" s="43" t="s">
        <v>705</v>
      </c>
      <c r="D1474" s="46">
        <v>690</v>
      </c>
      <c r="E1474" s="24">
        <v>8580.3449275362327</v>
      </c>
      <c r="F1474" s="19">
        <f t="shared" si="66"/>
        <v>5920438.0000000009</v>
      </c>
      <c r="G1474" s="119">
        <v>6727.5</v>
      </c>
      <c r="H1474" s="26">
        <v>1390.5458193979932</v>
      </c>
      <c r="I1474" s="115">
        <f t="shared" si="67"/>
        <v>9354897</v>
      </c>
      <c r="J1474" s="117">
        <v>2021</v>
      </c>
      <c r="K1474" s="139">
        <f t="shared" si="68"/>
        <v>15275335</v>
      </c>
    </row>
    <row r="1475" spans="2:11">
      <c r="B1475" s="137" t="s">
        <v>3592</v>
      </c>
      <c r="C1475" s="43" t="s">
        <v>3512</v>
      </c>
      <c r="D1475" s="46">
        <v>350</v>
      </c>
      <c r="E1475" s="24">
        <v>8068.2628571428568</v>
      </c>
      <c r="F1475" s="19">
        <f t="shared" si="66"/>
        <v>2823892</v>
      </c>
      <c r="G1475" s="119">
        <v>3413</v>
      </c>
      <c r="H1475" s="26">
        <v>770.43012012891882</v>
      </c>
      <c r="I1475" s="115">
        <f t="shared" si="67"/>
        <v>2629478</v>
      </c>
      <c r="J1475" s="117">
        <v>2021</v>
      </c>
      <c r="K1475" s="139">
        <f t="shared" si="68"/>
        <v>5453370</v>
      </c>
    </row>
    <row r="1476" spans="2:11">
      <c r="B1476" s="137" t="s">
        <v>5218</v>
      </c>
      <c r="C1476" s="43" t="s">
        <v>1126</v>
      </c>
      <c r="D1476" s="46">
        <v>390</v>
      </c>
      <c r="E1476" s="24">
        <v>13734.051282051281</v>
      </c>
      <c r="F1476" s="19">
        <f t="shared" si="66"/>
        <v>5356280</v>
      </c>
      <c r="G1476" s="119">
        <v>3802.5</v>
      </c>
      <c r="H1476" s="26">
        <v>897.65996055226822</v>
      </c>
      <c r="I1476" s="115">
        <f t="shared" si="67"/>
        <v>3413352</v>
      </c>
      <c r="J1476" s="117">
        <v>2021</v>
      </c>
      <c r="K1476" s="139">
        <f t="shared" si="68"/>
        <v>8769632</v>
      </c>
    </row>
    <row r="1477" spans="2:11">
      <c r="B1477" s="137" t="s">
        <v>5219</v>
      </c>
      <c r="C1477" s="43" t="s">
        <v>1126</v>
      </c>
      <c r="D1477" s="46">
        <v>380</v>
      </c>
      <c r="E1477" s="24">
        <v>7916.4578947368418</v>
      </c>
      <c r="F1477" s="19">
        <f t="shared" si="66"/>
        <v>3008254</v>
      </c>
      <c r="G1477" s="119">
        <v>3705</v>
      </c>
      <c r="H1477" s="26">
        <v>797.13225371120109</v>
      </c>
      <c r="I1477" s="115">
        <f t="shared" si="67"/>
        <v>2953375</v>
      </c>
      <c r="J1477" s="117">
        <v>2021</v>
      </c>
      <c r="K1477" s="139">
        <f t="shared" si="68"/>
        <v>5961629</v>
      </c>
    </row>
    <row r="1478" spans="2:11">
      <c r="B1478" s="137" t="s">
        <v>1128</v>
      </c>
      <c r="C1478" s="43" t="s">
        <v>1129</v>
      </c>
      <c r="D1478" s="46">
        <v>190</v>
      </c>
      <c r="E1478" s="24">
        <v>17099.747368421053</v>
      </c>
      <c r="F1478" s="19">
        <f t="shared" si="66"/>
        <v>3248952</v>
      </c>
      <c r="G1478" s="119">
        <v>1852.5</v>
      </c>
      <c r="H1478" s="26">
        <v>1010.5522267206478</v>
      </c>
      <c r="I1478" s="115">
        <f t="shared" si="67"/>
        <v>1872048</v>
      </c>
      <c r="J1478" s="117">
        <v>2021</v>
      </c>
      <c r="K1478" s="139">
        <f t="shared" si="68"/>
        <v>5121000</v>
      </c>
    </row>
    <row r="1479" spans="2:11">
      <c r="B1479" s="137" t="s">
        <v>5220</v>
      </c>
      <c r="C1479" s="43" t="s">
        <v>3512</v>
      </c>
      <c r="D1479" s="46">
        <v>120</v>
      </c>
      <c r="E1479" s="24">
        <v>16883.708333333332</v>
      </c>
      <c r="F1479" s="19">
        <f t="shared" si="66"/>
        <v>2026044.9999999998</v>
      </c>
      <c r="G1479" s="119">
        <v>1170</v>
      </c>
      <c r="H1479" s="26">
        <v>0</v>
      </c>
      <c r="I1479" s="115">
        <f t="shared" si="67"/>
        <v>0</v>
      </c>
      <c r="J1479" s="117">
        <v>2021</v>
      </c>
      <c r="K1479" s="139">
        <f t="shared" si="68"/>
        <v>2026045</v>
      </c>
    </row>
    <row r="1480" spans="2:11">
      <c r="B1480" s="137" t="s">
        <v>1130</v>
      </c>
      <c r="C1480" s="43" t="s">
        <v>1129</v>
      </c>
      <c r="D1480" s="46">
        <v>230</v>
      </c>
      <c r="E1480" s="24">
        <v>7989.6826086956526</v>
      </c>
      <c r="F1480" s="19">
        <f t="shared" si="66"/>
        <v>1837627</v>
      </c>
      <c r="G1480" s="119">
        <v>2242.5</v>
      </c>
      <c r="H1480" s="26">
        <v>985.95986622073576</v>
      </c>
      <c r="I1480" s="115">
        <f t="shared" si="67"/>
        <v>2211015</v>
      </c>
      <c r="J1480" s="117">
        <v>2021</v>
      </c>
      <c r="K1480" s="139">
        <f t="shared" si="68"/>
        <v>4048642</v>
      </c>
    </row>
    <row r="1481" spans="2:11">
      <c r="B1481" s="137" t="s">
        <v>1131</v>
      </c>
      <c r="C1481" s="43" t="s">
        <v>1132</v>
      </c>
      <c r="D1481" s="46">
        <v>180</v>
      </c>
      <c r="E1481" s="24">
        <v>4554.2</v>
      </c>
      <c r="F1481" s="19">
        <f t="shared" si="66"/>
        <v>819756</v>
      </c>
      <c r="G1481" s="119">
        <v>1755</v>
      </c>
      <c r="H1481" s="26">
        <v>554.18917378917376</v>
      </c>
      <c r="I1481" s="115">
        <f t="shared" si="67"/>
        <v>972602</v>
      </c>
      <c r="J1481" s="117">
        <v>2021</v>
      </c>
      <c r="K1481" s="139">
        <f t="shared" si="68"/>
        <v>1792358</v>
      </c>
    </row>
    <row r="1482" spans="2:11">
      <c r="B1482" s="137" t="s">
        <v>1133</v>
      </c>
      <c r="C1482" s="43" t="s">
        <v>1134</v>
      </c>
      <c r="D1482" s="46">
        <v>500</v>
      </c>
      <c r="E1482" s="24">
        <v>3576.0540000000001</v>
      </c>
      <c r="F1482" s="19">
        <f t="shared" si="66"/>
        <v>1788027</v>
      </c>
      <c r="G1482" s="119">
        <v>4875</v>
      </c>
      <c r="H1482" s="26">
        <v>426.71220512820514</v>
      </c>
      <c r="I1482" s="115">
        <f t="shared" si="67"/>
        <v>2080222</v>
      </c>
      <c r="J1482" s="117">
        <v>2021</v>
      </c>
      <c r="K1482" s="139">
        <f t="shared" si="68"/>
        <v>3868249</v>
      </c>
    </row>
    <row r="1483" spans="2:11">
      <c r="B1483" s="137" t="s">
        <v>1135</v>
      </c>
      <c r="C1483" s="43" t="s">
        <v>1136</v>
      </c>
      <c r="D1483" s="46">
        <v>80</v>
      </c>
      <c r="E1483" s="24">
        <v>4998.4375</v>
      </c>
      <c r="F1483" s="19">
        <f t="shared" si="66"/>
        <v>399875</v>
      </c>
      <c r="G1483" s="119">
        <v>780</v>
      </c>
      <c r="H1483" s="26">
        <v>2477.0679487179486</v>
      </c>
      <c r="I1483" s="115">
        <f t="shared" si="67"/>
        <v>1932113</v>
      </c>
      <c r="J1483" s="117">
        <v>2021</v>
      </c>
      <c r="K1483" s="139">
        <f t="shared" si="68"/>
        <v>2331988</v>
      </c>
    </row>
    <row r="1484" spans="2:11">
      <c r="B1484" s="137" t="s">
        <v>5221</v>
      </c>
      <c r="C1484" s="43" t="s">
        <v>1136</v>
      </c>
      <c r="D1484" s="46">
        <v>210</v>
      </c>
      <c r="E1484" s="24">
        <v>10375.257142857143</v>
      </c>
      <c r="F1484" s="19">
        <f t="shared" ref="F1484:F1547" si="69">IFERROR(D1484*E1484,0)</f>
        <v>2178804</v>
      </c>
      <c r="G1484" s="119">
        <v>2047.5</v>
      </c>
      <c r="H1484" s="26">
        <v>2160.81221001221</v>
      </c>
      <c r="I1484" s="115">
        <f t="shared" ref="I1484:I1547" si="70">IFERROR(G1484*H1484,"")</f>
        <v>4424263</v>
      </c>
      <c r="J1484" s="117">
        <v>2021</v>
      </c>
      <c r="K1484" s="139">
        <f t="shared" ref="K1484:K1547" si="71">IFERROR(ROUND((F1484+I1484),0),0)</f>
        <v>6603067</v>
      </c>
    </row>
    <row r="1485" spans="2:11">
      <c r="B1485" s="137" t="s">
        <v>1137</v>
      </c>
      <c r="C1485" s="43" t="s">
        <v>1138</v>
      </c>
      <c r="D1485" s="46">
        <v>300</v>
      </c>
      <c r="E1485" s="24">
        <v>9699.1066666666666</v>
      </c>
      <c r="F1485" s="19">
        <f t="shared" si="69"/>
        <v>2909732</v>
      </c>
      <c r="G1485" s="119">
        <v>2925</v>
      </c>
      <c r="H1485" s="26">
        <v>259.59794871794873</v>
      </c>
      <c r="I1485" s="115">
        <f t="shared" si="70"/>
        <v>759324</v>
      </c>
      <c r="J1485" s="117">
        <v>2021</v>
      </c>
      <c r="K1485" s="139">
        <f t="shared" si="71"/>
        <v>3669056</v>
      </c>
    </row>
    <row r="1486" spans="2:11">
      <c r="B1486" s="137" t="s">
        <v>1139</v>
      </c>
      <c r="C1486" s="43" t="s">
        <v>1138</v>
      </c>
      <c r="D1486" s="46">
        <v>140</v>
      </c>
      <c r="E1486" s="24">
        <v>14083.557142857142</v>
      </c>
      <c r="F1486" s="19">
        <f t="shared" si="69"/>
        <v>1971698</v>
      </c>
      <c r="G1486" s="119">
        <v>1365</v>
      </c>
      <c r="H1486" s="26">
        <v>587.37142857142862</v>
      </c>
      <c r="I1486" s="115">
        <f t="shared" si="70"/>
        <v>801762.00000000012</v>
      </c>
      <c r="J1486" s="117">
        <v>2021</v>
      </c>
      <c r="K1486" s="139">
        <f t="shared" si="71"/>
        <v>2773460</v>
      </c>
    </row>
    <row r="1487" spans="2:11">
      <c r="B1487" s="137" t="s">
        <v>5222</v>
      </c>
      <c r="C1487" s="43" t="s">
        <v>1140</v>
      </c>
      <c r="D1487" s="46">
        <v>330</v>
      </c>
      <c r="E1487" s="24">
        <v>11917.660606060606</v>
      </c>
      <c r="F1487" s="19">
        <f t="shared" si="69"/>
        <v>3932828</v>
      </c>
      <c r="G1487" s="119">
        <v>3217.5</v>
      </c>
      <c r="H1487" s="26">
        <v>287.49743589743588</v>
      </c>
      <c r="I1487" s="115">
        <f t="shared" si="70"/>
        <v>925022.99999999988</v>
      </c>
      <c r="J1487" s="117">
        <v>2021</v>
      </c>
      <c r="K1487" s="139">
        <f t="shared" si="71"/>
        <v>4857851</v>
      </c>
    </row>
    <row r="1488" spans="2:11">
      <c r="B1488" s="137" t="s">
        <v>5223</v>
      </c>
      <c r="C1488" s="43" t="s">
        <v>1140</v>
      </c>
      <c r="D1488" s="46">
        <v>50</v>
      </c>
      <c r="E1488" s="24">
        <v>12808.68</v>
      </c>
      <c r="F1488" s="19">
        <f t="shared" si="69"/>
        <v>640434</v>
      </c>
      <c r="G1488" s="119">
        <v>487.5</v>
      </c>
      <c r="H1488" s="26">
        <v>672.61128205128205</v>
      </c>
      <c r="I1488" s="115">
        <f t="shared" si="70"/>
        <v>327898</v>
      </c>
      <c r="J1488" s="117">
        <v>2021</v>
      </c>
      <c r="K1488" s="139">
        <f t="shared" si="71"/>
        <v>968332</v>
      </c>
    </row>
    <row r="1489" spans="2:11">
      <c r="B1489" s="137" t="s">
        <v>1141</v>
      </c>
      <c r="C1489" s="43" t="s">
        <v>1138</v>
      </c>
      <c r="D1489" s="46">
        <v>300</v>
      </c>
      <c r="E1489" s="24">
        <v>9699.1066666666666</v>
      </c>
      <c r="F1489" s="19">
        <f t="shared" si="69"/>
        <v>2909732</v>
      </c>
      <c r="G1489" s="119">
        <v>2925</v>
      </c>
      <c r="H1489" s="26">
        <v>259.59794871794873</v>
      </c>
      <c r="I1489" s="115">
        <f t="shared" si="70"/>
        <v>759324</v>
      </c>
      <c r="J1489" s="117">
        <v>2021</v>
      </c>
      <c r="K1489" s="139">
        <f t="shared" si="71"/>
        <v>3669056</v>
      </c>
    </row>
    <row r="1490" spans="2:11">
      <c r="B1490" s="137" t="s">
        <v>5224</v>
      </c>
      <c r="C1490" s="43" t="s">
        <v>1138</v>
      </c>
      <c r="D1490" s="46">
        <v>90</v>
      </c>
      <c r="E1490" s="24">
        <v>4686.5222222222219</v>
      </c>
      <c r="F1490" s="19">
        <f t="shared" si="69"/>
        <v>421787</v>
      </c>
      <c r="G1490" s="119">
        <v>877.5</v>
      </c>
      <c r="H1490" s="26">
        <v>190.55384615384617</v>
      </c>
      <c r="I1490" s="115">
        <f t="shared" si="70"/>
        <v>167211</v>
      </c>
      <c r="J1490" s="117">
        <v>2021</v>
      </c>
      <c r="K1490" s="139">
        <f t="shared" si="71"/>
        <v>588998</v>
      </c>
    </row>
    <row r="1491" spans="2:11">
      <c r="B1491" s="137" t="s">
        <v>1142</v>
      </c>
      <c r="C1491" s="43" t="s">
        <v>1138</v>
      </c>
      <c r="D1491" s="46">
        <v>140</v>
      </c>
      <c r="E1491" s="24">
        <v>14083.557142857142</v>
      </c>
      <c r="F1491" s="19">
        <f t="shared" si="69"/>
        <v>1971698</v>
      </c>
      <c r="G1491" s="119">
        <v>1365</v>
      </c>
      <c r="H1491" s="26">
        <v>587.37142857142862</v>
      </c>
      <c r="I1491" s="115">
        <f t="shared" si="70"/>
        <v>801762.00000000012</v>
      </c>
      <c r="J1491" s="117">
        <v>2021</v>
      </c>
      <c r="K1491" s="139">
        <f t="shared" si="71"/>
        <v>2773460</v>
      </c>
    </row>
    <row r="1492" spans="2:11">
      <c r="B1492" s="137" t="s">
        <v>5225</v>
      </c>
      <c r="C1492" s="43" t="s">
        <v>1138</v>
      </c>
      <c r="D1492" s="46">
        <v>140</v>
      </c>
      <c r="E1492" s="24">
        <v>7602.5785714285712</v>
      </c>
      <c r="F1492" s="19">
        <f t="shared" si="69"/>
        <v>1064361</v>
      </c>
      <c r="G1492" s="119">
        <v>1365</v>
      </c>
      <c r="H1492" s="26">
        <v>231.0124542124542</v>
      </c>
      <c r="I1492" s="115">
        <f t="shared" si="70"/>
        <v>315332</v>
      </c>
      <c r="J1492" s="117">
        <v>2021</v>
      </c>
      <c r="K1492" s="139">
        <f t="shared" si="71"/>
        <v>1379693</v>
      </c>
    </row>
    <row r="1493" spans="2:11">
      <c r="B1493" s="137" t="s">
        <v>1144</v>
      </c>
      <c r="C1493" s="43" t="s">
        <v>1095</v>
      </c>
      <c r="D1493" s="46">
        <v>340</v>
      </c>
      <c r="E1493" s="24">
        <v>4054.6794117647059</v>
      </c>
      <c r="F1493" s="19">
        <f t="shared" si="69"/>
        <v>1378591</v>
      </c>
      <c r="G1493" s="119">
        <v>7344</v>
      </c>
      <c r="H1493" s="26">
        <v>166.45179738562092</v>
      </c>
      <c r="I1493" s="115">
        <f t="shared" si="70"/>
        <v>1222422</v>
      </c>
      <c r="J1493" s="117">
        <v>2021</v>
      </c>
      <c r="K1493" s="139">
        <f t="shared" si="71"/>
        <v>2601013</v>
      </c>
    </row>
    <row r="1494" spans="2:11">
      <c r="B1494" s="137" t="s">
        <v>1145</v>
      </c>
      <c r="C1494" s="43" t="s">
        <v>1146</v>
      </c>
      <c r="D1494" s="46">
        <v>790</v>
      </c>
      <c r="E1494" s="24">
        <v>2267.4734177215191</v>
      </c>
      <c r="F1494" s="19">
        <f t="shared" si="69"/>
        <v>1791304</v>
      </c>
      <c r="G1494" s="119">
        <v>7702.5</v>
      </c>
      <c r="H1494" s="26">
        <v>237.20337552742615</v>
      </c>
      <c r="I1494" s="115">
        <f t="shared" si="70"/>
        <v>1827059</v>
      </c>
      <c r="J1494" s="117">
        <v>2021</v>
      </c>
      <c r="K1494" s="139">
        <f t="shared" si="71"/>
        <v>3618363</v>
      </c>
    </row>
    <row r="1495" spans="2:11">
      <c r="B1495" s="137" t="s">
        <v>1147</v>
      </c>
      <c r="C1495" s="43" t="s">
        <v>1095</v>
      </c>
      <c r="D1495" s="46">
        <v>380</v>
      </c>
      <c r="E1495" s="24">
        <v>13011.8</v>
      </c>
      <c r="F1495" s="19">
        <f t="shared" si="69"/>
        <v>4944484</v>
      </c>
      <c r="G1495" s="119">
        <v>8208</v>
      </c>
      <c r="H1495" s="26">
        <v>159.52923976608187</v>
      </c>
      <c r="I1495" s="115">
        <f t="shared" si="70"/>
        <v>1309416</v>
      </c>
      <c r="J1495" s="117">
        <v>2021</v>
      </c>
      <c r="K1495" s="139">
        <f t="shared" si="71"/>
        <v>6253900</v>
      </c>
    </row>
    <row r="1496" spans="2:11">
      <c r="B1496" s="137" t="s">
        <v>1148</v>
      </c>
      <c r="C1496" s="43" t="s">
        <v>1146</v>
      </c>
      <c r="D1496" s="46">
        <v>790</v>
      </c>
      <c r="E1496" s="24">
        <v>2267.4734177215191</v>
      </c>
      <c r="F1496" s="19">
        <f t="shared" si="69"/>
        <v>1791304</v>
      </c>
      <c r="G1496" s="119">
        <v>7702.5</v>
      </c>
      <c r="H1496" s="26">
        <v>237.20337552742615</v>
      </c>
      <c r="I1496" s="115">
        <f t="shared" si="70"/>
        <v>1827059</v>
      </c>
      <c r="J1496" s="117">
        <v>2021</v>
      </c>
      <c r="K1496" s="139">
        <f t="shared" si="71"/>
        <v>3618363</v>
      </c>
    </row>
    <row r="1497" spans="2:11">
      <c r="B1497" s="137" t="s">
        <v>3593</v>
      </c>
      <c r="C1497" s="43" t="s">
        <v>3512</v>
      </c>
      <c r="D1497" s="46">
        <v>910</v>
      </c>
      <c r="E1497" s="24">
        <v>9543.8494505494509</v>
      </c>
      <c r="F1497" s="19">
        <f t="shared" si="69"/>
        <v>8684903</v>
      </c>
      <c r="G1497" s="119">
        <v>9828</v>
      </c>
      <c r="H1497" s="26">
        <v>662.75997150997148</v>
      </c>
      <c r="I1497" s="115">
        <f t="shared" si="70"/>
        <v>6513605</v>
      </c>
      <c r="J1497" s="117">
        <v>2021</v>
      </c>
      <c r="K1497" s="139">
        <f t="shared" si="71"/>
        <v>15198508</v>
      </c>
    </row>
    <row r="1498" spans="2:11">
      <c r="B1498" s="137" t="s">
        <v>5226</v>
      </c>
      <c r="C1498" s="43" t="s">
        <v>1149</v>
      </c>
      <c r="D1498" s="46">
        <v>790</v>
      </c>
      <c r="E1498" s="24">
        <v>4541.5265822784813</v>
      </c>
      <c r="F1498" s="19">
        <f t="shared" si="69"/>
        <v>3587806.0000000005</v>
      </c>
      <c r="G1498" s="119">
        <v>8532</v>
      </c>
      <c r="H1498" s="26">
        <v>340.08110642287858</v>
      </c>
      <c r="I1498" s="115">
        <f t="shared" si="70"/>
        <v>2901572</v>
      </c>
      <c r="J1498" s="117">
        <v>2021</v>
      </c>
      <c r="K1498" s="139">
        <f t="shared" si="71"/>
        <v>6489378</v>
      </c>
    </row>
    <row r="1499" spans="2:11">
      <c r="B1499" s="137" t="s">
        <v>1150</v>
      </c>
      <c r="C1499" s="43" t="s">
        <v>962</v>
      </c>
      <c r="D1499" s="46">
        <v>630</v>
      </c>
      <c r="E1499" s="24">
        <v>4412.4047619047615</v>
      </c>
      <c r="F1499" s="19">
        <f t="shared" si="69"/>
        <v>2779814.9999999995</v>
      </c>
      <c r="G1499" s="119">
        <v>6142.5</v>
      </c>
      <c r="H1499" s="26">
        <v>164.23101343101342</v>
      </c>
      <c r="I1499" s="115">
        <f t="shared" si="70"/>
        <v>1008789</v>
      </c>
      <c r="J1499" s="117">
        <v>2021</v>
      </c>
      <c r="K1499" s="139">
        <f t="shared" si="71"/>
        <v>3788604</v>
      </c>
    </row>
    <row r="1500" spans="2:11">
      <c r="B1500" s="137" t="s">
        <v>1151</v>
      </c>
      <c r="C1500" s="43" t="s">
        <v>967</v>
      </c>
      <c r="D1500" s="46">
        <v>130</v>
      </c>
      <c r="E1500" s="24">
        <v>17417.776923076923</v>
      </c>
      <c r="F1500" s="19">
        <f t="shared" si="69"/>
        <v>2264311</v>
      </c>
      <c r="G1500" s="119">
        <v>1267.5</v>
      </c>
      <c r="H1500" s="26">
        <v>479.90453648915189</v>
      </c>
      <c r="I1500" s="115">
        <f t="shared" si="70"/>
        <v>608279</v>
      </c>
      <c r="J1500" s="117">
        <v>2021</v>
      </c>
      <c r="K1500" s="139">
        <f t="shared" si="71"/>
        <v>2872590</v>
      </c>
    </row>
    <row r="1501" spans="2:11">
      <c r="B1501" s="137" t="s">
        <v>1152</v>
      </c>
      <c r="C1501" s="43" t="s">
        <v>962</v>
      </c>
      <c r="D1501" s="46">
        <v>420</v>
      </c>
      <c r="E1501" s="24">
        <v>11336</v>
      </c>
      <c r="F1501" s="19">
        <f t="shared" si="69"/>
        <v>4761120</v>
      </c>
      <c r="G1501" s="119">
        <v>4095</v>
      </c>
      <c r="H1501" s="26">
        <v>246.34652014652013</v>
      </c>
      <c r="I1501" s="115">
        <f t="shared" si="70"/>
        <v>1008789</v>
      </c>
      <c r="J1501" s="117">
        <v>2021</v>
      </c>
      <c r="K1501" s="139">
        <f t="shared" si="71"/>
        <v>5769909</v>
      </c>
    </row>
    <row r="1502" spans="2:11">
      <c r="B1502" s="137" t="s">
        <v>1153</v>
      </c>
      <c r="C1502" s="43" t="s">
        <v>962</v>
      </c>
      <c r="D1502" s="46">
        <v>630</v>
      </c>
      <c r="E1502" s="24">
        <v>4412.4047619047615</v>
      </c>
      <c r="F1502" s="19">
        <f t="shared" si="69"/>
        <v>2779814.9999999995</v>
      </c>
      <c r="G1502" s="119">
        <v>6142.5</v>
      </c>
      <c r="H1502" s="26">
        <v>164.23101343101342</v>
      </c>
      <c r="I1502" s="115">
        <f t="shared" si="70"/>
        <v>1008789</v>
      </c>
      <c r="J1502" s="117">
        <v>2021</v>
      </c>
      <c r="K1502" s="139">
        <f t="shared" si="71"/>
        <v>3788604</v>
      </c>
    </row>
    <row r="1503" spans="2:11">
      <c r="B1503" s="137" t="s">
        <v>1154</v>
      </c>
      <c r="C1503" s="43" t="s">
        <v>1155</v>
      </c>
      <c r="D1503" s="46">
        <v>320</v>
      </c>
      <c r="E1503" s="24">
        <v>7504.9187499999998</v>
      </c>
      <c r="F1503" s="19">
        <f t="shared" si="69"/>
        <v>2401574</v>
      </c>
      <c r="G1503" s="119">
        <v>3120</v>
      </c>
      <c r="H1503" s="26">
        <v>278.06955128205129</v>
      </c>
      <c r="I1503" s="115">
        <f t="shared" si="70"/>
        <v>867577</v>
      </c>
      <c r="J1503" s="117">
        <v>2021</v>
      </c>
      <c r="K1503" s="139">
        <f t="shared" si="71"/>
        <v>3269151</v>
      </c>
    </row>
    <row r="1504" spans="2:11">
      <c r="B1504" s="137" t="s">
        <v>5227</v>
      </c>
      <c r="C1504" s="43" t="s">
        <v>1155</v>
      </c>
      <c r="D1504" s="46">
        <v>210</v>
      </c>
      <c r="E1504" s="24">
        <v>2115.9095238095238</v>
      </c>
      <c r="F1504" s="19">
        <f t="shared" si="69"/>
        <v>444341</v>
      </c>
      <c r="G1504" s="119">
        <v>2047.5</v>
      </c>
      <c r="H1504" s="26">
        <v>209.9956043956044</v>
      </c>
      <c r="I1504" s="115">
        <f t="shared" si="70"/>
        <v>429966</v>
      </c>
      <c r="J1504" s="117">
        <v>2021</v>
      </c>
      <c r="K1504" s="139">
        <f t="shared" si="71"/>
        <v>874307</v>
      </c>
    </row>
    <row r="1505" spans="2:11">
      <c r="B1505" s="137" t="s">
        <v>1156</v>
      </c>
      <c r="C1505" s="43" t="s">
        <v>967</v>
      </c>
      <c r="D1505" s="46">
        <v>450</v>
      </c>
      <c r="E1505" s="24">
        <v>9491.6044444444451</v>
      </c>
      <c r="F1505" s="19">
        <f t="shared" si="69"/>
        <v>4271222</v>
      </c>
      <c r="G1505" s="119">
        <v>4387.5</v>
      </c>
      <c r="H1505" s="26">
        <v>182.89937321937322</v>
      </c>
      <c r="I1505" s="115">
        <f t="shared" si="70"/>
        <v>802471</v>
      </c>
      <c r="J1505" s="117">
        <v>2021</v>
      </c>
      <c r="K1505" s="139">
        <f t="shared" si="71"/>
        <v>5073693</v>
      </c>
    </row>
    <row r="1506" spans="2:11">
      <c r="B1506" s="137" t="s">
        <v>1157</v>
      </c>
      <c r="C1506" s="43" t="s">
        <v>967</v>
      </c>
      <c r="D1506" s="46">
        <v>130</v>
      </c>
      <c r="E1506" s="24">
        <v>17417.776923076923</v>
      </c>
      <c r="F1506" s="19">
        <f t="shared" si="69"/>
        <v>2264311</v>
      </c>
      <c r="G1506" s="119">
        <v>1267.5</v>
      </c>
      <c r="H1506" s="26">
        <v>479.90453648915189</v>
      </c>
      <c r="I1506" s="115">
        <f t="shared" si="70"/>
        <v>608279</v>
      </c>
      <c r="J1506" s="117">
        <v>2021</v>
      </c>
      <c r="K1506" s="139">
        <f t="shared" si="71"/>
        <v>2872590</v>
      </c>
    </row>
    <row r="1507" spans="2:11">
      <c r="B1507" s="137" t="s">
        <v>1158</v>
      </c>
      <c r="C1507" s="43" t="s">
        <v>1159</v>
      </c>
      <c r="D1507" s="46">
        <v>270</v>
      </c>
      <c r="E1507" s="24">
        <v>8577.5407407407401</v>
      </c>
      <c r="F1507" s="19">
        <f t="shared" si="69"/>
        <v>2315936</v>
      </c>
      <c r="G1507" s="119">
        <v>2632.5</v>
      </c>
      <c r="H1507" s="26">
        <v>258.99335232668568</v>
      </c>
      <c r="I1507" s="115">
        <f t="shared" si="70"/>
        <v>681800</v>
      </c>
      <c r="J1507" s="117">
        <v>2021</v>
      </c>
      <c r="K1507" s="139">
        <f t="shared" si="71"/>
        <v>2997736</v>
      </c>
    </row>
    <row r="1508" spans="2:11">
      <c r="B1508" s="137" t="s">
        <v>1160</v>
      </c>
      <c r="C1508" s="43" t="s">
        <v>100</v>
      </c>
      <c r="D1508" s="46">
        <v>260</v>
      </c>
      <c r="E1508" s="24">
        <v>10697.196153846155</v>
      </c>
      <c r="F1508" s="19">
        <f t="shared" si="69"/>
        <v>2781271</v>
      </c>
      <c r="G1508" s="119">
        <v>2535</v>
      </c>
      <c r="H1508" s="26">
        <v>412.90571992110455</v>
      </c>
      <c r="I1508" s="115">
        <f t="shared" si="70"/>
        <v>1046716</v>
      </c>
      <c r="J1508" s="117">
        <v>2021</v>
      </c>
      <c r="K1508" s="139">
        <f t="shared" si="71"/>
        <v>3827987</v>
      </c>
    </row>
    <row r="1509" spans="2:11">
      <c r="B1509" s="137" t="s">
        <v>5228</v>
      </c>
      <c r="C1509" s="43" t="s">
        <v>100</v>
      </c>
      <c r="D1509" s="46">
        <v>170</v>
      </c>
      <c r="E1509" s="24">
        <v>11745.417647058823</v>
      </c>
      <c r="F1509" s="19">
        <f t="shared" si="69"/>
        <v>1996720.9999999998</v>
      </c>
      <c r="G1509" s="119">
        <v>1657.5</v>
      </c>
      <c r="H1509" s="26">
        <v>376.82051282051282</v>
      </c>
      <c r="I1509" s="115">
        <f t="shared" si="70"/>
        <v>624580</v>
      </c>
      <c r="J1509" s="117">
        <v>2021</v>
      </c>
      <c r="K1509" s="139">
        <f t="shared" si="71"/>
        <v>2621301</v>
      </c>
    </row>
    <row r="1510" spans="2:11">
      <c r="B1510" s="137" t="s">
        <v>5229</v>
      </c>
      <c r="C1510" s="43" t="s">
        <v>3512</v>
      </c>
      <c r="D1510" s="46">
        <v>540</v>
      </c>
      <c r="E1510" s="24">
        <v>13071.377777777778</v>
      </c>
      <c r="F1510" s="19">
        <f t="shared" si="69"/>
        <v>7058544</v>
      </c>
      <c r="G1510" s="119">
        <v>17496</v>
      </c>
      <c r="H1510" s="26">
        <v>0</v>
      </c>
      <c r="I1510" s="115">
        <f t="shared" si="70"/>
        <v>0</v>
      </c>
      <c r="J1510" s="117">
        <v>2021</v>
      </c>
      <c r="K1510" s="139">
        <f t="shared" si="71"/>
        <v>7058544</v>
      </c>
    </row>
    <row r="1511" spans="2:11">
      <c r="B1511" s="137" t="s">
        <v>5230</v>
      </c>
      <c r="C1511" s="43" t="s">
        <v>3512</v>
      </c>
      <c r="D1511" s="46">
        <v>100</v>
      </c>
      <c r="E1511" s="24">
        <v>13071.38</v>
      </c>
      <c r="F1511" s="19">
        <f t="shared" si="69"/>
        <v>1307138</v>
      </c>
      <c r="G1511" s="119">
        <v>3240</v>
      </c>
      <c r="H1511" s="26">
        <v>0</v>
      </c>
      <c r="I1511" s="115">
        <f t="shared" si="70"/>
        <v>0</v>
      </c>
      <c r="J1511" s="117">
        <v>2021</v>
      </c>
      <c r="K1511" s="139">
        <f t="shared" si="71"/>
        <v>1307138</v>
      </c>
    </row>
    <row r="1512" spans="2:11">
      <c r="B1512" s="137" t="s">
        <v>1161</v>
      </c>
      <c r="C1512" s="43" t="s">
        <v>960</v>
      </c>
      <c r="D1512" s="46">
        <v>200</v>
      </c>
      <c r="E1512" s="24">
        <v>9599.5049999999992</v>
      </c>
      <c r="F1512" s="19">
        <f t="shared" si="69"/>
        <v>1919900.9999999998</v>
      </c>
      <c r="G1512" s="119">
        <v>1950</v>
      </c>
      <c r="H1512" s="26">
        <v>241.64461538461538</v>
      </c>
      <c r="I1512" s="115">
        <f t="shared" si="70"/>
        <v>471207</v>
      </c>
      <c r="J1512" s="117">
        <v>2021</v>
      </c>
      <c r="K1512" s="139">
        <f t="shared" si="71"/>
        <v>2391108</v>
      </c>
    </row>
    <row r="1513" spans="2:11">
      <c r="B1513" s="137" t="s">
        <v>5231</v>
      </c>
      <c r="C1513" s="43" t="s">
        <v>960</v>
      </c>
      <c r="D1513" s="46">
        <v>140</v>
      </c>
      <c r="E1513" s="24">
        <v>13377.014285714286</v>
      </c>
      <c r="F1513" s="19">
        <f t="shared" si="69"/>
        <v>1872782</v>
      </c>
      <c r="G1513" s="119">
        <v>1365</v>
      </c>
      <c r="H1513" s="26">
        <v>723.83076923076919</v>
      </c>
      <c r="I1513" s="115">
        <f t="shared" si="70"/>
        <v>988029</v>
      </c>
      <c r="J1513" s="117">
        <v>2021</v>
      </c>
      <c r="K1513" s="139">
        <f t="shared" si="71"/>
        <v>2860811</v>
      </c>
    </row>
    <row r="1514" spans="2:11">
      <c r="B1514" s="137" t="s">
        <v>1162</v>
      </c>
      <c r="C1514" s="43" t="s">
        <v>1163</v>
      </c>
      <c r="D1514" s="46">
        <v>210</v>
      </c>
      <c r="E1514" s="24">
        <v>3947.7857142857142</v>
      </c>
      <c r="F1514" s="19">
        <f t="shared" si="69"/>
        <v>829035</v>
      </c>
      <c r="G1514" s="119">
        <v>4095</v>
      </c>
      <c r="H1514" s="26">
        <v>103.74725274725274</v>
      </c>
      <c r="I1514" s="115">
        <f t="shared" si="70"/>
        <v>424845</v>
      </c>
      <c r="J1514" s="117">
        <v>2021</v>
      </c>
      <c r="K1514" s="139">
        <f t="shared" si="71"/>
        <v>1253880</v>
      </c>
    </row>
    <row r="1515" spans="2:11">
      <c r="B1515" s="137" t="s">
        <v>1164</v>
      </c>
      <c r="C1515" s="43" t="s">
        <v>1165</v>
      </c>
      <c r="D1515" s="46">
        <v>430</v>
      </c>
      <c r="E1515" s="24">
        <v>21333.8</v>
      </c>
      <c r="F1515" s="19">
        <f t="shared" si="69"/>
        <v>9173534</v>
      </c>
      <c r="G1515" s="119">
        <v>4192.5</v>
      </c>
      <c r="H1515" s="26">
        <v>291.87358378056052</v>
      </c>
      <c r="I1515" s="115">
        <f t="shared" si="70"/>
        <v>1223680</v>
      </c>
      <c r="J1515" s="117">
        <v>2021</v>
      </c>
      <c r="K1515" s="139">
        <f t="shared" si="71"/>
        <v>10397214</v>
      </c>
    </row>
    <row r="1516" spans="2:11">
      <c r="B1516" s="137" t="s">
        <v>1166</v>
      </c>
      <c r="C1516" s="43" t="s">
        <v>1163</v>
      </c>
      <c r="D1516" s="46">
        <v>150</v>
      </c>
      <c r="E1516" s="24">
        <v>22575.813333333332</v>
      </c>
      <c r="F1516" s="19">
        <f t="shared" si="69"/>
        <v>3386371.9999999995</v>
      </c>
      <c r="G1516" s="119">
        <v>1462.5</v>
      </c>
      <c r="H1516" s="26">
        <v>546.82529914529914</v>
      </c>
      <c r="I1516" s="115">
        <f t="shared" si="70"/>
        <v>799732</v>
      </c>
      <c r="J1516" s="117">
        <v>2021</v>
      </c>
      <c r="K1516" s="139">
        <f t="shared" si="71"/>
        <v>4186104</v>
      </c>
    </row>
    <row r="1517" spans="2:11">
      <c r="B1517" s="137" t="s">
        <v>1167</v>
      </c>
      <c r="C1517" s="43" t="s">
        <v>1163</v>
      </c>
      <c r="D1517" s="46">
        <v>210</v>
      </c>
      <c r="E1517" s="24">
        <v>3947.7857142857142</v>
      </c>
      <c r="F1517" s="19">
        <f t="shared" si="69"/>
        <v>829035</v>
      </c>
      <c r="G1517" s="119">
        <v>4095</v>
      </c>
      <c r="H1517" s="26">
        <v>103.74725274725274</v>
      </c>
      <c r="I1517" s="115">
        <f t="shared" si="70"/>
        <v>424845</v>
      </c>
      <c r="J1517" s="117">
        <v>2021</v>
      </c>
      <c r="K1517" s="139">
        <f t="shared" si="71"/>
        <v>1253880</v>
      </c>
    </row>
    <row r="1518" spans="2:11">
      <c r="B1518" s="137" t="s">
        <v>1168</v>
      </c>
      <c r="C1518" s="43" t="s">
        <v>1169</v>
      </c>
      <c r="D1518" s="46">
        <v>280</v>
      </c>
      <c r="E1518" s="24">
        <v>12329.757142857143</v>
      </c>
      <c r="F1518" s="19">
        <f t="shared" si="69"/>
        <v>3452332</v>
      </c>
      <c r="G1518" s="119">
        <v>2730</v>
      </c>
      <c r="H1518" s="26">
        <v>251.79963369963369</v>
      </c>
      <c r="I1518" s="115">
        <f t="shared" si="70"/>
        <v>687413</v>
      </c>
      <c r="J1518" s="117">
        <v>2021</v>
      </c>
      <c r="K1518" s="139">
        <f t="shared" si="71"/>
        <v>4139745</v>
      </c>
    </row>
    <row r="1519" spans="2:11">
      <c r="B1519" s="137" t="s">
        <v>3594</v>
      </c>
      <c r="C1519" s="43" t="s">
        <v>3512</v>
      </c>
      <c r="D1519" s="46">
        <v>1000</v>
      </c>
      <c r="E1519" s="24">
        <v>6888.0379999999996</v>
      </c>
      <c r="F1519" s="19">
        <f t="shared" si="69"/>
        <v>6888038</v>
      </c>
      <c r="G1519" s="119">
        <v>10800</v>
      </c>
      <c r="H1519" s="26">
        <v>786.12916666666672</v>
      </c>
      <c r="I1519" s="115">
        <f t="shared" si="70"/>
        <v>8490195</v>
      </c>
      <c r="J1519" s="117">
        <v>2021</v>
      </c>
      <c r="K1519" s="139">
        <f t="shared" si="71"/>
        <v>15378233</v>
      </c>
    </row>
    <row r="1520" spans="2:11">
      <c r="B1520" s="137" t="s">
        <v>1170</v>
      </c>
      <c r="C1520" s="43" t="s">
        <v>1165</v>
      </c>
      <c r="D1520" s="46">
        <v>450</v>
      </c>
      <c r="E1520" s="24">
        <v>7901.8577777777782</v>
      </c>
      <c r="F1520" s="19">
        <f t="shared" si="69"/>
        <v>3555836</v>
      </c>
      <c r="G1520" s="119">
        <v>4387.5</v>
      </c>
      <c r="H1520" s="26">
        <v>235.51794871794871</v>
      </c>
      <c r="I1520" s="115">
        <f t="shared" si="70"/>
        <v>1033335</v>
      </c>
      <c r="J1520" s="117">
        <v>2021</v>
      </c>
      <c r="K1520" s="139">
        <f t="shared" si="71"/>
        <v>4589171</v>
      </c>
    </row>
    <row r="1521" spans="2:11">
      <c r="B1521" s="137" t="s">
        <v>5232</v>
      </c>
      <c r="C1521" s="43" t="s">
        <v>1165</v>
      </c>
      <c r="D1521" s="46">
        <v>210</v>
      </c>
      <c r="E1521" s="24">
        <v>25597.938095238096</v>
      </c>
      <c r="F1521" s="19">
        <f t="shared" si="69"/>
        <v>5375567</v>
      </c>
      <c r="G1521" s="119">
        <v>2047.5</v>
      </c>
      <c r="H1521" s="26">
        <v>310.06105006105008</v>
      </c>
      <c r="I1521" s="115">
        <f t="shared" si="70"/>
        <v>634850</v>
      </c>
      <c r="J1521" s="117">
        <v>2021</v>
      </c>
      <c r="K1521" s="139">
        <f t="shared" si="71"/>
        <v>6010417</v>
      </c>
    </row>
    <row r="1522" spans="2:11">
      <c r="B1522" s="137" t="s">
        <v>1171</v>
      </c>
      <c r="C1522" s="43" t="s">
        <v>1165</v>
      </c>
      <c r="D1522" s="46">
        <v>450</v>
      </c>
      <c r="E1522" s="24">
        <v>7901.8577777777782</v>
      </c>
      <c r="F1522" s="19">
        <f t="shared" si="69"/>
        <v>3555836</v>
      </c>
      <c r="G1522" s="119">
        <v>4387.5</v>
      </c>
      <c r="H1522" s="26">
        <v>235.51794871794871</v>
      </c>
      <c r="I1522" s="115">
        <f t="shared" si="70"/>
        <v>1033335</v>
      </c>
      <c r="J1522" s="117">
        <v>2021</v>
      </c>
      <c r="K1522" s="139">
        <f t="shared" si="71"/>
        <v>4589171</v>
      </c>
    </row>
    <row r="1523" spans="2:11">
      <c r="B1523" s="137" t="s">
        <v>5233</v>
      </c>
      <c r="C1523" s="43" t="s">
        <v>1165</v>
      </c>
      <c r="D1523" s="46">
        <v>120</v>
      </c>
      <c r="E1523" s="24">
        <v>7849.3583333333336</v>
      </c>
      <c r="F1523" s="19">
        <f t="shared" si="69"/>
        <v>941923</v>
      </c>
      <c r="G1523" s="119">
        <v>1170</v>
      </c>
      <c r="H1523" s="26">
        <v>250.46410256410257</v>
      </c>
      <c r="I1523" s="115">
        <f t="shared" si="70"/>
        <v>293043</v>
      </c>
      <c r="J1523" s="117">
        <v>2021</v>
      </c>
      <c r="K1523" s="139">
        <f t="shared" si="71"/>
        <v>1234966</v>
      </c>
    </row>
    <row r="1524" spans="2:11">
      <c r="B1524" s="137" t="s">
        <v>1172</v>
      </c>
      <c r="C1524" s="43" t="s">
        <v>1165</v>
      </c>
      <c r="D1524" s="46">
        <v>180</v>
      </c>
      <c r="E1524" s="24">
        <v>9565.1555555555551</v>
      </c>
      <c r="F1524" s="19">
        <f t="shared" si="69"/>
        <v>1721728</v>
      </c>
      <c r="G1524" s="119">
        <v>1755</v>
      </c>
      <c r="H1524" s="26">
        <v>400.68319088319089</v>
      </c>
      <c r="I1524" s="115">
        <f t="shared" si="70"/>
        <v>703199</v>
      </c>
      <c r="J1524" s="117">
        <v>2021</v>
      </c>
      <c r="K1524" s="139">
        <f t="shared" si="71"/>
        <v>2424927</v>
      </c>
    </row>
    <row r="1525" spans="2:11">
      <c r="B1525" s="137" t="s">
        <v>1173</v>
      </c>
      <c r="C1525" s="43" t="s">
        <v>1165</v>
      </c>
      <c r="D1525" s="46">
        <v>200</v>
      </c>
      <c r="E1525" s="24">
        <v>8212.31</v>
      </c>
      <c r="F1525" s="19">
        <f t="shared" si="69"/>
        <v>1642462</v>
      </c>
      <c r="G1525" s="119">
        <v>1950</v>
      </c>
      <c r="H1525" s="26">
        <v>353.12615384615384</v>
      </c>
      <c r="I1525" s="115">
        <f t="shared" si="70"/>
        <v>688596</v>
      </c>
      <c r="J1525" s="117">
        <v>2021</v>
      </c>
      <c r="K1525" s="139">
        <f t="shared" si="71"/>
        <v>2331058</v>
      </c>
    </row>
    <row r="1526" spans="2:11">
      <c r="B1526" s="137" t="s">
        <v>1174</v>
      </c>
      <c r="C1526" s="43" t="s">
        <v>1165</v>
      </c>
      <c r="D1526" s="46">
        <v>430</v>
      </c>
      <c r="E1526" s="24">
        <v>21333.8</v>
      </c>
      <c r="F1526" s="19">
        <f t="shared" si="69"/>
        <v>9173534</v>
      </c>
      <c r="G1526" s="119">
        <v>4192.5</v>
      </c>
      <c r="H1526" s="26">
        <v>291.87358378056052</v>
      </c>
      <c r="I1526" s="115">
        <f t="shared" si="70"/>
        <v>1223680</v>
      </c>
      <c r="J1526" s="117">
        <v>2021</v>
      </c>
      <c r="K1526" s="139">
        <f t="shared" si="71"/>
        <v>10397214</v>
      </c>
    </row>
    <row r="1527" spans="2:11">
      <c r="B1527" s="137" t="s">
        <v>5234</v>
      </c>
      <c r="C1527" s="43" t="s">
        <v>1165</v>
      </c>
      <c r="D1527" s="46">
        <v>470</v>
      </c>
      <c r="E1527" s="24">
        <v>20279.742553191489</v>
      </c>
      <c r="F1527" s="19">
        <f t="shared" si="69"/>
        <v>9531479</v>
      </c>
      <c r="G1527" s="119">
        <v>4582.5</v>
      </c>
      <c r="H1527" s="26">
        <v>264.65488270594653</v>
      </c>
      <c r="I1527" s="115">
        <f t="shared" si="70"/>
        <v>1212781</v>
      </c>
      <c r="J1527" s="117">
        <v>2021</v>
      </c>
      <c r="K1527" s="139">
        <f t="shared" si="71"/>
        <v>10744260</v>
      </c>
    </row>
    <row r="1528" spans="2:11">
      <c r="B1528" s="137" t="s">
        <v>5235</v>
      </c>
      <c r="C1528" s="43" t="s">
        <v>1175</v>
      </c>
      <c r="D1528" s="46">
        <v>150</v>
      </c>
      <c r="E1528" s="24">
        <v>80.773333333333326</v>
      </c>
      <c r="F1528" s="19">
        <f t="shared" si="69"/>
        <v>12115.999999999998</v>
      </c>
      <c r="G1528" s="119">
        <v>1462.5</v>
      </c>
      <c r="H1528" s="26">
        <v>187.99111111111111</v>
      </c>
      <c r="I1528" s="115">
        <f t="shared" si="70"/>
        <v>274937</v>
      </c>
      <c r="J1528" s="117">
        <v>2021</v>
      </c>
      <c r="K1528" s="139">
        <f t="shared" si="71"/>
        <v>287053</v>
      </c>
    </row>
    <row r="1529" spans="2:11">
      <c r="B1529" s="137" t="s">
        <v>3595</v>
      </c>
      <c r="C1529" s="43" t="s">
        <v>3512</v>
      </c>
      <c r="D1529" s="46">
        <v>220</v>
      </c>
      <c r="E1529" s="24">
        <v>8068.2636363636366</v>
      </c>
      <c r="F1529" s="19">
        <f t="shared" si="69"/>
        <v>1775018</v>
      </c>
      <c r="G1529" s="119">
        <v>2145</v>
      </c>
      <c r="H1529" s="26">
        <v>770.54312354312356</v>
      </c>
      <c r="I1529" s="115">
        <f t="shared" si="70"/>
        <v>1652815</v>
      </c>
      <c r="J1529" s="117">
        <v>2021</v>
      </c>
      <c r="K1529" s="139">
        <f t="shared" si="71"/>
        <v>3427833</v>
      </c>
    </row>
    <row r="1530" spans="2:11">
      <c r="B1530" s="137" t="s">
        <v>1176</v>
      </c>
      <c r="C1530" s="43" t="s">
        <v>115</v>
      </c>
      <c r="D1530" s="46">
        <v>310</v>
      </c>
      <c r="E1530" s="24">
        <v>10913.896774193548</v>
      </c>
      <c r="F1530" s="19">
        <f t="shared" si="69"/>
        <v>3383308</v>
      </c>
      <c r="G1530" s="119">
        <v>8416.5</v>
      </c>
      <c r="H1530" s="26">
        <v>139.48268282540249</v>
      </c>
      <c r="I1530" s="115">
        <f t="shared" si="70"/>
        <v>1173956</v>
      </c>
      <c r="J1530" s="117">
        <v>2021</v>
      </c>
      <c r="K1530" s="139">
        <f t="shared" si="71"/>
        <v>4557264</v>
      </c>
    </row>
    <row r="1531" spans="2:11">
      <c r="B1531" s="137" t="s">
        <v>5236</v>
      </c>
      <c r="C1531" s="43" t="s">
        <v>115</v>
      </c>
      <c r="D1531" s="46">
        <v>120</v>
      </c>
      <c r="E1531" s="24">
        <v>22588.525000000001</v>
      </c>
      <c r="F1531" s="19">
        <f t="shared" si="69"/>
        <v>2710623</v>
      </c>
      <c r="G1531" s="119">
        <v>5430</v>
      </c>
      <c r="H1531" s="26">
        <v>274.88526703499082</v>
      </c>
      <c r="I1531" s="115">
        <f t="shared" si="70"/>
        <v>1492627.0000000002</v>
      </c>
      <c r="J1531" s="117">
        <v>2021</v>
      </c>
      <c r="K1531" s="139">
        <f t="shared" si="71"/>
        <v>4203250</v>
      </c>
    </row>
    <row r="1532" spans="2:11">
      <c r="B1532" s="137" t="s">
        <v>5237</v>
      </c>
      <c r="C1532" s="43" t="s">
        <v>3512</v>
      </c>
      <c r="D1532" s="46">
        <v>160</v>
      </c>
      <c r="E1532" s="24">
        <v>13071.375</v>
      </c>
      <c r="F1532" s="19">
        <f t="shared" si="69"/>
        <v>2091420</v>
      </c>
      <c r="G1532" s="119">
        <v>5184</v>
      </c>
      <c r="H1532" s="26">
        <v>0</v>
      </c>
      <c r="I1532" s="115">
        <f t="shared" si="70"/>
        <v>0</v>
      </c>
      <c r="J1532" s="117">
        <v>2021</v>
      </c>
      <c r="K1532" s="139">
        <f t="shared" si="71"/>
        <v>2091420</v>
      </c>
    </row>
    <row r="1533" spans="2:11">
      <c r="B1533" s="137" t="s">
        <v>5238</v>
      </c>
      <c r="C1533" s="43" t="s">
        <v>3512</v>
      </c>
      <c r="D1533" s="46">
        <v>150</v>
      </c>
      <c r="E1533" s="24">
        <v>13071.38</v>
      </c>
      <c r="F1533" s="19">
        <f t="shared" si="69"/>
        <v>1960706.9999999998</v>
      </c>
      <c r="G1533" s="119">
        <v>4860</v>
      </c>
      <c r="H1533" s="26">
        <v>0</v>
      </c>
      <c r="I1533" s="115">
        <f t="shared" si="70"/>
        <v>0</v>
      </c>
      <c r="J1533" s="117">
        <v>2021</v>
      </c>
      <c r="K1533" s="139">
        <f t="shared" si="71"/>
        <v>1960707</v>
      </c>
    </row>
    <row r="1534" spans="2:11">
      <c r="B1534" s="137" t="s">
        <v>10114</v>
      </c>
      <c r="C1534" s="43" t="s">
        <v>1177</v>
      </c>
      <c r="D1534" s="46">
        <v>380</v>
      </c>
      <c r="E1534" s="24">
        <v>950.20263157894738</v>
      </c>
      <c r="F1534" s="19">
        <f t="shared" si="69"/>
        <v>361077</v>
      </c>
      <c r="G1534" s="119">
        <v>8208</v>
      </c>
      <c r="H1534" s="26">
        <v>144.18043372319687</v>
      </c>
      <c r="I1534" s="115">
        <f t="shared" si="70"/>
        <v>1183433</v>
      </c>
      <c r="J1534" s="117">
        <v>2021</v>
      </c>
      <c r="K1534" s="139">
        <f t="shared" si="71"/>
        <v>1544510</v>
      </c>
    </row>
    <row r="1535" spans="2:11">
      <c r="B1535" s="137" t="s">
        <v>10115</v>
      </c>
      <c r="C1535" s="43" t="s">
        <v>1177</v>
      </c>
      <c r="D1535" s="46">
        <v>320</v>
      </c>
      <c r="E1535" s="24">
        <v>1768.7093749999999</v>
      </c>
      <c r="F1535" s="19">
        <f t="shared" si="69"/>
        <v>565987</v>
      </c>
      <c r="G1535" s="119">
        <v>6912</v>
      </c>
      <c r="H1535" s="26">
        <v>193.55584490740742</v>
      </c>
      <c r="I1535" s="115">
        <f t="shared" si="70"/>
        <v>1337858</v>
      </c>
      <c r="J1535" s="117">
        <v>2021</v>
      </c>
      <c r="K1535" s="139">
        <f t="shared" si="71"/>
        <v>1903845</v>
      </c>
    </row>
    <row r="1536" spans="2:11">
      <c r="B1536" s="137" t="s">
        <v>5239</v>
      </c>
      <c r="C1536" s="43" t="s">
        <v>1178</v>
      </c>
      <c r="D1536" s="46">
        <v>690</v>
      </c>
      <c r="E1536" s="24">
        <v>814.6420289855073</v>
      </c>
      <c r="F1536" s="19">
        <f t="shared" si="69"/>
        <v>562103</v>
      </c>
      <c r="G1536" s="119">
        <v>6244.5</v>
      </c>
      <c r="H1536" s="26">
        <v>280.27175914805031</v>
      </c>
      <c r="I1536" s="115">
        <f t="shared" si="70"/>
        <v>1750157.0000000002</v>
      </c>
      <c r="J1536" s="117">
        <v>2021</v>
      </c>
      <c r="K1536" s="139">
        <f t="shared" si="71"/>
        <v>2312260</v>
      </c>
    </row>
    <row r="1537" spans="2:11">
      <c r="B1537" s="137" t="s">
        <v>5240</v>
      </c>
      <c r="C1537" s="43" t="s">
        <v>1178</v>
      </c>
      <c r="D1537" s="46">
        <v>1380</v>
      </c>
      <c r="E1537" s="24">
        <v>704.34130434782605</v>
      </c>
      <c r="F1537" s="19">
        <f t="shared" si="69"/>
        <v>971991</v>
      </c>
      <c r="G1537" s="119">
        <v>12489</v>
      </c>
      <c r="H1537" s="26">
        <v>268.0185763471855</v>
      </c>
      <c r="I1537" s="115">
        <f t="shared" si="70"/>
        <v>3347283.9999999995</v>
      </c>
      <c r="J1537" s="117">
        <v>2021</v>
      </c>
      <c r="K1537" s="139">
        <f t="shared" si="71"/>
        <v>4319275</v>
      </c>
    </row>
    <row r="1538" spans="2:11">
      <c r="B1538" s="137" t="s">
        <v>1179</v>
      </c>
      <c r="C1538" s="43" t="s">
        <v>1163</v>
      </c>
      <c r="D1538" s="46">
        <v>430</v>
      </c>
      <c r="E1538" s="24">
        <v>5986.7581395348834</v>
      </c>
      <c r="F1538" s="19">
        <f t="shared" si="69"/>
        <v>2574306</v>
      </c>
      <c r="G1538" s="119">
        <v>10277</v>
      </c>
      <c r="H1538" s="26">
        <v>164.598910187798</v>
      </c>
      <c r="I1538" s="115">
        <f t="shared" si="70"/>
        <v>1691583</v>
      </c>
      <c r="J1538" s="117">
        <v>2021</v>
      </c>
      <c r="K1538" s="139">
        <f t="shared" si="71"/>
        <v>4265889</v>
      </c>
    </row>
    <row r="1539" spans="2:11">
      <c r="B1539" s="137" t="s">
        <v>5241</v>
      </c>
      <c r="C1539" s="43" t="s">
        <v>1163</v>
      </c>
      <c r="D1539" s="46">
        <v>280</v>
      </c>
      <c r="E1539" s="24">
        <v>4273.2749999999996</v>
      </c>
      <c r="F1539" s="19">
        <f t="shared" si="69"/>
        <v>1196517</v>
      </c>
      <c r="G1539" s="119">
        <v>6692</v>
      </c>
      <c r="H1539" s="26">
        <v>114.92737597130902</v>
      </c>
      <c r="I1539" s="115">
        <f t="shared" si="70"/>
        <v>769094</v>
      </c>
      <c r="J1539" s="117">
        <v>2021</v>
      </c>
      <c r="K1539" s="139">
        <f t="shared" si="71"/>
        <v>1965611</v>
      </c>
    </row>
    <row r="1540" spans="2:11">
      <c r="B1540" s="137" t="s">
        <v>1180</v>
      </c>
      <c r="C1540" s="43" t="s">
        <v>1181</v>
      </c>
      <c r="D1540" s="46">
        <v>200</v>
      </c>
      <c r="E1540" s="24">
        <v>11882.35</v>
      </c>
      <c r="F1540" s="19">
        <f t="shared" si="69"/>
        <v>2376470</v>
      </c>
      <c r="G1540" s="119">
        <v>1950</v>
      </c>
      <c r="H1540" s="26">
        <v>725.84205128205133</v>
      </c>
      <c r="I1540" s="115">
        <f t="shared" si="70"/>
        <v>1415392</v>
      </c>
      <c r="J1540" s="117">
        <v>2021</v>
      </c>
      <c r="K1540" s="139">
        <f t="shared" si="71"/>
        <v>3791862</v>
      </c>
    </row>
    <row r="1541" spans="2:11">
      <c r="B1541" s="137" t="s">
        <v>5242</v>
      </c>
      <c r="C1541" s="43" t="s">
        <v>1181</v>
      </c>
      <c r="D1541" s="46">
        <v>310</v>
      </c>
      <c r="E1541" s="24">
        <v>5880.0419354838714</v>
      </c>
      <c r="F1541" s="19">
        <f t="shared" si="69"/>
        <v>1822813.0000000002</v>
      </c>
      <c r="G1541" s="119">
        <v>3022.5</v>
      </c>
      <c r="H1541" s="26">
        <v>798.24317617866006</v>
      </c>
      <c r="I1541" s="115">
        <f t="shared" si="70"/>
        <v>2412690</v>
      </c>
      <c r="J1541" s="117">
        <v>2021</v>
      </c>
      <c r="K1541" s="139">
        <f t="shared" si="71"/>
        <v>4235503</v>
      </c>
    </row>
    <row r="1542" spans="2:11">
      <c r="B1542" s="137" t="s">
        <v>5243</v>
      </c>
      <c r="C1542" s="43" t="s">
        <v>1182</v>
      </c>
      <c r="D1542" s="46">
        <v>330</v>
      </c>
      <c r="E1542" s="24">
        <v>8258.8545454545456</v>
      </c>
      <c r="F1542" s="19">
        <f t="shared" si="69"/>
        <v>2725422</v>
      </c>
      <c r="G1542" s="119">
        <v>3217.5</v>
      </c>
      <c r="H1542" s="26">
        <v>325.35384615384618</v>
      </c>
      <c r="I1542" s="115">
        <f t="shared" si="70"/>
        <v>1046826.0000000001</v>
      </c>
      <c r="J1542" s="117">
        <v>2021</v>
      </c>
      <c r="K1542" s="139">
        <f t="shared" si="71"/>
        <v>3772248</v>
      </c>
    </row>
    <row r="1543" spans="2:11">
      <c r="B1543" s="137" t="s">
        <v>5244</v>
      </c>
      <c r="C1543" s="43" t="s">
        <v>1182</v>
      </c>
      <c r="D1543" s="46">
        <v>260</v>
      </c>
      <c r="E1543" s="24">
        <v>2498.976923076923</v>
      </c>
      <c r="F1543" s="19">
        <f t="shared" si="69"/>
        <v>649734</v>
      </c>
      <c r="G1543" s="119">
        <v>2535</v>
      </c>
      <c r="H1543" s="26">
        <v>164.42209072978304</v>
      </c>
      <c r="I1543" s="115">
        <f t="shared" si="70"/>
        <v>416810</v>
      </c>
      <c r="J1543" s="117">
        <v>2021</v>
      </c>
      <c r="K1543" s="139">
        <f t="shared" si="71"/>
        <v>1066544</v>
      </c>
    </row>
    <row r="1544" spans="2:11">
      <c r="B1544" s="137" t="s">
        <v>1183</v>
      </c>
      <c r="C1544" s="43" t="s">
        <v>711</v>
      </c>
      <c r="D1544" s="46">
        <v>270</v>
      </c>
      <c r="E1544" s="24">
        <v>6963.3185185185184</v>
      </c>
      <c r="F1544" s="19">
        <f t="shared" si="69"/>
        <v>1880096</v>
      </c>
      <c r="G1544" s="119">
        <v>2632.5</v>
      </c>
      <c r="H1544" s="26">
        <v>1178.3578347578348</v>
      </c>
      <c r="I1544" s="115">
        <f t="shared" si="70"/>
        <v>3102027</v>
      </c>
      <c r="J1544" s="117">
        <v>2021</v>
      </c>
      <c r="K1544" s="139">
        <f t="shared" si="71"/>
        <v>4982123</v>
      </c>
    </row>
    <row r="1545" spans="2:11">
      <c r="B1545" s="137" t="s">
        <v>1184</v>
      </c>
      <c r="C1545" s="43" t="s">
        <v>711</v>
      </c>
      <c r="D1545" s="46">
        <v>380</v>
      </c>
      <c r="E1545" s="24">
        <v>24412.942105263159</v>
      </c>
      <c r="F1545" s="19">
        <f t="shared" si="69"/>
        <v>9276918</v>
      </c>
      <c r="G1545" s="119">
        <v>3705</v>
      </c>
      <c r="H1545" s="26">
        <v>902.12253711201083</v>
      </c>
      <c r="I1545" s="115">
        <f t="shared" si="70"/>
        <v>3342364</v>
      </c>
      <c r="J1545" s="117">
        <v>2021</v>
      </c>
      <c r="K1545" s="139">
        <f t="shared" si="71"/>
        <v>12619282</v>
      </c>
    </row>
    <row r="1546" spans="2:11">
      <c r="B1546" s="137" t="s">
        <v>5245</v>
      </c>
      <c r="C1546" s="43" t="s">
        <v>1185</v>
      </c>
      <c r="D1546" s="46">
        <v>400</v>
      </c>
      <c r="E1546" s="24">
        <v>5715.8725000000004</v>
      </c>
      <c r="F1546" s="19">
        <f t="shared" si="69"/>
        <v>2286349</v>
      </c>
      <c r="G1546" s="119">
        <v>3900</v>
      </c>
      <c r="H1546" s="26">
        <v>212.2874358974359</v>
      </c>
      <c r="I1546" s="115">
        <f t="shared" si="70"/>
        <v>827921</v>
      </c>
      <c r="J1546" s="117">
        <v>2021</v>
      </c>
      <c r="K1546" s="139">
        <f t="shared" si="71"/>
        <v>3114270</v>
      </c>
    </row>
    <row r="1547" spans="2:11">
      <c r="B1547" s="137" t="s">
        <v>5246</v>
      </c>
      <c r="C1547" s="43" t="s">
        <v>1185</v>
      </c>
      <c r="D1547" s="46">
        <v>420</v>
      </c>
      <c r="E1547" s="24">
        <v>4695.1047619047622</v>
      </c>
      <c r="F1547" s="19">
        <f t="shared" si="69"/>
        <v>1971944.0000000002</v>
      </c>
      <c r="G1547" s="119">
        <v>4095</v>
      </c>
      <c r="H1547" s="26">
        <v>244.37899877899878</v>
      </c>
      <c r="I1547" s="115">
        <f t="shared" si="70"/>
        <v>1000732</v>
      </c>
      <c r="J1547" s="117">
        <v>2021</v>
      </c>
      <c r="K1547" s="139">
        <f t="shared" si="71"/>
        <v>2972676</v>
      </c>
    </row>
    <row r="1548" spans="2:11">
      <c r="B1548" s="137" t="s">
        <v>5247</v>
      </c>
      <c r="C1548" s="43" t="s">
        <v>1186</v>
      </c>
      <c r="D1548" s="46">
        <v>310</v>
      </c>
      <c r="E1548" s="24">
        <v>2307.2870967741937</v>
      </c>
      <c r="F1548" s="19">
        <f t="shared" ref="F1548:F1611" si="72">IFERROR(D1548*E1548,0)</f>
        <v>715259.00000000012</v>
      </c>
      <c r="G1548" s="119">
        <v>6696</v>
      </c>
      <c r="H1548" s="26">
        <v>164.5379330943847</v>
      </c>
      <c r="I1548" s="115">
        <f t="shared" ref="I1548:I1611" si="73">IFERROR(G1548*H1548,"")</f>
        <v>1101746</v>
      </c>
      <c r="J1548" s="117">
        <v>2021</v>
      </c>
      <c r="K1548" s="139">
        <f t="shared" ref="K1548:K1611" si="74">IFERROR(ROUND((F1548+I1548),0),0)</f>
        <v>1817005</v>
      </c>
    </row>
    <row r="1549" spans="2:11">
      <c r="B1549" s="137" t="s">
        <v>5248</v>
      </c>
      <c r="C1549" s="43" t="s">
        <v>1186</v>
      </c>
      <c r="D1549" s="46">
        <v>320</v>
      </c>
      <c r="E1549" s="24">
        <v>5133.6218749999998</v>
      </c>
      <c r="F1549" s="19">
        <f t="shared" si="72"/>
        <v>1642759</v>
      </c>
      <c r="G1549" s="119">
        <v>6912</v>
      </c>
      <c r="H1549" s="26">
        <v>273.69545717592592</v>
      </c>
      <c r="I1549" s="115">
        <f t="shared" si="73"/>
        <v>1891783</v>
      </c>
      <c r="J1549" s="117">
        <v>2021</v>
      </c>
      <c r="K1549" s="139">
        <f t="shared" si="74"/>
        <v>3534542</v>
      </c>
    </row>
    <row r="1550" spans="2:11">
      <c r="B1550" s="137" t="s">
        <v>5249</v>
      </c>
      <c r="C1550" s="43" t="s">
        <v>1187</v>
      </c>
      <c r="D1550" s="46">
        <v>450</v>
      </c>
      <c r="E1550" s="24">
        <v>10107.826666666666</v>
      </c>
      <c r="F1550" s="19">
        <f t="shared" si="72"/>
        <v>4548522</v>
      </c>
      <c r="G1550" s="119">
        <v>4387.5</v>
      </c>
      <c r="H1550" s="26">
        <v>201.96444444444444</v>
      </c>
      <c r="I1550" s="115">
        <f t="shared" si="73"/>
        <v>886119</v>
      </c>
      <c r="J1550" s="117">
        <v>2021</v>
      </c>
      <c r="K1550" s="139">
        <f t="shared" si="74"/>
        <v>5434641</v>
      </c>
    </row>
    <row r="1551" spans="2:11">
      <c r="B1551" s="137" t="s">
        <v>5250</v>
      </c>
      <c r="C1551" s="43" t="s">
        <v>1188</v>
      </c>
      <c r="D1551" s="46">
        <v>570</v>
      </c>
      <c r="E1551" s="24">
        <v>18308.322807017543</v>
      </c>
      <c r="F1551" s="19">
        <f t="shared" si="72"/>
        <v>10435744</v>
      </c>
      <c r="G1551" s="119">
        <v>5557.5</v>
      </c>
      <c r="H1551" s="26">
        <v>264.30643274853799</v>
      </c>
      <c r="I1551" s="115">
        <f t="shared" si="73"/>
        <v>1468882.9999999998</v>
      </c>
      <c r="J1551" s="117">
        <v>2021</v>
      </c>
      <c r="K1551" s="139">
        <f t="shared" si="74"/>
        <v>11904627</v>
      </c>
    </row>
    <row r="1552" spans="2:11">
      <c r="B1552" s="137" t="s">
        <v>5251</v>
      </c>
      <c r="C1552" s="43" t="s">
        <v>1188</v>
      </c>
      <c r="D1552" s="46">
        <v>620</v>
      </c>
      <c r="E1552" s="24">
        <v>11046.341935483872</v>
      </c>
      <c r="F1552" s="19">
        <f t="shared" si="72"/>
        <v>6848732</v>
      </c>
      <c r="G1552" s="119">
        <v>6045</v>
      </c>
      <c r="H1552" s="26">
        <v>266.69081885856082</v>
      </c>
      <c r="I1552" s="115">
        <f t="shared" si="73"/>
        <v>1612146.0000000002</v>
      </c>
      <c r="J1552" s="117">
        <v>2021</v>
      </c>
      <c r="K1552" s="139">
        <f t="shared" si="74"/>
        <v>8460878</v>
      </c>
    </row>
    <row r="1553" spans="2:11">
      <c r="B1553" s="137" t="s">
        <v>1189</v>
      </c>
      <c r="C1553" s="43" t="s">
        <v>1190</v>
      </c>
      <c r="D1553" s="46">
        <v>260</v>
      </c>
      <c r="E1553" s="24">
        <v>16271.030769230769</v>
      </c>
      <c r="F1553" s="19">
        <f t="shared" si="72"/>
        <v>4230468</v>
      </c>
      <c r="G1553" s="119">
        <v>2535</v>
      </c>
      <c r="H1553" s="26">
        <v>1014.581459566075</v>
      </c>
      <c r="I1553" s="115">
        <f t="shared" si="73"/>
        <v>2571964</v>
      </c>
      <c r="J1553" s="117">
        <v>2021</v>
      </c>
      <c r="K1553" s="139">
        <f t="shared" si="74"/>
        <v>6802432</v>
      </c>
    </row>
    <row r="1554" spans="2:11">
      <c r="B1554" s="137" t="s">
        <v>5252</v>
      </c>
      <c r="C1554" s="43" t="s">
        <v>1190</v>
      </c>
      <c r="D1554" s="46">
        <v>410</v>
      </c>
      <c r="E1554" s="24">
        <v>6621.8</v>
      </c>
      <c r="F1554" s="19">
        <f t="shared" si="72"/>
        <v>2714938</v>
      </c>
      <c r="G1554" s="119">
        <v>3997.5</v>
      </c>
      <c r="H1554" s="26">
        <v>784.17535959974987</v>
      </c>
      <c r="I1554" s="115">
        <f t="shared" si="73"/>
        <v>3134741</v>
      </c>
      <c r="J1554" s="117">
        <v>2021</v>
      </c>
      <c r="K1554" s="139">
        <f t="shared" si="74"/>
        <v>5849679</v>
      </c>
    </row>
    <row r="1555" spans="2:11">
      <c r="B1555" s="137" t="s">
        <v>1191</v>
      </c>
      <c r="C1555" s="43" t="s">
        <v>1192</v>
      </c>
      <c r="D1555" s="46">
        <v>360</v>
      </c>
      <c r="E1555" s="24">
        <v>2592.6111111111113</v>
      </c>
      <c r="F1555" s="19">
        <f t="shared" si="72"/>
        <v>933340.00000000012</v>
      </c>
      <c r="G1555" s="119">
        <v>3258</v>
      </c>
      <c r="H1555" s="26">
        <v>2114.8364027010434</v>
      </c>
      <c r="I1555" s="115">
        <f t="shared" si="73"/>
        <v>6890136.9999999991</v>
      </c>
      <c r="J1555" s="117">
        <v>2021</v>
      </c>
      <c r="K1555" s="139">
        <f t="shared" si="74"/>
        <v>7823477</v>
      </c>
    </row>
    <row r="1556" spans="2:11">
      <c r="B1556" s="137" t="s">
        <v>5253</v>
      </c>
      <c r="C1556" s="43" t="s">
        <v>1193</v>
      </c>
      <c r="D1556" s="46">
        <v>200</v>
      </c>
      <c r="E1556" s="24">
        <v>6054.3</v>
      </c>
      <c r="F1556" s="19">
        <f t="shared" si="72"/>
        <v>1210860</v>
      </c>
      <c r="G1556" s="119">
        <v>3620</v>
      </c>
      <c r="H1556" s="26">
        <v>1353.3256906077347</v>
      </c>
      <c r="I1556" s="115">
        <f t="shared" si="73"/>
        <v>4899039</v>
      </c>
      <c r="J1556" s="117">
        <v>2021</v>
      </c>
      <c r="K1556" s="139">
        <f t="shared" si="74"/>
        <v>6109899</v>
      </c>
    </row>
    <row r="1557" spans="2:11">
      <c r="B1557" s="137" t="s">
        <v>5254</v>
      </c>
      <c r="C1557" s="43" t="s">
        <v>3512</v>
      </c>
      <c r="D1557" s="46">
        <v>390</v>
      </c>
      <c r="E1557" s="24">
        <v>13285.271794871795</v>
      </c>
      <c r="F1557" s="19">
        <f t="shared" si="72"/>
        <v>5181256</v>
      </c>
      <c r="G1557" s="119">
        <v>3802.5</v>
      </c>
      <c r="H1557" s="26">
        <v>0</v>
      </c>
      <c r="I1557" s="115">
        <f t="shared" si="73"/>
        <v>0</v>
      </c>
      <c r="J1557" s="117">
        <v>2021</v>
      </c>
      <c r="K1557" s="139">
        <f t="shared" si="74"/>
        <v>5181256</v>
      </c>
    </row>
    <row r="1558" spans="2:11">
      <c r="B1558" s="137" t="s">
        <v>1194</v>
      </c>
      <c r="C1558" s="43" t="s">
        <v>1195</v>
      </c>
      <c r="D1558" s="46">
        <v>840</v>
      </c>
      <c r="E1558" s="24">
        <v>11991.682142857142</v>
      </c>
      <c r="F1558" s="19">
        <f t="shared" si="72"/>
        <v>10073013</v>
      </c>
      <c r="G1558" s="119">
        <v>7602</v>
      </c>
      <c r="H1558" s="26">
        <v>1690.1260194685608</v>
      </c>
      <c r="I1558" s="115">
        <f t="shared" si="73"/>
        <v>12848338</v>
      </c>
      <c r="J1558" s="117">
        <v>2021</v>
      </c>
      <c r="K1558" s="139">
        <f t="shared" si="74"/>
        <v>22921351</v>
      </c>
    </row>
    <row r="1559" spans="2:11">
      <c r="B1559" s="137" t="s">
        <v>5255</v>
      </c>
      <c r="C1559" s="43" t="s">
        <v>1195</v>
      </c>
      <c r="D1559" s="46">
        <v>250</v>
      </c>
      <c r="E1559" s="24">
        <v>5713.7439999999997</v>
      </c>
      <c r="F1559" s="19">
        <f t="shared" si="72"/>
        <v>1428436</v>
      </c>
      <c r="G1559" s="119">
        <v>2262.5</v>
      </c>
      <c r="H1559" s="26">
        <v>1209.8625414364642</v>
      </c>
      <c r="I1559" s="115">
        <f t="shared" si="73"/>
        <v>2737314.0000000005</v>
      </c>
      <c r="J1559" s="117">
        <v>2021</v>
      </c>
      <c r="K1559" s="139">
        <f t="shared" si="74"/>
        <v>4165750</v>
      </c>
    </row>
    <row r="1560" spans="2:11">
      <c r="B1560" s="137" t="s">
        <v>5256</v>
      </c>
      <c r="C1560" s="43" t="s">
        <v>1102</v>
      </c>
      <c r="D1560" s="46">
        <v>410</v>
      </c>
      <c r="E1560" s="24">
        <v>9134.2902439024383</v>
      </c>
      <c r="F1560" s="19">
        <f t="shared" si="72"/>
        <v>3745058.9999999995</v>
      </c>
      <c r="G1560" s="119">
        <v>4899.5</v>
      </c>
      <c r="H1560" s="26">
        <v>314.80804163690175</v>
      </c>
      <c r="I1560" s="115">
        <f t="shared" si="73"/>
        <v>1542402.0000000002</v>
      </c>
      <c r="J1560" s="117">
        <v>2021</v>
      </c>
      <c r="K1560" s="139">
        <f t="shared" si="74"/>
        <v>5287461</v>
      </c>
    </row>
    <row r="1561" spans="2:11">
      <c r="B1561" s="137" t="s">
        <v>5257</v>
      </c>
      <c r="C1561" s="43" t="s">
        <v>1102</v>
      </c>
      <c r="D1561" s="46">
        <v>100</v>
      </c>
      <c r="E1561" s="24">
        <v>1302.33</v>
      </c>
      <c r="F1561" s="19">
        <f t="shared" si="72"/>
        <v>130233</v>
      </c>
      <c r="G1561" s="119">
        <v>1195</v>
      </c>
      <c r="H1561" s="26">
        <v>264.20669456066946</v>
      </c>
      <c r="I1561" s="115">
        <f t="shared" si="73"/>
        <v>315727</v>
      </c>
      <c r="J1561" s="117">
        <v>2021</v>
      </c>
      <c r="K1561" s="139">
        <f t="shared" si="74"/>
        <v>445960</v>
      </c>
    </row>
    <row r="1562" spans="2:11">
      <c r="B1562" s="137" t="s">
        <v>1196</v>
      </c>
      <c r="C1562" s="43" t="s">
        <v>1197</v>
      </c>
      <c r="D1562" s="46">
        <v>230</v>
      </c>
      <c r="E1562" s="24">
        <v>9308.6913043478253</v>
      </c>
      <c r="F1562" s="19">
        <f t="shared" si="72"/>
        <v>2140999</v>
      </c>
      <c r="G1562" s="119">
        <v>5497</v>
      </c>
      <c r="H1562" s="26">
        <v>412.73385482990722</v>
      </c>
      <c r="I1562" s="115">
        <f t="shared" si="73"/>
        <v>2268798</v>
      </c>
      <c r="J1562" s="117">
        <v>2021</v>
      </c>
      <c r="K1562" s="139">
        <f t="shared" si="74"/>
        <v>4409797</v>
      </c>
    </row>
    <row r="1563" spans="2:11">
      <c r="B1563" s="137" t="s">
        <v>5258</v>
      </c>
      <c r="C1563" s="43" t="s">
        <v>1197</v>
      </c>
      <c r="D1563" s="46">
        <v>250</v>
      </c>
      <c r="E1563" s="24">
        <v>13980.7</v>
      </c>
      <c r="F1563" s="19">
        <f t="shared" si="72"/>
        <v>3495175</v>
      </c>
      <c r="G1563" s="119">
        <v>5975</v>
      </c>
      <c r="H1563" s="26">
        <v>367.08284518828452</v>
      </c>
      <c r="I1563" s="115">
        <f t="shared" si="73"/>
        <v>2193320</v>
      </c>
      <c r="J1563" s="117">
        <v>2021</v>
      </c>
      <c r="K1563" s="139">
        <f t="shared" si="74"/>
        <v>5688495</v>
      </c>
    </row>
    <row r="1564" spans="2:11">
      <c r="B1564" s="137" t="s">
        <v>5259</v>
      </c>
      <c r="C1564" s="43" t="s">
        <v>1198</v>
      </c>
      <c r="D1564" s="46">
        <v>220</v>
      </c>
      <c r="E1564" s="24">
        <v>1334.55</v>
      </c>
      <c r="F1564" s="19">
        <f t="shared" si="72"/>
        <v>293601</v>
      </c>
      <c r="G1564" s="119">
        <v>2145</v>
      </c>
      <c r="H1564" s="26">
        <v>289.820979020979</v>
      </c>
      <c r="I1564" s="115">
        <f t="shared" si="73"/>
        <v>621666</v>
      </c>
      <c r="J1564" s="117">
        <v>2021</v>
      </c>
      <c r="K1564" s="139">
        <f t="shared" si="74"/>
        <v>915267</v>
      </c>
    </row>
    <row r="1565" spans="2:11">
      <c r="B1565" s="137" t="s">
        <v>1199</v>
      </c>
      <c r="C1565" s="43" t="s">
        <v>1197</v>
      </c>
      <c r="D1565" s="46">
        <v>60</v>
      </c>
      <c r="E1565" s="24">
        <v>5310.2833333333338</v>
      </c>
      <c r="F1565" s="19">
        <f t="shared" si="72"/>
        <v>318617</v>
      </c>
      <c r="G1565" s="119">
        <v>1434</v>
      </c>
      <c r="H1565" s="26">
        <v>922.42468619246858</v>
      </c>
      <c r="I1565" s="115">
        <f t="shared" si="73"/>
        <v>1322757</v>
      </c>
      <c r="J1565" s="117">
        <v>2021</v>
      </c>
      <c r="K1565" s="139">
        <f t="shared" si="74"/>
        <v>1641374</v>
      </c>
    </row>
    <row r="1566" spans="2:11">
      <c r="B1566" s="137" t="s">
        <v>5260</v>
      </c>
      <c r="C1566" s="43" t="s">
        <v>1197</v>
      </c>
      <c r="D1566" s="46">
        <v>160</v>
      </c>
      <c r="E1566" s="24">
        <v>8381.5249999999996</v>
      </c>
      <c r="F1566" s="19">
        <f t="shared" si="72"/>
        <v>1341044</v>
      </c>
      <c r="G1566" s="119">
        <v>3824</v>
      </c>
      <c r="H1566" s="26">
        <v>455.33525104602512</v>
      </c>
      <c r="I1566" s="115">
        <f t="shared" si="73"/>
        <v>1741202</v>
      </c>
      <c r="J1566" s="117">
        <v>2021</v>
      </c>
      <c r="K1566" s="139">
        <f t="shared" si="74"/>
        <v>3082246</v>
      </c>
    </row>
    <row r="1567" spans="2:11">
      <c r="B1567" s="137" t="s">
        <v>5261</v>
      </c>
      <c r="C1567" s="43" t="s">
        <v>1201</v>
      </c>
      <c r="D1567" s="46">
        <v>660</v>
      </c>
      <c r="E1567" s="24">
        <v>4879.4651515151518</v>
      </c>
      <c r="F1567" s="19">
        <f t="shared" si="72"/>
        <v>3220447</v>
      </c>
      <c r="G1567" s="119">
        <v>6435</v>
      </c>
      <c r="H1567" s="26">
        <v>227.84864024864024</v>
      </c>
      <c r="I1567" s="115">
        <f t="shared" si="73"/>
        <v>1466206</v>
      </c>
      <c r="J1567" s="117">
        <v>2021</v>
      </c>
      <c r="K1567" s="139">
        <f t="shared" si="74"/>
        <v>4686653</v>
      </c>
    </row>
    <row r="1568" spans="2:11">
      <c r="B1568" s="137" t="s">
        <v>5262</v>
      </c>
      <c r="C1568" s="43" t="s">
        <v>1201</v>
      </c>
      <c r="D1568" s="46">
        <v>450</v>
      </c>
      <c r="E1568" s="24">
        <v>10487.102222222222</v>
      </c>
      <c r="F1568" s="19">
        <f t="shared" si="72"/>
        <v>4719196</v>
      </c>
      <c r="G1568" s="119">
        <v>4387.5</v>
      </c>
      <c r="H1568" s="26">
        <v>179.07965811965812</v>
      </c>
      <c r="I1568" s="115">
        <f t="shared" si="73"/>
        <v>785712</v>
      </c>
      <c r="J1568" s="117">
        <v>2021</v>
      </c>
      <c r="K1568" s="139">
        <f t="shared" si="74"/>
        <v>5504908</v>
      </c>
    </row>
    <row r="1569" spans="2:11">
      <c r="B1569" s="137" t="s">
        <v>3596</v>
      </c>
      <c r="C1569" s="43" t="s">
        <v>3512</v>
      </c>
      <c r="D1569" s="46">
        <v>180</v>
      </c>
      <c r="E1569" s="24">
        <v>9810.1055555555558</v>
      </c>
      <c r="F1569" s="19">
        <f t="shared" si="72"/>
        <v>1765819</v>
      </c>
      <c r="G1569" s="119">
        <v>3888</v>
      </c>
      <c r="H1569" s="26">
        <v>662.76003086419757</v>
      </c>
      <c r="I1569" s="115">
        <f t="shared" si="73"/>
        <v>2576811</v>
      </c>
      <c r="J1569" s="117">
        <v>2021</v>
      </c>
      <c r="K1569" s="139">
        <f t="shared" si="74"/>
        <v>4342630</v>
      </c>
    </row>
    <row r="1570" spans="2:11">
      <c r="B1570" s="137" t="s">
        <v>5263</v>
      </c>
      <c r="C1570" s="43" t="s">
        <v>1202</v>
      </c>
      <c r="D1570" s="46">
        <v>740</v>
      </c>
      <c r="E1570" s="24">
        <v>11062.895945945946</v>
      </c>
      <c r="F1570" s="19">
        <f t="shared" si="72"/>
        <v>8186543</v>
      </c>
      <c r="G1570" s="119">
        <v>15984</v>
      </c>
      <c r="H1570" s="26">
        <v>318.47397397397395</v>
      </c>
      <c r="I1570" s="115">
        <f t="shared" si="73"/>
        <v>5090488</v>
      </c>
      <c r="J1570" s="117">
        <v>2021</v>
      </c>
      <c r="K1570" s="139">
        <f t="shared" si="74"/>
        <v>13277031</v>
      </c>
    </row>
    <row r="1571" spans="2:11">
      <c r="B1571" s="137" t="s">
        <v>3597</v>
      </c>
      <c r="C1571" s="43" t="s">
        <v>3512</v>
      </c>
      <c r="D1571" s="46">
        <v>340</v>
      </c>
      <c r="E1571" s="24">
        <v>9810.1088235294119</v>
      </c>
      <c r="F1571" s="19">
        <f t="shared" si="72"/>
        <v>3335437</v>
      </c>
      <c r="G1571" s="119">
        <v>7344</v>
      </c>
      <c r="H1571" s="26">
        <v>662.75994008714599</v>
      </c>
      <c r="I1571" s="115">
        <f t="shared" si="73"/>
        <v>4867309</v>
      </c>
      <c r="J1571" s="117">
        <v>2021</v>
      </c>
      <c r="K1571" s="139">
        <f t="shared" si="74"/>
        <v>8202746</v>
      </c>
    </row>
    <row r="1572" spans="2:11">
      <c r="B1572" s="137" t="s">
        <v>3598</v>
      </c>
      <c r="C1572" s="43" t="s">
        <v>3512</v>
      </c>
      <c r="D1572" s="46">
        <v>160</v>
      </c>
      <c r="E1572" s="24">
        <v>9810.1124999999993</v>
      </c>
      <c r="F1572" s="19">
        <f t="shared" si="72"/>
        <v>1569618</v>
      </c>
      <c r="G1572" s="119">
        <v>3456</v>
      </c>
      <c r="H1572" s="26">
        <v>662.75983796296293</v>
      </c>
      <c r="I1572" s="115">
        <f t="shared" si="73"/>
        <v>2290498</v>
      </c>
      <c r="J1572" s="117">
        <v>2021</v>
      </c>
      <c r="K1572" s="139">
        <f t="shared" si="74"/>
        <v>3860116</v>
      </c>
    </row>
    <row r="1573" spans="2:11">
      <c r="B1573" s="137" t="s">
        <v>5264</v>
      </c>
      <c r="C1573" s="43" t="s">
        <v>1203</v>
      </c>
      <c r="D1573" s="46">
        <v>470</v>
      </c>
      <c r="E1573" s="24">
        <v>5283.9702127659575</v>
      </c>
      <c r="F1573" s="19">
        <f t="shared" si="72"/>
        <v>2483466</v>
      </c>
      <c r="G1573" s="119">
        <v>4582.5</v>
      </c>
      <c r="H1573" s="26">
        <v>249.25608292416803</v>
      </c>
      <c r="I1573" s="115">
        <f t="shared" si="73"/>
        <v>1142216</v>
      </c>
      <c r="J1573" s="117">
        <v>2021</v>
      </c>
      <c r="K1573" s="139">
        <f t="shared" si="74"/>
        <v>3625682</v>
      </c>
    </row>
    <row r="1574" spans="2:11">
      <c r="B1574" s="137" t="s">
        <v>5265</v>
      </c>
      <c r="C1574" s="43" t="s">
        <v>1203</v>
      </c>
      <c r="D1574" s="46">
        <v>500</v>
      </c>
      <c r="E1574" s="24">
        <v>5711.01</v>
      </c>
      <c r="F1574" s="19">
        <f t="shared" si="72"/>
        <v>2855505</v>
      </c>
      <c r="G1574" s="119">
        <v>4875</v>
      </c>
      <c r="H1574" s="26">
        <v>242.2094358974359</v>
      </c>
      <c r="I1574" s="115">
        <f t="shared" si="73"/>
        <v>1180771</v>
      </c>
      <c r="J1574" s="117">
        <v>2021</v>
      </c>
      <c r="K1574" s="139">
        <f t="shared" si="74"/>
        <v>4036276</v>
      </c>
    </row>
    <row r="1575" spans="2:11">
      <c r="B1575" s="137" t="s">
        <v>3599</v>
      </c>
      <c r="C1575" s="43" t="s">
        <v>3512</v>
      </c>
      <c r="D1575" s="46">
        <v>710</v>
      </c>
      <c r="E1575" s="24">
        <v>9970.3169014084506</v>
      </c>
      <c r="F1575" s="19">
        <f t="shared" si="72"/>
        <v>7078925</v>
      </c>
      <c r="G1575" s="119">
        <v>6923</v>
      </c>
      <c r="H1575" s="26">
        <v>602.23328036978194</v>
      </c>
      <c r="I1575" s="115">
        <f t="shared" si="73"/>
        <v>4169261.0000000005</v>
      </c>
      <c r="J1575" s="117">
        <v>2021</v>
      </c>
      <c r="K1575" s="139">
        <f t="shared" si="74"/>
        <v>11248186</v>
      </c>
    </row>
    <row r="1576" spans="2:11">
      <c r="B1576" s="137" t="s">
        <v>5266</v>
      </c>
      <c r="C1576" s="43" t="s">
        <v>1204</v>
      </c>
      <c r="D1576" s="46">
        <v>430</v>
      </c>
      <c r="E1576" s="24">
        <v>12833.86511627907</v>
      </c>
      <c r="F1576" s="19">
        <f t="shared" si="72"/>
        <v>5518562</v>
      </c>
      <c r="G1576" s="119">
        <v>4192.5</v>
      </c>
      <c r="H1576" s="26">
        <v>417.88789505068576</v>
      </c>
      <c r="I1576" s="115">
        <f t="shared" si="73"/>
        <v>1751995</v>
      </c>
      <c r="J1576" s="117">
        <v>2021</v>
      </c>
      <c r="K1576" s="139">
        <f t="shared" si="74"/>
        <v>7270557</v>
      </c>
    </row>
    <row r="1577" spans="2:11">
      <c r="B1577" s="137" t="s">
        <v>3600</v>
      </c>
      <c r="C1577" s="43" t="s">
        <v>3512</v>
      </c>
      <c r="D1577" s="46">
        <v>830</v>
      </c>
      <c r="E1577" s="24">
        <v>8068.2626506024098</v>
      </c>
      <c r="F1577" s="19">
        <f t="shared" si="72"/>
        <v>6696658</v>
      </c>
      <c r="G1577" s="119">
        <v>8093</v>
      </c>
      <c r="H1577" s="26">
        <v>770.49536636599532</v>
      </c>
      <c r="I1577" s="115">
        <f t="shared" si="73"/>
        <v>6235619</v>
      </c>
      <c r="J1577" s="117">
        <v>2021</v>
      </c>
      <c r="K1577" s="139">
        <f t="shared" si="74"/>
        <v>12932277</v>
      </c>
    </row>
    <row r="1578" spans="2:11">
      <c r="B1578" s="137" t="s">
        <v>3601</v>
      </c>
      <c r="C1578" s="43" t="s">
        <v>3512</v>
      </c>
      <c r="D1578" s="46">
        <v>320</v>
      </c>
      <c r="E1578" s="24">
        <v>10340.334375</v>
      </c>
      <c r="F1578" s="19">
        <f t="shared" si="72"/>
        <v>3308907</v>
      </c>
      <c r="G1578" s="119">
        <v>3120</v>
      </c>
      <c r="H1578" s="26">
        <v>770.54294871794866</v>
      </c>
      <c r="I1578" s="115">
        <f t="shared" si="73"/>
        <v>2404094</v>
      </c>
      <c r="J1578" s="117">
        <v>2021</v>
      </c>
      <c r="K1578" s="139">
        <f t="shared" si="74"/>
        <v>5713001</v>
      </c>
    </row>
    <row r="1579" spans="2:11">
      <c r="B1579" s="137" t="s">
        <v>1205</v>
      </c>
      <c r="C1579" s="43" t="s">
        <v>1120</v>
      </c>
      <c r="D1579" s="46">
        <v>570</v>
      </c>
      <c r="E1579" s="24">
        <v>5093.5894736842101</v>
      </c>
      <c r="F1579" s="19">
        <f t="shared" si="72"/>
        <v>2903346</v>
      </c>
      <c r="G1579" s="119">
        <v>5557.5</v>
      </c>
      <c r="H1579" s="26">
        <v>349.6309491677913</v>
      </c>
      <c r="I1579" s="115">
        <f t="shared" si="73"/>
        <v>1943074.0000000002</v>
      </c>
      <c r="J1579" s="117">
        <v>2021</v>
      </c>
      <c r="K1579" s="139">
        <f t="shared" si="74"/>
        <v>4846420</v>
      </c>
    </row>
    <row r="1580" spans="2:11">
      <c r="B1580" s="137" t="s">
        <v>1206</v>
      </c>
      <c r="C1580" s="43" t="s">
        <v>1207</v>
      </c>
      <c r="D1580" s="46">
        <v>820</v>
      </c>
      <c r="E1580" s="24">
        <v>2639.3621951219511</v>
      </c>
      <c r="F1580" s="19">
        <f t="shared" si="72"/>
        <v>2164277</v>
      </c>
      <c r="G1580" s="119">
        <v>7995</v>
      </c>
      <c r="H1580" s="26">
        <v>220.11457160725453</v>
      </c>
      <c r="I1580" s="115">
        <f t="shared" si="73"/>
        <v>1759816</v>
      </c>
      <c r="J1580" s="117">
        <v>2021</v>
      </c>
      <c r="K1580" s="139">
        <f t="shared" si="74"/>
        <v>3924093</v>
      </c>
    </row>
    <row r="1581" spans="2:11">
      <c r="B1581" s="137" t="s">
        <v>5267</v>
      </c>
      <c r="C1581" s="43" t="s">
        <v>1208</v>
      </c>
      <c r="D1581" s="46">
        <v>670</v>
      </c>
      <c r="E1581" s="24">
        <v>8329.9776119402977</v>
      </c>
      <c r="F1581" s="19">
        <f t="shared" si="72"/>
        <v>5581084.9999999991</v>
      </c>
      <c r="G1581" s="119">
        <v>6532.5</v>
      </c>
      <c r="H1581" s="26">
        <v>271.61653272101034</v>
      </c>
      <c r="I1581" s="115">
        <f t="shared" si="73"/>
        <v>1774335</v>
      </c>
      <c r="J1581" s="117">
        <v>2021</v>
      </c>
      <c r="K1581" s="139">
        <f t="shared" si="74"/>
        <v>7355420</v>
      </c>
    </row>
    <row r="1582" spans="2:11">
      <c r="B1582" s="137" t="s">
        <v>5268</v>
      </c>
      <c r="C1582" s="43" t="s">
        <v>1120</v>
      </c>
      <c r="D1582" s="46">
        <v>1020</v>
      </c>
      <c r="E1582" s="24">
        <v>4632.6127450980393</v>
      </c>
      <c r="F1582" s="19">
        <f t="shared" si="72"/>
        <v>4725265</v>
      </c>
      <c r="G1582" s="119">
        <v>9945</v>
      </c>
      <c r="H1582" s="26">
        <v>246.1148315736551</v>
      </c>
      <c r="I1582" s="115">
        <f t="shared" si="73"/>
        <v>2447612</v>
      </c>
      <c r="J1582" s="117">
        <v>2021</v>
      </c>
      <c r="K1582" s="139">
        <f t="shared" si="74"/>
        <v>7172877</v>
      </c>
    </row>
    <row r="1583" spans="2:11">
      <c r="B1583" s="137" t="s">
        <v>5269</v>
      </c>
      <c r="C1583" s="43" t="s">
        <v>1209</v>
      </c>
      <c r="D1583" s="46">
        <v>570</v>
      </c>
      <c r="E1583" s="24">
        <v>912.52807017543864</v>
      </c>
      <c r="F1583" s="19">
        <f t="shared" si="72"/>
        <v>520141</v>
      </c>
      <c r="G1583" s="119">
        <v>5557.5</v>
      </c>
      <c r="H1583" s="26">
        <v>181.08951866846604</v>
      </c>
      <c r="I1583" s="115">
        <f t="shared" si="73"/>
        <v>1006405</v>
      </c>
      <c r="J1583" s="117">
        <v>2021</v>
      </c>
      <c r="K1583" s="139">
        <f t="shared" si="74"/>
        <v>1526546</v>
      </c>
    </row>
    <row r="1584" spans="2:11">
      <c r="B1584" s="137" t="s">
        <v>5270</v>
      </c>
      <c r="C1584" s="43" t="s">
        <v>1209</v>
      </c>
      <c r="D1584" s="46">
        <v>670</v>
      </c>
      <c r="E1584" s="24">
        <v>549.6343283582089</v>
      </c>
      <c r="F1584" s="19">
        <f t="shared" si="72"/>
        <v>368254.99999999994</v>
      </c>
      <c r="G1584" s="119">
        <v>6532.5</v>
      </c>
      <c r="H1584" s="26">
        <v>240.24492920015308</v>
      </c>
      <c r="I1584" s="115">
        <f t="shared" si="73"/>
        <v>1569400</v>
      </c>
      <c r="J1584" s="117">
        <v>2021</v>
      </c>
      <c r="K1584" s="139">
        <f t="shared" si="74"/>
        <v>1937655</v>
      </c>
    </row>
    <row r="1585" spans="2:11">
      <c r="B1585" s="137" t="s">
        <v>1210</v>
      </c>
      <c r="C1585" s="43" t="s">
        <v>1211</v>
      </c>
      <c r="D1585" s="46">
        <v>300</v>
      </c>
      <c r="E1585" s="24">
        <v>10714.416666666666</v>
      </c>
      <c r="F1585" s="19">
        <f t="shared" si="72"/>
        <v>3214325</v>
      </c>
      <c r="G1585" s="119">
        <v>2925</v>
      </c>
      <c r="H1585" s="26">
        <v>2067.0994871794874</v>
      </c>
      <c r="I1585" s="115">
        <f t="shared" si="73"/>
        <v>6046266.0000000009</v>
      </c>
      <c r="J1585" s="117">
        <v>2021</v>
      </c>
      <c r="K1585" s="139">
        <f t="shared" si="74"/>
        <v>9260591</v>
      </c>
    </row>
    <row r="1586" spans="2:11">
      <c r="B1586" s="137" t="s">
        <v>5271</v>
      </c>
      <c r="C1586" s="43" t="s">
        <v>1211</v>
      </c>
      <c r="D1586" s="46">
        <v>330</v>
      </c>
      <c r="E1586" s="24">
        <v>4881.6727272727276</v>
      </c>
      <c r="F1586" s="19">
        <f t="shared" si="72"/>
        <v>1610952</v>
      </c>
      <c r="G1586" s="119">
        <v>3217.5</v>
      </c>
      <c r="H1586" s="26">
        <v>1677.1008547008546</v>
      </c>
      <c r="I1586" s="115">
        <f t="shared" si="73"/>
        <v>5396072</v>
      </c>
      <c r="J1586" s="117">
        <v>2021</v>
      </c>
      <c r="K1586" s="139">
        <f t="shared" si="74"/>
        <v>7007024</v>
      </c>
    </row>
    <row r="1587" spans="2:11">
      <c r="B1587" s="137" t="s">
        <v>1212</v>
      </c>
      <c r="C1587" s="43" t="s">
        <v>1190</v>
      </c>
      <c r="D1587" s="46">
        <v>260</v>
      </c>
      <c r="E1587" s="24">
        <v>16271.030769230769</v>
      </c>
      <c r="F1587" s="19">
        <f t="shared" si="72"/>
        <v>4230468</v>
      </c>
      <c r="G1587" s="119">
        <v>2535</v>
      </c>
      <c r="H1587" s="26">
        <v>1014.581459566075</v>
      </c>
      <c r="I1587" s="115">
        <f t="shared" si="73"/>
        <v>2571964</v>
      </c>
      <c r="J1587" s="117">
        <v>2021</v>
      </c>
      <c r="K1587" s="139">
        <f t="shared" si="74"/>
        <v>6802432</v>
      </c>
    </row>
    <row r="1588" spans="2:11">
      <c r="B1588" s="137" t="s">
        <v>5272</v>
      </c>
      <c r="C1588" s="43" t="s">
        <v>1190</v>
      </c>
      <c r="D1588" s="46">
        <v>70</v>
      </c>
      <c r="E1588" s="24">
        <v>7270.8857142857141</v>
      </c>
      <c r="F1588" s="19">
        <f t="shared" si="72"/>
        <v>508962</v>
      </c>
      <c r="G1588" s="119">
        <v>682.5</v>
      </c>
      <c r="H1588" s="26">
        <v>776.72234432234427</v>
      </c>
      <c r="I1588" s="115">
        <f t="shared" si="73"/>
        <v>530113</v>
      </c>
      <c r="J1588" s="117">
        <v>2021</v>
      </c>
      <c r="K1588" s="139">
        <f t="shared" si="74"/>
        <v>1039075</v>
      </c>
    </row>
    <row r="1589" spans="2:11">
      <c r="B1589" s="137" t="s">
        <v>5273</v>
      </c>
      <c r="C1589" s="43" t="s">
        <v>1197</v>
      </c>
      <c r="D1589" s="46">
        <v>450</v>
      </c>
      <c r="E1589" s="24">
        <v>15786.451111111111</v>
      </c>
      <c r="F1589" s="19">
        <f t="shared" si="72"/>
        <v>7103903</v>
      </c>
      <c r="G1589" s="119">
        <v>8775</v>
      </c>
      <c r="H1589" s="26">
        <v>902.98529914529911</v>
      </c>
      <c r="I1589" s="115">
        <f t="shared" si="73"/>
        <v>7923696</v>
      </c>
      <c r="J1589" s="117">
        <v>2021</v>
      </c>
      <c r="K1589" s="139">
        <f t="shared" si="74"/>
        <v>15027599</v>
      </c>
    </row>
    <row r="1590" spans="2:11">
      <c r="B1590" s="137" t="s">
        <v>5274</v>
      </c>
      <c r="C1590" s="43" t="s">
        <v>1197</v>
      </c>
      <c r="D1590" s="46">
        <v>340</v>
      </c>
      <c r="E1590" s="24">
        <v>16231.438235294117</v>
      </c>
      <c r="F1590" s="19">
        <f t="shared" si="72"/>
        <v>5518689</v>
      </c>
      <c r="G1590" s="119">
        <v>6630</v>
      </c>
      <c r="H1590" s="26">
        <v>1038.6546003016592</v>
      </c>
      <c r="I1590" s="115">
        <f t="shared" si="73"/>
        <v>6886280.0000000009</v>
      </c>
      <c r="J1590" s="117">
        <v>2021</v>
      </c>
      <c r="K1590" s="139">
        <f t="shared" si="74"/>
        <v>12404969</v>
      </c>
    </row>
    <row r="1591" spans="2:11">
      <c r="B1591" s="137" t="s">
        <v>1213</v>
      </c>
      <c r="C1591" s="43" t="s">
        <v>1214</v>
      </c>
      <c r="D1591" s="46">
        <v>410</v>
      </c>
      <c r="E1591" s="24">
        <v>5740.453658536585</v>
      </c>
      <c r="F1591" s="19">
        <f t="shared" si="72"/>
        <v>2353586</v>
      </c>
      <c r="G1591" s="119">
        <v>3997.5</v>
      </c>
      <c r="H1591" s="26">
        <v>660.79049405878675</v>
      </c>
      <c r="I1591" s="115">
        <f t="shared" si="73"/>
        <v>2641510</v>
      </c>
      <c r="J1591" s="117">
        <v>2021</v>
      </c>
      <c r="K1591" s="139">
        <f t="shared" si="74"/>
        <v>4995096</v>
      </c>
    </row>
    <row r="1592" spans="2:11">
      <c r="B1592" s="137" t="s">
        <v>5275</v>
      </c>
      <c r="C1592" s="43" t="s">
        <v>1215</v>
      </c>
      <c r="D1592" s="46">
        <v>350</v>
      </c>
      <c r="E1592" s="24">
        <v>13982.725714285714</v>
      </c>
      <c r="F1592" s="19">
        <f t="shared" si="72"/>
        <v>4893954</v>
      </c>
      <c r="G1592" s="119">
        <v>3412.5</v>
      </c>
      <c r="H1592" s="26">
        <v>716.09728937728937</v>
      </c>
      <c r="I1592" s="115">
        <f t="shared" si="73"/>
        <v>2443682</v>
      </c>
      <c r="J1592" s="117">
        <v>2021</v>
      </c>
      <c r="K1592" s="139">
        <f t="shared" si="74"/>
        <v>7337636</v>
      </c>
    </row>
    <row r="1593" spans="2:11">
      <c r="B1593" s="137" t="s">
        <v>5276</v>
      </c>
      <c r="C1593" s="43" t="s">
        <v>1015</v>
      </c>
      <c r="D1593" s="46">
        <v>290</v>
      </c>
      <c r="E1593" s="24">
        <v>21381.479310344828</v>
      </c>
      <c r="F1593" s="19">
        <f t="shared" si="72"/>
        <v>6200629</v>
      </c>
      <c r="G1593" s="119">
        <v>2827.5</v>
      </c>
      <c r="H1593" s="26">
        <v>1116.4279398762158</v>
      </c>
      <c r="I1593" s="115">
        <f t="shared" si="73"/>
        <v>3156700</v>
      </c>
      <c r="J1593" s="117">
        <v>2021</v>
      </c>
      <c r="K1593" s="139">
        <f t="shared" si="74"/>
        <v>9357329</v>
      </c>
    </row>
    <row r="1594" spans="2:11">
      <c r="B1594" s="137" t="s">
        <v>5277</v>
      </c>
      <c r="C1594" s="43" t="s">
        <v>1015</v>
      </c>
      <c r="D1594" s="46">
        <v>180</v>
      </c>
      <c r="E1594" s="24">
        <v>9390.072222222223</v>
      </c>
      <c r="F1594" s="19">
        <f t="shared" si="72"/>
        <v>1690213.0000000002</v>
      </c>
      <c r="G1594" s="119">
        <v>1755</v>
      </c>
      <c r="H1594" s="26">
        <v>1124.0581196581197</v>
      </c>
      <c r="I1594" s="115">
        <f t="shared" si="73"/>
        <v>1972722</v>
      </c>
      <c r="J1594" s="117">
        <v>2021</v>
      </c>
      <c r="K1594" s="139">
        <f t="shared" si="74"/>
        <v>3662935</v>
      </c>
    </row>
    <row r="1595" spans="2:11">
      <c r="B1595" s="137" t="s">
        <v>1218</v>
      </c>
      <c r="C1595" s="43" t="s">
        <v>1214</v>
      </c>
      <c r="D1595" s="46">
        <v>410</v>
      </c>
      <c r="E1595" s="24">
        <v>5740.453658536585</v>
      </c>
      <c r="F1595" s="19">
        <f t="shared" si="72"/>
        <v>2353586</v>
      </c>
      <c r="G1595" s="119">
        <v>3997.5</v>
      </c>
      <c r="H1595" s="26">
        <v>660.79049405878675</v>
      </c>
      <c r="I1595" s="115">
        <f t="shared" si="73"/>
        <v>2641510</v>
      </c>
      <c r="J1595" s="117">
        <v>2021</v>
      </c>
      <c r="K1595" s="139">
        <f t="shared" si="74"/>
        <v>4995096</v>
      </c>
    </row>
    <row r="1596" spans="2:11">
      <c r="B1596" s="137" t="s">
        <v>1219</v>
      </c>
      <c r="C1596" s="43" t="s">
        <v>1217</v>
      </c>
      <c r="D1596" s="46">
        <v>30</v>
      </c>
      <c r="E1596" s="24">
        <v>6385.833333333333</v>
      </c>
      <c r="F1596" s="19">
        <f t="shared" si="72"/>
        <v>191575</v>
      </c>
      <c r="G1596" s="119">
        <v>292.5</v>
      </c>
      <c r="H1596" s="26">
        <v>2068.0786324786327</v>
      </c>
      <c r="I1596" s="115">
        <f t="shared" si="73"/>
        <v>604913.00000000012</v>
      </c>
      <c r="J1596" s="117">
        <v>2021</v>
      </c>
      <c r="K1596" s="139">
        <f t="shared" si="74"/>
        <v>796488</v>
      </c>
    </row>
    <row r="1597" spans="2:11">
      <c r="B1597" s="137" t="s">
        <v>3602</v>
      </c>
      <c r="C1597" s="43" t="s">
        <v>3512</v>
      </c>
      <c r="D1597" s="46">
        <v>540</v>
      </c>
      <c r="E1597" s="24">
        <v>8068.2629629629628</v>
      </c>
      <c r="F1597" s="19">
        <f t="shared" si="72"/>
        <v>4356862</v>
      </c>
      <c r="G1597" s="119">
        <v>5265</v>
      </c>
      <c r="H1597" s="26">
        <v>770.54301994302</v>
      </c>
      <c r="I1597" s="115">
        <f t="shared" si="73"/>
        <v>4056909.0000000005</v>
      </c>
      <c r="J1597" s="117">
        <v>2021</v>
      </c>
      <c r="K1597" s="139">
        <f t="shared" si="74"/>
        <v>8413771</v>
      </c>
    </row>
    <row r="1598" spans="2:11">
      <c r="B1598" s="137" t="s">
        <v>3603</v>
      </c>
      <c r="C1598" s="43" t="s">
        <v>3512</v>
      </c>
      <c r="D1598" s="46">
        <v>120</v>
      </c>
      <c r="E1598" s="24">
        <v>8068.2666666666664</v>
      </c>
      <c r="F1598" s="19">
        <f t="shared" si="72"/>
        <v>968192</v>
      </c>
      <c r="G1598" s="119">
        <v>1170</v>
      </c>
      <c r="H1598" s="26">
        <v>770.54273504273499</v>
      </c>
      <c r="I1598" s="115">
        <f t="shared" si="73"/>
        <v>901534.99999999988</v>
      </c>
      <c r="J1598" s="117">
        <v>2021</v>
      </c>
      <c r="K1598" s="139">
        <f t="shared" si="74"/>
        <v>1869727</v>
      </c>
    </row>
    <row r="1599" spans="2:11">
      <c r="B1599" s="137" t="s">
        <v>1220</v>
      </c>
      <c r="C1599" s="43" t="s">
        <v>1045</v>
      </c>
      <c r="D1599" s="46">
        <v>200</v>
      </c>
      <c r="E1599" s="24">
        <v>14604.395</v>
      </c>
      <c r="F1599" s="19">
        <f t="shared" si="72"/>
        <v>2920879</v>
      </c>
      <c r="G1599" s="119">
        <v>1950</v>
      </c>
      <c r="H1599" s="26">
        <v>2125.9333333333334</v>
      </c>
      <c r="I1599" s="115">
        <f t="shared" si="73"/>
        <v>4145570</v>
      </c>
      <c r="J1599" s="117">
        <v>2021</v>
      </c>
      <c r="K1599" s="139">
        <f t="shared" si="74"/>
        <v>7066449</v>
      </c>
    </row>
    <row r="1600" spans="2:11">
      <c r="B1600" s="137" t="s">
        <v>1221</v>
      </c>
      <c r="C1600" s="43" t="s">
        <v>1045</v>
      </c>
      <c r="D1600" s="46">
        <v>200</v>
      </c>
      <c r="E1600" s="24">
        <v>14604.395</v>
      </c>
      <c r="F1600" s="19">
        <f t="shared" si="72"/>
        <v>2920879</v>
      </c>
      <c r="G1600" s="119">
        <v>1950</v>
      </c>
      <c r="H1600" s="26">
        <v>2125.9333333333334</v>
      </c>
      <c r="I1600" s="115">
        <f t="shared" si="73"/>
        <v>4145570</v>
      </c>
      <c r="J1600" s="117">
        <v>2021</v>
      </c>
      <c r="K1600" s="139">
        <f t="shared" si="74"/>
        <v>7066449</v>
      </c>
    </row>
    <row r="1601" spans="2:11">
      <c r="B1601" s="137" t="s">
        <v>5278</v>
      </c>
      <c r="C1601" s="43" t="s">
        <v>1045</v>
      </c>
      <c r="D1601" s="46">
        <v>160</v>
      </c>
      <c r="E1601" s="24">
        <v>11701.5625</v>
      </c>
      <c r="F1601" s="19">
        <f t="shared" si="72"/>
        <v>1872250</v>
      </c>
      <c r="G1601" s="119">
        <v>1560</v>
      </c>
      <c r="H1601" s="26">
        <v>1997.6961538461539</v>
      </c>
      <c r="I1601" s="115">
        <f t="shared" si="73"/>
        <v>3116406</v>
      </c>
      <c r="J1601" s="117">
        <v>2021</v>
      </c>
      <c r="K1601" s="139">
        <f t="shared" si="74"/>
        <v>4988656</v>
      </c>
    </row>
    <row r="1602" spans="2:11">
      <c r="B1602" s="137" t="s">
        <v>5279</v>
      </c>
      <c r="C1602" s="43" t="s">
        <v>1222</v>
      </c>
      <c r="D1602" s="46">
        <v>80</v>
      </c>
      <c r="E1602" s="24">
        <v>6219.15</v>
      </c>
      <c r="F1602" s="19">
        <f t="shared" si="72"/>
        <v>497532</v>
      </c>
      <c r="G1602" s="119">
        <v>1560</v>
      </c>
      <c r="H1602" s="26">
        <v>1010.3064102564102</v>
      </c>
      <c r="I1602" s="115">
        <f t="shared" si="73"/>
        <v>1576078</v>
      </c>
      <c r="J1602" s="117">
        <v>2021</v>
      </c>
      <c r="K1602" s="139">
        <f t="shared" si="74"/>
        <v>2073610</v>
      </c>
    </row>
    <row r="1603" spans="2:11">
      <c r="B1603" s="137" t="s">
        <v>5280</v>
      </c>
      <c r="C1603" s="43" t="s">
        <v>1222</v>
      </c>
      <c r="D1603" s="46">
        <v>150</v>
      </c>
      <c r="E1603" s="24">
        <v>16097.746666666666</v>
      </c>
      <c r="F1603" s="19">
        <f t="shared" si="72"/>
        <v>2414662</v>
      </c>
      <c r="G1603" s="119">
        <v>1462.5</v>
      </c>
      <c r="H1603" s="26">
        <v>3111.6191452991452</v>
      </c>
      <c r="I1603" s="115">
        <f t="shared" si="73"/>
        <v>4550743</v>
      </c>
      <c r="J1603" s="117">
        <v>2021</v>
      </c>
      <c r="K1603" s="139">
        <f t="shared" si="74"/>
        <v>6965405</v>
      </c>
    </row>
    <row r="1604" spans="2:11">
      <c r="B1604" s="137" t="s">
        <v>1224</v>
      </c>
      <c r="C1604" s="43" t="s">
        <v>1216</v>
      </c>
      <c r="D1604" s="46">
        <v>100</v>
      </c>
      <c r="E1604" s="24">
        <v>7734.42</v>
      </c>
      <c r="F1604" s="19">
        <f t="shared" si="72"/>
        <v>773442</v>
      </c>
      <c r="G1604" s="119">
        <v>975</v>
      </c>
      <c r="H1604" s="26">
        <v>2501.5979487179488</v>
      </c>
      <c r="I1604" s="115">
        <f t="shared" si="73"/>
        <v>2439058</v>
      </c>
      <c r="J1604" s="117">
        <v>2021</v>
      </c>
      <c r="K1604" s="139">
        <f t="shared" si="74"/>
        <v>3212500</v>
      </c>
    </row>
    <row r="1605" spans="2:11">
      <c r="B1605" s="137" t="s">
        <v>5281</v>
      </c>
      <c r="C1605" s="43" t="s">
        <v>1216</v>
      </c>
      <c r="D1605" s="46">
        <v>300</v>
      </c>
      <c r="E1605" s="24">
        <v>12546.176666666666</v>
      </c>
      <c r="F1605" s="19">
        <f t="shared" si="72"/>
        <v>3763853</v>
      </c>
      <c r="G1605" s="119">
        <v>2925</v>
      </c>
      <c r="H1605" s="26">
        <v>1556.9189743589743</v>
      </c>
      <c r="I1605" s="115">
        <f t="shared" si="73"/>
        <v>4553988</v>
      </c>
      <c r="J1605" s="117">
        <v>2021</v>
      </c>
      <c r="K1605" s="139">
        <f t="shared" si="74"/>
        <v>8317841</v>
      </c>
    </row>
    <row r="1606" spans="2:11">
      <c r="B1606" s="137" t="s">
        <v>5282</v>
      </c>
      <c r="C1606" s="43" t="s">
        <v>3512</v>
      </c>
      <c r="D1606" s="46">
        <v>100</v>
      </c>
      <c r="E1606" s="24">
        <v>13285.27</v>
      </c>
      <c r="F1606" s="19">
        <f t="shared" si="72"/>
        <v>1328527</v>
      </c>
      <c r="G1606" s="119">
        <v>975</v>
      </c>
      <c r="H1606" s="26">
        <v>0</v>
      </c>
      <c r="I1606" s="115">
        <f t="shared" si="73"/>
        <v>0</v>
      </c>
      <c r="J1606" s="117">
        <v>2021</v>
      </c>
      <c r="K1606" s="139">
        <f t="shared" si="74"/>
        <v>1328527</v>
      </c>
    </row>
    <row r="1607" spans="2:11">
      <c r="B1607" s="137" t="s">
        <v>5283</v>
      </c>
      <c r="C1607" s="43" t="s">
        <v>3512</v>
      </c>
      <c r="D1607" s="46">
        <v>100</v>
      </c>
      <c r="E1607" s="24">
        <v>13285.27</v>
      </c>
      <c r="F1607" s="19">
        <f t="shared" si="72"/>
        <v>1328527</v>
      </c>
      <c r="G1607" s="119">
        <v>975</v>
      </c>
      <c r="H1607" s="26">
        <v>0</v>
      </c>
      <c r="I1607" s="115">
        <f t="shared" si="73"/>
        <v>0</v>
      </c>
      <c r="J1607" s="117">
        <v>2021</v>
      </c>
      <c r="K1607" s="139">
        <f t="shared" si="74"/>
        <v>1328527</v>
      </c>
    </row>
    <row r="1608" spans="2:11">
      <c r="B1608" s="137" t="s">
        <v>3604</v>
      </c>
      <c r="C1608" s="43" t="s">
        <v>3512</v>
      </c>
      <c r="D1608" s="46">
        <v>200</v>
      </c>
      <c r="E1608" s="24">
        <v>8068.26</v>
      </c>
      <c r="F1608" s="19">
        <f t="shared" si="72"/>
        <v>1613652</v>
      </c>
      <c r="G1608" s="119">
        <v>1950</v>
      </c>
      <c r="H1608" s="26">
        <v>770.54307692307691</v>
      </c>
      <c r="I1608" s="115">
        <f t="shared" si="73"/>
        <v>1502559</v>
      </c>
      <c r="J1608" s="117">
        <v>2021</v>
      </c>
      <c r="K1608" s="139">
        <f t="shared" si="74"/>
        <v>3116211</v>
      </c>
    </row>
    <row r="1609" spans="2:11">
      <c r="B1609" s="137" t="s">
        <v>5284</v>
      </c>
      <c r="C1609" s="43" t="s">
        <v>1226</v>
      </c>
      <c r="D1609" s="46">
        <v>310</v>
      </c>
      <c r="E1609" s="24">
        <v>814.12903225806451</v>
      </c>
      <c r="F1609" s="19">
        <f t="shared" si="72"/>
        <v>252380</v>
      </c>
      <c r="G1609" s="119">
        <v>3022.5</v>
      </c>
      <c r="H1609" s="26">
        <v>551.57220843672462</v>
      </c>
      <c r="I1609" s="115">
        <f t="shared" si="73"/>
        <v>1667127.0000000002</v>
      </c>
      <c r="J1609" s="117">
        <v>2021</v>
      </c>
      <c r="K1609" s="139">
        <f t="shared" si="74"/>
        <v>1919507</v>
      </c>
    </row>
    <row r="1610" spans="2:11">
      <c r="B1610" s="137" t="s">
        <v>5285</v>
      </c>
      <c r="C1610" s="43" t="s">
        <v>1226</v>
      </c>
      <c r="D1610" s="46">
        <v>270</v>
      </c>
      <c r="E1610" s="24">
        <v>2070.6296296296296</v>
      </c>
      <c r="F1610" s="19">
        <f t="shared" si="72"/>
        <v>559070</v>
      </c>
      <c r="G1610" s="119">
        <v>2632.5</v>
      </c>
      <c r="H1610" s="26">
        <v>79.924786324786325</v>
      </c>
      <c r="I1610" s="115">
        <f t="shared" si="73"/>
        <v>210402</v>
      </c>
      <c r="J1610" s="117">
        <v>2021</v>
      </c>
      <c r="K1610" s="139">
        <f t="shared" si="74"/>
        <v>769472</v>
      </c>
    </row>
    <row r="1611" spans="2:11">
      <c r="B1611" s="137" t="s">
        <v>3605</v>
      </c>
      <c r="C1611" s="43" t="s">
        <v>3512</v>
      </c>
      <c r="D1611" s="46">
        <v>200</v>
      </c>
      <c r="E1611" s="24">
        <v>8068.26</v>
      </c>
      <c r="F1611" s="19">
        <f t="shared" si="72"/>
        <v>1613652</v>
      </c>
      <c r="G1611" s="119">
        <v>1950</v>
      </c>
      <c r="H1611" s="26">
        <v>770.54307692307691</v>
      </c>
      <c r="I1611" s="115">
        <f t="shared" si="73"/>
        <v>1502559</v>
      </c>
      <c r="J1611" s="117">
        <v>2021</v>
      </c>
      <c r="K1611" s="139">
        <f t="shared" si="74"/>
        <v>3116211</v>
      </c>
    </row>
    <row r="1612" spans="2:11">
      <c r="B1612" s="137" t="s">
        <v>1227</v>
      </c>
      <c r="C1612" s="43" t="s">
        <v>923</v>
      </c>
      <c r="D1612" s="46">
        <v>250</v>
      </c>
      <c r="E1612" s="24">
        <v>13059.523999999999</v>
      </c>
      <c r="F1612" s="19">
        <f t="shared" ref="F1612:F1675" si="75">IFERROR(D1612*E1612,0)</f>
        <v>3264881</v>
      </c>
      <c r="G1612" s="119">
        <v>2437.5</v>
      </c>
      <c r="H1612" s="26">
        <v>865.2250256410257</v>
      </c>
      <c r="I1612" s="115">
        <f t="shared" ref="I1612:I1675" si="76">IFERROR(G1612*H1612,"")</f>
        <v>2108986</v>
      </c>
      <c r="J1612" s="117">
        <v>2021</v>
      </c>
      <c r="K1612" s="139">
        <f t="shared" ref="K1612:K1675" si="77">IFERROR(ROUND((F1612+I1612),0),0)</f>
        <v>5373867</v>
      </c>
    </row>
    <row r="1613" spans="2:11">
      <c r="B1613" s="137" t="s">
        <v>1228</v>
      </c>
      <c r="C1613" s="43" t="s">
        <v>923</v>
      </c>
      <c r="D1613" s="46">
        <v>60</v>
      </c>
      <c r="E1613" s="24">
        <v>3801.7666666666669</v>
      </c>
      <c r="F1613" s="19">
        <f t="shared" si="75"/>
        <v>228106</v>
      </c>
      <c r="G1613" s="119">
        <v>585</v>
      </c>
      <c r="H1613" s="26">
        <v>881.27692307692303</v>
      </c>
      <c r="I1613" s="115">
        <f t="shared" si="76"/>
        <v>515546.99999999994</v>
      </c>
      <c r="J1613" s="117">
        <v>2021</v>
      </c>
      <c r="K1613" s="139">
        <f t="shared" si="77"/>
        <v>743653</v>
      </c>
    </row>
    <row r="1614" spans="2:11">
      <c r="B1614" s="137" t="s">
        <v>1229</v>
      </c>
      <c r="C1614" s="43" t="s">
        <v>1230</v>
      </c>
      <c r="D1614" s="46">
        <v>560</v>
      </c>
      <c r="E1614" s="24">
        <v>7210.3107142857143</v>
      </c>
      <c r="F1614" s="19">
        <f t="shared" si="75"/>
        <v>4037774</v>
      </c>
      <c r="G1614" s="119">
        <v>5460</v>
      </c>
      <c r="H1614" s="26">
        <v>1752.7190476190476</v>
      </c>
      <c r="I1614" s="115">
        <f t="shared" si="76"/>
        <v>9569846</v>
      </c>
      <c r="J1614" s="117">
        <v>2021</v>
      </c>
      <c r="K1614" s="139">
        <f t="shared" si="77"/>
        <v>13607620</v>
      </c>
    </row>
    <row r="1615" spans="2:11">
      <c r="B1615" s="137" t="s">
        <v>1231</v>
      </c>
      <c r="C1615" s="43" t="s">
        <v>1230</v>
      </c>
      <c r="D1615" s="46">
        <v>160</v>
      </c>
      <c r="E1615" s="24">
        <v>4847.5562499999996</v>
      </c>
      <c r="F1615" s="19">
        <f t="shared" si="75"/>
        <v>775609</v>
      </c>
      <c r="G1615" s="119">
        <v>1560</v>
      </c>
      <c r="H1615" s="26">
        <v>1558.1179487179488</v>
      </c>
      <c r="I1615" s="115">
        <f t="shared" si="76"/>
        <v>2430664</v>
      </c>
      <c r="J1615" s="117">
        <v>2021</v>
      </c>
      <c r="K1615" s="139">
        <f t="shared" si="77"/>
        <v>3206273</v>
      </c>
    </row>
    <row r="1616" spans="2:11">
      <c r="B1616" s="137" t="s">
        <v>1233</v>
      </c>
      <c r="C1616" s="43" t="s">
        <v>1234</v>
      </c>
      <c r="D1616" s="46">
        <v>120</v>
      </c>
      <c r="E1616" s="24">
        <v>14116.133333333333</v>
      </c>
      <c r="F1616" s="19">
        <f t="shared" si="75"/>
        <v>1693936</v>
      </c>
      <c r="G1616" s="119">
        <v>1170</v>
      </c>
      <c r="H1616" s="26">
        <v>2590.1008547008546</v>
      </c>
      <c r="I1616" s="115">
        <f t="shared" si="76"/>
        <v>3030418</v>
      </c>
      <c r="J1616" s="117">
        <v>2021</v>
      </c>
      <c r="K1616" s="139">
        <f t="shared" si="77"/>
        <v>4724354</v>
      </c>
    </row>
    <row r="1617" spans="2:11">
      <c r="B1617" s="137" t="s">
        <v>1235</v>
      </c>
      <c r="C1617" s="43" t="s">
        <v>1234</v>
      </c>
      <c r="D1617" s="46">
        <v>120</v>
      </c>
      <c r="E1617" s="24">
        <v>13766.424999999999</v>
      </c>
      <c r="F1617" s="19">
        <f t="shared" si="75"/>
        <v>1651971</v>
      </c>
      <c r="G1617" s="119">
        <v>1170</v>
      </c>
      <c r="H1617" s="26">
        <v>2904.8076923076924</v>
      </c>
      <c r="I1617" s="115">
        <f t="shared" si="76"/>
        <v>3398625</v>
      </c>
      <c r="J1617" s="117">
        <v>2021</v>
      </c>
      <c r="K1617" s="139">
        <f t="shared" si="77"/>
        <v>5050596</v>
      </c>
    </row>
    <row r="1618" spans="2:11">
      <c r="B1618" s="137" t="s">
        <v>1236</v>
      </c>
      <c r="C1618" s="43" t="s">
        <v>1232</v>
      </c>
      <c r="D1618" s="46">
        <v>80</v>
      </c>
      <c r="E1618" s="24">
        <v>82471.6875</v>
      </c>
      <c r="F1618" s="19">
        <f t="shared" si="75"/>
        <v>6597735</v>
      </c>
      <c r="G1618" s="119">
        <v>1448</v>
      </c>
      <c r="H1618" s="26">
        <v>3167.5773480662983</v>
      </c>
      <c r="I1618" s="115">
        <f t="shared" si="76"/>
        <v>4586652</v>
      </c>
      <c r="J1618" s="117">
        <v>2021</v>
      </c>
      <c r="K1618" s="139">
        <f t="shared" si="77"/>
        <v>11184387</v>
      </c>
    </row>
    <row r="1619" spans="2:11">
      <c r="B1619" s="137" t="s">
        <v>5286</v>
      </c>
      <c r="C1619" s="43" t="s">
        <v>1232</v>
      </c>
      <c r="D1619" s="46">
        <v>320</v>
      </c>
      <c r="E1619" s="24">
        <v>22567.356250000001</v>
      </c>
      <c r="F1619" s="19">
        <f t="shared" si="75"/>
        <v>7221554</v>
      </c>
      <c r="G1619" s="119">
        <v>5792</v>
      </c>
      <c r="H1619" s="26">
        <v>846.66419198895028</v>
      </c>
      <c r="I1619" s="115">
        <f t="shared" si="76"/>
        <v>4903879</v>
      </c>
      <c r="J1619" s="117">
        <v>2021</v>
      </c>
      <c r="K1619" s="139">
        <f t="shared" si="77"/>
        <v>12125433</v>
      </c>
    </row>
    <row r="1620" spans="2:11">
      <c r="B1620" s="137" t="s">
        <v>1237</v>
      </c>
      <c r="C1620" s="43" t="s">
        <v>1238</v>
      </c>
      <c r="D1620" s="46">
        <v>390</v>
      </c>
      <c r="E1620" s="24">
        <v>2211.3128205128205</v>
      </c>
      <c r="F1620" s="19">
        <f t="shared" si="75"/>
        <v>862412</v>
      </c>
      <c r="G1620" s="119">
        <v>3802.5</v>
      </c>
      <c r="H1620" s="26">
        <v>1089.7435897435898</v>
      </c>
      <c r="I1620" s="115">
        <f t="shared" si="76"/>
        <v>4143750.0000000005</v>
      </c>
      <c r="J1620" s="117">
        <v>2021</v>
      </c>
      <c r="K1620" s="139">
        <f t="shared" si="77"/>
        <v>5006162</v>
      </c>
    </row>
    <row r="1621" spans="2:11">
      <c r="B1621" s="137" t="s">
        <v>5287</v>
      </c>
      <c r="C1621" s="43" t="s">
        <v>1238</v>
      </c>
      <c r="D1621" s="46">
        <v>240</v>
      </c>
      <c r="E1621" s="24">
        <v>4259.2208333333338</v>
      </c>
      <c r="F1621" s="19">
        <f t="shared" si="75"/>
        <v>1022213.0000000001</v>
      </c>
      <c r="G1621" s="119">
        <v>2340</v>
      </c>
      <c r="H1621" s="26">
        <v>1770.8333333333333</v>
      </c>
      <c r="I1621" s="115">
        <f t="shared" si="76"/>
        <v>4143750</v>
      </c>
      <c r="J1621" s="117">
        <v>2021</v>
      </c>
      <c r="K1621" s="139">
        <f t="shared" si="77"/>
        <v>5165963</v>
      </c>
    </row>
    <row r="1622" spans="2:11">
      <c r="B1622" s="137" t="s">
        <v>5288</v>
      </c>
      <c r="C1622" s="43" t="s">
        <v>1239</v>
      </c>
      <c r="D1622" s="46">
        <v>250</v>
      </c>
      <c r="E1622" s="24">
        <v>27445.444</v>
      </c>
      <c r="F1622" s="19">
        <f t="shared" si="75"/>
        <v>6861361</v>
      </c>
      <c r="G1622" s="119">
        <v>2437.5</v>
      </c>
      <c r="H1622" s="26">
        <v>2094.5755897435897</v>
      </c>
      <c r="I1622" s="115">
        <f t="shared" si="76"/>
        <v>5105528</v>
      </c>
      <c r="J1622" s="117">
        <v>2021</v>
      </c>
      <c r="K1622" s="139">
        <f t="shared" si="77"/>
        <v>11966889</v>
      </c>
    </row>
    <row r="1623" spans="2:11">
      <c r="B1623" s="137" t="s">
        <v>5289</v>
      </c>
      <c r="C1623" s="43" t="s">
        <v>1239</v>
      </c>
      <c r="D1623" s="46">
        <v>410</v>
      </c>
      <c r="E1623" s="24">
        <v>14277.085365853658</v>
      </c>
      <c r="F1623" s="19">
        <f t="shared" si="75"/>
        <v>5853605</v>
      </c>
      <c r="G1623" s="119">
        <v>3997.5</v>
      </c>
      <c r="H1623" s="26">
        <v>1466.6406504065042</v>
      </c>
      <c r="I1623" s="115">
        <f t="shared" si="76"/>
        <v>5862896</v>
      </c>
      <c r="J1623" s="117">
        <v>2021</v>
      </c>
      <c r="K1623" s="139">
        <f t="shared" si="77"/>
        <v>11716501</v>
      </c>
    </row>
    <row r="1624" spans="2:11">
      <c r="B1624" s="137" t="s">
        <v>1240</v>
      </c>
      <c r="C1624" s="43" t="s">
        <v>1241</v>
      </c>
      <c r="D1624" s="46">
        <v>130</v>
      </c>
      <c r="E1624" s="24">
        <v>5434.2692307692305</v>
      </c>
      <c r="F1624" s="19">
        <f t="shared" si="75"/>
        <v>706455</v>
      </c>
      <c r="G1624" s="119">
        <v>1267.5</v>
      </c>
      <c r="H1624" s="26">
        <v>2407.1660749506905</v>
      </c>
      <c r="I1624" s="115">
        <f t="shared" si="76"/>
        <v>3051083</v>
      </c>
      <c r="J1624" s="117">
        <v>2021</v>
      </c>
      <c r="K1624" s="139">
        <f t="shared" si="77"/>
        <v>3757538</v>
      </c>
    </row>
    <row r="1625" spans="2:11">
      <c r="B1625" s="137" t="s">
        <v>5290</v>
      </c>
      <c r="C1625" s="43" t="s">
        <v>1241</v>
      </c>
      <c r="D1625" s="46">
        <v>120</v>
      </c>
      <c r="E1625" s="24">
        <v>9302.4750000000004</v>
      </c>
      <c r="F1625" s="19">
        <f t="shared" si="75"/>
        <v>1116297</v>
      </c>
      <c r="G1625" s="119">
        <v>1170</v>
      </c>
      <c r="H1625" s="26">
        <v>1552.5444444444445</v>
      </c>
      <c r="I1625" s="115">
        <f t="shared" si="76"/>
        <v>1816477</v>
      </c>
      <c r="J1625" s="117">
        <v>2021</v>
      </c>
      <c r="K1625" s="139">
        <f t="shared" si="77"/>
        <v>2932774</v>
      </c>
    </row>
    <row r="1626" spans="2:11">
      <c r="B1626" s="137" t="s">
        <v>5291</v>
      </c>
      <c r="C1626" s="43" t="s">
        <v>1225</v>
      </c>
      <c r="D1626" s="46">
        <v>200</v>
      </c>
      <c r="E1626" s="24">
        <v>8942.8649999999998</v>
      </c>
      <c r="F1626" s="19">
        <f t="shared" si="75"/>
        <v>1788573</v>
      </c>
      <c r="G1626" s="119">
        <v>1950</v>
      </c>
      <c r="H1626" s="26">
        <v>2234.9256410256412</v>
      </c>
      <c r="I1626" s="115">
        <f t="shared" si="76"/>
        <v>4358105</v>
      </c>
      <c r="J1626" s="117">
        <v>2021</v>
      </c>
      <c r="K1626" s="139">
        <f t="shared" si="77"/>
        <v>6146678</v>
      </c>
    </row>
    <row r="1627" spans="2:11">
      <c r="B1627" s="137" t="s">
        <v>5292</v>
      </c>
      <c r="C1627" s="43" t="s">
        <v>1225</v>
      </c>
      <c r="D1627" s="46">
        <v>200</v>
      </c>
      <c r="E1627" s="24">
        <v>11158.89</v>
      </c>
      <c r="F1627" s="19">
        <f t="shared" si="75"/>
        <v>2231778</v>
      </c>
      <c r="G1627" s="119">
        <v>1950</v>
      </c>
      <c r="H1627" s="26">
        <v>1854.354358974359</v>
      </c>
      <c r="I1627" s="115">
        <f t="shared" si="76"/>
        <v>3615991</v>
      </c>
      <c r="J1627" s="117">
        <v>2021</v>
      </c>
      <c r="K1627" s="139">
        <f t="shared" si="77"/>
        <v>5847769</v>
      </c>
    </row>
    <row r="1628" spans="2:11">
      <c r="B1628" s="137" t="s">
        <v>1242</v>
      </c>
      <c r="C1628" s="43" t="s">
        <v>1232</v>
      </c>
      <c r="D1628" s="46">
        <v>80</v>
      </c>
      <c r="E1628" s="24">
        <v>82471.6875</v>
      </c>
      <c r="F1628" s="19">
        <f t="shared" si="75"/>
        <v>6597735</v>
      </c>
      <c r="G1628" s="119">
        <v>1448</v>
      </c>
      <c r="H1628" s="26">
        <v>3167.5773480662983</v>
      </c>
      <c r="I1628" s="115">
        <f t="shared" si="76"/>
        <v>4586652</v>
      </c>
      <c r="J1628" s="117">
        <v>2021</v>
      </c>
      <c r="K1628" s="139">
        <f t="shared" si="77"/>
        <v>11184387</v>
      </c>
    </row>
    <row r="1629" spans="2:11">
      <c r="B1629" s="137" t="s">
        <v>5293</v>
      </c>
      <c r="C1629" s="43" t="s">
        <v>1232</v>
      </c>
      <c r="D1629" s="46">
        <v>180</v>
      </c>
      <c r="E1629" s="24">
        <v>7178.1222222222223</v>
      </c>
      <c r="F1629" s="19">
        <f t="shared" si="75"/>
        <v>1292062</v>
      </c>
      <c r="G1629" s="119">
        <v>3258</v>
      </c>
      <c r="H1629" s="26">
        <v>931.90392879066917</v>
      </c>
      <c r="I1629" s="115">
        <f t="shared" si="76"/>
        <v>3036143</v>
      </c>
      <c r="J1629" s="117">
        <v>2021</v>
      </c>
      <c r="K1629" s="139">
        <f t="shared" si="77"/>
        <v>4328205</v>
      </c>
    </row>
    <row r="1630" spans="2:11">
      <c r="B1630" s="137" t="s">
        <v>3606</v>
      </c>
      <c r="C1630" s="43" t="s">
        <v>3512</v>
      </c>
      <c r="D1630" s="46">
        <v>380</v>
      </c>
      <c r="E1630" s="24">
        <v>8068.2631578947367</v>
      </c>
      <c r="F1630" s="19">
        <f t="shared" si="75"/>
        <v>3065940</v>
      </c>
      <c r="G1630" s="119">
        <v>3705</v>
      </c>
      <c r="H1630" s="26">
        <v>770.54304993252367</v>
      </c>
      <c r="I1630" s="115">
        <f t="shared" si="76"/>
        <v>2854862</v>
      </c>
      <c r="J1630" s="117">
        <v>2021</v>
      </c>
      <c r="K1630" s="139">
        <f t="shared" si="77"/>
        <v>5920802</v>
      </c>
    </row>
    <row r="1631" spans="2:11">
      <c r="B1631" s="137" t="s">
        <v>1243</v>
      </c>
      <c r="C1631" s="43" t="s">
        <v>1241</v>
      </c>
      <c r="D1631" s="46">
        <v>30</v>
      </c>
      <c r="E1631" s="24">
        <v>4800.0333333333338</v>
      </c>
      <c r="F1631" s="19">
        <f t="shared" si="75"/>
        <v>144001</v>
      </c>
      <c r="G1631" s="119">
        <v>292.5</v>
      </c>
      <c r="H1631" s="26">
        <v>9498.91282051282</v>
      </c>
      <c r="I1631" s="115">
        <f t="shared" si="76"/>
        <v>2778432</v>
      </c>
      <c r="J1631" s="117">
        <v>2021</v>
      </c>
      <c r="K1631" s="139">
        <f t="shared" si="77"/>
        <v>2922433</v>
      </c>
    </row>
    <row r="1632" spans="2:11">
      <c r="B1632" s="137" t="s">
        <v>5294</v>
      </c>
      <c r="C1632" s="43" t="s">
        <v>1241</v>
      </c>
      <c r="D1632" s="46">
        <v>120</v>
      </c>
      <c r="E1632" s="24">
        <v>6315.875</v>
      </c>
      <c r="F1632" s="19">
        <f t="shared" si="75"/>
        <v>757905</v>
      </c>
      <c r="G1632" s="119">
        <v>1170</v>
      </c>
      <c r="H1632" s="26">
        <v>1679.9529914529915</v>
      </c>
      <c r="I1632" s="115">
        <f t="shared" si="76"/>
        <v>1965545</v>
      </c>
      <c r="J1632" s="117">
        <v>2021</v>
      </c>
      <c r="K1632" s="139">
        <f t="shared" si="77"/>
        <v>2723450</v>
      </c>
    </row>
    <row r="1633" spans="2:11">
      <c r="B1633" s="137" t="s">
        <v>1244</v>
      </c>
      <c r="C1633" s="43" t="s">
        <v>1245</v>
      </c>
      <c r="D1633" s="46">
        <v>180</v>
      </c>
      <c r="E1633" s="24">
        <v>28618.7</v>
      </c>
      <c r="F1633" s="19">
        <f t="shared" si="75"/>
        <v>5151366</v>
      </c>
      <c r="G1633" s="119">
        <v>1629</v>
      </c>
      <c r="H1633" s="26">
        <v>2277.2154696132598</v>
      </c>
      <c r="I1633" s="115">
        <f t="shared" si="76"/>
        <v>3709584</v>
      </c>
      <c r="J1633" s="117">
        <v>2021</v>
      </c>
      <c r="K1633" s="139">
        <f t="shared" si="77"/>
        <v>8860950</v>
      </c>
    </row>
    <row r="1634" spans="2:11">
      <c r="B1634" s="137" t="s">
        <v>1246</v>
      </c>
      <c r="C1634" s="43" t="s">
        <v>1245</v>
      </c>
      <c r="D1634" s="46">
        <v>320</v>
      </c>
      <c r="E1634" s="24">
        <v>28355.381249999999</v>
      </c>
      <c r="F1634" s="19">
        <f t="shared" si="75"/>
        <v>9073722</v>
      </c>
      <c r="G1634" s="119">
        <v>2896</v>
      </c>
      <c r="H1634" s="26">
        <v>1639.4167817679559</v>
      </c>
      <c r="I1634" s="115">
        <f t="shared" si="76"/>
        <v>4747751</v>
      </c>
      <c r="J1634" s="117">
        <v>2021</v>
      </c>
      <c r="K1634" s="139">
        <f t="shared" si="77"/>
        <v>13821473</v>
      </c>
    </row>
    <row r="1635" spans="2:11">
      <c r="B1635" s="137" t="s">
        <v>3607</v>
      </c>
      <c r="C1635" s="43" t="s">
        <v>3512</v>
      </c>
      <c r="D1635" s="46">
        <v>290</v>
      </c>
      <c r="E1635" s="24">
        <v>8068.2655172413797</v>
      </c>
      <c r="F1635" s="19">
        <f t="shared" si="75"/>
        <v>2339797</v>
      </c>
      <c r="G1635" s="119">
        <v>2828</v>
      </c>
      <c r="H1635" s="26">
        <v>770.40664780763791</v>
      </c>
      <c r="I1635" s="115">
        <f t="shared" si="76"/>
        <v>2178710</v>
      </c>
      <c r="J1635" s="117">
        <v>2021</v>
      </c>
      <c r="K1635" s="139">
        <f t="shared" si="77"/>
        <v>4518507</v>
      </c>
    </row>
    <row r="1636" spans="2:11">
      <c r="B1636" s="137" t="s">
        <v>1247</v>
      </c>
      <c r="C1636" s="43" t="s">
        <v>1248</v>
      </c>
      <c r="D1636" s="46">
        <v>170</v>
      </c>
      <c r="E1636" s="24">
        <v>15096.6</v>
      </c>
      <c r="F1636" s="19">
        <f t="shared" si="75"/>
        <v>2566422</v>
      </c>
      <c r="G1636" s="119">
        <v>1657.5</v>
      </c>
      <c r="H1636" s="26">
        <v>1221.3484162895927</v>
      </c>
      <c r="I1636" s="115">
        <f t="shared" si="76"/>
        <v>2024385</v>
      </c>
      <c r="J1636" s="117">
        <v>2021</v>
      </c>
      <c r="K1636" s="139">
        <f t="shared" si="77"/>
        <v>4590807</v>
      </c>
    </row>
    <row r="1637" spans="2:11">
      <c r="B1637" s="137" t="s">
        <v>5295</v>
      </c>
      <c r="C1637" s="43" t="s">
        <v>1248</v>
      </c>
      <c r="D1637" s="46">
        <v>290</v>
      </c>
      <c r="E1637" s="24">
        <v>11395.693103448275</v>
      </c>
      <c r="F1637" s="19">
        <f t="shared" si="75"/>
        <v>3304750.9999999995</v>
      </c>
      <c r="G1637" s="119">
        <v>2827.5</v>
      </c>
      <c r="H1637" s="26">
        <v>715.37011494252874</v>
      </c>
      <c r="I1637" s="115">
        <f t="shared" si="76"/>
        <v>2022709</v>
      </c>
      <c r="J1637" s="117">
        <v>2021</v>
      </c>
      <c r="K1637" s="139">
        <f t="shared" si="77"/>
        <v>5327460</v>
      </c>
    </row>
    <row r="1638" spans="2:11">
      <c r="B1638" s="137" t="s">
        <v>1249</v>
      </c>
      <c r="C1638" s="43" t="s">
        <v>1245</v>
      </c>
      <c r="D1638" s="46">
        <v>180</v>
      </c>
      <c r="E1638" s="24">
        <v>28618.7</v>
      </c>
      <c r="F1638" s="19">
        <f t="shared" si="75"/>
        <v>5151366</v>
      </c>
      <c r="G1638" s="119">
        <v>1629</v>
      </c>
      <c r="H1638" s="26">
        <v>2277.2154696132598</v>
      </c>
      <c r="I1638" s="115">
        <f t="shared" si="76"/>
        <v>3709584</v>
      </c>
      <c r="J1638" s="117">
        <v>2021</v>
      </c>
      <c r="K1638" s="139">
        <f t="shared" si="77"/>
        <v>8860950</v>
      </c>
    </row>
    <row r="1639" spans="2:11">
      <c r="B1639" s="137" t="s">
        <v>1250</v>
      </c>
      <c r="C1639" s="43" t="s">
        <v>1251</v>
      </c>
      <c r="D1639" s="46">
        <v>680</v>
      </c>
      <c r="E1639" s="24">
        <v>113.31617647058823</v>
      </c>
      <c r="F1639" s="19">
        <f t="shared" si="75"/>
        <v>77055</v>
      </c>
      <c r="G1639" s="119">
        <v>6154</v>
      </c>
      <c r="H1639" s="26">
        <v>107.14478388040298</v>
      </c>
      <c r="I1639" s="115">
        <f t="shared" si="76"/>
        <v>659369</v>
      </c>
      <c r="J1639" s="117">
        <v>2021</v>
      </c>
      <c r="K1639" s="139">
        <f t="shared" si="77"/>
        <v>736424</v>
      </c>
    </row>
    <row r="1640" spans="2:11">
      <c r="B1640" s="137" t="s">
        <v>3608</v>
      </c>
      <c r="C1640" s="43" t="s">
        <v>3512</v>
      </c>
      <c r="D1640" s="46">
        <v>380</v>
      </c>
      <c r="E1640" s="24">
        <v>8068.2631578947367</v>
      </c>
      <c r="F1640" s="19">
        <f t="shared" si="75"/>
        <v>3065940</v>
      </c>
      <c r="G1640" s="119">
        <v>3705</v>
      </c>
      <c r="H1640" s="26">
        <v>770.54304993252367</v>
      </c>
      <c r="I1640" s="115">
        <f t="shared" si="76"/>
        <v>2854862</v>
      </c>
      <c r="J1640" s="117">
        <v>2021</v>
      </c>
      <c r="K1640" s="139">
        <f t="shared" si="77"/>
        <v>5920802</v>
      </c>
    </row>
    <row r="1641" spans="2:11">
      <c r="B1641" s="137" t="s">
        <v>3609</v>
      </c>
      <c r="C1641" s="43" t="s">
        <v>3512</v>
      </c>
      <c r="D1641" s="46">
        <v>280</v>
      </c>
      <c r="E1641" s="24">
        <v>8068.2642857142855</v>
      </c>
      <c r="F1641" s="19">
        <f t="shared" si="75"/>
        <v>2259114</v>
      </c>
      <c r="G1641" s="119">
        <v>2730</v>
      </c>
      <c r="H1641" s="26">
        <v>770.54285714285709</v>
      </c>
      <c r="I1641" s="115">
        <f t="shared" si="76"/>
        <v>2103582</v>
      </c>
      <c r="J1641" s="117">
        <v>2021</v>
      </c>
      <c r="K1641" s="139">
        <f t="shared" si="77"/>
        <v>4362696</v>
      </c>
    </row>
    <row r="1642" spans="2:11">
      <c r="B1642" s="137" t="s">
        <v>1252</v>
      </c>
      <c r="C1642" s="43" t="s">
        <v>1245</v>
      </c>
      <c r="D1642" s="46">
        <v>320</v>
      </c>
      <c r="E1642" s="24">
        <v>28355.381249999999</v>
      </c>
      <c r="F1642" s="19">
        <f t="shared" si="75"/>
        <v>9073722</v>
      </c>
      <c r="G1642" s="119">
        <v>2896</v>
      </c>
      <c r="H1642" s="26">
        <v>1639.4167817679559</v>
      </c>
      <c r="I1642" s="115">
        <f t="shared" si="76"/>
        <v>4747751</v>
      </c>
      <c r="J1642" s="117">
        <v>2021</v>
      </c>
      <c r="K1642" s="139">
        <f t="shared" si="77"/>
        <v>13821473</v>
      </c>
    </row>
    <row r="1643" spans="2:11">
      <c r="B1643" s="137" t="s">
        <v>5296</v>
      </c>
      <c r="C1643" s="43" t="s">
        <v>1245</v>
      </c>
      <c r="D1643" s="46">
        <v>120</v>
      </c>
      <c r="E1643" s="24">
        <v>78161.95</v>
      </c>
      <c r="F1643" s="19">
        <f t="shared" si="75"/>
        <v>9379434</v>
      </c>
      <c r="G1643" s="119">
        <v>2172</v>
      </c>
      <c r="H1643" s="26">
        <v>839.50828729281773</v>
      </c>
      <c r="I1643" s="115">
        <f t="shared" si="76"/>
        <v>1823412</v>
      </c>
      <c r="J1643" s="117">
        <v>2021</v>
      </c>
      <c r="K1643" s="139">
        <f t="shared" si="77"/>
        <v>11202846</v>
      </c>
    </row>
    <row r="1644" spans="2:11">
      <c r="B1644" s="137" t="s">
        <v>1253</v>
      </c>
      <c r="C1644" s="43" t="s">
        <v>1251</v>
      </c>
      <c r="D1644" s="46">
        <v>680</v>
      </c>
      <c r="E1644" s="24">
        <v>113.31617647058823</v>
      </c>
      <c r="F1644" s="19">
        <f t="shared" si="75"/>
        <v>77055</v>
      </c>
      <c r="G1644" s="119">
        <v>6154</v>
      </c>
      <c r="H1644" s="26">
        <v>107.14478388040298</v>
      </c>
      <c r="I1644" s="115">
        <f t="shared" si="76"/>
        <v>659369</v>
      </c>
      <c r="J1644" s="117">
        <v>2021</v>
      </c>
      <c r="K1644" s="139">
        <f t="shared" si="77"/>
        <v>736424</v>
      </c>
    </row>
    <row r="1645" spans="2:11">
      <c r="B1645" s="137" t="s">
        <v>5297</v>
      </c>
      <c r="C1645" s="43" t="s">
        <v>1251</v>
      </c>
      <c r="D1645" s="46">
        <v>20</v>
      </c>
      <c r="E1645" s="24">
        <v>3852.75</v>
      </c>
      <c r="F1645" s="19">
        <f t="shared" si="75"/>
        <v>77055</v>
      </c>
      <c r="G1645" s="119">
        <v>362</v>
      </c>
      <c r="H1645" s="26">
        <v>1821.4613259668508</v>
      </c>
      <c r="I1645" s="115">
        <f t="shared" si="76"/>
        <v>659369</v>
      </c>
      <c r="J1645" s="117">
        <v>2021</v>
      </c>
      <c r="K1645" s="139">
        <f t="shared" si="77"/>
        <v>736424</v>
      </c>
    </row>
    <row r="1646" spans="2:11">
      <c r="B1646" s="137" t="s">
        <v>5298</v>
      </c>
      <c r="C1646" s="43" t="s">
        <v>1254</v>
      </c>
      <c r="D1646" s="46">
        <v>400</v>
      </c>
      <c r="E1646" s="24">
        <v>14542.372499999999</v>
      </c>
      <c r="F1646" s="19">
        <f t="shared" si="75"/>
        <v>5816949</v>
      </c>
      <c r="G1646" s="119">
        <v>3900</v>
      </c>
      <c r="H1646" s="26">
        <v>1799.5548717948718</v>
      </c>
      <c r="I1646" s="115">
        <f t="shared" si="76"/>
        <v>7018264</v>
      </c>
      <c r="J1646" s="117">
        <v>2021</v>
      </c>
      <c r="K1646" s="139">
        <f t="shared" si="77"/>
        <v>12835213</v>
      </c>
    </row>
    <row r="1647" spans="2:11">
      <c r="B1647" s="137" t="s">
        <v>5299</v>
      </c>
      <c r="C1647" s="43" t="s">
        <v>1254</v>
      </c>
      <c r="D1647" s="46">
        <v>110</v>
      </c>
      <c r="E1647" s="24">
        <v>30046.645454545454</v>
      </c>
      <c r="F1647" s="19">
        <f t="shared" si="75"/>
        <v>3305131</v>
      </c>
      <c r="G1647" s="119">
        <v>1072.5</v>
      </c>
      <c r="H1647" s="26">
        <v>2533.0461538461536</v>
      </c>
      <c r="I1647" s="115">
        <f t="shared" si="76"/>
        <v>2716692</v>
      </c>
      <c r="J1647" s="117">
        <v>2021</v>
      </c>
      <c r="K1647" s="139">
        <f t="shared" si="77"/>
        <v>6021823</v>
      </c>
    </row>
    <row r="1648" spans="2:11">
      <c r="B1648" s="137" t="s">
        <v>5300</v>
      </c>
      <c r="C1648" s="43" t="s">
        <v>1255</v>
      </c>
      <c r="D1648" s="46">
        <v>330</v>
      </c>
      <c r="E1648" s="24">
        <v>9200.4727272727268</v>
      </c>
      <c r="F1648" s="19">
        <f t="shared" si="75"/>
        <v>3036156</v>
      </c>
      <c r="G1648" s="119">
        <v>3217.5</v>
      </c>
      <c r="H1648" s="26">
        <v>1380.1874125874126</v>
      </c>
      <c r="I1648" s="115">
        <f t="shared" si="76"/>
        <v>4440753</v>
      </c>
      <c r="J1648" s="117">
        <v>2021</v>
      </c>
      <c r="K1648" s="139">
        <f t="shared" si="77"/>
        <v>7476909</v>
      </c>
    </row>
    <row r="1649" spans="2:11">
      <c r="B1649" s="137" t="s">
        <v>5301</v>
      </c>
      <c r="C1649" s="43" t="s">
        <v>1255</v>
      </c>
      <c r="D1649" s="46">
        <v>180</v>
      </c>
      <c r="E1649" s="24">
        <v>10351.93888888889</v>
      </c>
      <c r="F1649" s="19">
        <f t="shared" si="75"/>
        <v>1863349.0000000002</v>
      </c>
      <c r="G1649" s="119">
        <v>1755</v>
      </c>
      <c r="H1649" s="26">
        <v>1512.4148148148149</v>
      </c>
      <c r="I1649" s="115">
        <f t="shared" si="76"/>
        <v>2654288</v>
      </c>
      <c r="J1649" s="117">
        <v>2021</v>
      </c>
      <c r="K1649" s="139">
        <f t="shared" si="77"/>
        <v>4517637</v>
      </c>
    </row>
    <row r="1650" spans="2:11">
      <c r="B1650" s="137" t="s">
        <v>1256</v>
      </c>
      <c r="C1650" s="43" t="s">
        <v>1257</v>
      </c>
      <c r="D1650" s="46">
        <v>150</v>
      </c>
      <c r="E1650" s="24">
        <v>16276.206666666667</v>
      </c>
      <c r="F1650" s="19">
        <f t="shared" si="75"/>
        <v>2441431</v>
      </c>
      <c r="G1650" s="119">
        <v>1462.5</v>
      </c>
      <c r="H1650" s="26">
        <v>3469.9582905982907</v>
      </c>
      <c r="I1650" s="115">
        <f t="shared" si="76"/>
        <v>5074814</v>
      </c>
      <c r="J1650" s="117">
        <v>2021</v>
      </c>
      <c r="K1650" s="139">
        <f t="shared" si="77"/>
        <v>7516245</v>
      </c>
    </row>
    <row r="1651" spans="2:11">
      <c r="B1651" s="137" t="s">
        <v>5302</v>
      </c>
      <c r="C1651" s="43" t="s">
        <v>1257</v>
      </c>
      <c r="D1651" s="46">
        <v>190</v>
      </c>
      <c r="E1651" s="24">
        <v>20718.757894736842</v>
      </c>
      <c r="F1651" s="19">
        <f t="shared" si="75"/>
        <v>3936564</v>
      </c>
      <c r="G1651" s="119">
        <v>1852.5</v>
      </c>
      <c r="H1651" s="26">
        <v>2280.1624831309041</v>
      </c>
      <c r="I1651" s="115">
        <f t="shared" si="76"/>
        <v>4224001</v>
      </c>
      <c r="J1651" s="117">
        <v>2021</v>
      </c>
      <c r="K1651" s="139">
        <f t="shared" si="77"/>
        <v>8160565</v>
      </c>
    </row>
    <row r="1652" spans="2:11">
      <c r="B1652" s="137" t="s">
        <v>5303</v>
      </c>
      <c r="C1652" s="43" t="s">
        <v>1258</v>
      </c>
      <c r="D1652" s="46">
        <v>200</v>
      </c>
      <c r="E1652" s="24">
        <v>10509.325000000001</v>
      </c>
      <c r="F1652" s="19">
        <f t="shared" si="75"/>
        <v>2101865</v>
      </c>
      <c r="G1652" s="119">
        <v>1950</v>
      </c>
      <c r="H1652" s="26">
        <v>2143.0112820512823</v>
      </c>
      <c r="I1652" s="115">
        <f t="shared" si="76"/>
        <v>4178872.0000000005</v>
      </c>
      <c r="J1652" s="117">
        <v>2021</v>
      </c>
      <c r="K1652" s="139">
        <f t="shared" si="77"/>
        <v>6280737</v>
      </c>
    </row>
    <row r="1653" spans="2:11">
      <c r="B1653" s="137" t="s">
        <v>5304</v>
      </c>
      <c r="C1653" s="43" t="s">
        <v>1258</v>
      </c>
      <c r="D1653" s="46">
        <v>200</v>
      </c>
      <c r="E1653" s="24">
        <v>4703.9350000000004</v>
      </c>
      <c r="F1653" s="19">
        <f t="shared" si="75"/>
        <v>940787.00000000012</v>
      </c>
      <c r="G1653" s="119">
        <v>1950</v>
      </c>
      <c r="H1653" s="26">
        <v>1472.634358974359</v>
      </c>
      <c r="I1653" s="115">
        <f t="shared" si="76"/>
        <v>2871637</v>
      </c>
      <c r="J1653" s="117">
        <v>2021</v>
      </c>
      <c r="K1653" s="139">
        <f t="shared" si="77"/>
        <v>3812424</v>
      </c>
    </row>
    <row r="1654" spans="2:11">
      <c r="B1654" s="137" t="s">
        <v>5305</v>
      </c>
      <c r="C1654" s="43" t="s">
        <v>1259</v>
      </c>
      <c r="D1654" s="46">
        <v>200</v>
      </c>
      <c r="E1654" s="24">
        <v>30293.360000000001</v>
      </c>
      <c r="F1654" s="19">
        <f t="shared" si="75"/>
        <v>6058672</v>
      </c>
      <c r="G1654" s="119">
        <v>1950</v>
      </c>
      <c r="H1654" s="26">
        <v>2216.9907692307693</v>
      </c>
      <c r="I1654" s="115">
        <f t="shared" si="76"/>
        <v>4323132</v>
      </c>
      <c r="J1654" s="117">
        <v>2021</v>
      </c>
      <c r="K1654" s="139">
        <f t="shared" si="77"/>
        <v>10381804</v>
      </c>
    </row>
    <row r="1655" spans="2:11">
      <c r="B1655" s="137" t="s">
        <v>5306</v>
      </c>
      <c r="C1655" s="43" t="s">
        <v>1259</v>
      </c>
      <c r="D1655" s="46">
        <v>200</v>
      </c>
      <c r="E1655" s="24">
        <v>8442.3850000000002</v>
      </c>
      <c r="F1655" s="19">
        <f t="shared" si="75"/>
        <v>1688477</v>
      </c>
      <c r="G1655" s="119">
        <v>1950</v>
      </c>
      <c r="H1655" s="26">
        <v>1703.6487179487181</v>
      </c>
      <c r="I1655" s="115">
        <f t="shared" si="76"/>
        <v>3322115</v>
      </c>
      <c r="J1655" s="117">
        <v>2021</v>
      </c>
      <c r="K1655" s="139">
        <f t="shared" si="77"/>
        <v>5010592</v>
      </c>
    </row>
    <row r="1656" spans="2:11">
      <c r="B1656" s="137" t="s">
        <v>1260</v>
      </c>
      <c r="C1656" s="43" t="s">
        <v>1261</v>
      </c>
      <c r="D1656" s="46">
        <v>130</v>
      </c>
      <c r="E1656" s="24">
        <v>9547.4461538461546</v>
      </c>
      <c r="F1656" s="19">
        <f t="shared" si="75"/>
        <v>1241168</v>
      </c>
      <c r="G1656" s="119">
        <v>1267.5</v>
      </c>
      <c r="H1656" s="26">
        <v>3462.4189349112426</v>
      </c>
      <c r="I1656" s="115">
        <f t="shared" si="76"/>
        <v>4388616</v>
      </c>
      <c r="J1656" s="117">
        <v>2021</v>
      </c>
      <c r="K1656" s="139">
        <f t="shared" si="77"/>
        <v>5629784</v>
      </c>
    </row>
    <row r="1657" spans="2:11">
      <c r="B1657" s="137" t="s">
        <v>1262</v>
      </c>
      <c r="C1657" s="43" t="s">
        <v>1261</v>
      </c>
      <c r="D1657" s="46">
        <v>140</v>
      </c>
      <c r="E1657" s="24">
        <v>9386.7428571428572</v>
      </c>
      <c r="F1657" s="19">
        <f t="shared" si="75"/>
        <v>1314144</v>
      </c>
      <c r="G1657" s="119">
        <v>1365</v>
      </c>
      <c r="H1657" s="26">
        <v>1510.0483516483516</v>
      </c>
      <c r="I1657" s="115">
        <f t="shared" si="76"/>
        <v>2061216</v>
      </c>
      <c r="J1657" s="117">
        <v>2021</v>
      </c>
      <c r="K1657" s="139">
        <f t="shared" si="77"/>
        <v>3375360</v>
      </c>
    </row>
    <row r="1658" spans="2:11">
      <c r="B1658" s="137" t="s">
        <v>1263</v>
      </c>
      <c r="C1658" s="43" t="s">
        <v>1264</v>
      </c>
      <c r="D1658" s="46">
        <v>180</v>
      </c>
      <c r="E1658" s="24">
        <v>2369.7722222222224</v>
      </c>
      <c r="F1658" s="19">
        <f t="shared" si="75"/>
        <v>426559</v>
      </c>
      <c r="G1658" s="119">
        <v>1755</v>
      </c>
      <c r="H1658" s="26">
        <v>572.86153846153843</v>
      </c>
      <c r="I1658" s="115">
        <f t="shared" si="76"/>
        <v>1005372</v>
      </c>
      <c r="J1658" s="117">
        <v>2021</v>
      </c>
      <c r="K1658" s="139">
        <f t="shared" si="77"/>
        <v>1431931</v>
      </c>
    </row>
    <row r="1659" spans="2:11">
      <c r="B1659" s="137" t="s">
        <v>1265</v>
      </c>
      <c r="C1659" s="43" t="s">
        <v>1266</v>
      </c>
      <c r="D1659" s="46">
        <v>40</v>
      </c>
      <c r="E1659" s="24">
        <v>2089.4</v>
      </c>
      <c r="F1659" s="19">
        <f t="shared" si="75"/>
        <v>83576</v>
      </c>
      <c r="G1659" s="119">
        <v>390</v>
      </c>
      <c r="H1659" s="26">
        <v>844.56153846153848</v>
      </c>
      <c r="I1659" s="115">
        <f t="shared" si="76"/>
        <v>329379</v>
      </c>
      <c r="J1659" s="117">
        <v>2021</v>
      </c>
      <c r="K1659" s="139">
        <f t="shared" si="77"/>
        <v>412955</v>
      </c>
    </row>
    <row r="1660" spans="2:11">
      <c r="B1660" s="137" t="s">
        <v>5307</v>
      </c>
      <c r="C1660" s="43" t="s">
        <v>1264</v>
      </c>
      <c r="D1660" s="46">
        <v>80</v>
      </c>
      <c r="E1660" s="24">
        <v>4067.3125</v>
      </c>
      <c r="F1660" s="19">
        <f t="shared" si="75"/>
        <v>325385</v>
      </c>
      <c r="G1660" s="119">
        <v>780</v>
      </c>
      <c r="H1660" s="26">
        <v>2731.5871794871796</v>
      </c>
      <c r="I1660" s="115">
        <f t="shared" si="76"/>
        <v>2130638</v>
      </c>
      <c r="J1660" s="117">
        <v>2021</v>
      </c>
      <c r="K1660" s="139">
        <f t="shared" si="77"/>
        <v>2456023</v>
      </c>
    </row>
    <row r="1661" spans="2:11">
      <c r="B1661" s="137" t="s">
        <v>1267</v>
      </c>
      <c r="C1661" s="43" t="s">
        <v>1261</v>
      </c>
      <c r="D1661" s="46">
        <v>260</v>
      </c>
      <c r="E1661" s="24">
        <v>22352.346153846152</v>
      </c>
      <c r="F1661" s="19">
        <f t="shared" si="75"/>
        <v>5811610</v>
      </c>
      <c r="G1661" s="119">
        <v>2535</v>
      </c>
      <c r="H1661" s="26">
        <v>2269.3656804733728</v>
      </c>
      <c r="I1661" s="115">
        <f t="shared" si="76"/>
        <v>5752842</v>
      </c>
      <c r="J1661" s="117">
        <v>2021</v>
      </c>
      <c r="K1661" s="139">
        <f t="shared" si="77"/>
        <v>11564452</v>
      </c>
    </row>
    <row r="1662" spans="2:11">
      <c r="B1662" s="137" t="s">
        <v>1268</v>
      </c>
      <c r="C1662" s="43" t="s">
        <v>1269</v>
      </c>
      <c r="D1662" s="46">
        <v>230</v>
      </c>
      <c r="E1662" s="24">
        <v>4410.0391304347822</v>
      </c>
      <c r="F1662" s="19">
        <f t="shared" si="75"/>
        <v>1014308.9999999999</v>
      </c>
      <c r="G1662" s="119">
        <v>2242.5</v>
      </c>
      <c r="H1662" s="26">
        <v>1951.5340022296543</v>
      </c>
      <c r="I1662" s="115">
        <f t="shared" si="76"/>
        <v>4376315</v>
      </c>
      <c r="J1662" s="117">
        <v>2021</v>
      </c>
      <c r="K1662" s="139">
        <f t="shared" si="77"/>
        <v>5390624</v>
      </c>
    </row>
    <row r="1663" spans="2:11">
      <c r="B1663" s="137" t="s">
        <v>1270</v>
      </c>
      <c r="C1663" s="43" t="s">
        <v>1261</v>
      </c>
      <c r="D1663" s="46">
        <v>110</v>
      </c>
      <c r="E1663" s="24">
        <v>20566.363636363636</v>
      </c>
      <c r="F1663" s="19">
        <f t="shared" si="75"/>
        <v>2262300</v>
      </c>
      <c r="G1663" s="119">
        <v>1072.5</v>
      </c>
      <c r="H1663" s="26">
        <v>3130.7981351981352</v>
      </c>
      <c r="I1663" s="115">
        <f t="shared" si="76"/>
        <v>3357781</v>
      </c>
      <c r="J1663" s="117">
        <v>2021</v>
      </c>
      <c r="K1663" s="139">
        <f t="shared" si="77"/>
        <v>5620081</v>
      </c>
    </row>
    <row r="1664" spans="2:11">
      <c r="B1664" s="137" t="s">
        <v>1271</v>
      </c>
      <c r="C1664" s="43" t="s">
        <v>1272</v>
      </c>
      <c r="D1664" s="46">
        <v>140</v>
      </c>
      <c r="E1664" s="24">
        <v>20288.242857142857</v>
      </c>
      <c r="F1664" s="19">
        <f t="shared" si="75"/>
        <v>2840354</v>
      </c>
      <c r="G1664" s="119">
        <v>2534</v>
      </c>
      <c r="H1664" s="26">
        <v>1692.343725335438</v>
      </c>
      <c r="I1664" s="115">
        <f t="shared" si="76"/>
        <v>4288399</v>
      </c>
      <c r="J1664" s="117">
        <v>2021</v>
      </c>
      <c r="K1664" s="139">
        <f t="shared" si="77"/>
        <v>7128753</v>
      </c>
    </row>
    <row r="1665" spans="2:11">
      <c r="B1665" s="137" t="s">
        <v>5308</v>
      </c>
      <c r="C1665" s="43" t="s">
        <v>1272</v>
      </c>
      <c r="D1665" s="46">
        <v>40</v>
      </c>
      <c r="E1665" s="24">
        <v>26176.724999999999</v>
      </c>
      <c r="F1665" s="19">
        <f t="shared" si="75"/>
        <v>1047069</v>
      </c>
      <c r="G1665" s="119">
        <v>724</v>
      </c>
      <c r="H1665" s="26">
        <v>2244.767955801105</v>
      </c>
      <c r="I1665" s="115">
        <f t="shared" si="76"/>
        <v>1625212</v>
      </c>
      <c r="J1665" s="117">
        <v>2021</v>
      </c>
      <c r="K1665" s="139">
        <f t="shared" si="77"/>
        <v>2672281</v>
      </c>
    </row>
    <row r="1666" spans="2:11">
      <c r="B1666" s="137" t="s">
        <v>1273</v>
      </c>
      <c r="C1666" s="43" t="s">
        <v>1261</v>
      </c>
      <c r="D1666" s="46">
        <v>260</v>
      </c>
      <c r="E1666" s="24">
        <v>22352.346153846152</v>
      </c>
      <c r="F1666" s="19">
        <f t="shared" si="75"/>
        <v>5811610</v>
      </c>
      <c r="G1666" s="119">
        <v>2535</v>
      </c>
      <c r="H1666" s="26">
        <v>2269.3656804733728</v>
      </c>
      <c r="I1666" s="115">
        <f t="shared" si="76"/>
        <v>5752842</v>
      </c>
      <c r="J1666" s="117">
        <v>2021</v>
      </c>
      <c r="K1666" s="139">
        <f t="shared" si="77"/>
        <v>11564452</v>
      </c>
    </row>
    <row r="1667" spans="2:11">
      <c r="B1667" s="137" t="s">
        <v>5309</v>
      </c>
      <c r="C1667" s="43" t="s">
        <v>1261</v>
      </c>
      <c r="D1667" s="46">
        <v>260</v>
      </c>
      <c r="E1667" s="24">
        <v>17655.753846153846</v>
      </c>
      <c r="F1667" s="19">
        <f t="shared" si="75"/>
        <v>4590496</v>
      </c>
      <c r="G1667" s="119">
        <v>2535</v>
      </c>
      <c r="H1667" s="26">
        <v>2449.9692307692308</v>
      </c>
      <c r="I1667" s="115">
        <f t="shared" si="76"/>
        <v>6210672</v>
      </c>
      <c r="J1667" s="117">
        <v>2021</v>
      </c>
      <c r="K1667" s="139">
        <f t="shared" si="77"/>
        <v>10801168</v>
      </c>
    </row>
    <row r="1668" spans="2:11">
      <c r="B1668" s="137" t="s">
        <v>1274</v>
      </c>
      <c r="C1668" s="43" t="s">
        <v>1269</v>
      </c>
      <c r="D1668" s="46">
        <v>230</v>
      </c>
      <c r="E1668" s="24">
        <v>4410.0391304347822</v>
      </c>
      <c r="F1668" s="19">
        <f t="shared" si="75"/>
        <v>1014308.9999999999</v>
      </c>
      <c r="G1668" s="119">
        <v>2242.5</v>
      </c>
      <c r="H1668" s="26">
        <v>1951.5340022296543</v>
      </c>
      <c r="I1668" s="115">
        <f t="shared" si="76"/>
        <v>4376315</v>
      </c>
      <c r="J1668" s="117">
        <v>2021</v>
      </c>
      <c r="K1668" s="139">
        <f t="shared" si="77"/>
        <v>5390624</v>
      </c>
    </row>
    <row r="1669" spans="2:11">
      <c r="B1669" s="137" t="s">
        <v>1275</v>
      </c>
      <c r="C1669" s="43" t="s">
        <v>1269</v>
      </c>
      <c r="D1669" s="46">
        <v>250</v>
      </c>
      <c r="E1669" s="24">
        <v>4057.2359999999999</v>
      </c>
      <c r="F1669" s="19">
        <f t="shared" si="75"/>
        <v>1014309</v>
      </c>
      <c r="G1669" s="119">
        <v>2437.5</v>
      </c>
      <c r="H1669" s="26">
        <v>1795.4112820512821</v>
      </c>
      <c r="I1669" s="115">
        <f t="shared" si="76"/>
        <v>4376315</v>
      </c>
      <c r="J1669" s="117">
        <v>2021</v>
      </c>
      <c r="K1669" s="139">
        <f t="shared" si="77"/>
        <v>5390624</v>
      </c>
    </row>
    <row r="1670" spans="2:11">
      <c r="B1670" s="137" t="s">
        <v>1276</v>
      </c>
      <c r="C1670" s="43" t="s">
        <v>1277</v>
      </c>
      <c r="D1670" s="46">
        <v>310</v>
      </c>
      <c r="E1670" s="24">
        <v>21698.503225806453</v>
      </c>
      <c r="F1670" s="19">
        <f t="shared" si="75"/>
        <v>6726536</v>
      </c>
      <c r="G1670" s="119">
        <v>3022.5</v>
      </c>
      <c r="H1670" s="26">
        <v>1728.1035566583953</v>
      </c>
      <c r="I1670" s="115">
        <f t="shared" si="76"/>
        <v>5223193</v>
      </c>
      <c r="J1670" s="117">
        <v>2021</v>
      </c>
      <c r="K1670" s="139">
        <f t="shared" si="77"/>
        <v>11949729</v>
      </c>
    </row>
    <row r="1671" spans="2:11">
      <c r="B1671" s="137" t="s">
        <v>5310</v>
      </c>
      <c r="C1671" s="43" t="s">
        <v>1278</v>
      </c>
      <c r="D1671" s="46">
        <v>280</v>
      </c>
      <c r="E1671" s="24">
        <v>7346.0749999999998</v>
      </c>
      <c r="F1671" s="19">
        <f t="shared" si="75"/>
        <v>2056901</v>
      </c>
      <c r="G1671" s="119">
        <v>2730</v>
      </c>
      <c r="H1671" s="26">
        <v>1627.930402930403</v>
      </c>
      <c r="I1671" s="115">
        <f t="shared" si="76"/>
        <v>4444250</v>
      </c>
      <c r="J1671" s="117">
        <v>2021</v>
      </c>
      <c r="K1671" s="139">
        <f t="shared" si="77"/>
        <v>6501151</v>
      </c>
    </row>
    <row r="1672" spans="2:11">
      <c r="B1672" s="137" t="s">
        <v>5311</v>
      </c>
      <c r="C1672" s="43" t="s">
        <v>1279</v>
      </c>
      <c r="D1672" s="46">
        <v>420</v>
      </c>
      <c r="E1672" s="24">
        <v>5933.1166666666668</v>
      </c>
      <c r="F1672" s="19">
        <f t="shared" si="75"/>
        <v>2491909</v>
      </c>
      <c r="G1672" s="119">
        <v>4095</v>
      </c>
      <c r="H1672" s="26">
        <v>1268.0681318681318</v>
      </c>
      <c r="I1672" s="115">
        <f t="shared" si="76"/>
        <v>5192739</v>
      </c>
      <c r="J1672" s="117">
        <v>2021</v>
      </c>
      <c r="K1672" s="139">
        <f t="shared" si="77"/>
        <v>7684648</v>
      </c>
    </row>
    <row r="1673" spans="2:11">
      <c r="B1673" s="137" t="s">
        <v>5312</v>
      </c>
      <c r="C1673" s="43" t="s">
        <v>1280</v>
      </c>
      <c r="D1673" s="46">
        <v>50</v>
      </c>
      <c r="E1673" s="24">
        <v>7516.06</v>
      </c>
      <c r="F1673" s="19">
        <f t="shared" si="75"/>
        <v>375803</v>
      </c>
      <c r="G1673" s="119">
        <v>487.5</v>
      </c>
      <c r="H1673" s="26">
        <v>4832.6748717948722</v>
      </c>
      <c r="I1673" s="115">
        <f t="shared" si="76"/>
        <v>2355929</v>
      </c>
      <c r="J1673" s="117">
        <v>2021</v>
      </c>
      <c r="K1673" s="139">
        <f t="shared" si="77"/>
        <v>2731732</v>
      </c>
    </row>
    <row r="1674" spans="2:11">
      <c r="B1674" s="137" t="s">
        <v>1281</v>
      </c>
      <c r="C1674" s="43" t="s">
        <v>1282</v>
      </c>
      <c r="D1674" s="46">
        <v>100</v>
      </c>
      <c r="E1674" s="24">
        <v>154658.29</v>
      </c>
      <c r="F1674" s="19">
        <f t="shared" si="75"/>
        <v>15465829</v>
      </c>
      <c r="G1674" s="119">
        <v>975</v>
      </c>
      <c r="H1674" s="26">
        <v>3716.0410256410255</v>
      </c>
      <c r="I1674" s="115">
        <f t="shared" si="76"/>
        <v>3623140</v>
      </c>
      <c r="J1674" s="117">
        <v>2021</v>
      </c>
      <c r="K1674" s="139">
        <f t="shared" si="77"/>
        <v>19088969</v>
      </c>
    </row>
    <row r="1675" spans="2:11">
      <c r="B1675" s="137" t="s">
        <v>5313</v>
      </c>
      <c r="C1675" s="43" t="s">
        <v>1282</v>
      </c>
      <c r="D1675" s="46">
        <v>170</v>
      </c>
      <c r="E1675" s="24">
        <v>44926.717647058824</v>
      </c>
      <c r="F1675" s="19">
        <f t="shared" si="75"/>
        <v>7637542</v>
      </c>
      <c r="G1675" s="119">
        <v>1657.5</v>
      </c>
      <c r="H1675" s="26">
        <v>2185.9064856711916</v>
      </c>
      <c r="I1675" s="115">
        <f t="shared" si="76"/>
        <v>3623140</v>
      </c>
      <c r="J1675" s="117">
        <v>2021</v>
      </c>
      <c r="K1675" s="139">
        <f t="shared" si="77"/>
        <v>11260682</v>
      </c>
    </row>
    <row r="1676" spans="2:11">
      <c r="B1676" s="137" t="s">
        <v>1283</v>
      </c>
      <c r="C1676" s="43" t="s">
        <v>1284</v>
      </c>
      <c r="D1676" s="46">
        <v>150</v>
      </c>
      <c r="E1676" s="24">
        <v>5985.086666666667</v>
      </c>
      <c r="F1676" s="19">
        <f t="shared" ref="F1676:F1739" si="78">IFERROR(D1676*E1676,0)</f>
        <v>897763</v>
      </c>
      <c r="G1676" s="119">
        <v>1357.5</v>
      </c>
      <c r="H1676" s="26">
        <v>1768.2674033149171</v>
      </c>
      <c r="I1676" s="115">
        <f t="shared" ref="I1676:I1739" si="79">IFERROR(G1676*H1676,"")</f>
        <v>2400423</v>
      </c>
      <c r="J1676" s="117">
        <v>2021</v>
      </c>
      <c r="K1676" s="139">
        <f t="shared" ref="K1676:K1739" si="80">IFERROR(ROUND((F1676+I1676),0),0)</f>
        <v>3298186</v>
      </c>
    </row>
    <row r="1677" spans="2:11">
      <c r="B1677" s="137" t="s">
        <v>1285</v>
      </c>
      <c r="C1677" s="43" t="s">
        <v>1284</v>
      </c>
      <c r="D1677" s="46">
        <v>150</v>
      </c>
      <c r="E1677" s="24">
        <v>13231.86</v>
      </c>
      <c r="F1677" s="19">
        <f t="shared" si="78"/>
        <v>1984779</v>
      </c>
      <c r="G1677" s="119">
        <v>1357.5</v>
      </c>
      <c r="H1677" s="26">
        <v>2775.6316758747698</v>
      </c>
      <c r="I1677" s="115">
        <f t="shared" si="79"/>
        <v>3767920</v>
      </c>
      <c r="J1677" s="117">
        <v>2021</v>
      </c>
      <c r="K1677" s="139">
        <f t="shared" si="80"/>
        <v>5752699</v>
      </c>
    </row>
    <row r="1678" spans="2:11">
      <c r="B1678" s="137" t="s">
        <v>1286</v>
      </c>
      <c r="C1678" s="43" t="s">
        <v>1287</v>
      </c>
      <c r="D1678" s="46">
        <v>130</v>
      </c>
      <c r="E1678" s="24">
        <v>18734.461538461539</v>
      </c>
      <c r="F1678" s="19">
        <f t="shared" si="78"/>
        <v>2435480</v>
      </c>
      <c r="G1678" s="119">
        <v>1267.5</v>
      </c>
      <c r="H1678" s="26">
        <v>2483.3806706114397</v>
      </c>
      <c r="I1678" s="115">
        <f t="shared" si="79"/>
        <v>3147684.9999999995</v>
      </c>
      <c r="J1678" s="117">
        <v>2021</v>
      </c>
      <c r="K1678" s="139">
        <f t="shared" si="80"/>
        <v>5583165</v>
      </c>
    </row>
    <row r="1679" spans="2:11">
      <c r="B1679" s="137" t="s">
        <v>5314</v>
      </c>
      <c r="C1679" s="43" t="s">
        <v>1287</v>
      </c>
      <c r="D1679" s="46">
        <v>130</v>
      </c>
      <c r="E1679" s="24">
        <v>31585.784615384615</v>
      </c>
      <c r="F1679" s="19">
        <f t="shared" si="78"/>
        <v>4106152</v>
      </c>
      <c r="G1679" s="119">
        <v>1267.5</v>
      </c>
      <c r="H1679" s="26">
        <v>2999.1755424063117</v>
      </c>
      <c r="I1679" s="115">
        <f t="shared" si="79"/>
        <v>3801455</v>
      </c>
      <c r="J1679" s="117">
        <v>2021</v>
      </c>
      <c r="K1679" s="139">
        <f t="shared" si="80"/>
        <v>7907607</v>
      </c>
    </row>
    <row r="1680" spans="2:11">
      <c r="B1680" s="137" t="s">
        <v>1288</v>
      </c>
      <c r="C1680" s="43" t="s">
        <v>1259</v>
      </c>
      <c r="D1680" s="46">
        <v>310</v>
      </c>
      <c r="E1680" s="24">
        <v>12872.432258064517</v>
      </c>
      <c r="F1680" s="19">
        <f t="shared" si="78"/>
        <v>3990454</v>
      </c>
      <c r="G1680" s="119">
        <v>3022.5</v>
      </c>
      <c r="H1680" s="26">
        <v>2273.5824648469811</v>
      </c>
      <c r="I1680" s="115">
        <f t="shared" si="79"/>
        <v>6871903</v>
      </c>
      <c r="J1680" s="117">
        <v>2021</v>
      </c>
      <c r="K1680" s="139">
        <f t="shared" si="80"/>
        <v>10862357</v>
      </c>
    </row>
    <row r="1681" spans="2:11">
      <c r="B1681" s="137" t="s">
        <v>5315</v>
      </c>
      <c r="C1681" s="43" t="s">
        <v>1259</v>
      </c>
      <c r="D1681" s="46">
        <v>300</v>
      </c>
      <c r="E1681" s="24">
        <v>19384.123333333333</v>
      </c>
      <c r="F1681" s="19">
        <f t="shared" si="78"/>
        <v>5815237</v>
      </c>
      <c r="G1681" s="119">
        <v>2925</v>
      </c>
      <c r="H1681" s="26">
        <v>1657.2023931623933</v>
      </c>
      <c r="I1681" s="115">
        <f t="shared" si="79"/>
        <v>4847317</v>
      </c>
      <c r="J1681" s="117">
        <v>2021</v>
      </c>
      <c r="K1681" s="139">
        <f t="shared" si="80"/>
        <v>10662554</v>
      </c>
    </row>
    <row r="1682" spans="2:11">
      <c r="B1682" s="137" t="s">
        <v>1289</v>
      </c>
      <c r="C1682" s="43" t="s">
        <v>1284</v>
      </c>
      <c r="D1682" s="46">
        <v>150</v>
      </c>
      <c r="E1682" s="24">
        <v>5985.086666666667</v>
      </c>
      <c r="F1682" s="19">
        <f t="shared" si="78"/>
        <v>897763</v>
      </c>
      <c r="G1682" s="119">
        <v>1357.5</v>
      </c>
      <c r="H1682" s="26">
        <v>1768.2674033149171</v>
      </c>
      <c r="I1682" s="115">
        <f t="shared" si="79"/>
        <v>2400423</v>
      </c>
      <c r="J1682" s="117">
        <v>2021</v>
      </c>
      <c r="K1682" s="139">
        <f t="shared" si="80"/>
        <v>3298186</v>
      </c>
    </row>
    <row r="1683" spans="2:11">
      <c r="B1683" s="137" t="s">
        <v>5316</v>
      </c>
      <c r="C1683" s="43" t="s">
        <v>1284</v>
      </c>
      <c r="D1683" s="46">
        <v>120</v>
      </c>
      <c r="E1683" s="24">
        <v>6575.3583333333336</v>
      </c>
      <c r="F1683" s="19">
        <f t="shared" si="78"/>
        <v>789043</v>
      </c>
      <c r="G1683" s="119">
        <v>3258</v>
      </c>
      <c r="H1683" s="26">
        <v>785.88551258440759</v>
      </c>
      <c r="I1683" s="115">
        <f t="shared" si="79"/>
        <v>2560415</v>
      </c>
      <c r="J1683" s="117">
        <v>2021</v>
      </c>
      <c r="K1683" s="139">
        <f t="shared" si="80"/>
        <v>3349458</v>
      </c>
    </row>
    <row r="1684" spans="2:11">
      <c r="B1684" s="137" t="s">
        <v>1290</v>
      </c>
      <c r="C1684" s="43" t="s">
        <v>1282</v>
      </c>
      <c r="D1684" s="46">
        <v>100</v>
      </c>
      <c r="E1684" s="24">
        <v>154658.29</v>
      </c>
      <c r="F1684" s="19">
        <f t="shared" si="78"/>
        <v>15465829</v>
      </c>
      <c r="G1684" s="119">
        <v>975</v>
      </c>
      <c r="H1684" s="26">
        <v>3716.0410256410255</v>
      </c>
      <c r="I1684" s="115">
        <f t="shared" si="79"/>
        <v>3623140</v>
      </c>
      <c r="J1684" s="117">
        <v>2021</v>
      </c>
      <c r="K1684" s="139">
        <f t="shared" si="80"/>
        <v>19088969</v>
      </c>
    </row>
    <row r="1685" spans="2:11">
      <c r="B1685" s="137" t="s">
        <v>5317</v>
      </c>
      <c r="C1685" s="43" t="s">
        <v>1282</v>
      </c>
      <c r="D1685" s="46">
        <v>240</v>
      </c>
      <c r="E1685" s="24">
        <v>157001.52083333334</v>
      </c>
      <c r="F1685" s="19">
        <f t="shared" si="78"/>
        <v>37680365</v>
      </c>
      <c r="G1685" s="119">
        <v>2340</v>
      </c>
      <c r="H1685" s="26">
        <v>2794.032905982906</v>
      </c>
      <c r="I1685" s="115">
        <f t="shared" si="79"/>
        <v>6538037</v>
      </c>
      <c r="J1685" s="117">
        <v>2021</v>
      </c>
      <c r="K1685" s="139">
        <f t="shared" si="80"/>
        <v>44218402</v>
      </c>
    </row>
    <row r="1686" spans="2:11">
      <c r="B1686" s="137" t="s">
        <v>1291</v>
      </c>
      <c r="C1686" s="43" t="s">
        <v>1292</v>
      </c>
      <c r="D1686" s="46">
        <v>440</v>
      </c>
      <c r="E1686" s="24">
        <v>7328.159090909091</v>
      </c>
      <c r="F1686" s="19">
        <f t="shared" si="78"/>
        <v>3224390</v>
      </c>
      <c r="G1686" s="119">
        <v>14256</v>
      </c>
      <c r="H1686" s="26">
        <v>697.35823512906848</v>
      </c>
      <c r="I1686" s="115">
        <f t="shared" si="79"/>
        <v>9941539</v>
      </c>
      <c r="J1686" s="117">
        <v>2021</v>
      </c>
      <c r="K1686" s="139">
        <f t="shared" si="80"/>
        <v>13165929</v>
      </c>
    </row>
    <row r="1687" spans="2:11">
      <c r="B1687" s="137" t="s">
        <v>1293</v>
      </c>
      <c r="C1687" s="43" t="s">
        <v>1292</v>
      </c>
      <c r="D1687" s="46">
        <v>720</v>
      </c>
      <c r="E1687" s="24">
        <v>12900.798611111111</v>
      </c>
      <c r="F1687" s="19">
        <f t="shared" si="78"/>
        <v>9288575</v>
      </c>
      <c r="G1687" s="119">
        <v>23328</v>
      </c>
      <c r="H1687" s="26">
        <v>531.10365226337444</v>
      </c>
      <c r="I1687" s="115">
        <f t="shared" si="79"/>
        <v>12389585.999999998</v>
      </c>
      <c r="J1687" s="117">
        <v>2021</v>
      </c>
      <c r="K1687" s="139">
        <f t="shared" si="80"/>
        <v>21678161</v>
      </c>
    </row>
    <row r="1688" spans="2:11">
      <c r="B1688" s="137" t="s">
        <v>1294</v>
      </c>
      <c r="C1688" s="43" t="s">
        <v>1257</v>
      </c>
      <c r="D1688" s="46">
        <v>240</v>
      </c>
      <c r="E1688" s="24">
        <v>9363.25</v>
      </c>
      <c r="F1688" s="19">
        <f t="shared" si="78"/>
        <v>2247180</v>
      </c>
      <c r="G1688" s="119">
        <v>2340</v>
      </c>
      <c r="H1688" s="26">
        <v>1926.3111111111111</v>
      </c>
      <c r="I1688" s="115">
        <f t="shared" si="79"/>
        <v>4507568</v>
      </c>
      <c r="J1688" s="117">
        <v>2021</v>
      </c>
      <c r="K1688" s="139">
        <f t="shared" si="80"/>
        <v>6754748</v>
      </c>
    </row>
    <row r="1689" spans="2:11">
      <c r="B1689" s="137" t="s">
        <v>5318</v>
      </c>
      <c r="C1689" s="43" t="s">
        <v>1257</v>
      </c>
      <c r="D1689" s="46">
        <v>200</v>
      </c>
      <c r="E1689" s="24">
        <v>9769.42</v>
      </c>
      <c r="F1689" s="19">
        <f t="shared" si="78"/>
        <v>1953884</v>
      </c>
      <c r="G1689" s="119">
        <v>1950</v>
      </c>
      <c r="H1689" s="26">
        <v>1589.7235897435899</v>
      </c>
      <c r="I1689" s="115">
        <f t="shared" si="79"/>
        <v>3099961</v>
      </c>
      <c r="J1689" s="117">
        <v>2021</v>
      </c>
      <c r="K1689" s="139">
        <f t="shared" si="80"/>
        <v>5053845</v>
      </c>
    </row>
    <row r="1690" spans="2:11">
      <c r="B1690" s="137" t="s">
        <v>1295</v>
      </c>
      <c r="C1690" s="43" t="s">
        <v>1272</v>
      </c>
      <c r="D1690" s="46">
        <v>200</v>
      </c>
      <c r="E1690" s="24">
        <v>61883.955000000002</v>
      </c>
      <c r="F1690" s="19">
        <f t="shared" si="78"/>
        <v>12376791</v>
      </c>
      <c r="G1690" s="119">
        <v>3620</v>
      </c>
      <c r="H1690" s="26">
        <v>7510.1632596685085</v>
      </c>
      <c r="I1690" s="115">
        <f t="shared" si="79"/>
        <v>27186791</v>
      </c>
      <c r="J1690" s="117">
        <v>2021</v>
      </c>
      <c r="K1690" s="139">
        <f t="shared" si="80"/>
        <v>39563582</v>
      </c>
    </row>
    <row r="1691" spans="2:11">
      <c r="B1691" s="137" t="s">
        <v>5319</v>
      </c>
      <c r="C1691" s="43" t="s">
        <v>1232</v>
      </c>
      <c r="D1691" s="46">
        <v>50</v>
      </c>
      <c r="E1691" s="24">
        <v>13060.54</v>
      </c>
      <c r="F1691" s="19">
        <f t="shared" si="78"/>
        <v>653027</v>
      </c>
      <c r="G1691" s="119">
        <v>905</v>
      </c>
      <c r="H1691" s="26">
        <v>5640.982320441989</v>
      </c>
      <c r="I1691" s="115">
        <f t="shared" si="79"/>
        <v>5105089</v>
      </c>
      <c r="J1691" s="117">
        <v>2021</v>
      </c>
      <c r="K1691" s="139">
        <f t="shared" si="80"/>
        <v>5758116</v>
      </c>
    </row>
    <row r="1692" spans="2:11">
      <c r="B1692" s="137" t="s">
        <v>5320</v>
      </c>
      <c r="C1692" s="43" t="s">
        <v>1297</v>
      </c>
      <c r="D1692" s="46">
        <v>290</v>
      </c>
      <c r="E1692" s="24">
        <v>18049.548275862067</v>
      </c>
      <c r="F1692" s="19">
        <f t="shared" si="78"/>
        <v>5234369</v>
      </c>
      <c r="G1692" s="119">
        <v>2827.5</v>
      </c>
      <c r="H1692" s="26">
        <v>1898.7964633068082</v>
      </c>
      <c r="I1692" s="115">
        <f t="shared" si="79"/>
        <v>5368847</v>
      </c>
      <c r="J1692" s="117">
        <v>2021</v>
      </c>
      <c r="K1692" s="139">
        <f t="shared" si="80"/>
        <v>10603216</v>
      </c>
    </row>
    <row r="1693" spans="2:11">
      <c r="B1693" s="137" t="s">
        <v>5321</v>
      </c>
      <c r="C1693" s="43" t="s">
        <v>1297</v>
      </c>
      <c r="D1693" s="46">
        <v>320</v>
      </c>
      <c r="E1693" s="24">
        <v>23725.131249999999</v>
      </c>
      <c r="F1693" s="19">
        <f t="shared" si="78"/>
        <v>7592042</v>
      </c>
      <c r="G1693" s="119">
        <v>3120</v>
      </c>
      <c r="H1693" s="26">
        <v>1485.6923076923076</v>
      </c>
      <c r="I1693" s="115">
        <f t="shared" si="79"/>
        <v>4635360</v>
      </c>
      <c r="J1693" s="117">
        <v>2021</v>
      </c>
      <c r="K1693" s="139">
        <f t="shared" si="80"/>
        <v>12227402</v>
      </c>
    </row>
    <row r="1694" spans="2:11">
      <c r="B1694" s="137" t="s">
        <v>5322</v>
      </c>
      <c r="C1694" s="43" t="s">
        <v>1298</v>
      </c>
      <c r="D1694" s="46">
        <v>40</v>
      </c>
      <c r="E1694" s="24">
        <v>8422.375</v>
      </c>
      <c r="F1694" s="19">
        <f t="shared" si="78"/>
        <v>336895</v>
      </c>
      <c r="G1694" s="119">
        <v>390</v>
      </c>
      <c r="H1694" s="26">
        <v>2286.2153846153847</v>
      </c>
      <c r="I1694" s="115">
        <f t="shared" si="79"/>
        <v>891624</v>
      </c>
      <c r="J1694" s="117">
        <v>2021</v>
      </c>
      <c r="K1694" s="139">
        <f t="shared" si="80"/>
        <v>1228519</v>
      </c>
    </row>
    <row r="1695" spans="2:11">
      <c r="B1695" s="137" t="s">
        <v>5323</v>
      </c>
      <c r="C1695" s="43" t="s">
        <v>1298</v>
      </c>
      <c r="D1695" s="46">
        <v>570</v>
      </c>
      <c r="E1695" s="24">
        <v>4632.80350877193</v>
      </c>
      <c r="F1695" s="19">
        <f t="shared" si="78"/>
        <v>2640698</v>
      </c>
      <c r="G1695" s="119">
        <v>5557.5</v>
      </c>
      <c r="H1695" s="26">
        <v>1636.4737741790373</v>
      </c>
      <c r="I1695" s="115">
        <f t="shared" si="79"/>
        <v>9094703</v>
      </c>
      <c r="J1695" s="117">
        <v>2021</v>
      </c>
      <c r="K1695" s="139">
        <f t="shared" si="80"/>
        <v>11735401</v>
      </c>
    </row>
    <row r="1696" spans="2:11">
      <c r="B1696" s="137" t="s">
        <v>5324</v>
      </c>
      <c r="C1696" s="43" t="s">
        <v>1299</v>
      </c>
      <c r="D1696" s="46">
        <v>260</v>
      </c>
      <c r="E1696" s="24">
        <v>15491.98076923077</v>
      </c>
      <c r="F1696" s="19">
        <f t="shared" si="78"/>
        <v>4027915</v>
      </c>
      <c r="G1696" s="119">
        <v>2535</v>
      </c>
      <c r="H1696" s="26">
        <v>1449.5570019723866</v>
      </c>
      <c r="I1696" s="115">
        <f t="shared" si="79"/>
        <v>3674627</v>
      </c>
      <c r="J1696" s="117">
        <v>2021</v>
      </c>
      <c r="K1696" s="139">
        <f t="shared" si="80"/>
        <v>7702542</v>
      </c>
    </row>
    <row r="1697" spans="2:11">
      <c r="B1697" s="137" t="s">
        <v>5325</v>
      </c>
      <c r="C1697" s="43" t="s">
        <v>1299</v>
      </c>
      <c r="D1697" s="46">
        <v>320</v>
      </c>
      <c r="E1697" s="24">
        <v>10713.178125</v>
      </c>
      <c r="F1697" s="19">
        <f t="shared" si="78"/>
        <v>3428217</v>
      </c>
      <c r="G1697" s="119">
        <v>3120</v>
      </c>
      <c r="H1697" s="26">
        <v>1503.1227564102564</v>
      </c>
      <c r="I1697" s="115">
        <f t="shared" si="79"/>
        <v>4689743</v>
      </c>
      <c r="J1697" s="117">
        <v>2021</v>
      </c>
      <c r="K1697" s="139">
        <f t="shared" si="80"/>
        <v>8117960</v>
      </c>
    </row>
    <row r="1698" spans="2:11">
      <c r="B1698" s="137" t="s">
        <v>5326</v>
      </c>
      <c r="C1698" s="43" t="s">
        <v>1300</v>
      </c>
      <c r="D1698" s="46">
        <v>100</v>
      </c>
      <c r="E1698" s="24">
        <v>28566.59</v>
      </c>
      <c r="F1698" s="19">
        <f t="shared" si="78"/>
        <v>2856659</v>
      </c>
      <c r="G1698" s="119">
        <v>975</v>
      </c>
      <c r="H1698" s="26">
        <v>1837.6646153846154</v>
      </c>
      <c r="I1698" s="115">
        <f t="shared" si="79"/>
        <v>1791723</v>
      </c>
      <c r="J1698" s="117">
        <v>2021</v>
      </c>
      <c r="K1698" s="139">
        <f t="shared" si="80"/>
        <v>4648382</v>
      </c>
    </row>
    <row r="1699" spans="2:11">
      <c r="B1699" s="137" t="s">
        <v>5327</v>
      </c>
      <c r="C1699" s="43" t="s">
        <v>1300</v>
      </c>
      <c r="D1699" s="46">
        <v>300</v>
      </c>
      <c r="E1699" s="24">
        <v>23929.906666666666</v>
      </c>
      <c r="F1699" s="19">
        <f t="shared" si="78"/>
        <v>7178972</v>
      </c>
      <c r="G1699" s="119">
        <v>2925</v>
      </c>
      <c r="H1699" s="26">
        <v>1312.2492307692307</v>
      </c>
      <c r="I1699" s="115">
        <f t="shared" si="79"/>
        <v>3838329</v>
      </c>
      <c r="J1699" s="117">
        <v>2021</v>
      </c>
      <c r="K1699" s="139">
        <f t="shared" si="80"/>
        <v>11017301</v>
      </c>
    </row>
    <row r="1700" spans="2:11">
      <c r="B1700" s="137" t="s">
        <v>1301</v>
      </c>
      <c r="C1700" s="43" t="s">
        <v>1292</v>
      </c>
      <c r="D1700" s="46">
        <v>440</v>
      </c>
      <c r="E1700" s="24">
        <v>7328.159090909091</v>
      </c>
      <c r="F1700" s="19">
        <f t="shared" si="78"/>
        <v>3224390</v>
      </c>
      <c r="G1700" s="119">
        <v>14256</v>
      </c>
      <c r="H1700" s="26">
        <v>697.35823512906848</v>
      </c>
      <c r="I1700" s="115">
        <f t="shared" si="79"/>
        <v>9941539</v>
      </c>
      <c r="J1700" s="117">
        <v>2021</v>
      </c>
      <c r="K1700" s="139">
        <f t="shared" si="80"/>
        <v>13165929</v>
      </c>
    </row>
    <row r="1701" spans="2:11">
      <c r="B1701" s="137" t="s">
        <v>5328</v>
      </c>
      <c r="C1701" s="43" t="s">
        <v>1292</v>
      </c>
      <c r="D1701" s="46">
        <v>180</v>
      </c>
      <c r="E1701" s="24">
        <v>16058.755555555555</v>
      </c>
      <c r="F1701" s="19">
        <f t="shared" si="78"/>
        <v>2890576</v>
      </c>
      <c r="G1701" s="119">
        <v>5832</v>
      </c>
      <c r="H1701" s="26">
        <v>937.66066529492457</v>
      </c>
      <c r="I1701" s="115">
        <f t="shared" si="79"/>
        <v>5468437</v>
      </c>
      <c r="J1701" s="117">
        <v>2021</v>
      </c>
      <c r="K1701" s="139">
        <f t="shared" si="80"/>
        <v>8359013</v>
      </c>
    </row>
    <row r="1702" spans="2:11">
      <c r="B1702" s="137" t="s">
        <v>1303</v>
      </c>
      <c r="C1702" s="43" t="s">
        <v>1304</v>
      </c>
      <c r="D1702" s="46">
        <v>100</v>
      </c>
      <c r="E1702" s="24">
        <v>16047.94</v>
      </c>
      <c r="F1702" s="19">
        <f t="shared" si="78"/>
        <v>1604794</v>
      </c>
      <c r="G1702" s="119">
        <v>975</v>
      </c>
      <c r="H1702" s="26">
        <v>1541.5897435897436</v>
      </c>
      <c r="I1702" s="115">
        <f t="shared" si="79"/>
        <v>1503050</v>
      </c>
      <c r="J1702" s="117">
        <v>2021</v>
      </c>
      <c r="K1702" s="139">
        <f t="shared" si="80"/>
        <v>3107844</v>
      </c>
    </row>
    <row r="1703" spans="2:11">
      <c r="B1703" s="137" t="s">
        <v>1305</v>
      </c>
      <c r="C1703" s="43" t="s">
        <v>1306</v>
      </c>
      <c r="D1703" s="46">
        <v>180</v>
      </c>
      <c r="E1703" s="24">
        <v>21068.316666666666</v>
      </c>
      <c r="F1703" s="19">
        <f t="shared" si="78"/>
        <v>3792297</v>
      </c>
      <c r="G1703" s="119">
        <v>3510</v>
      </c>
      <c r="H1703" s="26">
        <v>1195.9532763532764</v>
      </c>
      <c r="I1703" s="115">
        <f t="shared" si="79"/>
        <v>4197796</v>
      </c>
      <c r="J1703" s="117">
        <v>2021</v>
      </c>
      <c r="K1703" s="139">
        <f t="shared" si="80"/>
        <v>7990093</v>
      </c>
    </row>
    <row r="1704" spans="2:11">
      <c r="B1704" s="137" t="s">
        <v>5329</v>
      </c>
      <c r="C1704" s="43" t="s">
        <v>1307</v>
      </c>
      <c r="D1704" s="46">
        <v>30</v>
      </c>
      <c r="E1704" s="24">
        <v>7844.7</v>
      </c>
      <c r="F1704" s="19">
        <f t="shared" si="78"/>
        <v>235341</v>
      </c>
      <c r="G1704" s="119">
        <v>585</v>
      </c>
      <c r="H1704" s="26">
        <v>2234.1059829059827</v>
      </c>
      <c r="I1704" s="115">
        <f t="shared" si="79"/>
        <v>1306952</v>
      </c>
      <c r="J1704" s="117">
        <v>2021</v>
      </c>
      <c r="K1704" s="139">
        <f t="shared" si="80"/>
        <v>1542293</v>
      </c>
    </row>
    <row r="1705" spans="2:11">
      <c r="B1705" s="137" t="s">
        <v>1308</v>
      </c>
      <c r="C1705" s="43" t="s">
        <v>1304</v>
      </c>
      <c r="D1705" s="46">
        <v>260</v>
      </c>
      <c r="E1705" s="24">
        <v>27992.403846153848</v>
      </c>
      <c r="F1705" s="19">
        <f t="shared" si="78"/>
        <v>7278025</v>
      </c>
      <c r="G1705" s="119">
        <v>2535</v>
      </c>
      <c r="H1705" s="26">
        <v>2029.7747534516766</v>
      </c>
      <c r="I1705" s="115">
        <f t="shared" si="79"/>
        <v>5145479</v>
      </c>
      <c r="J1705" s="117">
        <v>2021</v>
      </c>
      <c r="K1705" s="139">
        <f t="shared" si="80"/>
        <v>12423504</v>
      </c>
    </row>
    <row r="1706" spans="2:11">
      <c r="B1706" s="137" t="s">
        <v>1309</v>
      </c>
      <c r="C1706" s="43" t="s">
        <v>1304</v>
      </c>
      <c r="D1706" s="46">
        <v>150</v>
      </c>
      <c r="E1706" s="24">
        <v>20895.126666666667</v>
      </c>
      <c r="F1706" s="19">
        <f t="shared" si="78"/>
        <v>3134269</v>
      </c>
      <c r="G1706" s="119">
        <v>1462.5</v>
      </c>
      <c r="H1706" s="26">
        <v>3518.2762393162393</v>
      </c>
      <c r="I1706" s="115">
        <f t="shared" si="79"/>
        <v>5145479</v>
      </c>
      <c r="J1706" s="117">
        <v>2021</v>
      </c>
      <c r="K1706" s="139">
        <f t="shared" si="80"/>
        <v>8279748</v>
      </c>
    </row>
    <row r="1707" spans="2:11">
      <c r="B1707" s="137" t="s">
        <v>1310</v>
      </c>
      <c r="C1707" s="43" t="s">
        <v>1304</v>
      </c>
      <c r="D1707" s="46">
        <v>100</v>
      </c>
      <c r="E1707" s="24">
        <v>16047.94</v>
      </c>
      <c r="F1707" s="19">
        <f t="shared" si="78"/>
        <v>1604794</v>
      </c>
      <c r="G1707" s="119">
        <v>975</v>
      </c>
      <c r="H1707" s="26">
        <v>1541.5897435897436</v>
      </c>
      <c r="I1707" s="115">
        <f t="shared" si="79"/>
        <v>1503050</v>
      </c>
      <c r="J1707" s="117">
        <v>2021</v>
      </c>
      <c r="K1707" s="139">
        <f t="shared" si="80"/>
        <v>3107844</v>
      </c>
    </row>
    <row r="1708" spans="2:11">
      <c r="B1708" s="137" t="s">
        <v>1311</v>
      </c>
      <c r="C1708" s="43" t="s">
        <v>1304</v>
      </c>
      <c r="D1708" s="46">
        <v>260</v>
      </c>
      <c r="E1708" s="24">
        <v>27992.403846153848</v>
      </c>
      <c r="F1708" s="19">
        <f t="shared" si="78"/>
        <v>7278025</v>
      </c>
      <c r="G1708" s="119">
        <v>2535</v>
      </c>
      <c r="H1708" s="26">
        <v>2029.7747534516766</v>
      </c>
      <c r="I1708" s="115">
        <f t="shared" si="79"/>
        <v>5145479</v>
      </c>
      <c r="J1708" s="117">
        <v>2021</v>
      </c>
      <c r="K1708" s="139">
        <f t="shared" si="80"/>
        <v>12423504</v>
      </c>
    </row>
    <row r="1709" spans="2:11">
      <c r="B1709" s="137" t="s">
        <v>1312</v>
      </c>
      <c r="C1709" s="43" t="s">
        <v>1313</v>
      </c>
      <c r="D1709" s="46">
        <v>100</v>
      </c>
      <c r="E1709" s="24">
        <v>31006.799999999999</v>
      </c>
      <c r="F1709" s="19">
        <f t="shared" si="78"/>
        <v>3100680</v>
      </c>
      <c r="G1709" s="119">
        <v>2715</v>
      </c>
      <c r="H1709" s="26">
        <v>1510.7432780847146</v>
      </c>
      <c r="I1709" s="115">
        <f t="shared" si="79"/>
        <v>4101668</v>
      </c>
      <c r="J1709" s="117">
        <v>2021</v>
      </c>
      <c r="K1709" s="139">
        <f t="shared" si="80"/>
        <v>7202348</v>
      </c>
    </row>
    <row r="1710" spans="2:11">
      <c r="B1710" s="137" t="s">
        <v>5330</v>
      </c>
      <c r="C1710" s="43" t="s">
        <v>1313</v>
      </c>
      <c r="D1710" s="46">
        <v>70</v>
      </c>
      <c r="E1710" s="24">
        <v>20810.557142857142</v>
      </c>
      <c r="F1710" s="19">
        <f t="shared" si="78"/>
        <v>1456739</v>
      </c>
      <c r="G1710" s="119">
        <v>1900.5</v>
      </c>
      <c r="H1710" s="26">
        <v>1336.9134438305709</v>
      </c>
      <c r="I1710" s="115">
        <f t="shared" si="79"/>
        <v>2540804</v>
      </c>
      <c r="J1710" s="117">
        <v>2021</v>
      </c>
      <c r="K1710" s="139">
        <f t="shared" si="80"/>
        <v>3997543</v>
      </c>
    </row>
    <row r="1711" spans="2:11">
      <c r="B1711" s="137" t="s">
        <v>1314</v>
      </c>
      <c r="C1711" s="43" t="s">
        <v>1313</v>
      </c>
      <c r="D1711" s="46">
        <v>100</v>
      </c>
      <c r="E1711" s="24">
        <v>31006.799999999999</v>
      </c>
      <c r="F1711" s="19">
        <f t="shared" si="78"/>
        <v>3100680</v>
      </c>
      <c r="G1711" s="119">
        <v>2715</v>
      </c>
      <c r="H1711" s="26">
        <v>1510.7432780847146</v>
      </c>
      <c r="I1711" s="115">
        <f t="shared" si="79"/>
        <v>4101668</v>
      </c>
      <c r="J1711" s="117">
        <v>2021</v>
      </c>
      <c r="K1711" s="139">
        <f t="shared" si="80"/>
        <v>7202348</v>
      </c>
    </row>
    <row r="1712" spans="2:11">
      <c r="B1712" s="137" t="s">
        <v>1315</v>
      </c>
      <c r="C1712" s="43" t="s">
        <v>1313</v>
      </c>
      <c r="D1712" s="46">
        <v>120</v>
      </c>
      <c r="E1712" s="24">
        <v>16534.341666666667</v>
      </c>
      <c r="F1712" s="19">
        <f t="shared" si="78"/>
        <v>1984121</v>
      </c>
      <c r="G1712" s="119">
        <v>3258</v>
      </c>
      <c r="H1712" s="26">
        <v>889.25414364640881</v>
      </c>
      <c r="I1712" s="115">
        <f t="shared" si="79"/>
        <v>2897190</v>
      </c>
      <c r="J1712" s="117">
        <v>2021</v>
      </c>
      <c r="K1712" s="139">
        <f t="shared" si="80"/>
        <v>4881311</v>
      </c>
    </row>
    <row r="1713" spans="2:11">
      <c r="B1713" s="137" t="s">
        <v>1316</v>
      </c>
      <c r="C1713" s="43" t="s">
        <v>1306</v>
      </c>
      <c r="D1713" s="46">
        <v>180</v>
      </c>
      <c r="E1713" s="24">
        <v>21068.316666666666</v>
      </c>
      <c r="F1713" s="19">
        <f t="shared" si="78"/>
        <v>3792297</v>
      </c>
      <c r="G1713" s="119">
        <v>3510</v>
      </c>
      <c r="H1713" s="26">
        <v>1195.9532763532764</v>
      </c>
      <c r="I1713" s="115">
        <f t="shared" si="79"/>
        <v>4197796</v>
      </c>
      <c r="J1713" s="117">
        <v>2021</v>
      </c>
      <c r="K1713" s="139">
        <f t="shared" si="80"/>
        <v>7990093</v>
      </c>
    </row>
    <row r="1714" spans="2:11">
      <c r="B1714" s="137" t="s">
        <v>5331</v>
      </c>
      <c r="C1714" s="43" t="s">
        <v>1306</v>
      </c>
      <c r="D1714" s="46">
        <v>230</v>
      </c>
      <c r="E1714" s="24">
        <v>18277.582608695651</v>
      </c>
      <c r="F1714" s="19">
        <f t="shared" si="78"/>
        <v>4203844</v>
      </c>
      <c r="G1714" s="119">
        <v>4485</v>
      </c>
      <c r="H1714" s="26">
        <v>836.70813823857304</v>
      </c>
      <c r="I1714" s="115">
        <f t="shared" si="79"/>
        <v>3752636</v>
      </c>
      <c r="J1714" s="117">
        <v>2021</v>
      </c>
      <c r="K1714" s="139">
        <f t="shared" si="80"/>
        <v>7956480</v>
      </c>
    </row>
    <row r="1715" spans="2:11">
      <c r="B1715" s="137" t="s">
        <v>1317</v>
      </c>
      <c r="C1715" s="43" t="s">
        <v>1313</v>
      </c>
      <c r="D1715" s="46">
        <v>120</v>
      </c>
      <c r="E1715" s="24">
        <v>12178.216666666667</v>
      </c>
      <c r="F1715" s="19">
        <f t="shared" si="78"/>
        <v>1461386</v>
      </c>
      <c r="G1715" s="119">
        <v>3888</v>
      </c>
      <c r="H1715" s="26">
        <v>1146.0920781893003</v>
      </c>
      <c r="I1715" s="115">
        <f t="shared" si="79"/>
        <v>4456006</v>
      </c>
      <c r="J1715" s="117">
        <v>2021</v>
      </c>
      <c r="K1715" s="139">
        <f t="shared" si="80"/>
        <v>5917392</v>
      </c>
    </row>
    <row r="1716" spans="2:11">
      <c r="B1716" s="137" t="s">
        <v>5332</v>
      </c>
      <c r="C1716" s="43" t="s">
        <v>1313</v>
      </c>
      <c r="D1716" s="46">
        <v>200</v>
      </c>
      <c r="E1716" s="24">
        <v>11591.14</v>
      </c>
      <c r="F1716" s="19">
        <f t="shared" si="78"/>
        <v>2318228</v>
      </c>
      <c r="G1716" s="119">
        <v>6480</v>
      </c>
      <c r="H1716" s="26">
        <v>929.9785493827161</v>
      </c>
      <c r="I1716" s="115">
        <f t="shared" si="79"/>
        <v>6026261</v>
      </c>
      <c r="J1716" s="117">
        <v>2021</v>
      </c>
      <c r="K1716" s="139">
        <f t="shared" si="80"/>
        <v>8344489</v>
      </c>
    </row>
    <row r="1717" spans="2:11">
      <c r="B1717" s="137" t="s">
        <v>5333</v>
      </c>
      <c r="C1717" s="43" t="s">
        <v>1223</v>
      </c>
      <c r="D1717" s="46">
        <v>260</v>
      </c>
      <c r="E1717" s="24">
        <v>13694.788461538461</v>
      </c>
      <c r="F1717" s="19">
        <f t="shared" si="78"/>
        <v>3560645</v>
      </c>
      <c r="G1717" s="119">
        <v>4706</v>
      </c>
      <c r="H1717" s="26">
        <v>1147.7042073948151</v>
      </c>
      <c r="I1717" s="115">
        <f t="shared" si="79"/>
        <v>5401096</v>
      </c>
      <c r="J1717" s="117">
        <v>2021</v>
      </c>
      <c r="K1717" s="139">
        <f t="shared" si="80"/>
        <v>8961741</v>
      </c>
    </row>
    <row r="1718" spans="2:11">
      <c r="B1718" s="137" t="s">
        <v>3610</v>
      </c>
      <c r="C1718" s="43" t="s">
        <v>3512</v>
      </c>
      <c r="D1718" s="46">
        <v>130</v>
      </c>
      <c r="E1718" s="24">
        <v>13512.923076923076</v>
      </c>
      <c r="F1718" s="19">
        <f t="shared" si="78"/>
        <v>1756680</v>
      </c>
      <c r="G1718" s="119">
        <v>2353</v>
      </c>
      <c r="H1718" s="26">
        <v>831.59243518912024</v>
      </c>
      <c r="I1718" s="115">
        <f t="shared" si="79"/>
        <v>1956737</v>
      </c>
      <c r="J1718" s="117">
        <v>2021</v>
      </c>
      <c r="K1718" s="139">
        <f t="shared" si="80"/>
        <v>3713417</v>
      </c>
    </row>
    <row r="1719" spans="2:11">
      <c r="B1719" s="137" t="s">
        <v>1318</v>
      </c>
      <c r="C1719" s="43" t="s">
        <v>1277</v>
      </c>
      <c r="D1719" s="46">
        <v>310</v>
      </c>
      <c r="E1719" s="24">
        <v>21698.503225806453</v>
      </c>
      <c r="F1719" s="19">
        <f t="shared" si="78"/>
        <v>6726536</v>
      </c>
      <c r="G1719" s="119">
        <v>3022.5</v>
      </c>
      <c r="H1719" s="26">
        <v>1728.1035566583953</v>
      </c>
      <c r="I1719" s="115">
        <f t="shared" si="79"/>
        <v>5223193</v>
      </c>
      <c r="J1719" s="117">
        <v>2021</v>
      </c>
      <c r="K1719" s="139">
        <f t="shared" si="80"/>
        <v>11949729</v>
      </c>
    </row>
    <row r="1720" spans="2:11">
      <c r="B1720" s="137" t="s">
        <v>1319</v>
      </c>
      <c r="C1720" s="43" t="s">
        <v>1304</v>
      </c>
      <c r="D1720" s="46">
        <v>150</v>
      </c>
      <c r="E1720" s="24">
        <v>20895.126666666667</v>
      </c>
      <c r="F1720" s="19">
        <f t="shared" si="78"/>
        <v>3134269</v>
      </c>
      <c r="G1720" s="119">
        <v>1462.5</v>
      </c>
      <c r="H1720" s="26">
        <v>3518.2762393162393</v>
      </c>
      <c r="I1720" s="115">
        <f t="shared" si="79"/>
        <v>5145479</v>
      </c>
      <c r="J1720" s="117">
        <v>2021</v>
      </c>
      <c r="K1720" s="139">
        <f t="shared" si="80"/>
        <v>8279748</v>
      </c>
    </row>
    <row r="1721" spans="2:11">
      <c r="B1721" s="137" t="s">
        <v>1320</v>
      </c>
      <c r="C1721" s="43" t="s">
        <v>1222</v>
      </c>
      <c r="D1721" s="46">
        <v>190</v>
      </c>
      <c r="E1721" s="24">
        <v>10222.568421052632</v>
      </c>
      <c r="F1721" s="19">
        <f t="shared" si="78"/>
        <v>1942288.0000000002</v>
      </c>
      <c r="G1721" s="119">
        <v>1852.5</v>
      </c>
      <c r="H1721" s="26">
        <v>2744.1392712550605</v>
      </c>
      <c r="I1721" s="115">
        <f t="shared" si="79"/>
        <v>5083518</v>
      </c>
      <c r="J1721" s="117">
        <v>2021</v>
      </c>
      <c r="K1721" s="139">
        <f t="shared" si="80"/>
        <v>7025806</v>
      </c>
    </row>
    <row r="1722" spans="2:11">
      <c r="B1722" s="137" t="s">
        <v>5334</v>
      </c>
      <c r="C1722" s="43" t="s">
        <v>1222</v>
      </c>
      <c r="D1722" s="46">
        <v>230</v>
      </c>
      <c r="E1722" s="24">
        <v>6389.913043478261</v>
      </c>
      <c r="F1722" s="19">
        <f t="shared" si="78"/>
        <v>1469680</v>
      </c>
      <c r="G1722" s="119">
        <v>2242.5</v>
      </c>
      <c r="H1722" s="26">
        <v>1464.7268673355629</v>
      </c>
      <c r="I1722" s="115">
        <f t="shared" si="79"/>
        <v>3284650</v>
      </c>
      <c r="J1722" s="117">
        <v>2021</v>
      </c>
      <c r="K1722" s="139">
        <f t="shared" si="80"/>
        <v>4754330</v>
      </c>
    </row>
    <row r="1723" spans="2:11">
      <c r="B1723" s="137" t="s">
        <v>1321</v>
      </c>
      <c r="C1723" s="43" t="s">
        <v>1230</v>
      </c>
      <c r="D1723" s="46">
        <v>560</v>
      </c>
      <c r="E1723" s="24">
        <v>7210.3107142857143</v>
      </c>
      <c r="F1723" s="19">
        <f t="shared" si="78"/>
        <v>4037774</v>
      </c>
      <c r="G1723" s="119">
        <v>5460</v>
      </c>
      <c r="H1723" s="26">
        <v>1752.7190476190476</v>
      </c>
      <c r="I1723" s="115">
        <f t="shared" si="79"/>
        <v>9569846</v>
      </c>
      <c r="J1723" s="117">
        <v>2021</v>
      </c>
      <c r="K1723" s="139">
        <f t="shared" si="80"/>
        <v>13607620</v>
      </c>
    </row>
    <row r="1724" spans="2:11">
      <c r="B1724" s="137" t="s">
        <v>1322</v>
      </c>
      <c r="C1724" s="43" t="s">
        <v>1264</v>
      </c>
      <c r="D1724" s="46">
        <v>180</v>
      </c>
      <c r="E1724" s="24">
        <v>2369.7722222222224</v>
      </c>
      <c r="F1724" s="19">
        <f t="shared" si="78"/>
        <v>426559</v>
      </c>
      <c r="G1724" s="119">
        <v>1755</v>
      </c>
      <c r="H1724" s="26">
        <v>572.86153846153843</v>
      </c>
      <c r="I1724" s="115">
        <f t="shared" si="79"/>
        <v>1005372</v>
      </c>
      <c r="J1724" s="117">
        <v>2021</v>
      </c>
      <c r="K1724" s="139">
        <f t="shared" si="80"/>
        <v>1431931</v>
      </c>
    </row>
    <row r="1725" spans="2:11">
      <c r="B1725" s="137" t="s">
        <v>1323</v>
      </c>
      <c r="C1725" s="43" t="s">
        <v>1324</v>
      </c>
      <c r="D1725" s="46">
        <v>310</v>
      </c>
      <c r="E1725" s="24">
        <v>10522.825806451612</v>
      </c>
      <c r="F1725" s="19">
        <f t="shared" si="78"/>
        <v>3262076</v>
      </c>
      <c r="G1725" s="119">
        <v>3022.5</v>
      </c>
      <c r="H1725" s="26">
        <v>1137.9642679900744</v>
      </c>
      <c r="I1725" s="115">
        <f t="shared" si="79"/>
        <v>3439497</v>
      </c>
      <c r="J1725" s="117">
        <v>2021</v>
      </c>
      <c r="K1725" s="139">
        <f t="shared" si="80"/>
        <v>6701573</v>
      </c>
    </row>
    <row r="1726" spans="2:11">
      <c r="B1726" s="137" t="s">
        <v>5335</v>
      </c>
      <c r="C1726" s="43" t="s">
        <v>1324</v>
      </c>
      <c r="D1726" s="46">
        <v>90</v>
      </c>
      <c r="E1726" s="24">
        <v>39209.888888888891</v>
      </c>
      <c r="F1726" s="19">
        <f t="shared" si="78"/>
        <v>3528890</v>
      </c>
      <c r="G1726" s="119">
        <v>1755</v>
      </c>
      <c r="H1726" s="26">
        <v>1311.3601139601139</v>
      </c>
      <c r="I1726" s="115">
        <f t="shared" si="79"/>
        <v>2301437</v>
      </c>
      <c r="J1726" s="117">
        <v>2021</v>
      </c>
      <c r="K1726" s="139">
        <f t="shared" si="80"/>
        <v>5830327</v>
      </c>
    </row>
    <row r="1727" spans="2:11">
      <c r="B1727" s="137" t="s">
        <v>1325</v>
      </c>
      <c r="C1727" s="43" t="s">
        <v>1326</v>
      </c>
      <c r="D1727" s="46">
        <v>250</v>
      </c>
      <c r="E1727" s="24">
        <v>1426.3920000000001</v>
      </c>
      <c r="F1727" s="19">
        <f t="shared" si="78"/>
        <v>356598</v>
      </c>
      <c r="G1727" s="119">
        <v>2437.5</v>
      </c>
      <c r="H1727" s="26">
        <v>714.27200000000005</v>
      </c>
      <c r="I1727" s="115">
        <f t="shared" si="79"/>
        <v>1741038.0000000002</v>
      </c>
      <c r="J1727" s="117">
        <v>2021</v>
      </c>
      <c r="K1727" s="139">
        <f t="shared" si="80"/>
        <v>2097636</v>
      </c>
    </row>
    <row r="1728" spans="2:11">
      <c r="B1728" s="137" t="s">
        <v>5336</v>
      </c>
      <c r="C1728" s="43" t="s">
        <v>1327</v>
      </c>
      <c r="D1728" s="46">
        <v>200</v>
      </c>
      <c r="E1728" s="24">
        <v>4751.55</v>
      </c>
      <c r="F1728" s="19">
        <f t="shared" si="78"/>
        <v>950310</v>
      </c>
      <c r="G1728" s="119">
        <v>1950</v>
      </c>
      <c r="H1728" s="26">
        <v>1547.6820512820514</v>
      </c>
      <c r="I1728" s="115">
        <f t="shared" si="79"/>
        <v>3017980</v>
      </c>
      <c r="J1728" s="117">
        <v>2021</v>
      </c>
      <c r="K1728" s="139">
        <f t="shared" si="80"/>
        <v>3968290</v>
      </c>
    </row>
    <row r="1729" spans="2:11">
      <c r="B1729" s="137" t="s">
        <v>1328</v>
      </c>
      <c r="C1729" s="43" t="s">
        <v>1329</v>
      </c>
      <c r="D1729" s="46">
        <v>340</v>
      </c>
      <c r="E1729" s="24">
        <v>4453.464705882353</v>
      </c>
      <c r="F1729" s="19">
        <f t="shared" si="78"/>
        <v>1514178</v>
      </c>
      <c r="G1729" s="119">
        <v>3315</v>
      </c>
      <c r="H1729" s="26">
        <v>1463.9692307692308</v>
      </c>
      <c r="I1729" s="115">
        <f t="shared" si="79"/>
        <v>4853058</v>
      </c>
      <c r="J1729" s="117">
        <v>2021</v>
      </c>
      <c r="K1729" s="139">
        <f t="shared" si="80"/>
        <v>6367236</v>
      </c>
    </row>
    <row r="1730" spans="2:11">
      <c r="B1730" s="137" t="s">
        <v>5337</v>
      </c>
      <c r="C1730" s="43" t="s">
        <v>1329</v>
      </c>
      <c r="D1730" s="46">
        <v>280</v>
      </c>
      <c r="E1730" s="24">
        <v>6804.8714285714286</v>
      </c>
      <c r="F1730" s="19">
        <f t="shared" si="78"/>
        <v>1905364</v>
      </c>
      <c r="G1730" s="119">
        <v>2730</v>
      </c>
      <c r="H1730" s="26">
        <v>1802.1919413919413</v>
      </c>
      <c r="I1730" s="115">
        <f t="shared" si="79"/>
        <v>4919984</v>
      </c>
      <c r="J1730" s="117">
        <v>2021</v>
      </c>
      <c r="K1730" s="139">
        <f t="shared" si="80"/>
        <v>6825348</v>
      </c>
    </row>
    <row r="1731" spans="2:11">
      <c r="B1731" s="137" t="s">
        <v>1330</v>
      </c>
      <c r="C1731" s="43" t="s">
        <v>1331</v>
      </c>
      <c r="D1731" s="46">
        <v>60</v>
      </c>
      <c r="E1731" s="24">
        <v>15186.216666666667</v>
      </c>
      <c r="F1731" s="19">
        <f t="shared" si="78"/>
        <v>911173</v>
      </c>
      <c r="G1731" s="119">
        <v>585</v>
      </c>
      <c r="H1731" s="26">
        <v>2521.0119658119656</v>
      </c>
      <c r="I1731" s="115">
        <f t="shared" si="79"/>
        <v>1474792</v>
      </c>
      <c r="J1731" s="117">
        <v>2021</v>
      </c>
      <c r="K1731" s="139">
        <f t="shared" si="80"/>
        <v>2385965</v>
      </c>
    </row>
    <row r="1732" spans="2:11">
      <c r="B1732" s="137" t="s">
        <v>5338</v>
      </c>
      <c r="C1732" s="43" t="s">
        <v>1331</v>
      </c>
      <c r="D1732" s="46">
        <v>210</v>
      </c>
      <c r="E1732" s="24">
        <v>4596.5333333333338</v>
      </c>
      <c r="F1732" s="19">
        <f t="shared" si="78"/>
        <v>965272.00000000012</v>
      </c>
      <c r="G1732" s="119">
        <v>2047.5</v>
      </c>
      <c r="H1732" s="26">
        <v>1686.3462759462759</v>
      </c>
      <c r="I1732" s="115">
        <f t="shared" si="79"/>
        <v>3452794</v>
      </c>
      <c r="J1732" s="117">
        <v>2021</v>
      </c>
      <c r="K1732" s="139">
        <f t="shared" si="80"/>
        <v>4418066</v>
      </c>
    </row>
    <row r="1733" spans="2:11">
      <c r="B1733" s="137" t="s">
        <v>5339</v>
      </c>
      <c r="C1733" s="43" t="s">
        <v>1332</v>
      </c>
      <c r="D1733" s="46">
        <v>210</v>
      </c>
      <c r="E1733" s="24">
        <v>8072.9095238095242</v>
      </c>
      <c r="F1733" s="19">
        <f t="shared" si="78"/>
        <v>1695311</v>
      </c>
      <c r="G1733" s="119">
        <v>4095</v>
      </c>
      <c r="H1733" s="26">
        <v>1145.1255189255189</v>
      </c>
      <c r="I1733" s="115">
        <f t="shared" si="79"/>
        <v>4689289</v>
      </c>
      <c r="J1733" s="117">
        <v>2021</v>
      </c>
      <c r="K1733" s="139">
        <f t="shared" si="80"/>
        <v>6384600</v>
      </c>
    </row>
    <row r="1734" spans="2:11">
      <c r="B1734" s="137" t="s">
        <v>5340</v>
      </c>
      <c r="C1734" s="43" t="s">
        <v>1332</v>
      </c>
      <c r="D1734" s="46">
        <v>190</v>
      </c>
      <c r="E1734" s="24">
        <v>14365.28947368421</v>
      </c>
      <c r="F1734" s="19">
        <f t="shared" si="78"/>
        <v>2729405</v>
      </c>
      <c r="G1734" s="119">
        <v>3705</v>
      </c>
      <c r="H1734" s="26">
        <v>958.57031039136302</v>
      </c>
      <c r="I1734" s="115">
        <f t="shared" si="79"/>
        <v>3551503</v>
      </c>
      <c r="J1734" s="117">
        <v>2021</v>
      </c>
      <c r="K1734" s="139">
        <f t="shared" si="80"/>
        <v>6280908</v>
      </c>
    </row>
    <row r="1735" spans="2:11">
      <c r="B1735" s="137" t="s">
        <v>5341</v>
      </c>
      <c r="C1735" s="43" t="s">
        <v>1333</v>
      </c>
      <c r="D1735" s="46">
        <v>70</v>
      </c>
      <c r="E1735" s="24">
        <v>20441.185714285715</v>
      </c>
      <c r="F1735" s="19">
        <f t="shared" si="78"/>
        <v>1430883</v>
      </c>
      <c r="G1735" s="119">
        <v>2268</v>
      </c>
      <c r="H1735" s="26">
        <v>1089.7486772486773</v>
      </c>
      <c r="I1735" s="115">
        <f t="shared" si="79"/>
        <v>2471550</v>
      </c>
      <c r="J1735" s="117">
        <v>2021</v>
      </c>
      <c r="K1735" s="139">
        <f t="shared" si="80"/>
        <v>3902433</v>
      </c>
    </row>
    <row r="1736" spans="2:11">
      <c r="B1736" s="137" t="s">
        <v>1334</v>
      </c>
      <c r="C1736" s="43" t="s">
        <v>1335</v>
      </c>
      <c r="D1736" s="46">
        <v>280</v>
      </c>
      <c r="E1736" s="24">
        <v>11642.353571428572</v>
      </c>
      <c r="F1736" s="19">
        <f t="shared" si="78"/>
        <v>3259859</v>
      </c>
      <c r="G1736" s="119">
        <v>2730</v>
      </c>
      <c r="H1736" s="26">
        <v>2340.6681318681317</v>
      </c>
      <c r="I1736" s="115">
        <f t="shared" si="79"/>
        <v>6390023.9999999991</v>
      </c>
      <c r="J1736" s="117">
        <v>2021</v>
      </c>
      <c r="K1736" s="139">
        <f t="shared" si="80"/>
        <v>9649883</v>
      </c>
    </row>
    <row r="1737" spans="2:11">
      <c r="B1737" s="137" t="s">
        <v>5342</v>
      </c>
      <c r="C1737" s="43" t="s">
        <v>1336</v>
      </c>
      <c r="D1737" s="46">
        <v>570</v>
      </c>
      <c r="E1737" s="24">
        <v>4349.5210526315786</v>
      </c>
      <c r="F1737" s="19">
        <f t="shared" si="78"/>
        <v>2479227</v>
      </c>
      <c r="G1737" s="119">
        <v>5557.5</v>
      </c>
      <c r="H1737" s="26">
        <v>961.53072424651373</v>
      </c>
      <c r="I1737" s="115">
        <f t="shared" si="79"/>
        <v>5343707</v>
      </c>
      <c r="J1737" s="117">
        <v>2021</v>
      </c>
      <c r="K1737" s="139">
        <f t="shared" si="80"/>
        <v>7822934</v>
      </c>
    </row>
    <row r="1738" spans="2:11">
      <c r="B1738" s="137" t="s">
        <v>5343</v>
      </c>
      <c r="C1738" s="43" t="s">
        <v>1335</v>
      </c>
      <c r="D1738" s="46">
        <v>20</v>
      </c>
      <c r="E1738" s="24">
        <v>4189.55</v>
      </c>
      <c r="F1738" s="19">
        <f t="shared" si="78"/>
        <v>83791</v>
      </c>
      <c r="G1738" s="119">
        <v>195</v>
      </c>
      <c r="H1738" s="26">
        <v>2033.1538461538462</v>
      </c>
      <c r="I1738" s="115">
        <f t="shared" si="79"/>
        <v>396465</v>
      </c>
      <c r="J1738" s="117">
        <v>2021</v>
      </c>
      <c r="K1738" s="139">
        <f t="shared" si="80"/>
        <v>480256</v>
      </c>
    </row>
    <row r="1739" spans="2:11">
      <c r="B1739" s="137" t="s">
        <v>1337</v>
      </c>
      <c r="C1739" s="43" t="s">
        <v>1338</v>
      </c>
      <c r="D1739" s="46">
        <v>100</v>
      </c>
      <c r="E1739" s="24">
        <v>7427.03</v>
      </c>
      <c r="F1739" s="19">
        <f t="shared" si="78"/>
        <v>742703</v>
      </c>
      <c r="G1739" s="119">
        <v>975</v>
      </c>
      <c r="H1739" s="26">
        <v>2837.7979487179487</v>
      </c>
      <c r="I1739" s="115">
        <f t="shared" si="79"/>
        <v>2766853</v>
      </c>
      <c r="J1739" s="117">
        <v>2021</v>
      </c>
      <c r="K1739" s="139">
        <f t="shared" si="80"/>
        <v>3509556</v>
      </c>
    </row>
    <row r="1740" spans="2:11">
      <c r="B1740" s="137" t="s">
        <v>1339</v>
      </c>
      <c r="C1740" s="43" t="s">
        <v>1338</v>
      </c>
      <c r="D1740" s="46">
        <v>300</v>
      </c>
      <c r="E1740" s="24">
        <v>10308.626666666667</v>
      </c>
      <c r="F1740" s="19">
        <f t="shared" ref="F1740:F1803" si="81">IFERROR(D1740*E1740,0)</f>
        <v>3092588</v>
      </c>
      <c r="G1740" s="119">
        <v>2925</v>
      </c>
      <c r="H1740" s="26">
        <v>1809.508376068376</v>
      </c>
      <c r="I1740" s="115">
        <f t="shared" ref="I1740:I1803" si="82">IFERROR(G1740*H1740,"")</f>
        <v>5292812</v>
      </c>
      <c r="J1740" s="117">
        <v>2021</v>
      </c>
      <c r="K1740" s="139">
        <f t="shared" ref="K1740:K1803" si="83">IFERROR(ROUND((F1740+I1740),0),0)</f>
        <v>8385400</v>
      </c>
    </row>
    <row r="1741" spans="2:11">
      <c r="B1741" s="137" t="s">
        <v>1340</v>
      </c>
      <c r="C1741" s="43" t="s">
        <v>1338</v>
      </c>
      <c r="D1741" s="46">
        <v>100</v>
      </c>
      <c r="E1741" s="24">
        <v>7427.03</v>
      </c>
      <c r="F1741" s="19">
        <f t="shared" si="81"/>
        <v>742703</v>
      </c>
      <c r="G1741" s="119">
        <v>975</v>
      </c>
      <c r="H1741" s="26">
        <v>2837.7979487179487</v>
      </c>
      <c r="I1741" s="115">
        <f t="shared" si="82"/>
        <v>2766853</v>
      </c>
      <c r="J1741" s="117">
        <v>2021</v>
      </c>
      <c r="K1741" s="139">
        <f t="shared" si="83"/>
        <v>3509556</v>
      </c>
    </row>
    <row r="1742" spans="2:11">
      <c r="B1742" s="137" t="s">
        <v>1341</v>
      </c>
      <c r="C1742" s="43" t="s">
        <v>1342</v>
      </c>
      <c r="D1742" s="46">
        <v>260</v>
      </c>
      <c r="E1742" s="24">
        <v>7485.080769230769</v>
      </c>
      <c r="F1742" s="19">
        <f t="shared" si="81"/>
        <v>1946121</v>
      </c>
      <c r="G1742" s="119">
        <v>5070</v>
      </c>
      <c r="H1742" s="26">
        <v>771.3394477317554</v>
      </c>
      <c r="I1742" s="115">
        <f t="shared" si="82"/>
        <v>3910691</v>
      </c>
      <c r="J1742" s="117">
        <v>2021</v>
      </c>
      <c r="K1742" s="139">
        <f t="shared" si="83"/>
        <v>5856812</v>
      </c>
    </row>
    <row r="1743" spans="2:11">
      <c r="B1743" s="137" t="s">
        <v>1343</v>
      </c>
      <c r="C1743" s="43" t="s">
        <v>1342</v>
      </c>
      <c r="D1743" s="46">
        <v>90</v>
      </c>
      <c r="E1743" s="24">
        <v>36433.300000000003</v>
      </c>
      <c r="F1743" s="19">
        <f t="shared" si="81"/>
        <v>3278997.0000000005</v>
      </c>
      <c r="G1743" s="119">
        <v>1755</v>
      </c>
      <c r="H1743" s="26">
        <v>3009.013675213675</v>
      </c>
      <c r="I1743" s="115">
        <f t="shared" si="82"/>
        <v>5280819</v>
      </c>
      <c r="J1743" s="117">
        <v>2021</v>
      </c>
      <c r="K1743" s="139">
        <f t="shared" si="83"/>
        <v>8559816</v>
      </c>
    </row>
    <row r="1744" spans="2:11">
      <c r="B1744" s="137" t="s">
        <v>5344</v>
      </c>
      <c r="C1744" s="43" t="s">
        <v>1344</v>
      </c>
      <c r="D1744" s="46">
        <v>140</v>
      </c>
      <c r="E1744" s="24">
        <v>9749.471428571429</v>
      </c>
      <c r="F1744" s="19">
        <f t="shared" si="81"/>
        <v>1364926</v>
      </c>
      <c r="G1744" s="119">
        <v>4536</v>
      </c>
      <c r="H1744" s="26">
        <v>833.01036155202826</v>
      </c>
      <c r="I1744" s="115">
        <f t="shared" si="82"/>
        <v>3778535</v>
      </c>
      <c r="J1744" s="117">
        <v>2021</v>
      </c>
      <c r="K1744" s="139">
        <f t="shared" si="83"/>
        <v>5143461</v>
      </c>
    </row>
    <row r="1745" spans="2:11">
      <c r="B1745" s="137" t="s">
        <v>5345</v>
      </c>
      <c r="C1745" s="43" t="s">
        <v>1345</v>
      </c>
      <c r="D1745" s="46">
        <v>100</v>
      </c>
      <c r="E1745" s="24">
        <v>4864.13</v>
      </c>
      <c r="F1745" s="19">
        <f t="shared" si="81"/>
        <v>486413</v>
      </c>
      <c r="G1745" s="119">
        <v>3240</v>
      </c>
      <c r="H1745" s="26">
        <v>558.33827160493831</v>
      </c>
      <c r="I1745" s="115">
        <f t="shared" si="82"/>
        <v>1809016.0000000002</v>
      </c>
      <c r="J1745" s="117">
        <v>2021</v>
      </c>
      <c r="K1745" s="139">
        <f t="shared" si="83"/>
        <v>2295429</v>
      </c>
    </row>
    <row r="1746" spans="2:11">
      <c r="B1746" s="137" t="s">
        <v>1346</v>
      </c>
      <c r="C1746" s="43" t="s">
        <v>1345</v>
      </c>
      <c r="D1746" s="46">
        <v>200</v>
      </c>
      <c r="E1746" s="24">
        <v>12839.85</v>
      </c>
      <c r="F1746" s="19">
        <f t="shared" si="81"/>
        <v>2567970</v>
      </c>
      <c r="G1746" s="119">
        <v>6480</v>
      </c>
      <c r="H1746" s="26">
        <v>1237.2398148148147</v>
      </c>
      <c r="I1746" s="115">
        <f t="shared" si="82"/>
        <v>8017313.9999999991</v>
      </c>
      <c r="J1746" s="117">
        <v>2021</v>
      </c>
      <c r="K1746" s="139">
        <f t="shared" si="83"/>
        <v>10585284</v>
      </c>
    </row>
    <row r="1747" spans="2:11">
      <c r="B1747" s="137" t="s">
        <v>5346</v>
      </c>
      <c r="C1747" s="43" t="s">
        <v>1345</v>
      </c>
      <c r="D1747" s="46">
        <v>390</v>
      </c>
      <c r="E1747" s="24">
        <v>14007.897435897436</v>
      </c>
      <c r="F1747" s="19">
        <f t="shared" si="81"/>
        <v>5463080</v>
      </c>
      <c r="G1747" s="119">
        <v>12636</v>
      </c>
      <c r="H1747" s="26">
        <v>707.3633270022159</v>
      </c>
      <c r="I1747" s="115">
        <f t="shared" si="82"/>
        <v>8938243</v>
      </c>
      <c r="J1747" s="117">
        <v>2021</v>
      </c>
      <c r="K1747" s="139">
        <f t="shared" si="83"/>
        <v>14401323</v>
      </c>
    </row>
    <row r="1748" spans="2:11">
      <c r="B1748" s="137" t="s">
        <v>1347</v>
      </c>
      <c r="C1748" s="43" t="s">
        <v>1348</v>
      </c>
      <c r="D1748" s="46">
        <v>290</v>
      </c>
      <c r="E1748" s="24">
        <v>3814.9551724137932</v>
      </c>
      <c r="F1748" s="19">
        <f t="shared" si="81"/>
        <v>1106337</v>
      </c>
      <c r="G1748" s="119">
        <v>2827.5</v>
      </c>
      <c r="H1748" s="26">
        <v>1881.2993810786913</v>
      </c>
      <c r="I1748" s="115">
        <f t="shared" si="82"/>
        <v>5319374</v>
      </c>
      <c r="J1748" s="117">
        <v>2021</v>
      </c>
      <c r="K1748" s="139">
        <f t="shared" si="83"/>
        <v>6425711</v>
      </c>
    </row>
    <row r="1749" spans="2:11">
      <c r="B1749" s="137" t="s">
        <v>5347</v>
      </c>
      <c r="C1749" s="43" t="s">
        <v>1349</v>
      </c>
      <c r="D1749" s="46">
        <v>230</v>
      </c>
      <c r="E1749" s="24">
        <v>14522.626086956521</v>
      </c>
      <c r="F1749" s="19">
        <f t="shared" si="81"/>
        <v>3340204</v>
      </c>
      <c r="G1749" s="119">
        <v>4163</v>
      </c>
      <c r="H1749" s="26">
        <v>964.92793658419407</v>
      </c>
      <c r="I1749" s="115">
        <f t="shared" si="82"/>
        <v>4016995</v>
      </c>
      <c r="J1749" s="117">
        <v>2021</v>
      </c>
      <c r="K1749" s="139">
        <f t="shared" si="83"/>
        <v>7357199</v>
      </c>
    </row>
    <row r="1750" spans="2:11">
      <c r="B1750" s="137" t="s">
        <v>5348</v>
      </c>
      <c r="C1750" s="43" t="s">
        <v>1349</v>
      </c>
      <c r="D1750" s="46">
        <v>520</v>
      </c>
      <c r="E1750" s="24">
        <v>4815.1961538461537</v>
      </c>
      <c r="F1750" s="19">
        <f t="shared" si="81"/>
        <v>2503902</v>
      </c>
      <c r="G1750" s="119">
        <v>9412</v>
      </c>
      <c r="H1750" s="26">
        <v>486.11166595835107</v>
      </c>
      <c r="I1750" s="115">
        <f t="shared" si="82"/>
        <v>4575283</v>
      </c>
      <c r="J1750" s="117">
        <v>2021</v>
      </c>
      <c r="K1750" s="139">
        <f t="shared" si="83"/>
        <v>7079185</v>
      </c>
    </row>
    <row r="1751" spans="2:11">
      <c r="B1751" s="137" t="s">
        <v>1350</v>
      </c>
      <c r="C1751" s="43" t="s">
        <v>1351</v>
      </c>
      <c r="D1751" s="46">
        <v>330</v>
      </c>
      <c r="E1751" s="24">
        <v>3808.6181818181817</v>
      </c>
      <c r="F1751" s="19">
        <f t="shared" si="81"/>
        <v>1256844</v>
      </c>
      <c r="G1751" s="119">
        <v>3217.5</v>
      </c>
      <c r="H1751" s="26">
        <v>869.84957264957268</v>
      </c>
      <c r="I1751" s="115">
        <f t="shared" si="82"/>
        <v>2798741</v>
      </c>
      <c r="J1751" s="117">
        <v>2021</v>
      </c>
      <c r="K1751" s="139">
        <f t="shared" si="83"/>
        <v>4055585</v>
      </c>
    </row>
    <row r="1752" spans="2:11">
      <c r="B1752" s="137" t="s">
        <v>5349</v>
      </c>
      <c r="C1752" s="43" t="s">
        <v>1352</v>
      </c>
      <c r="D1752" s="46">
        <v>240</v>
      </c>
      <c r="E1752" s="24">
        <v>6017.9833333333336</v>
      </c>
      <c r="F1752" s="19">
        <f t="shared" si="81"/>
        <v>1444316</v>
      </c>
      <c r="G1752" s="119">
        <v>2340</v>
      </c>
      <c r="H1752" s="26">
        <v>1929.3427350427351</v>
      </c>
      <c r="I1752" s="115">
        <f t="shared" si="82"/>
        <v>4514662</v>
      </c>
      <c r="J1752" s="117">
        <v>2021</v>
      </c>
      <c r="K1752" s="139">
        <f t="shared" si="83"/>
        <v>5958978</v>
      </c>
    </row>
    <row r="1753" spans="2:11">
      <c r="B1753" s="137" t="s">
        <v>1353</v>
      </c>
      <c r="C1753" s="43" t="s">
        <v>1351</v>
      </c>
      <c r="D1753" s="46">
        <v>330</v>
      </c>
      <c r="E1753" s="24">
        <v>3808.6181818181817</v>
      </c>
      <c r="F1753" s="19">
        <f t="shared" si="81"/>
        <v>1256844</v>
      </c>
      <c r="G1753" s="119">
        <v>3217.5</v>
      </c>
      <c r="H1753" s="26">
        <v>869.84957264957268</v>
      </c>
      <c r="I1753" s="115">
        <f t="shared" si="82"/>
        <v>2798741</v>
      </c>
      <c r="J1753" s="117">
        <v>2021</v>
      </c>
      <c r="K1753" s="139">
        <f t="shared" si="83"/>
        <v>4055585</v>
      </c>
    </row>
    <row r="1754" spans="2:11">
      <c r="B1754" s="137" t="s">
        <v>5350</v>
      </c>
      <c r="C1754" s="43" t="s">
        <v>1351</v>
      </c>
      <c r="D1754" s="46">
        <v>410</v>
      </c>
      <c r="E1754" s="24">
        <v>12083.343902439025</v>
      </c>
      <c r="F1754" s="19">
        <f t="shared" si="81"/>
        <v>4954171</v>
      </c>
      <c r="G1754" s="119">
        <v>3997.5</v>
      </c>
      <c r="H1754" s="26">
        <v>1749.0986866791745</v>
      </c>
      <c r="I1754" s="115">
        <f t="shared" si="82"/>
        <v>6992022</v>
      </c>
      <c r="J1754" s="117">
        <v>2021</v>
      </c>
      <c r="K1754" s="139">
        <f t="shared" si="83"/>
        <v>11946193</v>
      </c>
    </row>
    <row r="1755" spans="2:11">
      <c r="B1755" s="137" t="s">
        <v>1354</v>
      </c>
      <c r="C1755" s="43" t="s">
        <v>1348</v>
      </c>
      <c r="D1755" s="46">
        <v>290</v>
      </c>
      <c r="E1755" s="24">
        <v>3814.9551724137932</v>
      </c>
      <c r="F1755" s="19">
        <f t="shared" si="81"/>
        <v>1106337</v>
      </c>
      <c r="G1755" s="119">
        <v>2827.5</v>
      </c>
      <c r="H1755" s="26">
        <v>1881.2993810786913</v>
      </c>
      <c r="I1755" s="115">
        <f t="shared" si="82"/>
        <v>5319374</v>
      </c>
      <c r="J1755" s="117">
        <v>2021</v>
      </c>
      <c r="K1755" s="139">
        <f t="shared" si="83"/>
        <v>6425711</v>
      </c>
    </row>
    <row r="1756" spans="2:11">
      <c r="B1756" s="137" t="s">
        <v>1355</v>
      </c>
      <c r="C1756" s="43" t="s">
        <v>1356</v>
      </c>
      <c r="D1756" s="46">
        <v>230</v>
      </c>
      <c r="E1756" s="24">
        <v>13066.691304347825</v>
      </c>
      <c r="F1756" s="19">
        <f t="shared" si="81"/>
        <v>3005339</v>
      </c>
      <c r="G1756" s="119">
        <v>2242.5</v>
      </c>
      <c r="H1756" s="26">
        <v>1014.9172798216276</v>
      </c>
      <c r="I1756" s="115">
        <f t="shared" si="82"/>
        <v>2275952</v>
      </c>
      <c r="J1756" s="117">
        <v>2021</v>
      </c>
      <c r="K1756" s="139">
        <f t="shared" si="83"/>
        <v>5281291</v>
      </c>
    </row>
    <row r="1757" spans="2:11">
      <c r="B1757" s="137" t="s">
        <v>5351</v>
      </c>
      <c r="C1757" s="43" t="s">
        <v>1356</v>
      </c>
      <c r="D1757" s="46">
        <v>460</v>
      </c>
      <c r="E1757" s="24">
        <v>15851.704347826088</v>
      </c>
      <c r="F1757" s="19">
        <f t="shared" si="81"/>
        <v>7291784</v>
      </c>
      <c r="G1757" s="119">
        <v>4485</v>
      </c>
      <c r="H1757" s="26">
        <v>923.31794871794875</v>
      </c>
      <c r="I1757" s="115">
        <f t="shared" si="82"/>
        <v>4141081</v>
      </c>
      <c r="J1757" s="117">
        <v>2021</v>
      </c>
      <c r="K1757" s="139">
        <f t="shared" si="83"/>
        <v>11432865</v>
      </c>
    </row>
    <row r="1758" spans="2:11">
      <c r="B1758" s="137" t="s">
        <v>5352</v>
      </c>
      <c r="C1758" s="43" t="s">
        <v>1357</v>
      </c>
      <c r="D1758" s="46">
        <v>580</v>
      </c>
      <c r="E1758" s="24">
        <v>21897.710344827585</v>
      </c>
      <c r="F1758" s="19">
        <f t="shared" si="81"/>
        <v>12700672</v>
      </c>
      <c r="G1758" s="119">
        <v>10498</v>
      </c>
      <c r="H1758" s="26">
        <v>499.48656887026101</v>
      </c>
      <c r="I1758" s="115">
        <f t="shared" si="82"/>
        <v>5243610</v>
      </c>
      <c r="J1758" s="117">
        <v>2021</v>
      </c>
      <c r="K1758" s="139">
        <f t="shared" si="83"/>
        <v>17944282</v>
      </c>
    </row>
    <row r="1759" spans="2:11">
      <c r="B1759" s="137" t="s">
        <v>5353</v>
      </c>
      <c r="C1759" s="43" t="s">
        <v>1357</v>
      </c>
      <c r="D1759" s="46">
        <v>900</v>
      </c>
      <c r="E1759" s="24">
        <v>12522.47</v>
      </c>
      <c r="F1759" s="19">
        <f t="shared" si="81"/>
        <v>11270223</v>
      </c>
      <c r="G1759" s="119">
        <v>16290</v>
      </c>
      <c r="H1759" s="26">
        <v>451.18508287292815</v>
      </c>
      <c r="I1759" s="115">
        <f t="shared" si="82"/>
        <v>7349805</v>
      </c>
      <c r="J1759" s="117">
        <v>2021</v>
      </c>
      <c r="K1759" s="139">
        <f t="shared" si="83"/>
        <v>18620028</v>
      </c>
    </row>
    <row r="1760" spans="2:11">
      <c r="B1760" s="137" t="s">
        <v>1358</v>
      </c>
      <c r="C1760" s="43" t="s">
        <v>1359</v>
      </c>
      <c r="D1760" s="46">
        <v>440</v>
      </c>
      <c r="E1760" s="24">
        <v>17083.395454545454</v>
      </c>
      <c r="F1760" s="19">
        <f t="shared" si="81"/>
        <v>7516694</v>
      </c>
      <c r="G1760" s="119">
        <v>4290</v>
      </c>
      <c r="H1760" s="26">
        <v>667.05337995337993</v>
      </c>
      <c r="I1760" s="115">
        <f t="shared" si="82"/>
        <v>2861659</v>
      </c>
      <c r="J1760" s="117">
        <v>2021</v>
      </c>
      <c r="K1760" s="139">
        <f t="shared" si="83"/>
        <v>10378353</v>
      </c>
    </row>
    <row r="1761" spans="2:11">
      <c r="B1761" s="137" t="s">
        <v>1360</v>
      </c>
      <c r="C1761" s="43" t="s">
        <v>1357</v>
      </c>
      <c r="D1761" s="46">
        <v>350</v>
      </c>
      <c r="E1761" s="24">
        <v>19047.357142857141</v>
      </c>
      <c r="F1761" s="19">
        <f t="shared" si="81"/>
        <v>6666574.9999999991</v>
      </c>
      <c r="G1761" s="119">
        <v>3412.5</v>
      </c>
      <c r="H1761" s="26">
        <v>837.76996336996342</v>
      </c>
      <c r="I1761" s="115">
        <f t="shared" si="82"/>
        <v>2858890</v>
      </c>
      <c r="J1761" s="117">
        <v>2021</v>
      </c>
      <c r="K1761" s="139">
        <f t="shared" si="83"/>
        <v>9525465</v>
      </c>
    </row>
    <row r="1762" spans="2:11">
      <c r="B1762" s="137" t="s">
        <v>5354</v>
      </c>
      <c r="C1762" s="43" t="s">
        <v>1357</v>
      </c>
      <c r="D1762" s="46">
        <v>120</v>
      </c>
      <c r="E1762" s="24">
        <v>12054.883333333333</v>
      </c>
      <c r="F1762" s="19">
        <f t="shared" si="81"/>
        <v>1446586</v>
      </c>
      <c r="G1762" s="119">
        <v>1170</v>
      </c>
      <c r="H1762" s="26">
        <v>1122.5324786324786</v>
      </c>
      <c r="I1762" s="115">
        <f t="shared" si="82"/>
        <v>1313363</v>
      </c>
      <c r="J1762" s="117">
        <v>2021</v>
      </c>
      <c r="K1762" s="139">
        <f t="shared" si="83"/>
        <v>2759949</v>
      </c>
    </row>
    <row r="1763" spans="2:11">
      <c r="B1763" s="137" t="s">
        <v>1361</v>
      </c>
      <c r="C1763" s="43" t="s">
        <v>1356</v>
      </c>
      <c r="D1763" s="46">
        <v>230</v>
      </c>
      <c r="E1763" s="24">
        <v>13066.691304347825</v>
      </c>
      <c r="F1763" s="19">
        <f t="shared" si="81"/>
        <v>3005339</v>
      </c>
      <c r="G1763" s="119">
        <v>2242.5</v>
      </c>
      <c r="H1763" s="26">
        <v>1014.9172798216276</v>
      </c>
      <c r="I1763" s="115">
        <f t="shared" si="82"/>
        <v>2275952</v>
      </c>
      <c r="J1763" s="117">
        <v>2021</v>
      </c>
      <c r="K1763" s="139">
        <f t="shared" si="83"/>
        <v>5281291</v>
      </c>
    </row>
    <row r="1764" spans="2:11">
      <c r="B1764" s="137" t="s">
        <v>1362</v>
      </c>
      <c r="C1764" s="43" t="s">
        <v>1363</v>
      </c>
      <c r="D1764" s="46">
        <v>340</v>
      </c>
      <c r="E1764" s="24">
        <v>6610.7117647058822</v>
      </c>
      <c r="F1764" s="19">
        <f t="shared" si="81"/>
        <v>2247642</v>
      </c>
      <c r="G1764" s="119">
        <v>3315</v>
      </c>
      <c r="H1764" s="26">
        <v>769.48355957767717</v>
      </c>
      <c r="I1764" s="115">
        <f t="shared" si="82"/>
        <v>2550838</v>
      </c>
      <c r="J1764" s="117">
        <v>2021</v>
      </c>
      <c r="K1764" s="139">
        <f t="shared" si="83"/>
        <v>4798480</v>
      </c>
    </row>
    <row r="1765" spans="2:11">
      <c r="B1765" s="137" t="s">
        <v>1364</v>
      </c>
      <c r="C1765" s="43" t="s">
        <v>1356</v>
      </c>
      <c r="D1765" s="46">
        <v>220</v>
      </c>
      <c r="E1765" s="24">
        <v>9783.0863636363629</v>
      </c>
      <c r="F1765" s="19">
        <f t="shared" si="81"/>
        <v>2152279</v>
      </c>
      <c r="G1765" s="119">
        <v>2145</v>
      </c>
      <c r="H1765" s="26">
        <v>1498.7188811188812</v>
      </c>
      <c r="I1765" s="115">
        <f t="shared" si="82"/>
        <v>3214752</v>
      </c>
      <c r="J1765" s="117">
        <v>2021</v>
      </c>
      <c r="K1765" s="139">
        <f t="shared" si="83"/>
        <v>5367031</v>
      </c>
    </row>
    <row r="1766" spans="2:11">
      <c r="B1766" s="137" t="s">
        <v>1365</v>
      </c>
      <c r="C1766" s="43" t="s">
        <v>1363</v>
      </c>
      <c r="D1766" s="46">
        <v>560</v>
      </c>
      <c r="E1766" s="24">
        <v>11189.398214285715</v>
      </c>
      <c r="F1766" s="19">
        <f t="shared" si="81"/>
        <v>6266063</v>
      </c>
      <c r="G1766" s="119">
        <v>5460</v>
      </c>
      <c r="H1766" s="26">
        <v>628.51465201465203</v>
      </c>
      <c r="I1766" s="115">
        <f t="shared" si="82"/>
        <v>3431690</v>
      </c>
      <c r="J1766" s="117">
        <v>2021</v>
      </c>
      <c r="K1766" s="139">
        <f t="shared" si="83"/>
        <v>9697753</v>
      </c>
    </row>
    <row r="1767" spans="2:11">
      <c r="B1767" s="137" t="s">
        <v>1366</v>
      </c>
      <c r="C1767" s="43" t="s">
        <v>1359</v>
      </c>
      <c r="D1767" s="46">
        <v>210</v>
      </c>
      <c r="E1767" s="24">
        <v>10953.866666666667</v>
      </c>
      <c r="F1767" s="19">
        <f t="shared" si="81"/>
        <v>2300312</v>
      </c>
      <c r="G1767" s="119">
        <v>2047.5</v>
      </c>
      <c r="H1767" s="26">
        <v>296.33260073260072</v>
      </c>
      <c r="I1767" s="115">
        <f t="shared" si="82"/>
        <v>606741</v>
      </c>
      <c r="J1767" s="117">
        <v>2021</v>
      </c>
      <c r="K1767" s="139">
        <f t="shared" si="83"/>
        <v>2907053</v>
      </c>
    </row>
    <row r="1768" spans="2:11">
      <c r="B1768" s="137" t="s">
        <v>1367</v>
      </c>
      <c r="C1768" s="43" t="s">
        <v>1363</v>
      </c>
      <c r="D1768" s="46">
        <v>340</v>
      </c>
      <c r="E1768" s="24">
        <v>6610.7117647058822</v>
      </c>
      <c r="F1768" s="19">
        <f t="shared" si="81"/>
        <v>2247642</v>
      </c>
      <c r="G1768" s="119">
        <v>3315</v>
      </c>
      <c r="H1768" s="26">
        <v>769.48355957767717</v>
      </c>
      <c r="I1768" s="115">
        <f t="shared" si="82"/>
        <v>2550838</v>
      </c>
      <c r="J1768" s="117">
        <v>2021</v>
      </c>
      <c r="K1768" s="139">
        <f t="shared" si="83"/>
        <v>4798480</v>
      </c>
    </row>
    <row r="1769" spans="2:11">
      <c r="B1769" s="137" t="s">
        <v>1368</v>
      </c>
      <c r="C1769" s="43" t="s">
        <v>1363</v>
      </c>
      <c r="D1769" s="46">
        <v>560</v>
      </c>
      <c r="E1769" s="24">
        <v>11189.398214285715</v>
      </c>
      <c r="F1769" s="19">
        <f t="shared" si="81"/>
        <v>6266063</v>
      </c>
      <c r="G1769" s="119">
        <v>5460</v>
      </c>
      <c r="H1769" s="26">
        <v>628.51465201465203</v>
      </c>
      <c r="I1769" s="115">
        <f t="shared" si="82"/>
        <v>3431690</v>
      </c>
      <c r="J1769" s="117">
        <v>2021</v>
      </c>
      <c r="K1769" s="139">
        <f t="shared" si="83"/>
        <v>9697753</v>
      </c>
    </row>
    <row r="1770" spans="2:11">
      <c r="B1770" s="137" t="s">
        <v>1369</v>
      </c>
      <c r="C1770" s="43" t="s">
        <v>1359</v>
      </c>
      <c r="D1770" s="46">
        <v>210</v>
      </c>
      <c r="E1770" s="24">
        <v>10953.866666666667</v>
      </c>
      <c r="F1770" s="19">
        <f t="shared" si="81"/>
        <v>2300312</v>
      </c>
      <c r="G1770" s="119">
        <v>2047.5</v>
      </c>
      <c r="H1770" s="26">
        <v>296.33260073260072</v>
      </c>
      <c r="I1770" s="115">
        <f t="shared" si="82"/>
        <v>606741</v>
      </c>
      <c r="J1770" s="117">
        <v>2021</v>
      </c>
      <c r="K1770" s="139">
        <f t="shared" si="83"/>
        <v>2907053</v>
      </c>
    </row>
    <row r="1771" spans="2:11">
      <c r="B1771" s="137" t="s">
        <v>1370</v>
      </c>
      <c r="C1771" s="43" t="s">
        <v>1359</v>
      </c>
      <c r="D1771" s="46">
        <v>200</v>
      </c>
      <c r="E1771" s="24">
        <v>8032.1350000000002</v>
      </c>
      <c r="F1771" s="19">
        <f t="shared" si="81"/>
        <v>1606427</v>
      </c>
      <c r="G1771" s="119">
        <v>1950</v>
      </c>
      <c r="H1771" s="26">
        <v>1306.3661538461538</v>
      </c>
      <c r="I1771" s="115">
        <f t="shared" si="82"/>
        <v>2547414</v>
      </c>
      <c r="J1771" s="117">
        <v>2021</v>
      </c>
      <c r="K1771" s="139">
        <f t="shared" si="83"/>
        <v>4153841</v>
      </c>
    </row>
    <row r="1772" spans="2:11">
      <c r="B1772" s="137" t="s">
        <v>1371</v>
      </c>
      <c r="C1772" s="43" t="s">
        <v>1359</v>
      </c>
      <c r="D1772" s="46">
        <v>440</v>
      </c>
      <c r="E1772" s="24">
        <v>17083.395454545454</v>
      </c>
      <c r="F1772" s="19">
        <f t="shared" si="81"/>
        <v>7516694</v>
      </c>
      <c r="G1772" s="119">
        <v>4290</v>
      </c>
      <c r="H1772" s="26">
        <v>667.05337995337993</v>
      </c>
      <c r="I1772" s="115">
        <f t="shared" si="82"/>
        <v>2861659</v>
      </c>
      <c r="J1772" s="117">
        <v>2021</v>
      </c>
      <c r="K1772" s="139">
        <f t="shared" si="83"/>
        <v>10378353</v>
      </c>
    </row>
    <row r="1773" spans="2:11">
      <c r="B1773" s="137" t="s">
        <v>1372</v>
      </c>
      <c r="C1773" s="43" t="s">
        <v>1359</v>
      </c>
      <c r="D1773" s="46">
        <v>200</v>
      </c>
      <c r="E1773" s="24">
        <v>8032.1350000000002</v>
      </c>
      <c r="F1773" s="19">
        <f t="shared" si="81"/>
        <v>1606427</v>
      </c>
      <c r="G1773" s="119">
        <v>1950</v>
      </c>
      <c r="H1773" s="26">
        <v>1306.3661538461538</v>
      </c>
      <c r="I1773" s="115">
        <f t="shared" si="82"/>
        <v>2547414</v>
      </c>
      <c r="J1773" s="117">
        <v>2021</v>
      </c>
      <c r="K1773" s="139">
        <f t="shared" si="83"/>
        <v>4153841</v>
      </c>
    </row>
    <row r="1774" spans="2:11">
      <c r="B1774" s="137" t="s">
        <v>3611</v>
      </c>
      <c r="C1774" s="43" t="s">
        <v>3512</v>
      </c>
      <c r="D1774" s="46">
        <v>460</v>
      </c>
      <c r="E1774" s="24">
        <v>8068.2630434782604</v>
      </c>
      <c r="F1774" s="19">
        <f t="shared" si="81"/>
        <v>3711401</v>
      </c>
      <c r="G1774" s="119">
        <v>4485</v>
      </c>
      <c r="H1774" s="26">
        <v>770.54292084726865</v>
      </c>
      <c r="I1774" s="115">
        <f t="shared" si="82"/>
        <v>3455885</v>
      </c>
      <c r="J1774" s="117">
        <v>2021</v>
      </c>
      <c r="K1774" s="139">
        <f t="shared" si="83"/>
        <v>7167286</v>
      </c>
    </row>
    <row r="1775" spans="2:11">
      <c r="B1775" s="137" t="s">
        <v>1373</v>
      </c>
      <c r="C1775" s="43" t="s">
        <v>1374</v>
      </c>
      <c r="D1775" s="46">
        <v>130</v>
      </c>
      <c r="E1775" s="24">
        <v>7710.1</v>
      </c>
      <c r="F1775" s="19">
        <f t="shared" si="81"/>
        <v>1002313</v>
      </c>
      <c r="G1775" s="119">
        <v>1267.5</v>
      </c>
      <c r="H1775" s="26">
        <v>691.4927021696252</v>
      </c>
      <c r="I1775" s="115">
        <f t="shared" si="82"/>
        <v>876467</v>
      </c>
      <c r="J1775" s="117">
        <v>2021</v>
      </c>
      <c r="K1775" s="139">
        <f t="shared" si="83"/>
        <v>1878780</v>
      </c>
    </row>
    <row r="1776" spans="2:11">
      <c r="B1776" s="137" t="s">
        <v>5355</v>
      </c>
      <c r="C1776" s="43" t="s">
        <v>1374</v>
      </c>
      <c r="D1776" s="46">
        <v>180</v>
      </c>
      <c r="E1776" s="24">
        <v>7369.2</v>
      </c>
      <c r="F1776" s="19">
        <f t="shared" si="81"/>
        <v>1326456</v>
      </c>
      <c r="G1776" s="119">
        <v>1755</v>
      </c>
      <c r="H1776" s="26">
        <v>1083.4376068376068</v>
      </c>
      <c r="I1776" s="115">
        <f t="shared" si="82"/>
        <v>1901433</v>
      </c>
      <c r="J1776" s="117">
        <v>2021</v>
      </c>
      <c r="K1776" s="139">
        <f t="shared" si="83"/>
        <v>3227889</v>
      </c>
    </row>
    <row r="1777" spans="2:11">
      <c r="B1777" s="137" t="s">
        <v>3612</v>
      </c>
      <c r="C1777" s="43" t="s">
        <v>3512</v>
      </c>
      <c r="D1777" s="46">
        <v>460</v>
      </c>
      <c r="E1777" s="24">
        <v>8068.2630434782604</v>
      </c>
      <c r="F1777" s="19">
        <f t="shared" si="81"/>
        <v>3711401</v>
      </c>
      <c r="G1777" s="119">
        <v>4485</v>
      </c>
      <c r="H1777" s="26">
        <v>770.54292084726865</v>
      </c>
      <c r="I1777" s="115">
        <f t="shared" si="82"/>
        <v>3455885</v>
      </c>
      <c r="J1777" s="117">
        <v>2021</v>
      </c>
      <c r="K1777" s="139">
        <f t="shared" si="83"/>
        <v>7167286</v>
      </c>
    </row>
    <row r="1778" spans="2:11">
      <c r="B1778" s="137" t="s">
        <v>3613</v>
      </c>
      <c r="C1778" s="43" t="s">
        <v>3512</v>
      </c>
      <c r="D1778" s="46">
        <v>450</v>
      </c>
      <c r="E1778" s="24">
        <v>8068.2644444444441</v>
      </c>
      <c r="F1778" s="19">
        <f t="shared" si="81"/>
        <v>3630719</v>
      </c>
      <c r="G1778" s="119">
        <v>4388</v>
      </c>
      <c r="H1778" s="26">
        <v>770.4551048313582</v>
      </c>
      <c r="I1778" s="115">
        <f t="shared" si="82"/>
        <v>3380757</v>
      </c>
      <c r="J1778" s="117">
        <v>2021</v>
      </c>
      <c r="K1778" s="139">
        <f t="shared" si="83"/>
        <v>7011476</v>
      </c>
    </row>
    <row r="1779" spans="2:11">
      <c r="B1779" s="137" t="s">
        <v>1375</v>
      </c>
      <c r="C1779" s="43" t="s">
        <v>1376</v>
      </c>
      <c r="D1779" s="46">
        <v>580</v>
      </c>
      <c r="E1779" s="24">
        <v>15892.403448275862</v>
      </c>
      <c r="F1779" s="19">
        <f t="shared" si="81"/>
        <v>9217594</v>
      </c>
      <c r="G1779" s="119">
        <v>5655</v>
      </c>
      <c r="H1779" s="26">
        <v>229.36816976127321</v>
      </c>
      <c r="I1779" s="115">
        <f t="shared" si="82"/>
        <v>1297077</v>
      </c>
      <c r="J1779" s="117">
        <v>2021</v>
      </c>
      <c r="K1779" s="139">
        <f t="shared" si="83"/>
        <v>10514671</v>
      </c>
    </row>
    <row r="1780" spans="2:11">
      <c r="B1780" s="137" t="s">
        <v>5356</v>
      </c>
      <c r="C1780" s="43" t="s">
        <v>1374</v>
      </c>
      <c r="D1780" s="46">
        <v>110</v>
      </c>
      <c r="E1780" s="24">
        <v>20158.072727272727</v>
      </c>
      <c r="F1780" s="19">
        <f t="shared" si="81"/>
        <v>2217388</v>
      </c>
      <c r="G1780" s="119">
        <v>1072.5</v>
      </c>
      <c r="H1780" s="26">
        <v>1447.5039627039628</v>
      </c>
      <c r="I1780" s="115">
        <f t="shared" si="82"/>
        <v>1552448</v>
      </c>
      <c r="J1780" s="117">
        <v>2021</v>
      </c>
      <c r="K1780" s="139">
        <f t="shared" si="83"/>
        <v>3769836</v>
      </c>
    </row>
    <row r="1781" spans="2:11">
      <c r="B1781" s="137" t="s">
        <v>5357</v>
      </c>
      <c r="C1781" s="43" t="s">
        <v>1374</v>
      </c>
      <c r="D1781" s="46">
        <v>150</v>
      </c>
      <c r="E1781" s="24">
        <v>22650.346666666668</v>
      </c>
      <c r="F1781" s="19">
        <f t="shared" si="81"/>
        <v>3397552</v>
      </c>
      <c r="G1781" s="119">
        <v>1462.5</v>
      </c>
      <c r="H1781" s="26">
        <v>1037.2758974358974</v>
      </c>
      <c r="I1781" s="115">
        <f t="shared" si="82"/>
        <v>1517016</v>
      </c>
      <c r="J1781" s="117">
        <v>2021</v>
      </c>
      <c r="K1781" s="139">
        <f t="shared" si="83"/>
        <v>4914568</v>
      </c>
    </row>
    <row r="1782" spans="2:11">
      <c r="B1782" s="137" t="s">
        <v>1377</v>
      </c>
      <c r="C1782" s="43" t="s">
        <v>1376</v>
      </c>
      <c r="D1782" s="46">
        <v>520</v>
      </c>
      <c r="E1782" s="24">
        <v>6728.7019230769229</v>
      </c>
      <c r="F1782" s="19">
        <f t="shared" si="81"/>
        <v>3498925</v>
      </c>
      <c r="G1782" s="119">
        <v>5070</v>
      </c>
      <c r="H1782" s="26">
        <v>209.66035502958579</v>
      </c>
      <c r="I1782" s="115">
        <f t="shared" si="82"/>
        <v>1062978</v>
      </c>
      <c r="J1782" s="117">
        <v>2021</v>
      </c>
      <c r="K1782" s="139">
        <f t="shared" si="83"/>
        <v>4561903</v>
      </c>
    </row>
    <row r="1783" spans="2:11">
      <c r="B1783" s="137" t="s">
        <v>3614</v>
      </c>
      <c r="C1783" s="43" t="s">
        <v>3512</v>
      </c>
      <c r="D1783" s="46">
        <v>490</v>
      </c>
      <c r="E1783" s="24">
        <v>6388.0551020408166</v>
      </c>
      <c r="F1783" s="19">
        <f t="shared" si="81"/>
        <v>3130147</v>
      </c>
      <c r="G1783" s="119">
        <v>4778</v>
      </c>
      <c r="H1783" s="26">
        <v>602.21368773545419</v>
      </c>
      <c r="I1783" s="115">
        <f t="shared" si="82"/>
        <v>2877377</v>
      </c>
      <c r="J1783" s="117">
        <v>2021</v>
      </c>
      <c r="K1783" s="139">
        <f t="shared" si="83"/>
        <v>6007524</v>
      </c>
    </row>
    <row r="1784" spans="2:11">
      <c r="B1784" s="137" t="s">
        <v>5358</v>
      </c>
      <c r="C1784" s="43" t="s">
        <v>1378</v>
      </c>
      <c r="D1784" s="46">
        <v>720</v>
      </c>
      <c r="E1784" s="24">
        <v>1280.6847222222223</v>
      </c>
      <c r="F1784" s="19">
        <f t="shared" si="81"/>
        <v>922093</v>
      </c>
      <c r="G1784" s="119">
        <v>7020</v>
      </c>
      <c r="H1784" s="26">
        <v>185.82606837606838</v>
      </c>
      <c r="I1784" s="115">
        <f t="shared" si="82"/>
        <v>1304499</v>
      </c>
      <c r="J1784" s="117">
        <v>2021</v>
      </c>
      <c r="K1784" s="139">
        <f t="shared" si="83"/>
        <v>2226592</v>
      </c>
    </row>
    <row r="1785" spans="2:11">
      <c r="B1785" s="137" t="s">
        <v>5359</v>
      </c>
      <c r="C1785" s="43" t="s">
        <v>1379</v>
      </c>
      <c r="D1785" s="46">
        <v>250</v>
      </c>
      <c r="E1785" s="24">
        <v>6429.6279999999997</v>
      </c>
      <c r="F1785" s="19">
        <f t="shared" si="81"/>
        <v>1607407</v>
      </c>
      <c r="G1785" s="119">
        <v>2437.5</v>
      </c>
      <c r="H1785" s="26">
        <v>1120.2096410256411</v>
      </c>
      <c r="I1785" s="115">
        <f t="shared" si="82"/>
        <v>2730511</v>
      </c>
      <c r="J1785" s="117">
        <v>2021</v>
      </c>
      <c r="K1785" s="139">
        <f t="shared" si="83"/>
        <v>4337918</v>
      </c>
    </row>
    <row r="1786" spans="2:11">
      <c r="B1786" s="137" t="s">
        <v>5360</v>
      </c>
      <c r="C1786" s="43" t="s">
        <v>1379</v>
      </c>
      <c r="D1786" s="46">
        <v>370</v>
      </c>
      <c r="E1786" s="24">
        <v>6676.4729729729734</v>
      </c>
      <c r="F1786" s="19">
        <f t="shared" si="81"/>
        <v>2470295</v>
      </c>
      <c r="G1786" s="119">
        <v>3607.5</v>
      </c>
      <c r="H1786" s="26">
        <v>875.72058212058209</v>
      </c>
      <c r="I1786" s="115">
        <f t="shared" si="82"/>
        <v>3159162</v>
      </c>
      <c r="J1786" s="117">
        <v>2021</v>
      </c>
      <c r="K1786" s="139">
        <f t="shared" si="83"/>
        <v>5629457</v>
      </c>
    </row>
    <row r="1787" spans="2:11">
      <c r="B1787" s="137" t="s">
        <v>1380</v>
      </c>
      <c r="C1787" s="43" t="s">
        <v>1381</v>
      </c>
      <c r="D1787" s="46">
        <v>1470</v>
      </c>
      <c r="E1787" s="24">
        <v>1147.6183673469388</v>
      </c>
      <c r="F1787" s="19">
        <f t="shared" si="81"/>
        <v>1686999</v>
      </c>
      <c r="G1787" s="119">
        <v>14332.5</v>
      </c>
      <c r="H1787" s="26">
        <v>211.6892377463806</v>
      </c>
      <c r="I1787" s="115">
        <f t="shared" si="82"/>
        <v>3034036</v>
      </c>
      <c r="J1787" s="117">
        <v>2021</v>
      </c>
      <c r="K1787" s="139">
        <f t="shared" si="83"/>
        <v>4721035</v>
      </c>
    </row>
    <row r="1788" spans="2:11">
      <c r="B1788" s="137" t="s">
        <v>5361</v>
      </c>
      <c r="C1788" s="43" t="s">
        <v>1381</v>
      </c>
      <c r="D1788" s="46">
        <v>300</v>
      </c>
      <c r="E1788" s="24">
        <v>1301.7266666666667</v>
      </c>
      <c r="F1788" s="19">
        <f t="shared" si="81"/>
        <v>390518</v>
      </c>
      <c r="G1788" s="119">
        <v>2925</v>
      </c>
      <c r="H1788" s="26">
        <v>210.6991452991453</v>
      </c>
      <c r="I1788" s="115">
        <f t="shared" si="82"/>
        <v>616295</v>
      </c>
      <c r="J1788" s="117">
        <v>2021</v>
      </c>
      <c r="K1788" s="139">
        <f t="shared" si="83"/>
        <v>1006813</v>
      </c>
    </row>
    <row r="1789" spans="2:11">
      <c r="B1789" s="137" t="s">
        <v>5362</v>
      </c>
      <c r="C1789" s="43" t="s">
        <v>1374</v>
      </c>
      <c r="D1789" s="46">
        <v>370</v>
      </c>
      <c r="E1789" s="24">
        <v>5668.2027027027025</v>
      </c>
      <c r="F1789" s="19">
        <f t="shared" si="81"/>
        <v>2097235</v>
      </c>
      <c r="G1789" s="119">
        <v>3607.5</v>
      </c>
      <c r="H1789" s="26">
        <v>719.11933471933469</v>
      </c>
      <c r="I1789" s="115">
        <f t="shared" si="82"/>
        <v>2594223</v>
      </c>
      <c r="J1789" s="117">
        <v>2021</v>
      </c>
      <c r="K1789" s="139">
        <f t="shared" si="83"/>
        <v>4691458</v>
      </c>
    </row>
    <row r="1790" spans="2:11">
      <c r="B1790" s="137" t="s">
        <v>5363</v>
      </c>
      <c r="C1790" s="43" t="s">
        <v>1374</v>
      </c>
      <c r="D1790" s="46">
        <v>240</v>
      </c>
      <c r="E1790" s="24">
        <v>6338.7250000000004</v>
      </c>
      <c r="F1790" s="19">
        <f t="shared" si="81"/>
        <v>1521294</v>
      </c>
      <c r="G1790" s="119">
        <v>2340</v>
      </c>
      <c r="H1790" s="26">
        <v>797.48803418803413</v>
      </c>
      <c r="I1790" s="115">
        <f t="shared" si="82"/>
        <v>1866121.9999999998</v>
      </c>
      <c r="J1790" s="117">
        <v>2021</v>
      </c>
      <c r="K1790" s="139">
        <f t="shared" si="83"/>
        <v>3387416</v>
      </c>
    </row>
    <row r="1791" spans="2:11">
      <c r="B1791" s="137" t="s">
        <v>1382</v>
      </c>
      <c r="C1791" s="43" t="s">
        <v>1374</v>
      </c>
      <c r="D1791" s="46">
        <v>130</v>
      </c>
      <c r="E1791" s="24">
        <v>7710.1</v>
      </c>
      <c r="F1791" s="19">
        <f t="shared" si="81"/>
        <v>1002313</v>
      </c>
      <c r="G1791" s="119">
        <v>1267.5</v>
      </c>
      <c r="H1791" s="26">
        <v>691.4927021696252</v>
      </c>
      <c r="I1791" s="115">
        <f t="shared" si="82"/>
        <v>876467</v>
      </c>
      <c r="J1791" s="117">
        <v>2021</v>
      </c>
      <c r="K1791" s="139">
        <f t="shared" si="83"/>
        <v>1878780</v>
      </c>
    </row>
    <row r="1792" spans="2:11">
      <c r="B1792" s="137" t="s">
        <v>5364</v>
      </c>
      <c r="C1792" s="43" t="s">
        <v>1374</v>
      </c>
      <c r="D1792" s="46">
        <v>1060</v>
      </c>
      <c r="E1792" s="24">
        <v>6642.9962264150945</v>
      </c>
      <c r="F1792" s="19">
        <f t="shared" si="81"/>
        <v>7041576</v>
      </c>
      <c r="G1792" s="119">
        <v>10335</v>
      </c>
      <c r="H1792" s="26">
        <v>607.30362844702472</v>
      </c>
      <c r="I1792" s="115">
        <f t="shared" si="82"/>
        <v>6276483.0000000009</v>
      </c>
      <c r="J1792" s="117">
        <v>2021</v>
      </c>
      <c r="K1792" s="139">
        <f t="shared" si="83"/>
        <v>13318059</v>
      </c>
    </row>
    <row r="1793" spans="2:11">
      <c r="B1793" s="137" t="s">
        <v>1383</v>
      </c>
      <c r="C1793" s="43" t="s">
        <v>1384</v>
      </c>
      <c r="D1793" s="46">
        <v>190</v>
      </c>
      <c r="E1793" s="24">
        <v>10023.968421052632</v>
      </c>
      <c r="F1793" s="19">
        <f t="shared" si="81"/>
        <v>1904554</v>
      </c>
      <c r="G1793" s="119">
        <v>1852.5</v>
      </c>
      <c r="H1793" s="26">
        <v>2136.1678812415653</v>
      </c>
      <c r="I1793" s="115">
        <f t="shared" si="82"/>
        <v>3957250.9999999995</v>
      </c>
      <c r="J1793" s="117">
        <v>2021</v>
      </c>
      <c r="K1793" s="139">
        <f t="shared" si="83"/>
        <v>5861805</v>
      </c>
    </row>
    <row r="1794" spans="2:11">
      <c r="B1794" s="137" t="s">
        <v>5365</v>
      </c>
      <c r="C1794" s="43" t="s">
        <v>1384</v>
      </c>
      <c r="D1794" s="46">
        <v>170</v>
      </c>
      <c r="E1794" s="24">
        <v>7631.376470588235</v>
      </c>
      <c r="F1794" s="19">
        <f t="shared" si="81"/>
        <v>1297334</v>
      </c>
      <c r="G1794" s="119">
        <v>1657.5</v>
      </c>
      <c r="H1794" s="26">
        <v>1879.1625942684766</v>
      </c>
      <c r="I1794" s="115">
        <f t="shared" si="82"/>
        <v>3114712</v>
      </c>
      <c r="J1794" s="117">
        <v>2021</v>
      </c>
      <c r="K1794" s="139">
        <f t="shared" si="83"/>
        <v>4412046</v>
      </c>
    </row>
    <row r="1795" spans="2:11">
      <c r="B1795" s="137" t="s">
        <v>5366</v>
      </c>
      <c r="C1795" s="43" t="s">
        <v>1385</v>
      </c>
      <c r="D1795" s="46">
        <v>150</v>
      </c>
      <c r="E1795" s="24">
        <v>9162.7733333333326</v>
      </c>
      <c r="F1795" s="19">
        <f t="shared" si="81"/>
        <v>1374416</v>
      </c>
      <c r="G1795" s="119">
        <v>1462.5</v>
      </c>
      <c r="H1795" s="26">
        <v>241.59521367521367</v>
      </c>
      <c r="I1795" s="115">
        <f t="shared" si="82"/>
        <v>353333</v>
      </c>
      <c r="J1795" s="117">
        <v>2021</v>
      </c>
      <c r="K1795" s="139">
        <f t="shared" si="83"/>
        <v>1727749</v>
      </c>
    </row>
    <row r="1796" spans="2:11">
      <c r="B1796" s="137" t="s">
        <v>5367</v>
      </c>
      <c r="C1796" s="43" t="s">
        <v>1385</v>
      </c>
      <c r="D1796" s="46">
        <v>310</v>
      </c>
      <c r="E1796" s="24">
        <v>5593.4548387096775</v>
      </c>
      <c r="F1796" s="19">
        <f t="shared" si="81"/>
        <v>1733971</v>
      </c>
      <c r="G1796" s="119">
        <v>3022.5</v>
      </c>
      <c r="H1796" s="26">
        <v>601.43688999172866</v>
      </c>
      <c r="I1796" s="115">
        <f t="shared" si="82"/>
        <v>1817842.9999999998</v>
      </c>
      <c r="J1796" s="117">
        <v>2021</v>
      </c>
      <c r="K1796" s="139">
        <f t="shared" si="83"/>
        <v>3551814</v>
      </c>
    </row>
    <row r="1797" spans="2:11">
      <c r="B1797" s="137" t="s">
        <v>1386</v>
      </c>
      <c r="C1797" s="43" t="s">
        <v>1387</v>
      </c>
      <c r="D1797" s="46">
        <v>290</v>
      </c>
      <c r="E1797" s="24">
        <v>7114.2379310344832</v>
      </c>
      <c r="F1797" s="19">
        <f t="shared" si="81"/>
        <v>2063129</v>
      </c>
      <c r="G1797" s="119">
        <v>2827.5</v>
      </c>
      <c r="H1797" s="26">
        <v>899.29372236958443</v>
      </c>
      <c r="I1797" s="115">
        <f t="shared" si="82"/>
        <v>2542753</v>
      </c>
      <c r="J1797" s="117">
        <v>2021</v>
      </c>
      <c r="K1797" s="139">
        <f t="shared" si="83"/>
        <v>4605882</v>
      </c>
    </row>
    <row r="1798" spans="2:11">
      <c r="B1798" s="137" t="s">
        <v>5368</v>
      </c>
      <c r="C1798" s="43" t="s">
        <v>1387</v>
      </c>
      <c r="D1798" s="46">
        <v>330</v>
      </c>
      <c r="E1798" s="24">
        <v>4553.7848484848482</v>
      </c>
      <c r="F1798" s="19">
        <f t="shared" si="81"/>
        <v>1502749</v>
      </c>
      <c r="G1798" s="119">
        <v>3217.5</v>
      </c>
      <c r="H1798" s="26">
        <v>907.58073038073042</v>
      </c>
      <c r="I1798" s="115">
        <f t="shared" si="82"/>
        <v>2920141</v>
      </c>
      <c r="J1798" s="117">
        <v>2021</v>
      </c>
      <c r="K1798" s="139">
        <f t="shared" si="83"/>
        <v>4422890</v>
      </c>
    </row>
    <row r="1799" spans="2:11">
      <c r="B1799" s="137" t="s">
        <v>1388</v>
      </c>
      <c r="C1799" s="43" t="s">
        <v>1389</v>
      </c>
      <c r="D1799" s="46">
        <v>440</v>
      </c>
      <c r="E1799" s="24">
        <v>1069.0159090909092</v>
      </c>
      <c r="F1799" s="19">
        <f t="shared" si="81"/>
        <v>470367.00000000006</v>
      </c>
      <c r="G1799" s="119">
        <v>4290</v>
      </c>
      <c r="H1799" s="26">
        <v>1505.5589743589744</v>
      </c>
      <c r="I1799" s="115">
        <f t="shared" si="82"/>
        <v>6458848</v>
      </c>
      <c r="J1799" s="117">
        <v>2021</v>
      </c>
      <c r="K1799" s="139">
        <f t="shared" si="83"/>
        <v>6929215</v>
      </c>
    </row>
    <row r="1800" spans="2:11">
      <c r="B1800" s="137" t="s">
        <v>5369</v>
      </c>
      <c r="C1800" s="43" t="s">
        <v>1390</v>
      </c>
      <c r="D1800" s="46">
        <v>650</v>
      </c>
      <c r="E1800" s="24">
        <v>12078.836923076922</v>
      </c>
      <c r="F1800" s="19">
        <f t="shared" si="81"/>
        <v>7851243.9999999991</v>
      </c>
      <c r="G1800" s="119">
        <v>6337.5</v>
      </c>
      <c r="H1800" s="26">
        <v>1616.7018540433926</v>
      </c>
      <c r="I1800" s="115">
        <f t="shared" si="82"/>
        <v>10245848</v>
      </c>
      <c r="J1800" s="117">
        <v>2021</v>
      </c>
      <c r="K1800" s="139">
        <f t="shared" si="83"/>
        <v>18097092</v>
      </c>
    </row>
    <row r="1801" spans="2:11">
      <c r="B1801" s="137" t="s">
        <v>1391</v>
      </c>
      <c r="C1801" s="43" t="s">
        <v>341</v>
      </c>
      <c r="D1801" s="46">
        <v>130</v>
      </c>
      <c r="E1801" s="24">
        <v>4303.3461538461543</v>
      </c>
      <c r="F1801" s="19">
        <f t="shared" si="81"/>
        <v>559435</v>
      </c>
      <c r="G1801" s="119">
        <v>1267.5</v>
      </c>
      <c r="H1801" s="26">
        <v>2149.3798816568046</v>
      </c>
      <c r="I1801" s="115">
        <f t="shared" si="82"/>
        <v>2724339</v>
      </c>
      <c r="J1801" s="117">
        <v>2021</v>
      </c>
      <c r="K1801" s="139">
        <f t="shared" si="83"/>
        <v>3283774</v>
      </c>
    </row>
    <row r="1802" spans="2:11">
      <c r="B1802" s="137" t="s">
        <v>1392</v>
      </c>
      <c r="C1802" s="43" t="s">
        <v>341</v>
      </c>
      <c r="D1802" s="46">
        <v>390</v>
      </c>
      <c r="E1802" s="24">
        <v>15981.797435897435</v>
      </c>
      <c r="F1802" s="19">
        <f t="shared" si="81"/>
        <v>6232901</v>
      </c>
      <c r="G1802" s="119">
        <v>3802.5</v>
      </c>
      <c r="H1802" s="26">
        <v>1890.8823142669296</v>
      </c>
      <c r="I1802" s="115">
        <f t="shared" si="82"/>
        <v>7190080</v>
      </c>
      <c r="J1802" s="117">
        <v>2021</v>
      </c>
      <c r="K1802" s="139">
        <f t="shared" si="83"/>
        <v>13422981</v>
      </c>
    </row>
    <row r="1803" spans="2:11">
      <c r="B1803" s="137" t="s">
        <v>1393</v>
      </c>
      <c r="C1803" s="43" t="s">
        <v>1394</v>
      </c>
      <c r="D1803" s="46">
        <v>290</v>
      </c>
      <c r="E1803" s="24">
        <v>19652.372413793102</v>
      </c>
      <c r="F1803" s="19">
        <f t="shared" si="81"/>
        <v>5699188</v>
      </c>
      <c r="G1803" s="119">
        <v>5249</v>
      </c>
      <c r="H1803" s="26">
        <v>1136.567155648695</v>
      </c>
      <c r="I1803" s="115">
        <f t="shared" si="82"/>
        <v>5965841</v>
      </c>
      <c r="J1803" s="117">
        <v>2021</v>
      </c>
      <c r="K1803" s="139">
        <f t="shared" si="83"/>
        <v>11665029</v>
      </c>
    </row>
    <row r="1804" spans="2:11">
      <c r="B1804" s="137" t="s">
        <v>5370</v>
      </c>
      <c r="C1804" s="43" t="s">
        <v>1394</v>
      </c>
      <c r="D1804" s="46">
        <v>260</v>
      </c>
      <c r="E1804" s="24">
        <v>14163.265384615384</v>
      </c>
      <c r="F1804" s="19">
        <f t="shared" ref="F1804:F1867" si="84">IFERROR(D1804*E1804,0)</f>
        <v>3682449</v>
      </c>
      <c r="G1804" s="119">
        <v>4706</v>
      </c>
      <c r="H1804" s="26">
        <v>1347.9262643433915</v>
      </c>
      <c r="I1804" s="115">
        <f t="shared" ref="I1804:I1867" si="85">IFERROR(G1804*H1804,"")</f>
        <v>6343341</v>
      </c>
      <c r="J1804" s="117">
        <v>2021</v>
      </c>
      <c r="K1804" s="139">
        <f t="shared" ref="K1804:K1867" si="86">IFERROR(ROUND((F1804+I1804),0),0)</f>
        <v>10025790</v>
      </c>
    </row>
    <row r="1805" spans="2:11">
      <c r="B1805" s="137" t="s">
        <v>1395</v>
      </c>
      <c r="C1805" s="43" t="s">
        <v>1385</v>
      </c>
      <c r="D1805" s="46">
        <v>420</v>
      </c>
      <c r="E1805" s="24">
        <v>3096.611904761905</v>
      </c>
      <c r="F1805" s="19">
        <f t="shared" si="84"/>
        <v>1300577</v>
      </c>
      <c r="G1805" s="119">
        <v>4095</v>
      </c>
      <c r="H1805" s="26">
        <v>418.82344322344323</v>
      </c>
      <c r="I1805" s="115">
        <f t="shared" si="85"/>
        <v>1715082</v>
      </c>
      <c r="J1805" s="117">
        <v>2021</v>
      </c>
      <c r="K1805" s="139">
        <f t="shared" si="86"/>
        <v>3015659</v>
      </c>
    </row>
    <row r="1806" spans="2:11">
      <c r="B1806" s="137" t="s">
        <v>5371</v>
      </c>
      <c r="C1806" s="43" t="s">
        <v>1385</v>
      </c>
      <c r="D1806" s="46">
        <v>90</v>
      </c>
      <c r="E1806" s="24">
        <v>1024.4444444444443</v>
      </c>
      <c r="F1806" s="19">
        <f t="shared" si="84"/>
        <v>92199.999999999985</v>
      </c>
      <c r="G1806" s="119">
        <v>877.5</v>
      </c>
      <c r="H1806" s="26">
        <v>1586.4011396011397</v>
      </c>
      <c r="I1806" s="115">
        <f t="shared" si="85"/>
        <v>1392067</v>
      </c>
      <c r="J1806" s="117">
        <v>2021</v>
      </c>
      <c r="K1806" s="139">
        <f t="shared" si="86"/>
        <v>1484267</v>
      </c>
    </row>
    <row r="1807" spans="2:11">
      <c r="B1807" s="137" t="s">
        <v>1396</v>
      </c>
      <c r="C1807" s="43" t="s">
        <v>1394</v>
      </c>
      <c r="D1807" s="46">
        <v>290</v>
      </c>
      <c r="E1807" s="24">
        <v>19652.372413793102</v>
      </c>
      <c r="F1807" s="19">
        <f t="shared" si="84"/>
        <v>5699188</v>
      </c>
      <c r="G1807" s="119">
        <v>5249</v>
      </c>
      <c r="H1807" s="26">
        <v>1136.567155648695</v>
      </c>
      <c r="I1807" s="115">
        <f t="shared" si="85"/>
        <v>5965841</v>
      </c>
      <c r="J1807" s="117">
        <v>2021</v>
      </c>
      <c r="K1807" s="139">
        <f t="shared" si="86"/>
        <v>11665029</v>
      </c>
    </row>
    <row r="1808" spans="2:11">
      <c r="B1808" s="137" t="s">
        <v>1397</v>
      </c>
      <c r="C1808" s="43" t="s">
        <v>1394</v>
      </c>
      <c r="D1808" s="46">
        <v>180</v>
      </c>
      <c r="E1808" s="24">
        <v>18148.144444444446</v>
      </c>
      <c r="F1808" s="19">
        <f t="shared" si="84"/>
        <v>3266666.0000000005</v>
      </c>
      <c r="G1808" s="119">
        <v>3258</v>
      </c>
      <c r="H1808" s="26">
        <v>1531.5193370165746</v>
      </c>
      <c r="I1808" s="115">
        <f t="shared" si="85"/>
        <v>4989690</v>
      </c>
      <c r="J1808" s="117">
        <v>2021</v>
      </c>
      <c r="K1808" s="139">
        <f t="shared" si="86"/>
        <v>8256356</v>
      </c>
    </row>
    <row r="1809" spans="2:11">
      <c r="B1809" s="137" t="s">
        <v>1398</v>
      </c>
      <c r="C1809" s="43" t="s">
        <v>1385</v>
      </c>
      <c r="D1809" s="46">
        <v>420</v>
      </c>
      <c r="E1809" s="24">
        <v>3096.611904761905</v>
      </c>
      <c r="F1809" s="19">
        <f t="shared" si="84"/>
        <v>1300577</v>
      </c>
      <c r="G1809" s="119">
        <v>4095</v>
      </c>
      <c r="H1809" s="26">
        <v>418.82344322344323</v>
      </c>
      <c r="I1809" s="115">
        <f t="shared" si="85"/>
        <v>1715082</v>
      </c>
      <c r="J1809" s="117">
        <v>2021</v>
      </c>
      <c r="K1809" s="139">
        <f t="shared" si="86"/>
        <v>3015659</v>
      </c>
    </row>
    <row r="1810" spans="2:11">
      <c r="B1810" s="137" t="s">
        <v>5372</v>
      </c>
      <c r="C1810" s="43" t="s">
        <v>1385</v>
      </c>
      <c r="D1810" s="46">
        <v>80</v>
      </c>
      <c r="E1810" s="24">
        <v>4262.0874999999996</v>
      </c>
      <c r="F1810" s="19">
        <f t="shared" si="84"/>
        <v>340967</v>
      </c>
      <c r="G1810" s="119">
        <v>780</v>
      </c>
      <c r="H1810" s="26">
        <v>354.59487179487178</v>
      </c>
      <c r="I1810" s="115">
        <f t="shared" si="85"/>
        <v>276584</v>
      </c>
      <c r="J1810" s="117">
        <v>2021</v>
      </c>
      <c r="K1810" s="139">
        <f t="shared" si="86"/>
        <v>617551</v>
      </c>
    </row>
    <row r="1811" spans="2:11">
      <c r="B1811" s="137" t="s">
        <v>1399</v>
      </c>
      <c r="C1811" s="43" t="s">
        <v>1400</v>
      </c>
      <c r="D1811" s="46">
        <v>170</v>
      </c>
      <c r="E1811" s="24">
        <v>6283.5058823529416</v>
      </c>
      <c r="F1811" s="19">
        <f t="shared" si="84"/>
        <v>1068196</v>
      </c>
      <c r="G1811" s="119">
        <v>1657.5</v>
      </c>
      <c r="H1811" s="26">
        <v>2440.5924585218704</v>
      </c>
      <c r="I1811" s="115">
        <f t="shared" si="85"/>
        <v>4045282</v>
      </c>
      <c r="J1811" s="117">
        <v>2021</v>
      </c>
      <c r="K1811" s="139">
        <f t="shared" si="86"/>
        <v>5113478</v>
      </c>
    </row>
    <row r="1812" spans="2:11">
      <c r="B1812" s="137" t="s">
        <v>5373</v>
      </c>
      <c r="C1812" s="43" t="s">
        <v>3512</v>
      </c>
      <c r="D1812" s="46">
        <v>110</v>
      </c>
      <c r="E1812" s="24">
        <v>16883.709090909091</v>
      </c>
      <c r="F1812" s="19">
        <f t="shared" si="84"/>
        <v>1857208</v>
      </c>
      <c r="G1812" s="119">
        <v>1072.5</v>
      </c>
      <c r="H1812" s="26">
        <v>0</v>
      </c>
      <c r="I1812" s="115">
        <f t="shared" si="85"/>
        <v>0</v>
      </c>
      <c r="J1812" s="117">
        <v>2021</v>
      </c>
      <c r="K1812" s="139">
        <f t="shared" si="86"/>
        <v>1857208</v>
      </c>
    </row>
    <row r="1813" spans="2:11">
      <c r="B1813" s="137" t="s">
        <v>1401</v>
      </c>
      <c r="C1813" s="43" t="s">
        <v>1402</v>
      </c>
      <c r="D1813" s="46">
        <v>270</v>
      </c>
      <c r="E1813" s="24">
        <v>14254.196296296297</v>
      </c>
      <c r="F1813" s="19">
        <f t="shared" si="84"/>
        <v>3848633</v>
      </c>
      <c r="G1813" s="119">
        <v>2632.5</v>
      </c>
      <c r="H1813" s="26">
        <v>1196.0045584045583</v>
      </c>
      <c r="I1813" s="115">
        <f t="shared" si="85"/>
        <v>3148482</v>
      </c>
      <c r="J1813" s="117">
        <v>2021</v>
      </c>
      <c r="K1813" s="139">
        <f t="shared" si="86"/>
        <v>6997115</v>
      </c>
    </row>
    <row r="1814" spans="2:11">
      <c r="B1814" s="137" t="s">
        <v>5374</v>
      </c>
      <c r="C1814" s="43" t="s">
        <v>1402</v>
      </c>
      <c r="D1814" s="46">
        <v>160</v>
      </c>
      <c r="E1814" s="24">
        <v>4722.84375</v>
      </c>
      <c r="F1814" s="19">
        <f t="shared" si="84"/>
        <v>755655</v>
      </c>
      <c r="G1814" s="119">
        <v>1560</v>
      </c>
      <c r="H1814" s="26">
        <v>1368.2743589743591</v>
      </c>
      <c r="I1814" s="115">
        <f t="shared" si="85"/>
        <v>2134508</v>
      </c>
      <c r="J1814" s="117">
        <v>2021</v>
      </c>
      <c r="K1814" s="139">
        <f t="shared" si="86"/>
        <v>2890163</v>
      </c>
    </row>
    <row r="1815" spans="2:11">
      <c r="B1815" s="137" t="s">
        <v>3615</v>
      </c>
      <c r="C1815" s="43" t="s">
        <v>3512</v>
      </c>
      <c r="D1815" s="46">
        <v>690</v>
      </c>
      <c r="E1815" s="24">
        <v>6388.0536231884062</v>
      </c>
      <c r="F1815" s="19">
        <f t="shared" si="84"/>
        <v>4407757</v>
      </c>
      <c r="G1815" s="119">
        <v>6728</v>
      </c>
      <c r="H1815" s="26">
        <v>602.23201545778829</v>
      </c>
      <c r="I1815" s="115">
        <f t="shared" si="85"/>
        <v>4051816.9999999995</v>
      </c>
      <c r="J1815" s="117">
        <v>2021</v>
      </c>
      <c r="K1815" s="139">
        <f t="shared" si="86"/>
        <v>8459574</v>
      </c>
    </row>
    <row r="1816" spans="2:11">
      <c r="B1816" s="137" t="s">
        <v>5375</v>
      </c>
      <c r="C1816" s="43" t="s">
        <v>1403</v>
      </c>
      <c r="D1816" s="46">
        <v>400</v>
      </c>
      <c r="E1816" s="24">
        <v>7404.2725</v>
      </c>
      <c r="F1816" s="19">
        <f t="shared" si="84"/>
        <v>2961709</v>
      </c>
      <c r="G1816" s="119">
        <v>3900</v>
      </c>
      <c r="H1816" s="26">
        <v>815.08102564102569</v>
      </c>
      <c r="I1816" s="115">
        <f t="shared" si="85"/>
        <v>3178816</v>
      </c>
      <c r="J1816" s="117">
        <v>2021</v>
      </c>
      <c r="K1816" s="139">
        <f t="shared" si="86"/>
        <v>6140525</v>
      </c>
    </row>
    <row r="1817" spans="2:11">
      <c r="B1817" s="137" t="s">
        <v>1404</v>
      </c>
      <c r="C1817" s="43" t="s">
        <v>1405</v>
      </c>
      <c r="D1817" s="46">
        <v>140</v>
      </c>
      <c r="E1817" s="24">
        <v>11041.071428571429</v>
      </c>
      <c r="F1817" s="19">
        <f t="shared" si="84"/>
        <v>1545750</v>
      </c>
      <c r="G1817" s="119">
        <v>1365</v>
      </c>
      <c r="H1817" s="26">
        <v>1468.2805860805861</v>
      </c>
      <c r="I1817" s="115">
        <f t="shared" si="85"/>
        <v>2004203</v>
      </c>
      <c r="J1817" s="117">
        <v>2021</v>
      </c>
      <c r="K1817" s="139">
        <f t="shared" si="86"/>
        <v>3549953</v>
      </c>
    </row>
    <row r="1818" spans="2:11">
      <c r="B1818" s="137" t="s">
        <v>5376</v>
      </c>
      <c r="C1818" s="43" t="s">
        <v>1405</v>
      </c>
      <c r="D1818" s="46">
        <v>500</v>
      </c>
      <c r="E1818" s="24">
        <v>14876.593999999999</v>
      </c>
      <c r="F1818" s="19">
        <f t="shared" si="84"/>
        <v>7438297</v>
      </c>
      <c r="G1818" s="119">
        <v>4875</v>
      </c>
      <c r="H1818" s="26">
        <v>735.63569230769235</v>
      </c>
      <c r="I1818" s="115">
        <f t="shared" si="85"/>
        <v>3586224</v>
      </c>
      <c r="J1818" s="117">
        <v>2021</v>
      </c>
      <c r="K1818" s="139">
        <f t="shared" si="86"/>
        <v>11024521</v>
      </c>
    </row>
    <row r="1819" spans="2:11">
      <c r="B1819" s="137" t="s">
        <v>5377</v>
      </c>
      <c r="C1819" s="43" t="s">
        <v>1406</v>
      </c>
      <c r="D1819" s="46">
        <v>140</v>
      </c>
      <c r="E1819" s="24">
        <v>5098.1785714285716</v>
      </c>
      <c r="F1819" s="19">
        <f t="shared" si="84"/>
        <v>713745</v>
      </c>
      <c r="G1819" s="119">
        <v>1365</v>
      </c>
      <c r="H1819" s="26">
        <v>1313.6688644688645</v>
      </c>
      <c r="I1819" s="115">
        <f t="shared" si="85"/>
        <v>1793158</v>
      </c>
      <c r="J1819" s="117">
        <v>2021</v>
      </c>
      <c r="K1819" s="139">
        <f t="shared" si="86"/>
        <v>2506903</v>
      </c>
    </row>
    <row r="1820" spans="2:11">
      <c r="B1820" s="137" t="s">
        <v>5378</v>
      </c>
      <c r="C1820" s="43" t="s">
        <v>1406</v>
      </c>
      <c r="D1820" s="46">
        <v>750</v>
      </c>
      <c r="E1820" s="24">
        <v>2774.2173333333335</v>
      </c>
      <c r="F1820" s="19">
        <f t="shared" si="84"/>
        <v>2080663.0000000002</v>
      </c>
      <c r="G1820" s="119">
        <v>7312.5</v>
      </c>
      <c r="H1820" s="26">
        <v>801.51712820512819</v>
      </c>
      <c r="I1820" s="115">
        <f t="shared" si="85"/>
        <v>5861094</v>
      </c>
      <c r="J1820" s="117">
        <v>2021</v>
      </c>
      <c r="K1820" s="139">
        <f t="shared" si="86"/>
        <v>7941757</v>
      </c>
    </row>
    <row r="1821" spans="2:11">
      <c r="B1821" s="137" t="s">
        <v>1407</v>
      </c>
      <c r="C1821" s="43" t="s">
        <v>1394</v>
      </c>
      <c r="D1821" s="46">
        <v>180</v>
      </c>
      <c r="E1821" s="24">
        <v>15031.133333333333</v>
      </c>
      <c r="F1821" s="19">
        <f t="shared" si="84"/>
        <v>2705604</v>
      </c>
      <c r="G1821" s="119">
        <v>3258</v>
      </c>
      <c r="H1821" s="26">
        <v>1164.597605893186</v>
      </c>
      <c r="I1821" s="115">
        <f t="shared" si="85"/>
        <v>3794259</v>
      </c>
      <c r="J1821" s="117">
        <v>2021</v>
      </c>
      <c r="K1821" s="139">
        <f t="shared" si="86"/>
        <v>6499863</v>
      </c>
    </row>
    <row r="1822" spans="2:11">
      <c r="B1822" s="137" t="s">
        <v>5379</v>
      </c>
      <c r="C1822" s="43" t="s">
        <v>1394</v>
      </c>
      <c r="D1822" s="46">
        <v>100</v>
      </c>
      <c r="E1822" s="24">
        <v>14015.08</v>
      </c>
      <c r="F1822" s="19">
        <f t="shared" si="84"/>
        <v>1401508</v>
      </c>
      <c r="G1822" s="119">
        <v>1810</v>
      </c>
      <c r="H1822" s="26">
        <v>2106.6303867403317</v>
      </c>
      <c r="I1822" s="115">
        <f t="shared" si="85"/>
        <v>3813001.0000000005</v>
      </c>
      <c r="J1822" s="117">
        <v>2021</v>
      </c>
      <c r="K1822" s="139">
        <f t="shared" si="86"/>
        <v>5214509</v>
      </c>
    </row>
    <row r="1823" spans="2:11">
      <c r="B1823" s="137" t="s">
        <v>1408</v>
      </c>
      <c r="C1823" s="43" t="s">
        <v>1409</v>
      </c>
      <c r="D1823" s="46">
        <v>100</v>
      </c>
      <c r="E1823" s="24">
        <v>6624.22</v>
      </c>
      <c r="F1823" s="19">
        <f t="shared" si="84"/>
        <v>662422</v>
      </c>
      <c r="G1823" s="119">
        <v>975</v>
      </c>
      <c r="H1823" s="26">
        <v>2320.9753846153844</v>
      </c>
      <c r="I1823" s="115">
        <f t="shared" si="85"/>
        <v>2262951</v>
      </c>
      <c r="J1823" s="117">
        <v>2021</v>
      </c>
      <c r="K1823" s="139">
        <f t="shared" si="86"/>
        <v>2925373</v>
      </c>
    </row>
    <row r="1824" spans="2:11">
      <c r="B1824" s="137" t="s">
        <v>5380</v>
      </c>
      <c r="C1824" s="43" t="s">
        <v>1409</v>
      </c>
      <c r="D1824" s="46">
        <v>270</v>
      </c>
      <c r="E1824" s="24">
        <v>10412.403703703703</v>
      </c>
      <c r="F1824" s="19">
        <f t="shared" si="84"/>
        <v>2811349</v>
      </c>
      <c r="G1824" s="119">
        <v>2632.5</v>
      </c>
      <c r="H1824" s="26">
        <v>1624.9876543209878</v>
      </c>
      <c r="I1824" s="115">
        <f t="shared" si="85"/>
        <v>4277780</v>
      </c>
      <c r="J1824" s="117">
        <v>2021</v>
      </c>
      <c r="K1824" s="139">
        <f t="shared" si="86"/>
        <v>7089129</v>
      </c>
    </row>
    <row r="1825" spans="2:11">
      <c r="B1825" s="137" t="s">
        <v>5381</v>
      </c>
      <c r="C1825" s="43" t="s">
        <v>1410</v>
      </c>
      <c r="D1825" s="46">
        <v>190</v>
      </c>
      <c r="E1825" s="24">
        <v>5329.257894736842</v>
      </c>
      <c r="F1825" s="19">
        <f t="shared" si="84"/>
        <v>1012559</v>
      </c>
      <c r="G1825" s="119">
        <v>1852.5</v>
      </c>
      <c r="H1825" s="26">
        <v>857.62968960863702</v>
      </c>
      <c r="I1825" s="115">
        <f t="shared" si="85"/>
        <v>1588759</v>
      </c>
      <c r="J1825" s="117">
        <v>2021</v>
      </c>
      <c r="K1825" s="139">
        <f t="shared" si="86"/>
        <v>2601318</v>
      </c>
    </row>
    <row r="1826" spans="2:11">
      <c r="B1826" s="137" t="s">
        <v>5382</v>
      </c>
      <c r="C1826" s="43" t="s">
        <v>1410</v>
      </c>
      <c r="D1826" s="46">
        <v>210</v>
      </c>
      <c r="E1826" s="24">
        <v>6214.9476190476189</v>
      </c>
      <c r="F1826" s="19">
        <f t="shared" si="84"/>
        <v>1305139</v>
      </c>
      <c r="G1826" s="119">
        <v>2047.5</v>
      </c>
      <c r="H1826" s="26">
        <v>1190.0239316239317</v>
      </c>
      <c r="I1826" s="115">
        <f t="shared" si="85"/>
        <v>2436574</v>
      </c>
      <c r="J1826" s="117">
        <v>2021</v>
      </c>
      <c r="K1826" s="139">
        <f t="shared" si="86"/>
        <v>3741713</v>
      </c>
    </row>
    <row r="1827" spans="2:11">
      <c r="B1827" s="137" t="s">
        <v>1411</v>
      </c>
      <c r="C1827" s="43" t="s">
        <v>1412</v>
      </c>
      <c r="D1827" s="46">
        <v>50</v>
      </c>
      <c r="E1827" s="24">
        <v>26871.3</v>
      </c>
      <c r="F1827" s="19">
        <f t="shared" si="84"/>
        <v>1343565</v>
      </c>
      <c r="G1827" s="119">
        <v>905</v>
      </c>
      <c r="H1827" s="26">
        <v>2418.2850828729283</v>
      </c>
      <c r="I1827" s="115">
        <f t="shared" si="85"/>
        <v>2188548</v>
      </c>
      <c r="J1827" s="117">
        <v>2021</v>
      </c>
      <c r="K1827" s="139">
        <f t="shared" si="86"/>
        <v>3532113</v>
      </c>
    </row>
    <row r="1828" spans="2:11">
      <c r="B1828" s="137" t="s">
        <v>5383</v>
      </c>
      <c r="C1828" s="43" t="s">
        <v>1412</v>
      </c>
      <c r="D1828" s="46">
        <v>110</v>
      </c>
      <c r="E1828" s="24">
        <v>10932.781818181818</v>
      </c>
      <c r="F1828" s="19">
        <f t="shared" si="84"/>
        <v>1202606</v>
      </c>
      <c r="G1828" s="119">
        <v>1991</v>
      </c>
      <c r="H1828" s="26">
        <v>1390.913108990457</v>
      </c>
      <c r="I1828" s="115">
        <f t="shared" si="85"/>
        <v>2769308</v>
      </c>
      <c r="J1828" s="117">
        <v>2021</v>
      </c>
      <c r="K1828" s="139">
        <f t="shared" si="86"/>
        <v>3971914</v>
      </c>
    </row>
    <row r="1829" spans="2:11">
      <c r="B1829" s="137" t="s">
        <v>1413</v>
      </c>
      <c r="C1829" s="43" t="s">
        <v>1409</v>
      </c>
      <c r="D1829" s="46">
        <v>390</v>
      </c>
      <c r="E1829" s="24">
        <v>25265.092307692306</v>
      </c>
      <c r="F1829" s="19">
        <f t="shared" si="84"/>
        <v>9853386</v>
      </c>
      <c r="G1829" s="119">
        <v>3802.5</v>
      </c>
      <c r="H1829" s="26">
        <v>1918.467587113741</v>
      </c>
      <c r="I1829" s="115">
        <f t="shared" si="85"/>
        <v>7294973</v>
      </c>
      <c r="J1829" s="117">
        <v>2021</v>
      </c>
      <c r="K1829" s="139">
        <f t="shared" si="86"/>
        <v>17148359</v>
      </c>
    </row>
    <row r="1830" spans="2:11">
      <c r="B1830" s="137" t="s">
        <v>5384</v>
      </c>
      <c r="C1830" s="43" t="s">
        <v>1409</v>
      </c>
      <c r="D1830" s="46">
        <v>370</v>
      </c>
      <c r="E1830" s="24">
        <v>14083.14054054054</v>
      </c>
      <c r="F1830" s="19">
        <f t="shared" si="84"/>
        <v>5210762</v>
      </c>
      <c r="G1830" s="119">
        <v>3607.5</v>
      </c>
      <c r="H1830" s="26">
        <v>2249.1512127512128</v>
      </c>
      <c r="I1830" s="115">
        <f t="shared" si="85"/>
        <v>8113813</v>
      </c>
      <c r="J1830" s="117">
        <v>2021</v>
      </c>
      <c r="K1830" s="139">
        <f t="shared" si="86"/>
        <v>13324575</v>
      </c>
    </row>
    <row r="1831" spans="2:11">
      <c r="B1831" s="137" t="s">
        <v>1414</v>
      </c>
      <c r="C1831" s="43" t="s">
        <v>1394</v>
      </c>
      <c r="D1831" s="46">
        <v>180</v>
      </c>
      <c r="E1831" s="24">
        <v>15031.133333333333</v>
      </c>
      <c r="F1831" s="19">
        <f t="shared" si="84"/>
        <v>2705604</v>
      </c>
      <c r="G1831" s="119">
        <v>3258</v>
      </c>
      <c r="H1831" s="26">
        <v>1164.597605893186</v>
      </c>
      <c r="I1831" s="115">
        <f t="shared" si="85"/>
        <v>3794259</v>
      </c>
      <c r="J1831" s="117">
        <v>2021</v>
      </c>
      <c r="K1831" s="139">
        <f t="shared" si="86"/>
        <v>6499863</v>
      </c>
    </row>
    <row r="1832" spans="2:11">
      <c r="B1832" s="137" t="s">
        <v>5385</v>
      </c>
      <c r="C1832" s="43" t="s">
        <v>1394</v>
      </c>
      <c r="D1832" s="46">
        <v>110</v>
      </c>
      <c r="E1832" s="24">
        <v>27597.118181818183</v>
      </c>
      <c r="F1832" s="19">
        <f t="shared" si="84"/>
        <v>3035683</v>
      </c>
      <c r="G1832" s="119">
        <v>1991</v>
      </c>
      <c r="H1832" s="26">
        <v>2097.4671019588145</v>
      </c>
      <c r="I1832" s="115">
        <f t="shared" si="85"/>
        <v>4176056.9999999995</v>
      </c>
      <c r="J1832" s="117">
        <v>2021</v>
      </c>
      <c r="K1832" s="139">
        <f t="shared" si="86"/>
        <v>7211740</v>
      </c>
    </row>
    <row r="1833" spans="2:11">
      <c r="B1833" s="137" t="s">
        <v>1415</v>
      </c>
      <c r="C1833" s="43" t="s">
        <v>1352</v>
      </c>
      <c r="D1833" s="46">
        <v>670</v>
      </c>
      <c r="E1833" s="24">
        <v>2566.7522388059701</v>
      </c>
      <c r="F1833" s="19">
        <f t="shared" si="84"/>
        <v>1719724</v>
      </c>
      <c r="G1833" s="119">
        <v>6532.5</v>
      </c>
      <c r="H1833" s="26">
        <v>979.47523918867205</v>
      </c>
      <c r="I1833" s="115">
        <f t="shared" si="85"/>
        <v>6398422</v>
      </c>
      <c r="J1833" s="117">
        <v>2021</v>
      </c>
      <c r="K1833" s="139">
        <f t="shared" si="86"/>
        <v>8118146</v>
      </c>
    </row>
    <row r="1834" spans="2:11">
      <c r="B1834" s="137" t="s">
        <v>5386</v>
      </c>
      <c r="C1834" s="43" t="s">
        <v>1416</v>
      </c>
      <c r="D1834" s="46">
        <v>130</v>
      </c>
      <c r="E1834" s="24">
        <v>4093.5923076923077</v>
      </c>
      <c r="F1834" s="19">
        <f t="shared" si="84"/>
        <v>532167</v>
      </c>
      <c r="G1834" s="119">
        <v>1267.5</v>
      </c>
      <c r="H1834" s="26">
        <v>2452.5499013806707</v>
      </c>
      <c r="I1834" s="115">
        <f t="shared" si="85"/>
        <v>3108607</v>
      </c>
      <c r="J1834" s="117">
        <v>2021</v>
      </c>
      <c r="K1834" s="139">
        <f t="shared" si="86"/>
        <v>3640774</v>
      </c>
    </row>
    <row r="1835" spans="2:11">
      <c r="B1835" s="137" t="s">
        <v>5387</v>
      </c>
      <c r="C1835" s="43" t="s">
        <v>1344</v>
      </c>
      <c r="D1835" s="46">
        <v>310</v>
      </c>
      <c r="E1835" s="24">
        <v>12301.654838709677</v>
      </c>
      <c r="F1835" s="19">
        <f t="shared" si="84"/>
        <v>3813513</v>
      </c>
      <c r="G1835" s="119">
        <v>10044</v>
      </c>
      <c r="H1835" s="26">
        <v>814.76154918359214</v>
      </c>
      <c r="I1835" s="115">
        <f t="shared" si="85"/>
        <v>8183464.9999999991</v>
      </c>
      <c r="J1835" s="117">
        <v>2021</v>
      </c>
      <c r="K1835" s="139">
        <f t="shared" si="86"/>
        <v>11996978</v>
      </c>
    </row>
    <row r="1836" spans="2:11">
      <c r="B1836" s="137" t="s">
        <v>5388</v>
      </c>
      <c r="C1836" s="43" t="s">
        <v>1344</v>
      </c>
      <c r="D1836" s="46">
        <v>260</v>
      </c>
      <c r="E1836" s="24">
        <v>10466.049999999999</v>
      </c>
      <c r="F1836" s="19">
        <f t="shared" si="84"/>
        <v>2721173</v>
      </c>
      <c r="G1836" s="119">
        <v>8424</v>
      </c>
      <c r="H1836" s="26">
        <v>871.67794396961062</v>
      </c>
      <c r="I1836" s="115">
        <f t="shared" si="85"/>
        <v>7343015</v>
      </c>
      <c r="J1836" s="117">
        <v>2021</v>
      </c>
      <c r="K1836" s="139">
        <f t="shared" si="86"/>
        <v>10064188</v>
      </c>
    </row>
    <row r="1837" spans="2:11">
      <c r="B1837" s="137" t="s">
        <v>1417</v>
      </c>
      <c r="C1837" s="43" t="s">
        <v>1335</v>
      </c>
      <c r="D1837" s="46">
        <v>280</v>
      </c>
      <c r="E1837" s="24">
        <v>11642.353571428572</v>
      </c>
      <c r="F1837" s="19">
        <f t="shared" si="84"/>
        <v>3259859</v>
      </c>
      <c r="G1837" s="119">
        <v>2730</v>
      </c>
      <c r="H1837" s="26">
        <v>2340.6681318681317</v>
      </c>
      <c r="I1837" s="115">
        <f t="shared" si="85"/>
        <v>6390023.9999999991</v>
      </c>
      <c r="J1837" s="117">
        <v>2021</v>
      </c>
      <c r="K1837" s="139">
        <f t="shared" si="86"/>
        <v>9649883</v>
      </c>
    </row>
    <row r="1838" spans="2:11">
      <c r="B1838" s="137" t="s">
        <v>5389</v>
      </c>
      <c r="C1838" s="43" t="s">
        <v>1335</v>
      </c>
      <c r="D1838" s="46">
        <v>140</v>
      </c>
      <c r="E1838" s="24">
        <v>11884.771428571428</v>
      </c>
      <c r="F1838" s="19">
        <f t="shared" si="84"/>
        <v>1663868</v>
      </c>
      <c r="G1838" s="119">
        <v>1365</v>
      </c>
      <c r="H1838" s="26">
        <v>1863.4329670329671</v>
      </c>
      <c r="I1838" s="115">
        <f t="shared" si="85"/>
        <v>2543586</v>
      </c>
      <c r="J1838" s="117">
        <v>2021</v>
      </c>
      <c r="K1838" s="139">
        <f t="shared" si="86"/>
        <v>4207454</v>
      </c>
    </row>
    <row r="1839" spans="2:11">
      <c r="B1839" s="137" t="s">
        <v>5390</v>
      </c>
      <c r="C1839" s="43" t="s">
        <v>623</v>
      </c>
      <c r="D1839" s="46">
        <v>320</v>
      </c>
      <c r="E1839" s="24">
        <v>14075.9</v>
      </c>
      <c r="F1839" s="19">
        <f t="shared" si="84"/>
        <v>4504288</v>
      </c>
      <c r="G1839" s="119">
        <v>3120</v>
      </c>
      <c r="H1839" s="26">
        <v>709.31666666666672</v>
      </c>
      <c r="I1839" s="115">
        <f t="shared" si="85"/>
        <v>2213068</v>
      </c>
      <c r="J1839" s="117">
        <v>2021</v>
      </c>
      <c r="K1839" s="139">
        <f t="shared" si="86"/>
        <v>6717356</v>
      </c>
    </row>
    <row r="1840" spans="2:11">
      <c r="B1840" s="137" t="s">
        <v>5391</v>
      </c>
      <c r="C1840" s="43" t="s">
        <v>623</v>
      </c>
      <c r="D1840" s="46">
        <v>500</v>
      </c>
      <c r="E1840" s="24">
        <v>12745.79</v>
      </c>
      <c r="F1840" s="19">
        <f t="shared" si="84"/>
        <v>6372895</v>
      </c>
      <c r="G1840" s="119">
        <v>4875</v>
      </c>
      <c r="H1840" s="26">
        <v>1684.2365128205129</v>
      </c>
      <c r="I1840" s="115">
        <f t="shared" si="85"/>
        <v>8210653</v>
      </c>
      <c r="J1840" s="117">
        <v>2021</v>
      </c>
      <c r="K1840" s="139">
        <f t="shared" si="86"/>
        <v>14583548</v>
      </c>
    </row>
    <row r="1841" spans="2:11">
      <c r="B1841" s="137" t="s">
        <v>5392</v>
      </c>
      <c r="C1841" s="43" t="s">
        <v>3512</v>
      </c>
      <c r="D1841" s="46">
        <v>330</v>
      </c>
      <c r="E1841" s="24">
        <v>13285.269696969697</v>
      </c>
      <c r="F1841" s="19">
        <f t="shared" si="84"/>
        <v>4384139</v>
      </c>
      <c r="G1841" s="119">
        <v>3217.5</v>
      </c>
      <c r="H1841" s="26">
        <v>0</v>
      </c>
      <c r="I1841" s="115">
        <f t="shared" si="85"/>
        <v>0</v>
      </c>
      <c r="J1841" s="117">
        <v>2021</v>
      </c>
      <c r="K1841" s="139">
        <f t="shared" si="86"/>
        <v>4384139</v>
      </c>
    </row>
    <row r="1842" spans="2:11">
      <c r="B1842" s="137" t="s">
        <v>5393</v>
      </c>
      <c r="C1842" s="43" t="s">
        <v>3512</v>
      </c>
      <c r="D1842" s="46">
        <v>170</v>
      </c>
      <c r="E1842" s="24">
        <v>13285.270588235295</v>
      </c>
      <c r="F1842" s="19">
        <f t="shared" si="84"/>
        <v>2258496</v>
      </c>
      <c r="G1842" s="119">
        <v>1657.5</v>
      </c>
      <c r="H1842" s="26">
        <v>0</v>
      </c>
      <c r="I1842" s="115">
        <f t="shared" si="85"/>
        <v>0</v>
      </c>
      <c r="J1842" s="117">
        <v>2021</v>
      </c>
      <c r="K1842" s="139">
        <f t="shared" si="86"/>
        <v>2258496</v>
      </c>
    </row>
    <row r="1843" spans="2:11">
      <c r="B1843" s="137" t="s">
        <v>1418</v>
      </c>
      <c r="C1843" s="43" t="s">
        <v>1342</v>
      </c>
      <c r="D1843" s="46">
        <v>260</v>
      </c>
      <c r="E1843" s="24">
        <v>7485.080769230769</v>
      </c>
      <c r="F1843" s="19">
        <f t="shared" si="84"/>
        <v>1946121</v>
      </c>
      <c r="G1843" s="119">
        <v>5070</v>
      </c>
      <c r="H1843" s="26">
        <v>771.3394477317554</v>
      </c>
      <c r="I1843" s="115">
        <f t="shared" si="85"/>
        <v>3910691</v>
      </c>
      <c r="J1843" s="117">
        <v>2021</v>
      </c>
      <c r="K1843" s="139">
        <f t="shared" si="86"/>
        <v>5856812</v>
      </c>
    </row>
    <row r="1844" spans="2:11">
      <c r="B1844" s="137" t="s">
        <v>5394</v>
      </c>
      <c r="C1844" s="43" t="s">
        <v>1419</v>
      </c>
      <c r="D1844" s="46">
        <v>260</v>
      </c>
      <c r="E1844" s="24">
        <v>10573.303846153845</v>
      </c>
      <c r="F1844" s="19">
        <f t="shared" si="84"/>
        <v>2749059</v>
      </c>
      <c r="G1844" s="119">
        <v>5070</v>
      </c>
      <c r="H1844" s="26">
        <v>853.72248520710059</v>
      </c>
      <c r="I1844" s="115">
        <f t="shared" si="85"/>
        <v>4328373</v>
      </c>
      <c r="J1844" s="117">
        <v>2021</v>
      </c>
      <c r="K1844" s="139">
        <f t="shared" si="86"/>
        <v>7077432</v>
      </c>
    </row>
    <row r="1845" spans="2:11">
      <c r="B1845" s="137" t="s">
        <v>1420</v>
      </c>
      <c r="C1845" s="43" t="s">
        <v>1342</v>
      </c>
      <c r="D1845" s="46">
        <v>90</v>
      </c>
      <c r="E1845" s="24">
        <v>36433.300000000003</v>
      </c>
      <c r="F1845" s="19">
        <f t="shared" si="84"/>
        <v>3278997.0000000005</v>
      </c>
      <c r="G1845" s="119">
        <v>1755</v>
      </c>
      <c r="H1845" s="26">
        <v>3009.013675213675</v>
      </c>
      <c r="I1845" s="115">
        <f t="shared" si="85"/>
        <v>5280819</v>
      </c>
      <c r="J1845" s="117">
        <v>2021</v>
      </c>
      <c r="K1845" s="139">
        <f t="shared" si="86"/>
        <v>8559816</v>
      </c>
    </row>
    <row r="1846" spans="2:11">
      <c r="B1846" s="137" t="s">
        <v>1421</v>
      </c>
      <c r="C1846" s="43" t="s">
        <v>1342</v>
      </c>
      <c r="D1846" s="46">
        <v>220</v>
      </c>
      <c r="E1846" s="24">
        <v>13430.931818181818</v>
      </c>
      <c r="F1846" s="19">
        <f t="shared" si="84"/>
        <v>2954805</v>
      </c>
      <c r="G1846" s="119">
        <v>4290</v>
      </c>
      <c r="H1846" s="26">
        <v>1098.1811188811189</v>
      </c>
      <c r="I1846" s="115">
        <f t="shared" si="85"/>
        <v>4711197</v>
      </c>
      <c r="J1846" s="117">
        <v>2021</v>
      </c>
      <c r="K1846" s="139">
        <f t="shared" si="86"/>
        <v>7666002</v>
      </c>
    </row>
    <row r="1847" spans="2:11">
      <c r="B1847" s="137" t="s">
        <v>1422</v>
      </c>
      <c r="C1847" s="43" t="s">
        <v>1344</v>
      </c>
      <c r="D1847" s="46">
        <v>360</v>
      </c>
      <c r="E1847" s="24">
        <v>7309.6194444444445</v>
      </c>
      <c r="F1847" s="19">
        <f t="shared" si="84"/>
        <v>2631463</v>
      </c>
      <c r="G1847" s="119">
        <v>11664</v>
      </c>
      <c r="H1847" s="26">
        <v>815.99477023319616</v>
      </c>
      <c r="I1847" s="115">
        <f t="shared" si="85"/>
        <v>9517763</v>
      </c>
      <c r="J1847" s="117">
        <v>2021</v>
      </c>
      <c r="K1847" s="139">
        <f t="shared" si="86"/>
        <v>12149226</v>
      </c>
    </row>
    <row r="1848" spans="2:11">
      <c r="B1848" s="137" t="s">
        <v>5395</v>
      </c>
      <c r="C1848" s="43" t="s">
        <v>1344</v>
      </c>
      <c r="D1848" s="46">
        <v>270</v>
      </c>
      <c r="E1848" s="24">
        <v>7699.8592592592595</v>
      </c>
      <c r="F1848" s="19">
        <f t="shared" si="84"/>
        <v>2078962</v>
      </c>
      <c r="G1848" s="119">
        <v>8748</v>
      </c>
      <c r="H1848" s="26">
        <v>889.46742112482855</v>
      </c>
      <c r="I1848" s="115">
        <f t="shared" si="85"/>
        <v>7781061</v>
      </c>
      <c r="J1848" s="117">
        <v>2021</v>
      </c>
      <c r="K1848" s="139">
        <f t="shared" si="86"/>
        <v>9860023</v>
      </c>
    </row>
    <row r="1849" spans="2:11">
      <c r="B1849" s="137" t="s">
        <v>5396</v>
      </c>
      <c r="C1849" s="43" t="s">
        <v>1423</v>
      </c>
      <c r="D1849" s="46">
        <v>200</v>
      </c>
      <c r="E1849" s="24">
        <v>9544.02</v>
      </c>
      <c r="F1849" s="19">
        <f t="shared" si="84"/>
        <v>1908804</v>
      </c>
      <c r="G1849" s="119">
        <v>3900</v>
      </c>
      <c r="H1849" s="26">
        <v>1025.0453846153846</v>
      </c>
      <c r="I1849" s="115">
        <f t="shared" si="85"/>
        <v>3997677</v>
      </c>
      <c r="J1849" s="117">
        <v>2021</v>
      </c>
      <c r="K1849" s="139">
        <f t="shared" si="86"/>
        <v>5906481</v>
      </c>
    </row>
    <row r="1850" spans="2:11">
      <c r="B1850" s="137" t="s">
        <v>5397</v>
      </c>
      <c r="C1850" s="43" t="s">
        <v>1423</v>
      </c>
      <c r="D1850" s="46">
        <v>200</v>
      </c>
      <c r="E1850" s="24">
        <v>6068.62</v>
      </c>
      <c r="F1850" s="19">
        <f t="shared" si="84"/>
        <v>1213724</v>
      </c>
      <c r="G1850" s="119">
        <v>3900</v>
      </c>
      <c r="H1850" s="26">
        <v>887.57948717948716</v>
      </c>
      <c r="I1850" s="115">
        <f t="shared" si="85"/>
        <v>3461560</v>
      </c>
      <c r="J1850" s="117">
        <v>2021</v>
      </c>
      <c r="K1850" s="139">
        <f t="shared" si="86"/>
        <v>4675284</v>
      </c>
    </row>
    <row r="1851" spans="2:11">
      <c r="B1851" s="137" t="s">
        <v>1424</v>
      </c>
      <c r="C1851" s="43" t="s">
        <v>1425</v>
      </c>
      <c r="D1851" s="46">
        <v>210</v>
      </c>
      <c r="E1851" s="24">
        <v>12826.095238095239</v>
      </c>
      <c r="F1851" s="19">
        <f t="shared" si="84"/>
        <v>2693480</v>
      </c>
      <c r="G1851" s="119">
        <v>2047.5</v>
      </c>
      <c r="H1851" s="26">
        <v>1955.4862026862027</v>
      </c>
      <c r="I1851" s="115">
        <f t="shared" si="85"/>
        <v>4003858</v>
      </c>
      <c r="J1851" s="117">
        <v>2021</v>
      </c>
      <c r="K1851" s="139">
        <f t="shared" si="86"/>
        <v>6697338</v>
      </c>
    </row>
    <row r="1852" spans="2:11">
      <c r="B1852" s="137" t="s">
        <v>5398</v>
      </c>
      <c r="C1852" s="43" t="s">
        <v>1425</v>
      </c>
      <c r="D1852" s="46">
        <v>150</v>
      </c>
      <c r="E1852" s="24">
        <v>5811</v>
      </c>
      <c r="F1852" s="19">
        <f t="shared" si="84"/>
        <v>871650</v>
      </c>
      <c r="G1852" s="119">
        <v>1462.5</v>
      </c>
      <c r="H1852" s="26">
        <v>1957.8468376068377</v>
      </c>
      <c r="I1852" s="115">
        <f t="shared" si="85"/>
        <v>2863351</v>
      </c>
      <c r="J1852" s="117">
        <v>2021</v>
      </c>
      <c r="K1852" s="139">
        <f t="shared" si="86"/>
        <v>3735001</v>
      </c>
    </row>
    <row r="1853" spans="2:11">
      <c r="B1853" s="137" t="s">
        <v>5399</v>
      </c>
      <c r="C1853" s="43" t="s">
        <v>1426</v>
      </c>
      <c r="D1853" s="46">
        <v>680</v>
      </c>
      <c r="E1853" s="24">
        <v>13688.576470588236</v>
      </c>
      <c r="F1853" s="19">
        <f t="shared" si="84"/>
        <v>9308232</v>
      </c>
      <c r="G1853" s="119">
        <v>12308</v>
      </c>
      <c r="H1853" s="26">
        <v>387.72335066623333</v>
      </c>
      <c r="I1853" s="115">
        <f t="shared" si="85"/>
        <v>4772099</v>
      </c>
      <c r="J1853" s="117">
        <v>2021</v>
      </c>
      <c r="K1853" s="139">
        <f t="shared" si="86"/>
        <v>14080331</v>
      </c>
    </row>
    <row r="1854" spans="2:11">
      <c r="B1854" s="137" t="s">
        <v>5400</v>
      </c>
      <c r="C1854" s="43" t="s">
        <v>1426</v>
      </c>
      <c r="D1854" s="46">
        <v>430</v>
      </c>
      <c r="E1854" s="24">
        <v>32286.995348837208</v>
      </c>
      <c r="F1854" s="19">
        <f t="shared" si="84"/>
        <v>13883408</v>
      </c>
      <c r="G1854" s="119">
        <v>11674.5</v>
      </c>
      <c r="H1854" s="26">
        <v>416.50477536511198</v>
      </c>
      <c r="I1854" s="115">
        <f t="shared" si="85"/>
        <v>4862485</v>
      </c>
      <c r="J1854" s="117">
        <v>2021</v>
      </c>
      <c r="K1854" s="139">
        <f t="shared" si="86"/>
        <v>18745893</v>
      </c>
    </row>
    <row r="1855" spans="2:11">
      <c r="B1855" s="137" t="s">
        <v>1427</v>
      </c>
      <c r="C1855" s="43" t="s">
        <v>312</v>
      </c>
      <c r="D1855" s="46">
        <v>110</v>
      </c>
      <c r="E1855" s="24">
        <v>7831.5636363636368</v>
      </c>
      <c r="F1855" s="19">
        <f t="shared" si="84"/>
        <v>861472</v>
      </c>
      <c r="G1855" s="119">
        <v>2376</v>
      </c>
      <c r="H1855" s="26">
        <v>1144.3131313131314</v>
      </c>
      <c r="I1855" s="115">
        <f t="shared" si="85"/>
        <v>2718888</v>
      </c>
      <c r="J1855" s="117">
        <v>2021</v>
      </c>
      <c r="K1855" s="139">
        <f t="shared" si="86"/>
        <v>3580360</v>
      </c>
    </row>
    <row r="1856" spans="2:11">
      <c r="B1856" s="137" t="s">
        <v>1428</v>
      </c>
      <c r="C1856" s="43" t="s">
        <v>312</v>
      </c>
      <c r="D1856" s="46">
        <v>290</v>
      </c>
      <c r="E1856" s="24">
        <v>21071.555172413791</v>
      </c>
      <c r="F1856" s="19">
        <f t="shared" si="84"/>
        <v>6110750.9999999991</v>
      </c>
      <c r="G1856" s="119">
        <v>6264</v>
      </c>
      <c r="H1856" s="26">
        <v>1399.8219987228608</v>
      </c>
      <c r="I1856" s="115">
        <f t="shared" si="85"/>
        <v>8768485</v>
      </c>
      <c r="J1856" s="117">
        <v>2021</v>
      </c>
      <c r="K1856" s="139">
        <f t="shared" si="86"/>
        <v>14879236</v>
      </c>
    </row>
    <row r="1857" spans="2:11">
      <c r="B1857" s="137" t="s">
        <v>1429</v>
      </c>
      <c r="C1857" s="43" t="s">
        <v>341</v>
      </c>
      <c r="D1857" s="46">
        <v>100</v>
      </c>
      <c r="E1857" s="24">
        <v>4384.32</v>
      </c>
      <c r="F1857" s="19">
        <f t="shared" si="84"/>
        <v>438432</v>
      </c>
      <c r="G1857" s="119">
        <v>975</v>
      </c>
      <c r="H1857" s="26">
        <v>3710.271794871795</v>
      </c>
      <c r="I1857" s="115">
        <f t="shared" si="85"/>
        <v>3617515</v>
      </c>
      <c r="J1857" s="117">
        <v>2021</v>
      </c>
      <c r="K1857" s="139">
        <f t="shared" si="86"/>
        <v>4055947</v>
      </c>
    </row>
    <row r="1858" spans="2:11">
      <c r="B1858" s="137" t="s">
        <v>5401</v>
      </c>
      <c r="C1858" s="43" t="s">
        <v>341</v>
      </c>
      <c r="D1858" s="46">
        <v>80</v>
      </c>
      <c r="E1858" s="24">
        <v>10009.85</v>
      </c>
      <c r="F1858" s="19">
        <f t="shared" si="84"/>
        <v>800788</v>
      </c>
      <c r="G1858" s="119">
        <v>780</v>
      </c>
      <c r="H1858" s="26">
        <v>2807.0717948717947</v>
      </c>
      <c r="I1858" s="115">
        <f t="shared" si="85"/>
        <v>2189516</v>
      </c>
      <c r="J1858" s="117">
        <v>2021</v>
      </c>
      <c r="K1858" s="139">
        <f t="shared" si="86"/>
        <v>2990304</v>
      </c>
    </row>
    <row r="1859" spans="2:11">
      <c r="B1859" s="137" t="s">
        <v>1430</v>
      </c>
      <c r="C1859" s="43" t="s">
        <v>1387</v>
      </c>
      <c r="D1859" s="46">
        <v>320</v>
      </c>
      <c r="E1859" s="24">
        <v>10150.237499999999</v>
      </c>
      <c r="F1859" s="19">
        <f t="shared" si="84"/>
        <v>3248076</v>
      </c>
      <c r="G1859" s="119">
        <v>3120</v>
      </c>
      <c r="H1859" s="26">
        <v>658.08493589743591</v>
      </c>
      <c r="I1859" s="115">
        <f t="shared" si="85"/>
        <v>2053225</v>
      </c>
      <c r="J1859" s="117">
        <v>2021</v>
      </c>
      <c r="K1859" s="139">
        <f t="shared" si="86"/>
        <v>5301301</v>
      </c>
    </row>
    <row r="1860" spans="2:11">
      <c r="B1860" s="137" t="s">
        <v>5402</v>
      </c>
      <c r="C1860" s="43" t="s">
        <v>1387</v>
      </c>
      <c r="D1860" s="46">
        <v>200</v>
      </c>
      <c r="E1860" s="24">
        <v>9906.02</v>
      </c>
      <c r="F1860" s="19">
        <f t="shared" si="84"/>
        <v>1981204</v>
      </c>
      <c r="G1860" s="119">
        <v>1950</v>
      </c>
      <c r="H1860" s="26">
        <v>1135.0471794871794</v>
      </c>
      <c r="I1860" s="115">
        <f t="shared" si="85"/>
        <v>2213342</v>
      </c>
      <c r="J1860" s="117">
        <v>2021</v>
      </c>
      <c r="K1860" s="139">
        <f t="shared" si="86"/>
        <v>4194546</v>
      </c>
    </row>
    <row r="1861" spans="2:11">
      <c r="B1861" s="137" t="s">
        <v>1431</v>
      </c>
      <c r="C1861" s="43" t="s">
        <v>1344</v>
      </c>
      <c r="D1861" s="46">
        <v>360</v>
      </c>
      <c r="E1861" s="24">
        <v>7309.6194444444445</v>
      </c>
      <c r="F1861" s="19">
        <f t="shared" si="84"/>
        <v>2631463</v>
      </c>
      <c r="G1861" s="119">
        <v>11664</v>
      </c>
      <c r="H1861" s="26">
        <v>815.99477023319616</v>
      </c>
      <c r="I1861" s="115">
        <f t="shared" si="85"/>
        <v>9517763</v>
      </c>
      <c r="J1861" s="117">
        <v>2021</v>
      </c>
      <c r="K1861" s="139">
        <f t="shared" si="86"/>
        <v>12149226</v>
      </c>
    </row>
    <row r="1862" spans="2:11">
      <c r="B1862" s="137" t="s">
        <v>5403</v>
      </c>
      <c r="C1862" s="43" t="s">
        <v>1432</v>
      </c>
      <c r="D1862" s="46">
        <v>100</v>
      </c>
      <c r="E1862" s="24">
        <v>21309.79</v>
      </c>
      <c r="F1862" s="19">
        <f t="shared" si="84"/>
        <v>2130979</v>
      </c>
      <c r="G1862" s="119">
        <v>4320</v>
      </c>
      <c r="H1862" s="26">
        <v>739.96087962962963</v>
      </c>
      <c r="I1862" s="115">
        <f t="shared" si="85"/>
        <v>3196631</v>
      </c>
      <c r="J1862" s="117">
        <v>2021</v>
      </c>
      <c r="K1862" s="139">
        <f t="shared" si="86"/>
        <v>5327610</v>
      </c>
    </row>
    <row r="1863" spans="2:11">
      <c r="B1863" s="137" t="s">
        <v>5404</v>
      </c>
      <c r="C1863" s="43" t="s">
        <v>1433</v>
      </c>
      <c r="D1863" s="46">
        <v>280</v>
      </c>
      <c r="E1863" s="24">
        <v>12975.639285714286</v>
      </c>
      <c r="F1863" s="19">
        <f t="shared" si="84"/>
        <v>3633179</v>
      </c>
      <c r="G1863" s="119">
        <v>2730</v>
      </c>
      <c r="H1863" s="26">
        <v>1418.1175824175825</v>
      </c>
      <c r="I1863" s="115">
        <f t="shared" si="85"/>
        <v>3871461.0000000005</v>
      </c>
      <c r="J1863" s="117">
        <v>2021</v>
      </c>
      <c r="K1863" s="139">
        <f t="shared" si="86"/>
        <v>7504640</v>
      </c>
    </row>
    <row r="1864" spans="2:11">
      <c r="B1864" s="137" t="s">
        <v>5405</v>
      </c>
      <c r="C1864" s="43" t="s">
        <v>1433</v>
      </c>
      <c r="D1864" s="46">
        <v>150</v>
      </c>
      <c r="E1864" s="24">
        <v>11659.286666666667</v>
      </c>
      <c r="F1864" s="19">
        <f t="shared" si="84"/>
        <v>1748893</v>
      </c>
      <c r="G1864" s="119">
        <v>1462.5</v>
      </c>
      <c r="H1864" s="26">
        <v>1876.6762393162394</v>
      </c>
      <c r="I1864" s="115">
        <f t="shared" si="85"/>
        <v>2744639</v>
      </c>
      <c r="J1864" s="117">
        <v>2021</v>
      </c>
      <c r="K1864" s="139">
        <f t="shared" si="86"/>
        <v>4493532</v>
      </c>
    </row>
    <row r="1865" spans="2:11">
      <c r="B1865" s="137" t="s">
        <v>1434</v>
      </c>
      <c r="C1865" s="43" t="s">
        <v>1435</v>
      </c>
      <c r="D1865" s="46">
        <v>70</v>
      </c>
      <c r="E1865" s="24">
        <v>4322.5428571428574</v>
      </c>
      <c r="F1865" s="19">
        <f t="shared" si="84"/>
        <v>302578</v>
      </c>
      <c r="G1865" s="119">
        <v>1267</v>
      </c>
      <c r="H1865" s="26">
        <v>956.83425414364638</v>
      </c>
      <c r="I1865" s="115">
        <f t="shared" si="85"/>
        <v>1212309</v>
      </c>
      <c r="J1865" s="117">
        <v>2021</v>
      </c>
      <c r="K1865" s="139">
        <f t="shared" si="86"/>
        <v>1514887</v>
      </c>
    </row>
    <row r="1866" spans="2:11">
      <c r="B1866" s="137" t="s">
        <v>5406</v>
      </c>
      <c r="C1866" s="43" t="s">
        <v>1435</v>
      </c>
      <c r="D1866" s="46">
        <v>220</v>
      </c>
      <c r="E1866" s="24">
        <v>14668.331818181818</v>
      </c>
      <c r="F1866" s="19">
        <f t="shared" si="84"/>
        <v>3227033</v>
      </c>
      <c r="G1866" s="119">
        <v>3982</v>
      </c>
      <c r="H1866" s="26">
        <v>914.5037669512808</v>
      </c>
      <c r="I1866" s="115">
        <f t="shared" si="85"/>
        <v>3641554</v>
      </c>
      <c r="J1866" s="117">
        <v>2021</v>
      </c>
      <c r="K1866" s="139">
        <f t="shared" si="86"/>
        <v>6868587</v>
      </c>
    </row>
    <row r="1867" spans="2:11">
      <c r="B1867" s="137" t="s">
        <v>1436</v>
      </c>
      <c r="C1867" s="43" t="s">
        <v>1437</v>
      </c>
      <c r="D1867" s="46">
        <v>130</v>
      </c>
      <c r="E1867" s="24">
        <v>7237.4615384615381</v>
      </c>
      <c r="F1867" s="19">
        <f t="shared" si="84"/>
        <v>940870</v>
      </c>
      <c r="G1867" s="119">
        <v>1267.5</v>
      </c>
      <c r="H1867" s="26">
        <v>2124.0954635108483</v>
      </c>
      <c r="I1867" s="115">
        <f t="shared" si="85"/>
        <v>2692291</v>
      </c>
      <c r="J1867" s="117">
        <v>2021</v>
      </c>
      <c r="K1867" s="139">
        <f t="shared" si="86"/>
        <v>3633161</v>
      </c>
    </row>
    <row r="1868" spans="2:11">
      <c r="B1868" s="137" t="s">
        <v>5407</v>
      </c>
      <c r="C1868" s="43" t="s">
        <v>1437</v>
      </c>
      <c r="D1868" s="46">
        <v>140</v>
      </c>
      <c r="E1868" s="24">
        <v>4903.9928571428572</v>
      </c>
      <c r="F1868" s="19">
        <f t="shared" ref="F1868:F1931" si="87">IFERROR(D1868*E1868,0)</f>
        <v>686559</v>
      </c>
      <c r="G1868" s="119">
        <v>1365</v>
      </c>
      <c r="H1868" s="26">
        <v>1667.6776556776556</v>
      </c>
      <c r="I1868" s="115">
        <f t="shared" ref="I1868:I1931" si="88">IFERROR(G1868*H1868,"")</f>
        <v>2276380</v>
      </c>
      <c r="J1868" s="117">
        <v>2021</v>
      </c>
      <c r="K1868" s="139">
        <f t="shared" ref="K1868:K1931" si="89">IFERROR(ROUND((F1868+I1868),0),0)</f>
        <v>2962939</v>
      </c>
    </row>
    <row r="1869" spans="2:11">
      <c r="B1869" s="137" t="s">
        <v>5408</v>
      </c>
      <c r="C1869" s="43" t="s">
        <v>1432</v>
      </c>
      <c r="D1869" s="46">
        <v>200</v>
      </c>
      <c r="E1869" s="24">
        <v>10051.44</v>
      </c>
      <c r="F1869" s="19">
        <f t="shared" si="87"/>
        <v>2010288</v>
      </c>
      <c r="G1869" s="119">
        <v>6480</v>
      </c>
      <c r="H1869" s="26">
        <v>1062.5384259259258</v>
      </c>
      <c r="I1869" s="115">
        <f t="shared" si="88"/>
        <v>6885248.9999999991</v>
      </c>
      <c r="J1869" s="117">
        <v>2021</v>
      </c>
      <c r="K1869" s="139">
        <f t="shared" si="89"/>
        <v>8895537</v>
      </c>
    </row>
    <row r="1870" spans="2:11">
      <c r="B1870" s="137" t="s">
        <v>5409</v>
      </c>
      <c r="C1870" s="43" t="s">
        <v>1432</v>
      </c>
      <c r="D1870" s="46">
        <v>180</v>
      </c>
      <c r="E1870" s="24">
        <v>9254.3277777777785</v>
      </c>
      <c r="F1870" s="19">
        <f t="shared" si="87"/>
        <v>1665779.0000000002</v>
      </c>
      <c r="G1870" s="119">
        <v>5832</v>
      </c>
      <c r="H1870" s="26">
        <v>971.60099451303154</v>
      </c>
      <c r="I1870" s="115">
        <f t="shared" si="88"/>
        <v>5666377</v>
      </c>
      <c r="J1870" s="117">
        <v>2021</v>
      </c>
      <c r="K1870" s="139">
        <f t="shared" si="89"/>
        <v>7332156</v>
      </c>
    </row>
    <row r="1871" spans="2:11">
      <c r="B1871" s="137" t="s">
        <v>1438</v>
      </c>
      <c r="C1871" s="43" t="s">
        <v>1437</v>
      </c>
      <c r="D1871" s="46">
        <v>130</v>
      </c>
      <c r="E1871" s="24">
        <v>7237.4615384615381</v>
      </c>
      <c r="F1871" s="19">
        <f t="shared" si="87"/>
        <v>940870</v>
      </c>
      <c r="G1871" s="119">
        <v>1267.5</v>
      </c>
      <c r="H1871" s="26">
        <v>2124.0954635108483</v>
      </c>
      <c r="I1871" s="115">
        <f t="shared" si="88"/>
        <v>2692291</v>
      </c>
      <c r="J1871" s="117">
        <v>2021</v>
      </c>
      <c r="K1871" s="139">
        <f t="shared" si="89"/>
        <v>3633161</v>
      </c>
    </row>
    <row r="1872" spans="2:11">
      <c r="B1872" s="137" t="s">
        <v>5410</v>
      </c>
      <c r="C1872" s="43" t="s">
        <v>1437</v>
      </c>
      <c r="D1872" s="46">
        <v>300</v>
      </c>
      <c r="E1872" s="24">
        <v>9707.82</v>
      </c>
      <c r="F1872" s="19">
        <f t="shared" si="87"/>
        <v>2912346</v>
      </c>
      <c r="G1872" s="119">
        <v>2925</v>
      </c>
      <c r="H1872" s="26">
        <v>1605.8396581196582</v>
      </c>
      <c r="I1872" s="115">
        <f t="shared" si="88"/>
        <v>4697081</v>
      </c>
      <c r="J1872" s="117">
        <v>2021</v>
      </c>
      <c r="K1872" s="139">
        <f t="shared" si="89"/>
        <v>7609427</v>
      </c>
    </row>
    <row r="1873" spans="2:11">
      <c r="B1873" s="137" t="s">
        <v>1439</v>
      </c>
      <c r="C1873" s="43" t="s">
        <v>1440</v>
      </c>
      <c r="D1873" s="46">
        <v>280</v>
      </c>
      <c r="E1873" s="24">
        <v>6909.9678571428567</v>
      </c>
      <c r="F1873" s="19">
        <f t="shared" si="87"/>
        <v>1934790.9999999998</v>
      </c>
      <c r="G1873" s="119">
        <v>2730</v>
      </c>
      <c r="H1873" s="26">
        <v>1800.8128205128205</v>
      </c>
      <c r="I1873" s="115">
        <f t="shared" si="88"/>
        <v>4916219</v>
      </c>
      <c r="J1873" s="117">
        <v>2021</v>
      </c>
      <c r="K1873" s="139">
        <f t="shared" si="89"/>
        <v>6851010</v>
      </c>
    </row>
    <row r="1874" spans="2:11">
      <c r="B1874" s="137" t="s">
        <v>1441</v>
      </c>
      <c r="C1874" s="43" t="s">
        <v>1442</v>
      </c>
      <c r="D1874" s="46">
        <v>80</v>
      </c>
      <c r="E1874" s="24">
        <v>11758.9125</v>
      </c>
      <c r="F1874" s="19">
        <f t="shared" si="87"/>
        <v>940713</v>
      </c>
      <c r="G1874" s="119">
        <v>780</v>
      </c>
      <c r="H1874" s="26">
        <v>3736.7012820512819</v>
      </c>
      <c r="I1874" s="115">
        <f t="shared" si="88"/>
        <v>2914627</v>
      </c>
      <c r="J1874" s="117">
        <v>2021</v>
      </c>
      <c r="K1874" s="139">
        <f t="shared" si="89"/>
        <v>3855340</v>
      </c>
    </row>
    <row r="1875" spans="2:11">
      <c r="B1875" s="137" t="s">
        <v>5411</v>
      </c>
      <c r="C1875" s="43" t="s">
        <v>1442</v>
      </c>
      <c r="D1875" s="46">
        <v>260</v>
      </c>
      <c r="E1875" s="24">
        <v>8894.3923076923074</v>
      </c>
      <c r="F1875" s="19">
        <f t="shared" si="87"/>
        <v>2312542</v>
      </c>
      <c r="G1875" s="119">
        <v>2535</v>
      </c>
      <c r="H1875" s="26">
        <v>1591.6153846153845</v>
      </c>
      <c r="I1875" s="115">
        <f t="shared" si="88"/>
        <v>4034745</v>
      </c>
      <c r="J1875" s="117">
        <v>2021</v>
      </c>
      <c r="K1875" s="139">
        <f t="shared" si="89"/>
        <v>6347287</v>
      </c>
    </row>
    <row r="1876" spans="2:11">
      <c r="B1876" s="137" t="s">
        <v>1443</v>
      </c>
      <c r="C1876" s="43" t="s">
        <v>1440</v>
      </c>
      <c r="D1876" s="46">
        <v>280</v>
      </c>
      <c r="E1876" s="24">
        <v>6909.9678571428567</v>
      </c>
      <c r="F1876" s="19">
        <f t="shared" si="87"/>
        <v>1934790.9999999998</v>
      </c>
      <c r="G1876" s="119">
        <v>2730</v>
      </c>
      <c r="H1876" s="26">
        <v>1800.8128205128205</v>
      </c>
      <c r="I1876" s="115">
        <f t="shared" si="88"/>
        <v>4916219</v>
      </c>
      <c r="J1876" s="117">
        <v>2021</v>
      </c>
      <c r="K1876" s="139">
        <f t="shared" si="89"/>
        <v>6851010</v>
      </c>
    </row>
    <row r="1877" spans="2:11">
      <c r="B1877" s="137" t="s">
        <v>1444</v>
      </c>
      <c r="C1877" s="43" t="s">
        <v>1440</v>
      </c>
      <c r="D1877" s="46">
        <v>280</v>
      </c>
      <c r="E1877" s="24">
        <v>20698.960714285713</v>
      </c>
      <c r="F1877" s="19">
        <f t="shared" si="87"/>
        <v>5795709</v>
      </c>
      <c r="G1877" s="119">
        <v>2730</v>
      </c>
      <c r="H1877" s="26">
        <v>1459.5890109890111</v>
      </c>
      <c r="I1877" s="115">
        <f t="shared" si="88"/>
        <v>3984678</v>
      </c>
      <c r="J1877" s="117">
        <v>2021</v>
      </c>
      <c r="K1877" s="139">
        <f t="shared" si="89"/>
        <v>9780387</v>
      </c>
    </row>
    <row r="1878" spans="2:11">
      <c r="B1878" s="137" t="s">
        <v>1445</v>
      </c>
      <c r="C1878" s="43" t="s">
        <v>1446</v>
      </c>
      <c r="D1878" s="46">
        <v>150</v>
      </c>
      <c r="E1878" s="24">
        <v>32209.853333333333</v>
      </c>
      <c r="F1878" s="19">
        <f t="shared" si="87"/>
        <v>4831478</v>
      </c>
      <c r="G1878" s="119">
        <v>1462.5</v>
      </c>
      <c r="H1878" s="26">
        <v>2193.1582905982905</v>
      </c>
      <c r="I1878" s="115">
        <f t="shared" si="88"/>
        <v>3207494</v>
      </c>
      <c r="J1878" s="117">
        <v>2021</v>
      </c>
      <c r="K1878" s="139">
        <f t="shared" si="89"/>
        <v>8038972</v>
      </c>
    </row>
    <row r="1879" spans="2:11">
      <c r="B1879" s="137" t="s">
        <v>1447</v>
      </c>
      <c r="C1879" s="43" t="s">
        <v>1446</v>
      </c>
      <c r="D1879" s="46">
        <v>130</v>
      </c>
      <c r="E1879" s="24">
        <v>21945.815384615384</v>
      </c>
      <c r="F1879" s="19">
        <f t="shared" si="87"/>
        <v>2852956</v>
      </c>
      <c r="G1879" s="119">
        <v>1267.5</v>
      </c>
      <c r="H1879" s="26">
        <v>2559.2339250493096</v>
      </c>
      <c r="I1879" s="115">
        <f t="shared" si="88"/>
        <v>3243829</v>
      </c>
      <c r="J1879" s="117">
        <v>2021</v>
      </c>
      <c r="K1879" s="139">
        <f t="shared" si="89"/>
        <v>6096785</v>
      </c>
    </row>
    <row r="1880" spans="2:11">
      <c r="B1880" s="137" t="s">
        <v>1448</v>
      </c>
      <c r="C1880" s="43" t="s">
        <v>1387</v>
      </c>
      <c r="D1880" s="46">
        <v>320</v>
      </c>
      <c r="E1880" s="24">
        <v>10150.237499999999</v>
      </c>
      <c r="F1880" s="19">
        <f t="shared" si="87"/>
        <v>3248076</v>
      </c>
      <c r="G1880" s="119">
        <v>3120</v>
      </c>
      <c r="H1880" s="26">
        <v>658.08493589743591</v>
      </c>
      <c r="I1880" s="115">
        <f t="shared" si="88"/>
        <v>2053225</v>
      </c>
      <c r="J1880" s="117">
        <v>2021</v>
      </c>
      <c r="K1880" s="139">
        <f t="shared" si="89"/>
        <v>5301301</v>
      </c>
    </row>
    <row r="1881" spans="2:11">
      <c r="B1881" s="137" t="s">
        <v>1449</v>
      </c>
      <c r="C1881" s="43" t="s">
        <v>1387</v>
      </c>
      <c r="D1881" s="46">
        <v>80</v>
      </c>
      <c r="E1881" s="24">
        <v>9580.6625000000004</v>
      </c>
      <c r="F1881" s="19">
        <f t="shared" si="87"/>
        <v>766453</v>
      </c>
      <c r="G1881" s="119">
        <v>780</v>
      </c>
      <c r="H1881" s="26">
        <v>1185.2576923076922</v>
      </c>
      <c r="I1881" s="115">
        <f t="shared" si="88"/>
        <v>924500.99999999988</v>
      </c>
      <c r="J1881" s="117">
        <v>2021</v>
      </c>
      <c r="K1881" s="139">
        <f t="shared" si="89"/>
        <v>1690954</v>
      </c>
    </row>
    <row r="1882" spans="2:11">
      <c r="B1882" s="137" t="s">
        <v>3616</v>
      </c>
      <c r="C1882" s="43" t="s">
        <v>3512</v>
      </c>
      <c r="D1882" s="46">
        <v>240</v>
      </c>
      <c r="E1882" s="24">
        <v>8068.2624999999998</v>
      </c>
      <c r="F1882" s="19">
        <f t="shared" si="87"/>
        <v>1936383</v>
      </c>
      <c r="G1882" s="119">
        <v>2340</v>
      </c>
      <c r="H1882" s="26">
        <v>770.54316239316245</v>
      </c>
      <c r="I1882" s="115">
        <f t="shared" si="88"/>
        <v>1803071.0000000002</v>
      </c>
      <c r="J1882" s="117">
        <v>2021</v>
      </c>
      <c r="K1882" s="139">
        <f t="shared" si="89"/>
        <v>3739454</v>
      </c>
    </row>
    <row r="1883" spans="2:11">
      <c r="B1883" s="137" t="s">
        <v>5412</v>
      </c>
      <c r="C1883" s="43" t="s">
        <v>1435</v>
      </c>
      <c r="D1883" s="46">
        <v>340</v>
      </c>
      <c r="E1883" s="24">
        <v>5577.8970588235297</v>
      </c>
      <c r="F1883" s="19">
        <f t="shared" si="87"/>
        <v>1896485</v>
      </c>
      <c r="G1883" s="119">
        <v>6154</v>
      </c>
      <c r="H1883" s="26">
        <v>1062.2814429639259</v>
      </c>
      <c r="I1883" s="115">
        <f t="shared" si="88"/>
        <v>6537280</v>
      </c>
      <c r="J1883" s="117">
        <v>2021</v>
      </c>
      <c r="K1883" s="139">
        <f t="shared" si="89"/>
        <v>8433765</v>
      </c>
    </row>
    <row r="1884" spans="2:11">
      <c r="B1884" s="137" t="s">
        <v>5413</v>
      </c>
      <c r="C1884" s="43" t="s">
        <v>1394</v>
      </c>
      <c r="D1884" s="46">
        <v>310</v>
      </c>
      <c r="E1884" s="24">
        <v>24509.893548387096</v>
      </c>
      <c r="F1884" s="19">
        <f t="shared" si="87"/>
        <v>7598067</v>
      </c>
      <c r="G1884" s="119">
        <v>5611</v>
      </c>
      <c r="H1884" s="26">
        <v>1872.8754232757085</v>
      </c>
      <c r="I1884" s="115">
        <f t="shared" si="88"/>
        <v>10508704</v>
      </c>
      <c r="J1884" s="117">
        <v>2021</v>
      </c>
      <c r="K1884" s="139">
        <f t="shared" si="89"/>
        <v>18106771</v>
      </c>
    </row>
    <row r="1885" spans="2:11">
      <c r="B1885" s="137" t="s">
        <v>1450</v>
      </c>
      <c r="C1885" s="43" t="s">
        <v>1387</v>
      </c>
      <c r="D1885" s="46">
        <v>80</v>
      </c>
      <c r="E1885" s="24">
        <v>9580.6625000000004</v>
      </c>
      <c r="F1885" s="19">
        <f t="shared" si="87"/>
        <v>766453</v>
      </c>
      <c r="G1885" s="119">
        <v>780</v>
      </c>
      <c r="H1885" s="26">
        <v>1185.2576923076922</v>
      </c>
      <c r="I1885" s="115">
        <f t="shared" si="88"/>
        <v>924500.99999999988</v>
      </c>
      <c r="J1885" s="117">
        <v>2021</v>
      </c>
      <c r="K1885" s="139">
        <f t="shared" si="89"/>
        <v>1690954</v>
      </c>
    </row>
    <row r="1886" spans="2:11">
      <c r="B1886" s="137" t="s">
        <v>1451</v>
      </c>
      <c r="C1886" s="43" t="s">
        <v>1387</v>
      </c>
      <c r="D1886" s="46">
        <v>140</v>
      </c>
      <c r="E1886" s="24">
        <v>5830.7928571428574</v>
      </c>
      <c r="F1886" s="19">
        <f t="shared" si="87"/>
        <v>816311</v>
      </c>
      <c r="G1886" s="119">
        <v>1365</v>
      </c>
      <c r="H1886" s="26">
        <v>798.69304029304033</v>
      </c>
      <c r="I1886" s="115">
        <f t="shared" si="88"/>
        <v>1090216</v>
      </c>
      <c r="J1886" s="117">
        <v>2021</v>
      </c>
      <c r="K1886" s="139">
        <f t="shared" si="89"/>
        <v>1906527</v>
      </c>
    </row>
    <row r="1887" spans="2:11">
      <c r="B1887" s="137" t="s">
        <v>1452</v>
      </c>
      <c r="C1887" s="43" t="s">
        <v>1440</v>
      </c>
      <c r="D1887" s="46">
        <v>160</v>
      </c>
      <c r="E1887" s="24">
        <v>20542.418750000001</v>
      </c>
      <c r="F1887" s="19">
        <f t="shared" si="87"/>
        <v>3286787</v>
      </c>
      <c r="G1887" s="119">
        <v>1560</v>
      </c>
      <c r="H1887" s="26">
        <v>2175.148076923077</v>
      </c>
      <c r="I1887" s="115">
        <f t="shared" si="88"/>
        <v>3393231</v>
      </c>
      <c r="J1887" s="117">
        <v>2021</v>
      </c>
      <c r="K1887" s="139">
        <f t="shared" si="89"/>
        <v>6680018</v>
      </c>
    </row>
    <row r="1888" spans="2:11">
      <c r="B1888" s="137" t="s">
        <v>3617</v>
      </c>
      <c r="C1888" s="43" t="s">
        <v>3512</v>
      </c>
      <c r="D1888" s="46">
        <v>240</v>
      </c>
      <c r="E1888" s="24">
        <v>8068.2624999999998</v>
      </c>
      <c r="F1888" s="19">
        <f t="shared" si="87"/>
        <v>1936383</v>
      </c>
      <c r="G1888" s="119">
        <v>2340</v>
      </c>
      <c r="H1888" s="26">
        <v>770.54316239316245</v>
      </c>
      <c r="I1888" s="115">
        <f t="shared" si="88"/>
        <v>1803071.0000000002</v>
      </c>
      <c r="J1888" s="117">
        <v>2021</v>
      </c>
      <c r="K1888" s="139">
        <f t="shared" si="89"/>
        <v>3739454</v>
      </c>
    </row>
    <row r="1889" spans="2:11">
      <c r="B1889" s="137" t="s">
        <v>5414</v>
      </c>
      <c r="C1889" s="43" t="s">
        <v>1440</v>
      </c>
      <c r="D1889" s="46">
        <v>170</v>
      </c>
      <c r="E1889" s="24">
        <v>17397.858823529412</v>
      </c>
      <c r="F1889" s="19">
        <f t="shared" si="87"/>
        <v>2957636</v>
      </c>
      <c r="G1889" s="119">
        <v>1657.5</v>
      </c>
      <c r="H1889" s="26">
        <v>2370.521266968326</v>
      </c>
      <c r="I1889" s="115">
        <f t="shared" si="88"/>
        <v>3929139.0000000005</v>
      </c>
      <c r="J1889" s="117">
        <v>2021</v>
      </c>
      <c r="K1889" s="139">
        <f t="shared" si="89"/>
        <v>6886775</v>
      </c>
    </row>
    <row r="1890" spans="2:11">
      <c r="B1890" s="137" t="s">
        <v>5415</v>
      </c>
      <c r="C1890" s="43" t="s">
        <v>1453</v>
      </c>
      <c r="D1890" s="46">
        <v>300</v>
      </c>
      <c r="E1890" s="24">
        <v>8712.5466666666671</v>
      </c>
      <c r="F1890" s="19">
        <f t="shared" si="87"/>
        <v>2613764</v>
      </c>
      <c r="G1890" s="119">
        <v>2925</v>
      </c>
      <c r="H1890" s="26">
        <v>1614.083076923077</v>
      </c>
      <c r="I1890" s="115">
        <f t="shared" si="88"/>
        <v>4721193</v>
      </c>
      <c r="J1890" s="117">
        <v>2021</v>
      </c>
      <c r="K1890" s="139">
        <f t="shared" si="89"/>
        <v>7334957</v>
      </c>
    </row>
    <row r="1891" spans="2:11">
      <c r="B1891" s="137" t="s">
        <v>5416</v>
      </c>
      <c r="C1891" s="43" t="s">
        <v>1454</v>
      </c>
      <c r="D1891" s="46">
        <v>50</v>
      </c>
      <c r="E1891" s="24">
        <v>9500.92</v>
      </c>
      <c r="F1891" s="19">
        <f t="shared" si="87"/>
        <v>475046</v>
      </c>
      <c r="G1891" s="119">
        <v>975</v>
      </c>
      <c r="H1891" s="26">
        <v>1563.468717948718</v>
      </c>
      <c r="I1891" s="115">
        <f t="shared" si="88"/>
        <v>1524382</v>
      </c>
      <c r="J1891" s="117">
        <v>2021</v>
      </c>
      <c r="K1891" s="139">
        <f t="shared" si="89"/>
        <v>1999428</v>
      </c>
    </row>
    <row r="1892" spans="2:11">
      <c r="B1892" s="137" t="s">
        <v>1455</v>
      </c>
      <c r="C1892" s="43" t="s">
        <v>1342</v>
      </c>
      <c r="D1892" s="46">
        <v>180</v>
      </c>
      <c r="E1892" s="24">
        <v>8360.0166666666664</v>
      </c>
      <c r="F1892" s="19">
        <f t="shared" si="87"/>
        <v>1504803</v>
      </c>
      <c r="G1892" s="119">
        <v>3510</v>
      </c>
      <c r="H1892" s="26">
        <v>1279.7396011396011</v>
      </c>
      <c r="I1892" s="115">
        <f t="shared" si="88"/>
        <v>4491886</v>
      </c>
      <c r="J1892" s="117">
        <v>2021</v>
      </c>
      <c r="K1892" s="139">
        <f t="shared" si="89"/>
        <v>5996689</v>
      </c>
    </row>
    <row r="1893" spans="2:11">
      <c r="B1893" s="137" t="s">
        <v>5417</v>
      </c>
      <c r="C1893" s="43" t="s">
        <v>1342</v>
      </c>
      <c r="D1893" s="46">
        <v>90</v>
      </c>
      <c r="E1893" s="24">
        <v>4833.7444444444445</v>
      </c>
      <c r="F1893" s="19">
        <f t="shared" si="87"/>
        <v>435037</v>
      </c>
      <c r="G1893" s="119">
        <v>1755</v>
      </c>
      <c r="H1893" s="26">
        <v>1534.4170940170941</v>
      </c>
      <c r="I1893" s="115">
        <f t="shared" si="88"/>
        <v>2692902</v>
      </c>
      <c r="J1893" s="117">
        <v>2021</v>
      </c>
      <c r="K1893" s="139">
        <f t="shared" si="89"/>
        <v>3127939</v>
      </c>
    </row>
    <row r="1894" spans="2:11">
      <c r="B1894" s="137" t="s">
        <v>1456</v>
      </c>
      <c r="C1894" s="43" t="s">
        <v>1402</v>
      </c>
      <c r="D1894" s="46">
        <v>270</v>
      </c>
      <c r="E1894" s="24">
        <v>14254.196296296297</v>
      </c>
      <c r="F1894" s="19">
        <f t="shared" si="87"/>
        <v>3848633</v>
      </c>
      <c r="G1894" s="119">
        <v>2632.5</v>
      </c>
      <c r="H1894" s="26">
        <v>1196.0045584045583</v>
      </c>
      <c r="I1894" s="115">
        <f t="shared" si="88"/>
        <v>3148482</v>
      </c>
      <c r="J1894" s="117">
        <v>2021</v>
      </c>
      <c r="K1894" s="139">
        <f t="shared" si="89"/>
        <v>6997115</v>
      </c>
    </row>
    <row r="1895" spans="2:11">
      <c r="B1895" s="137" t="s">
        <v>5418</v>
      </c>
      <c r="C1895" s="43" t="s">
        <v>1402</v>
      </c>
      <c r="D1895" s="46">
        <v>180</v>
      </c>
      <c r="E1895" s="24">
        <v>6857.8055555555557</v>
      </c>
      <c r="F1895" s="19">
        <f t="shared" si="87"/>
        <v>1234405</v>
      </c>
      <c r="G1895" s="119">
        <v>1755</v>
      </c>
      <c r="H1895" s="26">
        <v>720.89515669515674</v>
      </c>
      <c r="I1895" s="115">
        <f t="shared" si="88"/>
        <v>1265171</v>
      </c>
      <c r="J1895" s="117">
        <v>2021</v>
      </c>
      <c r="K1895" s="139">
        <f t="shared" si="89"/>
        <v>2499576</v>
      </c>
    </row>
    <row r="1896" spans="2:11">
      <c r="B1896" s="137" t="s">
        <v>1457</v>
      </c>
      <c r="C1896" s="43" t="s">
        <v>1458</v>
      </c>
      <c r="D1896" s="46">
        <v>600</v>
      </c>
      <c r="E1896" s="24">
        <v>13349.386666666667</v>
      </c>
      <c r="F1896" s="19">
        <f t="shared" si="87"/>
        <v>8009632</v>
      </c>
      <c r="G1896" s="119">
        <v>5850</v>
      </c>
      <c r="H1896" s="26">
        <v>853.46649572649574</v>
      </c>
      <c r="I1896" s="115">
        <f t="shared" si="88"/>
        <v>4992779</v>
      </c>
      <c r="J1896" s="117">
        <v>2021</v>
      </c>
      <c r="K1896" s="139">
        <f t="shared" si="89"/>
        <v>13002411</v>
      </c>
    </row>
    <row r="1897" spans="2:11">
      <c r="B1897" s="137" t="s">
        <v>5419</v>
      </c>
      <c r="C1897" s="43" t="s">
        <v>1458</v>
      </c>
      <c r="D1897" s="46">
        <v>190</v>
      </c>
      <c r="E1897" s="24">
        <v>8689.484210526316</v>
      </c>
      <c r="F1897" s="19">
        <f t="shared" si="87"/>
        <v>1651002</v>
      </c>
      <c r="G1897" s="119">
        <v>1852.5</v>
      </c>
      <c r="H1897" s="26">
        <v>1105.574089068826</v>
      </c>
      <c r="I1897" s="115">
        <f t="shared" si="88"/>
        <v>2048076</v>
      </c>
      <c r="J1897" s="117">
        <v>2021</v>
      </c>
      <c r="K1897" s="139">
        <f t="shared" si="89"/>
        <v>3699078</v>
      </c>
    </row>
    <row r="1898" spans="2:11">
      <c r="B1898" s="137" t="s">
        <v>1459</v>
      </c>
      <c r="C1898" s="43" t="s">
        <v>1460</v>
      </c>
      <c r="D1898" s="46">
        <v>430</v>
      </c>
      <c r="E1898" s="24">
        <v>9643.7186046511633</v>
      </c>
      <c r="F1898" s="19">
        <f t="shared" si="87"/>
        <v>4146799</v>
      </c>
      <c r="G1898" s="119">
        <v>4192.5</v>
      </c>
      <c r="H1898" s="26">
        <v>588.129755515802</v>
      </c>
      <c r="I1898" s="115">
        <f t="shared" si="88"/>
        <v>2465734</v>
      </c>
      <c r="J1898" s="117">
        <v>2021</v>
      </c>
      <c r="K1898" s="139">
        <f t="shared" si="89"/>
        <v>6612533</v>
      </c>
    </row>
    <row r="1899" spans="2:11">
      <c r="B1899" s="137" t="s">
        <v>1462</v>
      </c>
      <c r="C1899" s="43" t="s">
        <v>1458</v>
      </c>
      <c r="D1899" s="46">
        <v>600</v>
      </c>
      <c r="E1899" s="24">
        <v>13349.386666666667</v>
      </c>
      <c r="F1899" s="19">
        <f t="shared" si="87"/>
        <v>8009632</v>
      </c>
      <c r="G1899" s="119">
        <v>5850</v>
      </c>
      <c r="H1899" s="26">
        <v>853.46649572649574</v>
      </c>
      <c r="I1899" s="115">
        <f t="shared" si="88"/>
        <v>4992779</v>
      </c>
      <c r="J1899" s="117">
        <v>2021</v>
      </c>
      <c r="K1899" s="139">
        <f t="shared" si="89"/>
        <v>13002411</v>
      </c>
    </row>
    <row r="1900" spans="2:11">
      <c r="B1900" s="137" t="s">
        <v>1463</v>
      </c>
      <c r="C1900" s="43" t="s">
        <v>1458</v>
      </c>
      <c r="D1900" s="46">
        <v>460</v>
      </c>
      <c r="E1900" s="24">
        <v>19551.400000000001</v>
      </c>
      <c r="F1900" s="19">
        <f t="shared" si="87"/>
        <v>8993644</v>
      </c>
      <c r="G1900" s="119">
        <v>4485</v>
      </c>
      <c r="H1900" s="26">
        <v>639.53043478260872</v>
      </c>
      <c r="I1900" s="115">
        <f t="shared" si="88"/>
        <v>2868294</v>
      </c>
      <c r="J1900" s="117">
        <v>2021</v>
      </c>
      <c r="K1900" s="139">
        <f t="shared" si="89"/>
        <v>11861938</v>
      </c>
    </row>
    <row r="1901" spans="2:11">
      <c r="B1901" s="137" t="s">
        <v>1464</v>
      </c>
      <c r="C1901" s="43" t="s">
        <v>1465</v>
      </c>
      <c r="D1901" s="46">
        <v>640</v>
      </c>
      <c r="E1901" s="24">
        <v>366.52499999999998</v>
      </c>
      <c r="F1901" s="19">
        <f t="shared" si="87"/>
        <v>234576</v>
      </c>
      <c r="G1901" s="119">
        <v>6240</v>
      </c>
      <c r="H1901" s="26">
        <v>597.78301282051279</v>
      </c>
      <c r="I1901" s="115">
        <f t="shared" si="88"/>
        <v>3730166</v>
      </c>
      <c r="J1901" s="117">
        <v>2021</v>
      </c>
      <c r="K1901" s="139">
        <f t="shared" si="89"/>
        <v>3964742</v>
      </c>
    </row>
    <row r="1902" spans="2:11">
      <c r="B1902" s="137" t="s">
        <v>1466</v>
      </c>
      <c r="C1902" s="43" t="s">
        <v>1458</v>
      </c>
      <c r="D1902" s="46">
        <v>440</v>
      </c>
      <c r="E1902" s="24">
        <v>5566.1840909090906</v>
      </c>
      <c r="F1902" s="19">
        <f t="shared" si="87"/>
        <v>2449121</v>
      </c>
      <c r="G1902" s="119">
        <v>4290</v>
      </c>
      <c r="H1902" s="26">
        <v>697.2899766899767</v>
      </c>
      <c r="I1902" s="115">
        <f t="shared" si="88"/>
        <v>2991374</v>
      </c>
      <c r="J1902" s="117">
        <v>2021</v>
      </c>
      <c r="K1902" s="139">
        <f t="shared" si="89"/>
        <v>5440495</v>
      </c>
    </row>
    <row r="1903" spans="2:11">
      <c r="B1903" s="137" t="s">
        <v>1467</v>
      </c>
      <c r="C1903" s="43" t="s">
        <v>1465</v>
      </c>
      <c r="D1903" s="46">
        <v>640</v>
      </c>
      <c r="E1903" s="24">
        <v>366.52499999999998</v>
      </c>
      <c r="F1903" s="19">
        <f t="shared" si="87"/>
        <v>234576</v>
      </c>
      <c r="G1903" s="119">
        <v>6240</v>
      </c>
      <c r="H1903" s="26">
        <v>597.78301282051279</v>
      </c>
      <c r="I1903" s="115">
        <f t="shared" si="88"/>
        <v>3730166</v>
      </c>
      <c r="J1903" s="117">
        <v>2021</v>
      </c>
      <c r="K1903" s="139">
        <f t="shared" si="89"/>
        <v>3964742</v>
      </c>
    </row>
    <row r="1904" spans="2:11">
      <c r="B1904" s="137" t="s">
        <v>5420</v>
      </c>
      <c r="C1904" s="43" t="s">
        <v>1468</v>
      </c>
      <c r="D1904" s="46">
        <v>600</v>
      </c>
      <c r="E1904" s="24">
        <v>13680.966666666667</v>
      </c>
      <c r="F1904" s="19">
        <f t="shared" si="87"/>
        <v>8208580</v>
      </c>
      <c r="G1904" s="119">
        <v>5850</v>
      </c>
      <c r="H1904" s="26">
        <v>745.56683760683757</v>
      </c>
      <c r="I1904" s="115">
        <f t="shared" si="88"/>
        <v>4361566</v>
      </c>
      <c r="J1904" s="117">
        <v>2021</v>
      </c>
      <c r="K1904" s="139">
        <f t="shared" si="89"/>
        <v>12570146</v>
      </c>
    </row>
    <row r="1905" spans="2:11">
      <c r="B1905" s="137" t="s">
        <v>1469</v>
      </c>
      <c r="C1905" s="43" t="s">
        <v>1458</v>
      </c>
      <c r="D1905" s="46">
        <v>100</v>
      </c>
      <c r="E1905" s="24">
        <v>6387.09</v>
      </c>
      <c r="F1905" s="19">
        <f t="shared" si="87"/>
        <v>638709</v>
      </c>
      <c r="G1905" s="119">
        <v>975</v>
      </c>
      <c r="H1905" s="26">
        <v>844.22051282051279</v>
      </c>
      <c r="I1905" s="115">
        <f t="shared" si="88"/>
        <v>823115</v>
      </c>
      <c r="J1905" s="117">
        <v>2021</v>
      </c>
      <c r="K1905" s="139">
        <f t="shared" si="89"/>
        <v>1461824</v>
      </c>
    </row>
    <row r="1906" spans="2:11">
      <c r="B1906" s="137" t="s">
        <v>5421</v>
      </c>
      <c r="C1906" s="43" t="s">
        <v>1458</v>
      </c>
      <c r="D1906" s="46">
        <v>250</v>
      </c>
      <c r="E1906" s="24">
        <v>13740.588</v>
      </c>
      <c r="F1906" s="19">
        <f t="shared" si="87"/>
        <v>3435147</v>
      </c>
      <c r="G1906" s="119">
        <v>2437.5</v>
      </c>
      <c r="H1906" s="26">
        <v>791.76410256410259</v>
      </c>
      <c r="I1906" s="115">
        <f t="shared" si="88"/>
        <v>1929925</v>
      </c>
      <c r="J1906" s="117">
        <v>2021</v>
      </c>
      <c r="K1906" s="139">
        <f t="shared" si="89"/>
        <v>5365072</v>
      </c>
    </row>
    <row r="1907" spans="2:11">
      <c r="B1907" s="137" t="s">
        <v>1470</v>
      </c>
      <c r="C1907" s="43" t="s">
        <v>1458</v>
      </c>
      <c r="D1907" s="46">
        <v>460</v>
      </c>
      <c r="E1907" s="24">
        <v>19551.400000000001</v>
      </c>
      <c r="F1907" s="19">
        <f t="shared" si="87"/>
        <v>8993644</v>
      </c>
      <c r="G1907" s="119">
        <v>4485</v>
      </c>
      <c r="H1907" s="26">
        <v>639.53043478260872</v>
      </c>
      <c r="I1907" s="115">
        <f t="shared" si="88"/>
        <v>2868294</v>
      </c>
      <c r="J1907" s="117">
        <v>2021</v>
      </c>
      <c r="K1907" s="139">
        <f t="shared" si="89"/>
        <v>11861938</v>
      </c>
    </row>
    <row r="1908" spans="2:11">
      <c r="B1908" s="137" t="s">
        <v>1471</v>
      </c>
      <c r="C1908" s="43" t="s">
        <v>1458</v>
      </c>
      <c r="D1908" s="46">
        <v>100</v>
      </c>
      <c r="E1908" s="24">
        <v>6387.09</v>
      </c>
      <c r="F1908" s="19">
        <f t="shared" si="87"/>
        <v>638709</v>
      </c>
      <c r="G1908" s="119">
        <v>975</v>
      </c>
      <c r="H1908" s="26">
        <v>844.22051282051279</v>
      </c>
      <c r="I1908" s="115">
        <f t="shared" si="88"/>
        <v>823115</v>
      </c>
      <c r="J1908" s="117">
        <v>2021</v>
      </c>
      <c r="K1908" s="139">
        <f t="shared" si="89"/>
        <v>1461824</v>
      </c>
    </row>
    <row r="1909" spans="2:11">
      <c r="B1909" s="137" t="s">
        <v>1472</v>
      </c>
      <c r="C1909" s="43" t="s">
        <v>1458</v>
      </c>
      <c r="D1909" s="46">
        <v>440</v>
      </c>
      <c r="E1909" s="24">
        <v>5566.1840909090906</v>
      </c>
      <c r="F1909" s="19">
        <f t="shared" si="87"/>
        <v>2449121</v>
      </c>
      <c r="G1909" s="119">
        <v>4290</v>
      </c>
      <c r="H1909" s="26">
        <v>697.2899766899767</v>
      </c>
      <c r="I1909" s="115">
        <f t="shared" si="88"/>
        <v>2991374</v>
      </c>
      <c r="J1909" s="117">
        <v>2021</v>
      </c>
      <c r="K1909" s="139">
        <f t="shared" si="89"/>
        <v>5440495</v>
      </c>
    </row>
    <row r="1910" spans="2:11">
      <c r="B1910" s="137" t="s">
        <v>1473</v>
      </c>
      <c r="C1910" s="43" t="s">
        <v>1460</v>
      </c>
      <c r="D1910" s="46">
        <v>360</v>
      </c>
      <c r="E1910" s="24">
        <v>11208.069444444445</v>
      </c>
      <c r="F1910" s="19">
        <f t="shared" si="87"/>
        <v>4034905.0000000005</v>
      </c>
      <c r="G1910" s="119">
        <v>3510</v>
      </c>
      <c r="H1910" s="26">
        <v>858.38319088319088</v>
      </c>
      <c r="I1910" s="115">
        <f t="shared" si="88"/>
        <v>3012925</v>
      </c>
      <c r="J1910" s="117">
        <v>2021</v>
      </c>
      <c r="K1910" s="139">
        <f t="shared" si="89"/>
        <v>7047830</v>
      </c>
    </row>
    <row r="1911" spans="2:11">
      <c r="B1911" s="137" t="s">
        <v>5422</v>
      </c>
      <c r="C1911" s="43" t="s">
        <v>1458</v>
      </c>
      <c r="D1911" s="46">
        <v>40</v>
      </c>
      <c r="E1911" s="24">
        <v>40896.199999999997</v>
      </c>
      <c r="F1911" s="19">
        <f t="shared" si="87"/>
        <v>1635848</v>
      </c>
      <c r="G1911" s="119">
        <v>390</v>
      </c>
      <c r="H1911" s="26">
        <v>2828.9641025641026</v>
      </c>
      <c r="I1911" s="115">
        <f t="shared" si="88"/>
        <v>1103296</v>
      </c>
      <c r="J1911" s="117">
        <v>2021</v>
      </c>
      <c r="K1911" s="139">
        <f t="shared" si="89"/>
        <v>2739144</v>
      </c>
    </row>
    <row r="1912" spans="2:11">
      <c r="B1912" s="137" t="s">
        <v>1474</v>
      </c>
      <c r="C1912" s="43" t="s">
        <v>1460</v>
      </c>
      <c r="D1912" s="46">
        <v>430</v>
      </c>
      <c r="E1912" s="24">
        <v>9643.7186046511633</v>
      </c>
      <c r="F1912" s="19">
        <f t="shared" si="87"/>
        <v>4146799</v>
      </c>
      <c r="G1912" s="119">
        <v>4192.5</v>
      </c>
      <c r="H1912" s="26">
        <v>588.129755515802</v>
      </c>
      <c r="I1912" s="115">
        <f t="shared" si="88"/>
        <v>2465734</v>
      </c>
      <c r="J1912" s="117">
        <v>2021</v>
      </c>
      <c r="K1912" s="139">
        <f t="shared" si="89"/>
        <v>6612533</v>
      </c>
    </row>
    <row r="1913" spans="2:11">
      <c r="B1913" s="137" t="s">
        <v>1475</v>
      </c>
      <c r="C1913" s="43" t="s">
        <v>1460</v>
      </c>
      <c r="D1913" s="46">
        <v>500</v>
      </c>
      <c r="E1913" s="24">
        <v>14176.941999999999</v>
      </c>
      <c r="F1913" s="19">
        <f t="shared" si="87"/>
        <v>7088471</v>
      </c>
      <c r="G1913" s="119">
        <v>4875</v>
      </c>
      <c r="H1913" s="26">
        <v>877.33456410256406</v>
      </c>
      <c r="I1913" s="115">
        <f t="shared" si="88"/>
        <v>4277006</v>
      </c>
      <c r="J1913" s="117">
        <v>2021</v>
      </c>
      <c r="K1913" s="139">
        <f t="shared" si="89"/>
        <v>11365477</v>
      </c>
    </row>
    <row r="1914" spans="2:11">
      <c r="B1914" s="137" t="s">
        <v>1476</v>
      </c>
      <c r="C1914" s="43" t="s">
        <v>1477</v>
      </c>
      <c r="D1914" s="46">
        <v>110</v>
      </c>
      <c r="E1914" s="24">
        <v>9807.3909090909092</v>
      </c>
      <c r="F1914" s="19">
        <f t="shared" si="87"/>
        <v>1078813</v>
      </c>
      <c r="G1914" s="119">
        <v>1072.5</v>
      </c>
      <c r="H1914" s="26">
        <v>279.10489510489509</v>
      </c>
      <c r="I1914" s="115">
        <f t="shared" si="88"/>
        <v>299340</v>
      </c>
      <c r="J1914" s="117">
        <v>2021</v>
      </c>
      <c r="K1914" s="139">
        <f t="shared" si="89"/>
        <v>1378153</v>
      </c>
    </row>
    <row r="1915" spans="2:11">
      <c r="B1915" s="137" t="s">
        <v>1478</v>
      </c>
      <c r="C1915" s="43" t="s">
        <v>1477</v>
      </c>
      <c r="D1915" s="46">
        <v>810</v>
      </c>
      <c r="E1915" s="24">
        <v>13250.225925925926</v>
      </c>
      <c r="F1915" s="19">
        <f t="shared" si="87"/>
        <v>10732683</v>
      </c>
      <c r="G1915" s="119">
        <v>7897.5</v>
      </c>
      <c r="H1915" s="26">
        <v>557.36650838873061</v>
      </c>
      <c r="I1915" s="115">
        <f t="shared" si="88"/>
        <v>4401802</v>
      </c>
      <c r="J1915" s="117">
        <v>2021</v>
      </c>
      <c r="K1915" s="139">
        <f t="shared" si="89"/>
        <v>15134485</v>
      </c>
    </row>
    <row r="1916" spans="2:11">
      <c r="B1916" s="137" t="s">
        <v>1479</v>
      </c>
      <c r="C1916" s="43" t="s">
        <v>1477</v>
      </c>
      <c r="D1916" s="46">
        <v>110</v>
      </c>
      <c r="E1916" s="24">
        <v>9807.3909090909092</v>
      </c>
      <c r="F1916" s="19">
        <f t="shared" si="87"/>
        <v>1078813</v>
      </c>
      <c r="G1916" s="119">
        <v>1072.5</v>
      </c>
      <c r="H1916" s="26">
        <v>279.10489510489509</v>
      </c>
      <c r="I1916" s="115">
        <f t="shared" si="88"/>
        <v>299340</v>
      </c>
      <c r="J1916" s="117">
        <v>2021</v>
      </c>
      <c r="K1916" s="139">
        <f t="shared" si="89"/>
        <v>1378153</v>
      </c>
    </row>
    <row r="1917" spans="2:11">
      <c r="B1917" s="137" t="s">
        <v>1480</v>
      </c>
      <c r="C1917" s="43" t="s">
        <v>1481</v>
      </c>
      <c r="D1917" s="46">
        <v>220</v>
      </c>
      <c r="E1917" s="24">
        <v>7437.772727272727</v>
      </c>
      <c r="F1917" s="19">
        <f t="shared" si="87"/>
        <v>1636310</v>
      </c>
      <c r="G1917" s="119">
        <v>2145</v>
      </c>
      <c r="H1917" s="26">
        <v>633.29743589743589</v>
      </c>
      <c r="I1917" s="115">
        <f t="shared" si="88"/>
        <v>1358423</v>
      </c>
      <c r="J1917" s="117">
        <v>2021</v>
      </c>
      <c r="K1917" s="139">
        <f t="shared" si="89"/>
        <v>2994733</v>
      </c>
    </row>
    <row r="1918" spans="2:11">
      <c r="B1918" s="137" t="s">
        <v>3618</v>
      </c>
      <c r="C1918" s="43" t="s">
        <v>3512</v>
      </c>
      <c r="D1918" s="46">
        <v>460</v>
      </c>
      <c r="E1918" s="24">
        <v>8068.2630434782604</v>
      </c>
      <c r="F1918" s="19">
        <f t="shared" si="87"/>
        <v>3711401</v>
      </c>
      <c r="G1918" s="119">
        <v>4485</v>
      </c>
      <c r="H1918" s="26">
        <v>770.54292084726865</v>
      </c>
      <c r="I1918" s="115">
        <f t="shared" si="88"/>
        <v>3455885</v>
      </c>
      <c r="J1918" s="117">
        <v>2021</v>
      </c>
      <c r="K1918" s="139">
        <f t="shared" si="89"/>
        <v>7167286</v>
      </c>
    </row>
    <row r="1919" spans="2:11">
      <c r="B1919" s="137" t="s">
        <v>5423</v>
      </c>
      <c r="C1919" s="43" t="s">
        <v>1482</v>
      </c>
      <c r="D1919" s="46">
        <v>840</v>
      </c>
      <c r="E1919" s="24">
        <v>15581.057142857142</v>
      </c>
      <c r="F1919" s="19">
        <f t="shared" si="87"/>
        <v>13088088</v>
      </c>
      <c r="G1919" s="119">
        <v>8190</v>
      </c>
      <c r="H1919" s="26">
        <v>0</v>
      </c>
      <c r="I1919" s="115">
        <f t="shared" si="88"/>
        <v>0</v>
      </c>
      <c r="J1919" s="117">
        <v>2021</v>
      </c>
      <c r="K1919" s="139">
        <f t="shared" si="89"/>
        <v>13088088</v>
      </c>
    </row>
    <row r="1920" spans="2:11">
      <c r="B1920" s="137" t="s">
        <v>5424</v>
      </c>
      <c r="C1920" s="43" t="s">
        <v>1461</v>
      </c>
      <c r="D1920" s="46">
        <v>190</v>
      </c>
      <c r="E1920" s="24">
        <v>11012.026315789473</v>
      </c>
      <c r="F1920" s="19">
        <f t="shared" si="87"/>
        <v>2092285</v>
      </c>
      <c r="G1920" s="119">
        <v>4104</v>
      </c>
      <c r="H1920" s="26">
        <v>1286.0017056530214</v>
      </c>
      <c r="I1920" s="115">
        <f t="shared" si="88"/>
        <v>5277751</v>
      </c>
      <c r="J1920" s="117">
        <v>2021</v>
      </c>
      <c r="K1920" s="139">
        <f t="shared" si="89"/>
        <v>7370036</v>
      </c>
    </row>
    <row r="1921" spans="2:11">
      <c r="B1921" s="137" t="s">
        <v>5425</v>
      </c>
      <c r="C1921" s="43" t="s">
        <v>1461</v>
      </c>
      <c r="D1921" s="46">
        <v>180</v>
      </c>
      <c r="E1921" s="24">
        <v>15076.533333333333</v>
      </c>
      <c r="F1921" s="19">
        <f t="shared" si="87"/>
        <v>2713776</v>
      </c>
      <c r="G1921" s="119">
        <v>3888</v>
      </c>
      <c r="H1921" s="26">
        <v>1577.6736111111111</v>
      </c>
      <c r="I1921" s="115">
        <f t="shared" si="88"/>
        <v>6133995</v>
      </c>
      <c r="J1921" s="117">
        <v>2021</v>
      </c>
      <c r="K1921" s="139">
        <f t="shared" si="89"/>
        <v>8847771</v>
      </c>
    </row>
    <row r="1922" spans="2:11">
      <c r="B1922" s="137" t="s">
        <v>5426</v>
      </c>
      <c r="C1922" s="43" t="s">
        <v>1483</v>
      </c>
      <c r="D1922" s="46">
        <v>250</v>
      </c>
      <c r="E1922" s="24">
        <v>22862.78</v>
      </c>
      <c r="F1922" s="19">
        <f t="shared" si="87"/>
        <v>5715695</v>
      </c>
      <c r="G1922" s="119">
        <v>4875</v>
      </c>
      <c r="H1922" s="26">
        <v>984.72143589743587</v>
      </c>
      <c r="I1922" s="115">
        <f t="shared" si="88"/>
        <v>4800517</v>
      </c>
      <c r="J1922" s="117">
        <v>2021</v>
      </c>
      <c r="K1922" s="139">
        <f t="shared" si="89"/>
        <v>10516212</v>
      </c>
    </row>
    <row r="1923" spans="2:11">
      <c r="B1923" s="137" t="s">
        <v>5427</v>
      </c>
      <c r="C1923" s="43" t="s">
        <v>1483</v>
      </c>
      <c r="D1923" s="46">
        <v>90</v>
      </c>
      <c r="E1923" s="24">
        <v>17672.266666666666</v>
      </c>
      <c r="F1923" s="19">
        <f t="shared" si="87"/>
        <v>1590504</v>
      </c>
      <c r="G1923" s="119">
        <v>877.5</v>
      </c>
      <c r="H1923" s="26">
        <v>2705.580626780627</v>
      </c>
      <c r="I1923" s="115">
        <f t="shared" si="88"/>
        <v>2374147</v>
      </c>
      <c r="J1923" s="117">
        <v>2021</v>
      </c>
      <c r="K1923" s="139">
        <f t="shared" si="89"/>
        <v>3964651</v>
      </c>
    </row>
    <row r="1924" spans="2:11">
      <c r="B1924" s="137" t="s">
        <v>1484</v>
      </c>
      <c r="C1924" s="43" t="s">
        <v>1461</v>
      </c>
      <c r="D1924" s="46">
        <v>170</v>
      </c>
      <c r="E1924" s="24">
        <v>5022.0705882352941</v>
      </c>
      <c r="F1924" s="19">
        <f t="shared" si="87"/>
        <v>853752</v>
      </c>
      <c r="G1924" s="119">
        <v>3672</v>
      </c>
      <c r="H1924" s="26">
        <v>1331.4300108932462</v>
      </c>
      <c r="I1924" s="115">
        <f t="shared" si="88"/>
        <v>4889011</v>
      </c>
      <c r="J1924" s="117">
        <v>2021</v>
      </c>
      <c r="K1924" s="139">
        <f t="shared" si="89"/>
        <v>5742763</v>
      </c>
    </row>
    <row r="1925" spans="2:11">
      <c r="B1925" s="137" t="s">
        <v>3619</v>
      </c>
      <c r="C1925" s="43" t="s">
        <v>3512</v>
      </c>
      <c r="D1925" s="46">
        <v>40</v>
      </c>
      <c r="E1925" s="24">
        <v>14715.15</v>
      </c>
      <c r="F1925" s="19">
        <f t="shared" si="87"/>
        <v>588606</v>
      </c>
      <c r="G1925" s="119">
        <v>2196</v>
      </c>
      <c r="H1925" s="26">
        <v>391.13706739526413</v>
      </c>
      <c r="I1925" s="115">
        <f t="shared" si="88"/>
        <v>858937</v>
      </c>
      <c r="J1925" s="117">
        <v>2021</v>
      </c>
      <c r="K1925" s="139">
        <f t="shared" si="89"/>
        <v>1447543</v>
      </c>
    </row>
    <row r="1926" spans="2:11">
      <c r="B1926" s="137" t="s">
        <v>1485</v>
      </c>
      <c r="C1926" s="43" t="s">
        <v>1486</v>
      </c>
      <c r="D1926" s="46">
        <v>140</v>
      </c>
      <c r="E1926" s="24">
        <v>9700.6142857142859</v>
      </c>
      <c r="F1926" s="19">
        <f t="shared" si="87"/>
        <v>1358086</v>
      </c>
      <c r="G1926" s="119">
        <v>1365</v>
      </c>
      <c r="H1926" s="26">
        <v>2168.5040293040292</v>
      </c>
      <c r="I1926" s="115">
        <f t="shared" si="88"/>
        <v>2960008</v>
      </c>
      <c r="J1926" s="117">
        <v>2021</v>
      </c>
      <c r="K1926" s="139">
        <f t="shared" si="89"/>
        <v>4318094</v>
      </c>
    </row>
    <row r="1927" spans="2:11">
      <c r="B1927" s="137" t="s">
        <v>5428</v>
      </c>
      <c r="C1927" s="43" t="s">
        <v>1486</v>
      </c>
      <c r="D1927" s="46">
        <v>280</v>
      </c>
      <c r="E1927" s="24">
        <v>11963.453571428572</v>
      </c>
      <c r="F1927" s="19">
        <f t="shared" si="87"/>
        <v>3349767</v>
      </c>
      <c r="G1927" s="119">
        <v>2730</v>
      </c>
      <c r="H1927" s="26">
        <v>1836.1157509157508</v>
      </c>
      <c r="I1927" s="115">
        <f t="shared" si="88"/>
        <v>5012596</v>
      </c>
      <c r="J1927" s="117">
        <v>2021</v>
      </c>
      <c r="K1927" s="139">
        <f t="shared" si="89"/>
        <v>8362363</v>
      </c>
    </row>
    <row r="1928" spans="2:11">
      <c r="B1928" s="137" t="s">
        <v>1487</v>
      </c>
      <c r="C1928" s="43" t="s">
        <v>1488</v>
      </c>
      <c r="D1928" s="46">
        <v>270</v>
      </c>
      <c r="E1928" s="24">
        <v>11825.692592592593</v>
      </c>
      <c r="F1928" s="19">
        <f t="shared" si="87"/>
        <v>3192937</v>
      </c>
      <c r="G1928" s="119">
        <v>2632.5</v>
      </c>
      <c r="H1928" s="26">
        <v>1976.1276353276353</v>
      </c>
      <c r="I1928" s="115">
        <f t="shared" si="88"/>
        <v>5202156</v>
      </c>
      <c r="J1928" s="117">
        <v>2021</v>
      </c>
      <c r="K1928" s="139">
        <f t="shared" si="89"/>
        <v>8395093</v>
      </c>
    </row>
    <row r="1929" spans="2:11">
      <c r="B1929" s="137" t="s">
        <v>1489</v>
      </c>
      <c r="C1929" s="43" t="s">
        <v>1488</v>
      </c>
      <c r="D1929" s="46">
        <v>90</v>
      </c>
      <c r="E1929" s="24">
        <v>9235.322222222223</v>
      </c>
      <c r="F1929" s="19">
        <f t="shared" si="87"/>
        <v>831179.00000000012</v>
      </c>
      <c r="G1929" s="119">
        <v>877.5</v>
      </c>
      <c r="H1929" s="26">
        <v>3155.6022792022791</v>
      </c>
      <c r="I1929" s="115">
        <f t="shared" si="88"/>
        <v>2769041</v>
      </c>
      <c r="J1929" s="117">
        <v>2021</v>
      </c>
      <c r="K1929" s="139">
        <f t="shared" si="89"/>
        <v>3600220</v>
      </c>
    </row>
    <row r="1930" spans="2:11">
      <c r="B1930" s="137" t="s">
        <v>5429</v>
      </c>
      <c r="C1930" s="43" t="s">
        <v>1490</v>
      </c>
      <c r="D1930" s="46">
        <v>270</v>
      </c>
      <c r="E1930" s="24">
        <v>28533.762962962963</v>
      </c>
      <c r="F1930" s="19">
        <f t="shared" si="87"/>
        <v>7704116</v>
      </c>
      <c r="G1930" s="119">
        <v>2632.5</v>
      </c>
      <c r="H1930" s="26">
        <v>1709.9680911680912</v>
      </c>
      <c r="I1930" s="115">
        <f t="shared" si="88"/>
        <v>4501491</v>
      </c>
      <c r="J1930" s="117">
        <v>2021</v>
      </c>
      <c r="K1930" s="139">
        <f t="shared" si="89"/>
        <v>12205607</v>
      </c>
    </row>
    <row r="1931" spans="2:11">
      <c r="B1931" s="137" t="s">
        <v>5430</v>
      </c>
      <c r="C1931" s="43" t="s">
        <v>1490</v>
      </c>
      <c r="D1931" s="46">
        <v>70</v>
      </c>
      <c r="E1931" s="24">
        <v>12299.014285714286</v>
      </c>
      <c r="F1931" s="19">
        <f t="shared" si="87"/>
        <v>860931</v>
      </c>
      <c r="G1931" s="119">
        <v>682.5</v>
      </c>
      <c r="H1931" s="26">
        <v>1456.0923076923077</v>
      </c>
      <c r="I1931" s="115">
        <f t="shared" si="88"/>
        <v>993783</v>
      </c>
      <c r="J1931" s="117">
        <v>2021</v>
      </c>
      <c r="K1931" s="139">
        <f t="shared" si="89"/>
        <v>1854714</v>
      </c>
    </row>
    <row r="1932" spans="2:11">
      <c r="B1932" s="137" t="s">
        <v>5431</v>
      </c>
      <c r="C1932" s="43" t="s">
        <v>1491</v>
      </c>
      <c r="D1932" s="46">
        <v>430</v>
      </c>
      <c r="E1932" s="24">
        <v>1491.6534883720931</v>
      </c>
      <c r="F1932" s="19">
        <f t="shared" ref="F1932:F1995" si="90">IFERROR(D1932*E1932,0)</f>
        <v>641411</v>
      </c>
      <c r="G1932" s="119">
        <v>4192.5</v>
      </c>
      <c r="H1932" s="26">
        <v>1795.4168157423971</v>
      </c>
      <c r="I1932" s="115">
        <f t="shared" ref="I1932:I1995" si="91">IFERROR(G1932*H1932,"")</f>
        <v>7527285</v>
      </c>
      <c r="J1932" s="117">
        <v>2021</v>
      </c>
      <c r="K1932" s="139">
        <f t="shared" ref="K1932:K1995" si="92">IFERROR(ROUND((F1932+I1932),0),0)</f>
        <v>8168696</v>
      </c>
    </row>
    <row r="1933" spans="2:11">
      <c r="B1933" s="137" t="s">
        <v>5432</v>
      </c>
      <c r="C1933" s="43" t="s">
        <v>1491</v>
      </c>
      <c r="D1933" s="46">
        <v>240</v>
      </c>
      <c r="E1933" s="24">
        <v>3702.0541666666668</v>
      </c>
      <c r="F1933" s="19">
        <f t="shared" si="90"/>
        <v>888493</v>
      </c>
      <c r="G1933" s="119">
        <v>2340</v>
      </c>
      <c r="H1933" s="26">
        <v>1418.267094017094</v>
      </c>
      <c r="I1933" s="115">
        <f t="shared" si="91"/>
        <v>3318745</v>
      </c>
      <c r="J1933" s="117">
        <v>2021</v>
      </c>
      <c r="K1933" s="139">
        <f t="shared" si="92"/>
        <v>4207238</v>
      </c>
    </row>
    <row r="1934" spans="2:11">
      <c r="B1934" s="137" t="s">
        <v>1492</v>
      </c>
      <c r="C1934" s="43" t="s">
        <v>1488</v>
      </c>
      <c r="D1934" s="46">
        <v>270</v>
      </c>
      <c r="E1934" s="24">
        <v>11825.692592592593</v>
      </c>
      <c r="F1934" s="19">
        <f t="shared" si="90"/>
        <v>3192937</v>
      </c>
      <c r="G1934" s="119">
        <v>2632.5</v>
      </c>
      <c r="H1934" s="26">
        <v>1976.1276353276353</v>
      </c>
      <c r="I1934" s="115">
        <f t="shared" si="91"/>
        <v>5202156</v>
      </c>
      <c r="J1934" s="117">
        <v>2021</v>
      </c>
      <c r="K1934" s="139">
        <f t="shared" si="92"/>
        <v>8395093</v>
      </c>
    </row>
    <row r="1935" spans="2:11">
      <c r="B1935" s="137" t="s">
        <v>1493</v>
      </c>
      <c r="C1935" s="43" t="s">
        <v>1488</v>
      </c>
      <c r="D1935" s="46">
        <v>60</v>
      </c>
      <c r="E1935" s="24">
        <v>47523.333333333336</v>
      </c>
      <c r="F1935" s="19">
        <f t="shared" si="90"/>
        <v>2851400</v>
      </c>
      <c r="G1935" s="119">
        <v>585</v>
      </c>
      <c r="H1935" s="26">
        <v>7325.8598290598293</v>
      </c>
      <c r="I1935" s="115">
        <f t="shared" si="91"/>
        <v>4285628</v>
      </c>
      <c r="J1935" s="117">
        <v>2021</v>
      </c>
      <c r="K1935" s="139">
        <f t="shared" si="92"/>
        <v>7137028</v>
      </c>
    </row>
    <row r="1936" spans="2:11">
      <c r="B1936" s="137" t="s">
        <v>5433</v>
      </c>
      <c r="C1936" s="43" t="s">
        <v>1486</v>
      </c>
      <c r="D1936" s="46">
        <v>270</v>
      </c>
      <c r="E1936" s="24">
        <v>14316.5</v>
      </c>
      <c r="F1936" s="19">
        <f t="shared" si="90"/>
        <v>3865455</v>
      </c>
      <c r="G1936" s="119">
        <v>2632.5</v>
      </c>
      <c r="H1936" s="26">
        <v>1886.7984805318138</v>
      </c>
      <c r="I1936" s="115">
        <f t="shared" si="91"/>
        <v>4966997</v>
      </c>
      <c r="J1936" s="117">
        <v>2021</v>
      </c>
      <c r="K1936" s="139">
        <f t="shared" si="92"/>
        <v>8832452</v>
      </c>
    </row>
    <row r="1937" spans="2:11">
      <c r="B1937" s="137" t="s">
        <v>5434</v>
      </c>
      <c r="C1937" s="43" t="s">
        <v>1486</v>
      </c>
      <c r="D1937" s="46">
        <v>270</v>
      </c>
      <c r="E1937" s="24">
        <v>6659.666666666667</v>
      </c>
      <c r="F1937" s="19">
        <f t="shared" si="90"/>
        <v>1798110</v>
      </c>
      <c r="G1937" s="119">
        <v>2632.5</v>
      </c>
      <c r="H1937" s="26">
        <v>1989.0062678062677</v>
      </c>
      <c r="I1937" s="115">
        <f t="shared" si="91"/>
        <v>5236059</v>
      </c>
      <c r="J1937" s="117">
        <v>2021</v>
      </c>
      <c r="K1937" s="139">
        <f t="shared" si="92"/>
        <v>7034169</v>
      </c>
    </row>
    <row r="1938" spans="2:11">
      <c r="B1938" s="137" t="s">
        <v>3620</v>
      </c>
      <c r="C1938" s="43" t="s">
        <v>3512</v>
      </c>
      <c r="D1938" s="46">
        <v>470</v>
      </c>
      <c r="E1938" s="24">
        <v>8068.2638297872336</v>
      </c>
      <c r="F1938" s="19">
        <f t="shared" si="90"/>
        <v>3792084</v>
      </c>
      <c r="G1938" s="119">
        <v>4583</v>
      </c>
      <c r="H1938" s="26">
        <v>770.45886973598078</v>
      </c>
      <c r="I1938" s="115">
        <f t="shared" si="91"/>
        <v>3531013</v>
      </c>
      <c r="J1938" s="117">
        <v>2021</v>
      </c>
      <c r="K1938" s="139">
        <f t="shared" si="92"/>
        <v>7323097</v>
      </c>
    </row>
    <row r="1939" spans="2:11">
      <c r="B1939" s="137" t="s">
        <v>1494</v>
      </c>
      <c r="C1939" s="43" t="s">
        <v>1495</v>
      </c>
      <c r="D1939" s="46">
        <v>310</v>
      </c>
      <c r="E1939" s="24">
        <v>10635.693548387097</v>
      </c>
      <c r="F1939" s="19">
        <f t="shared" si="90"/>
        <v>3297065</v>
      </c>
      <c r="G1939" s="119">
        <v>3022.5</v>
      </c>
      <c r="H1939" s="26">
        <v>1461.5030603804798</v>
      </c>
      <c r="I1939" s="115">
        <f t="shared" si="91"/>
        <v>4417393</v>
      </c>
      <c r="J1939" s="117">
        <v>2021</v>
      </c>
      <c r="K1939" s="139">
        <f t="shared" si="92"/>
        <v>7714458</v>
      </c>
    </row>
    <row r="1940" spans="2:11">
      <c r="B1940" s="137" t="s">
        <v>5435</v>
      </c>
      <c r="C1940" s="43" t="s">
        <v>1495</v>
      </c>
      <c r="D1940" s="46">
        <v>110</v>
      </c>
      <c r="E1940" s="24">
        <v>5593.8090909090906</v>
      </c>
      <c r="F1940" s="19">
        <f t="shared" si="90"/>
        <v>615319</v>
      </c>
      <c r="G1940" s="119">
        <v>1072.5</v>
      </c>
      <c r="H1940" s="26">
        <v>1493.7874125874125</v>
      </c>
      <c r="I1940" s="115">
        <f t="shared" si="91"/>
        <v>1602087</v>
      </c>
      <c r="J1940" s="117">
        <v>2021</v>
      </c>
      <c r="K1940" s="139">
        <f t="shared" si="92"/>
        <v>2217406</v>
      </c>
    </row>
    <row r="1941" spans="2:11">
      <c r="B1941" s="137" t="s">
        <v>1496</v>
      </c>
      <c r="C1941" s="43" t="s">
        <v>1497</v>
      </c>
      <c r="D1941" s="46">
        <v>110</v>
      </c>
      <c r="E1941" s="24">
        <v>3698.4818181818182</v>
      </c>
      <c r="F1941" s="19">
        <f t="shared" si="90"/>
        <v>406833</v>
      </c>
      <c r="G1941" s="119">
        <v>1072.5</v>
      </c>
      <c r="H1941" s="26">
        <v>2489.13006993007</v>
      </c>
      <c r="I1941" s="115">
        <f t="shared" si="91"/>
        <v>2669592</v>
      </c>
      <c r="J1941" s="117">
        <v>2021</v>
      </c>
      <c r="K1941" s="139">
        <f t="shared" si="92"/>
        <v>3076425</v>
      </c>
    </row>
    <row r="1942" spans="2:11">
      <c r="B1942" s="137" t="s">
        <v>1498</v>
      </c>
      <c r="C1942" s="43" t="s">
        <v>1497</v>
      </c>
      <c r="D1942" s="46">
        <v>300</v>
      </c>
      <c r="E1942" s="24">
        <v>9861.6766666666663</v>
      </c>
      <c r="F1942" s="19">
        <f t="shared" si="90"/>
        <v>2958503</v>
      </c>
      <c r="G1942" s="119">
        <v>2925</v>
      </c>
      <c r="H1942" s="26">
        <v>1696.771282051282</v>
      </c>
      <c r="I1942" s="115">
        <f t="shared" si="91"/>
        <v>4963056</v>
      </c>
      <c r="J1942" s="117">
        <v>2021</v>
      </c>
      <c r="K1942" s="139">
        <f t="shared" si="92"/>
        <v>7921559</v>
      </c>
    </row>
    <row r="1943" spans="2:11">
      <c r="B1943" s="137" t="s">
        <v>1499</v>
      </c>
      <c r="C1943" s="43" t="s">
        <v>1500</v>
      </c>
      <c r="D1943" s="46">
        <v>270</v>
      </c>
      <c r="E1943" s="24">
        <v>4232.2185185185181</v>
      </c>
      <c r="F1943" s="19">
        <f t="shared" si="90"/>
        <v>1142698.9999999998</v>
      </c>
      <c r="G1943" s="119">
        <v>2632.5</v>
      </c>
      <c r="H1943" s="26">
        <v>1872.9975308641976</v>
      </c>
      <c r="I1943" s="115">
        <f t="shared" si="91"/>
        <v>4930666</v>
      </c>
      <c r="J1943" s="117">
        <v>2021</v>
      </c>
      <c r="K1943" s="139">
        <f t="shared" si="92"/>
        <v>6073365</v>
      </c>
    </row>
    <row r="1944" spans="2:11">
      <c r="B1944" s="137" t="s">
        <v>5436</v>
      </c>
      <c r="C1944" s="43" t="s">
        <v>1500</v>
      </c>
      <c r="D1944" s="46">
        <v>190</v>
      </c>
      <c r="E1944" s="24">
        <v>3877.121052631579</v>
      </c>
      <c r="F1944" s="19">
        <f t="shared" si="90"/>
        <v>736653</v>
      </c>
      <c r="G1944" s="119">
        <v>1852.5</v>
      </c>
      <c r="H1944" s="26">
        <v>1682.9673414304993</v>
      </c>
      <c r="I1944" s="115">
        <f t="shared" si="91"/>
        <v>3117697</v>
      </c>
      <c r="J1944" s="117">
        <v>2021</v>
      </c>
      <c r="K1944" s="139">
        <f t="shared" si="92"/>
        <v>3854350</v>
      </c>
    </row>
    <row r="1945" spans="2:11">
      <c r="B1945" s="137" t="s">
        <v>1501</v>
      </c>
      <c r="C1945" s="43" t="s">
        <v>1440</v>
      </c>
      <c r="D1945" s="46">
        <v>190</v>
      </c>
      <c r="E1945" s="24">
        <v>9600.1</v>
      </c>
      <c r="F1945" s="19">
        <f t="shared" si="90"/>
        <v>1824019</v>
      </c>
      <c r="G1945" s="119">
        <v>1852.5</v>
      </c>
      <c r="H1945" s="26">
        <v>2096.1727395411608</v>
      </c>
      <c r="I1945" s="115">
        <f t="shared" si="91"/>
        <v>3883160.0000000005</v>
      </c>
      <c r="J1945" s="117">
        <v>2021</v>
      </c>
      <c r="K1945" s="139">
        <f t="shared" si="92"/>
        <v>5707179</v>
      </c>
    </row>
    <row r="1946" spans="2:11">
      <c r="B1946" s="137" t="s">
        <v>5437</v>
      </c>
      <c r="C1946" s="43" t="s">
        <v>1440</v>
      </c>
      <c r="D1946" s="46">
        <v>30</v>
      </c>
      <c r="E1946" s="24">
        <v>7872.5</v>
      </c>
      <c r="F1946" s="19">
        <f t="shared" si="90"/>
        <v>236175</v>
      </c>
      <c r="G1946" s="119">
        <v>292.5</v>
      </c>
      <c r="H1946" s="26">
        <v>2690.8717948717949</v>
      </c>
      <c r="I1946" s="115">
        <f t="shared" si="91"/>
        <v>787080</v>
      </c>
      <c r="J1946" s="117">
        <v>2021</v>
      </c>
      <c r="K1946" s="139">
        <f t="shared" si="92"/>
        <v>1023255</v>
      </c>
    </row>
    <row r="1947" spans="2:11">
      <c r="B1947" s="137" t="s">
        <v>1502</v>
      </c>
      <c r="C1947" s="43" t="s">
        <v>1503</v>
      </c>
      <c r="D1947" s="46">
        <v>110</v>
      </c>
      <c r="E1947" s="24">
        <v>9071.2727272727279</v>
      </c>
      <c r="F1947" s="19">
        <f t="shared" si="90"/>
        <v>997840.00000000012</v>
      </c>
      <c r="G1947" s="119">
        <v>1072.5</v>
      </c>
      <c r="H1947" s="26">
        <v>1771.6298368298369</v>
      </c>
      <c r="I1947" s="115">
        <f t="shared" si="91"/>
        <v>1900073</v>
      </c>
      <c r="J1947" s="117">
        <v>2021</v>
      </c>
      <c r="K1947" s="139">
        <f t="shared" si="92"/>
        <v>2897913</v>
      </c>
    </row>
    <row r="1948" spans="2:11">
      <c r="B1948" s="137" t="s">
        <v>1504</v>
      </c>
      <c r="C1948" s="43" t="s">
        <v>1440</v>
      </c>
      <c r="D1948" s="46">
        <v>190</v>
      </c>
      <c r="E1948" s="24">
        <v>9600.1</v>
      </c>
      <c r="F1948" s="19">
        <f t="shared" si="90"/>
        <v>1824019</v>
      </c>
      <c r="G1948" s="119">
        <v>1852.5</v>
      </c>
      <c r="H1948" s="26">
        <v>2096.1727395411608</v>
      </c>
      <c r="I1948" s="115">
        <f t="shared" si="91"/>
        <v>3883160.0000000005</v>
      </c>
      <c r="J1948" s="117">
        <v>2021</v>
      </c>
      <c r="K1948" s="139">
        <f t="shared" si="92"/>
        <v>5707179</v>
      </c>
    </row>
    <row r="1949" spans="2:11">
      <c r="B1949" s="137" t="s">
        <v>1505</v>
      </c>
      <c r="C1949" s="43" t="s">
        <v>1440</v>
      </c>
      <c r="D1949" s="46">
        <v>180</v>
      </c>
      <c r="E1949" s="24">
        <v>15756.8</v>
      </c>
      <c r="F1949" s="19">
        <f t="shared" si="90"/>
        <v>2836224</v>
      </c>
      <c r="G1949" s="119">
        <v>1755</v>
      </c>
      <c r="H1949" s="26">
        <v>1632.0353276353276</v>
      </c>
      <c r="I1949" s="115">
        <f t="shared" si="91"/>
        <v>2864222</v>
      </c>
      <c r="J1949" s="117">
        <v>2021</v>
      </c>
      <c r="K1949" s="139">
        <f t="shared" si="92"/>
        <v>5700446</v>
      </c>
    </row>
    <row r="1950" spans="2:11">
      <c r="B1950" s="137" t="s">
        <v>1506</v>
      </c>
      <c r="C1950" s="43" t="s">
        <v>1503</v>
      </c>
      <c r="D1950" s="46">
        <v>110</v>
      </c>
      <c r="E1950" s="24">
        <v>9071.2727272727279</v>
      </c>
      <c r="F1950" s="19">
        <f t="shared" si="90"/>
        <v>997840.00000000012</v>
      </c>
      <c r="G1950" s="119">
        <v>1072.5</v>
      </c>
      <c r="H1950" s="26">
        <v>1771.6298368298369</v>
      </c>
      <c r="I1950" s="115">
        <f t="shared" si="91"/>
        <v>1900073</v>
      </c>
      <c r="J1950" s="117">
        <v>2021</v>
      </c>
      <c r="K1950" s="139">
        <f t="shared" si="92"/>
        <v>2897913</v>
      </c>
    </row>
    <row r="1951" spans="2:11">
      <c r="B1951" s="137" t="s">
        <v>1507</v>
      </c>
      <c r="C1951" s="43" t="s">
        <v>1503</v>
      </c>
      <c r="D1951" s="46">
        <v>120</v>
      </c>
      <c r="E1951" s="24">
        <v>6782.9416666666666</v>
      </c>
      <c r="F1951" s="19">
        <f t="shared" si="90"/>
        <v>813953</v>
      </c>
      <c r="G1951" s="119">
        <v>1170</v>
      </c>
      <c r="H1951" s="26">
        <v>2905.796581196581</v>
      </c>
      <c r="I1951" s="115">
        <f t="shared" si="91"/>
        <v>3399781.9999999995</v>
      </c>
      <c r="J1951" s="117">
        <v>2021</v>
      </c>
      <c r="K1951" s="139">
        <f t="shared" si="92"/>
        <v>4213735</v>
      </c>
    </row>
    <row r="1952" spans="2:11">
      <c r="B1952" s="137" t="s">
        <v>1508</v>
      </c>
      <c r="C1952" s="43" t="s">
        <v>1500</v>
      </c>
      <c r="D1952" s="46">
        <v>270</v>
      </c>
      <c r="E1952" s="24">
        <v>4232.2185185185181</v>
      </c>
      <c r="F1952" s="19">
        <f t="shared" si="90"/>
        <v>1142698.9999999998</v>
      </c>
      <c r="G1952" s="119">
        <v>2632.5</v>
      </c>
      <c r="H1952" s="26">
        <v>1872.9975308641976</v>
      </c>
      <c r="I1952" s="115">
        <f t="shared" si="91"/>
        <v>4930666</v>
      </c>
      <c r="J1952" s="117">
        <v>2021</v>
      </c>
      <c r="K1952" s="139">
        <f t="shared" si="92"/>
        <v>6073365</v>
      </c>
    </row>
    <row r="1953" spans="2:11">
      <c r="B1953" s="137" t="s">
        <v>5438</v>
      </c>
      <c r="C1953" s="43" t="s">
        <v>1500</v>
      </c>
      <c r="D1953" s="46">
        <v>90</v>
      </c>
      <c r="E1953" s="24">
        <v>6165.5111111111109</v>
      </c>
      <c r="F1953" s="19">
        <f t="shared" si="90"/>
        <v>554896</v>
      </c>
      <c r="G1953" s="119">
        <v>877.5</v>
      </c>
      <c r="H1953" s="26">
        <v>1502.9743589743589</v>
      </c>
      <c r="I1953" s="115">
        <f t="shared" si="91"/>
        <v>1318860</v>
      </c>
      <c r="J1953" s="117">
        <v>2021</v>
      </c>
      <c r="K1953" s="139">
        <f t="shared" si="92"/>
        <v>1873756</v>
      </c>
    </row>
    <row r="1954" spans="2:11">
      <c r="B1954" s="137" t="s">
        <v>5439</v>
      </c>
      <c r="C1954" s="43" t="s">
        <v>1509</v>
      </c>
      <c r="D1954" s="46">
        <v>120</v>
      </c>
      <c r="E1954" s="24">
        <v>35483.591666666667</v>
      </c>
      <c r="F1954" s="19">
        <f t="shared" si="90"/>
        <v>4258031</v>
      </c>
      <c r="G1954" s="119">
        <v>1170</v>
      </c>
      <c r="H1954" s="26">
        <v>3676.431623931624</v>
      </c>
      <c r="I1954" s="115">
        <f t="shared" si="91"/>
        <v>4301425</v>
      </c>
      <c r="J1954" s="117">
        <v>2021</v>
      </c>
      <c r="K1954" s="139">
        <f t="shared" si="92"/>
        <v>8559456</v>
      </c>
    </row>
    <row r="1955" spans="2:11">
      <c r="B1955" s="137" t="s">
        <v>5440</v>
      </c>
      <c r="C1955" s="43" t="s">
        <v>1509</v>
      </c>
      <c r="D1955" s="46">
        <v>170</v>
      </c>
      <c r="E1955" s="24">
        <v>27179.611764705882</v>
      </c>
      <c r="F1955" s="19">
        <f t="shared" si="90"/>
        <v>4620534</v>
      </c>
      <c r="G1955" s="119">
        <v>1657.5</v>
      </c>
      <c r="H1955" s="26">
        <v>2129.5776772247359</v>
      </c>
      <c r="I1955" s="115">
        <f t="shared" si="91"/>
        <v>3529774.9999999995</v>
      </c>
      <c r="J1955" s="117">
        <v>2021</v>
      </c>
      <c r="K1955" s="139">
        <f t="shared" si="92"/>
        <v>8150309</v>
      </c>
    </row>
    <row r="1956" spans="2:11">
      <c r="B1956" s="137" t="s">
        <v>5441</v>
      </c>
      <c r="C1956" s="43" t="s">
        <v>3512</v>
      </c>
      <c r="D1956" s="46">
        <v>160</v>
      </c>
      <c r="E1956" s="24">
        <v>16883.712500000001</v>
      </c>
      <c r="F1956" s="19">
        <f t="shared" si="90"/>
        <v>2701394</v>
      </c>
      <c r="G1956" s="119">
        <v>1560</v>
      </c>
      <c r="H1956" s="26">
        <v>0</v>
      </c>
      <c r="I1956" s="115">
        <f t="shared" si="91"/>
        <v>0</v>
      </c>
      <c r="J1956" s="117">
        <v>2021</v>
      </c>
      <c r="K1956" s="139">
        <f t="shared" si="92"/>
        <v>2701394</v>
      </c>
    </row>
    <row r="1957" spans="2:11">
      <c r="B1957" s="137" t="s">
        <v>5442</v>
      </c>
      <c r="C1957" s="43" t="s">
        <v>3512</v>
      </c>
      <c r="D1957" s="46">
        <v>320</v>
      </c>
      <c r="E1957" s="24">
        <v>16883.712500000001</v>
      </c>
      <c r="F1957" s="19">
        <f t="shared" si="90"/>
        <v>5402788</v>
      </c>
      <c r="G1957" s="119">
        <v>3120</v>
      </c>
      <c r="H1957" s="26">
        <v>0</v>
      </c>
      <c r="I1957" s="115">
        <f t="shared" si="91"/>
        <v>0</v>
      </c>
      <c r="J1957" s="117">
        <v>2021</v>
      </c>
      <c r="K1957" s="139">
        <f t="shared" si="92"/>
        <v>5402788</v>
      </c>
    </row>
    <row r="1958" spans="2:11">
      <c r="B1958" s="137" t="s">
        <v>1510</v>
      </c>
      <c r="C1958" s="43" t="s">
        <v>1511</v>
      </c>
      <c r="D1958" s="46">
        <v>220</v>
      </c>
      <c r="E1958" s="24">
        <v>10598.004545454545</v>
      </c>
      <c r="F1958" s="19">
        <f t="shared" si="90"/>
        <v>2331561</v>
      </c>
      <c r="G1958" s="119">
        <v>2145</v>
      </c>
      <c r="H1958" s="26">
        <v>2214.8755244755243</v>
      </c>
      <c r="I1958" s="115">
        <f t="shared" si="91"/>
        <v>4750908</v>
      </c>
      <c r="J1958" s="117">
        <v>2021</v>
      </c>
      <c r="K1958" s="139">
        <f t="shared" si="92"/>
        <v>7082469</v>
      </c>
    </row>
    <row r="1959" spans="2:11">
      <c r="B1959" s="137" t="s">
        <v>5443</v>
      </c>
      <c r="C1959" s="43" t="s">
        <v>1511</v>
      </c>
      <c r="D1959" s="46">
        <v>190</v>
      </c>
      <c r="E1959" s="24">
        <v>11168.068421052632</v>
      </c>
      <c r="F1959" s="19">
        <f t="shared" si="90"/>
        <v>2121933</v>
      </c>
      <c r="G1959" s="119">
        <v>1852.5</v>
      </c>
      <c r="H1959" s="26">
        <v>1468.0032388663967</v>
      </c>
      <c r="I1959" s="115">
        <f t="shared" si="91"/>
        <v>2719476</v>
      </c>
      <c r="J1959" s="117">
        <v>2021</v>
      </c>
      <c r="K1959" s="139">
        <f t="shared" si="92"/>
        <v>4841409</v>
      </c>
    </row>
    <row r="1960" spans="2:11">
      <c r="B1960" s="137" t="s">
        <v>5444</v>
      </c>
      <c r="C1960" s="43" t="s">
        <v>1512</v>
      </c>
      <c r="D1960" s="46">
        <v>110</v>
      </c>
      <c r="E1960" s="24">
        <v>15022.90909090909</v>
      </c>
      <c r="F1960" s="19">
        <f t="shared" si="90"/>
        <v>1652520</v>
      </c>
      <c r="G1960" s="119">
        <v>1072.5</v>
      </c>
      <c r="H1960" s="26">
        <v>2185.476923076923</v>
      </c>
      <c r="I1960" s="115">
        <f t="shared" si="91"/>
        <v>2343924</v>
      </c>
      <c r="J1960" s="117">
        <v>2021</v>
      </c>
      <c r="K1960" s="139">
        <f t="shared" si="92"/>
        <v>3996444</v>
      </c>
    </row>
    <row r="1961" spans="2:11">
      <c r="B1961" s="137" t="s">
        <v>5445</v>
      </c>
      <c r="C1961" s="43" t="s">
        <v>1512</v>
      </c>
      <c r="D1961" s="46">
        <v>360</v>
      </c>
      <c r="E1961" s="24">
        <v>11320.327777777778</v>
      </c>
      <c r="F1961" s="19">
        <f t="shared" si="90"/>
        <v>4075318.0000000005</v>
      </c>
      <c r="G1961" s="119">
        <v>3510</v>
      </c>
      <c r="H1961" s="26">
        <v>1590.5495726495726</v>
      </c>
      <c r="I1961" s="115">
        <f t="shared" si="91"/>
        <v>5582829</v>
      </c>
      <c r="J1961" s="117">
        <v>2021</v>
      </c>
      <c r="K1961" s="139">
        <f t="shared" si="92"/>
        <v>9658147</v>
      </c>
    </row>
    <row r="1962" spans="2:11">
      <c r="B1962" s="137" t="s">
        <v>5446</v>
      </c>
      <c r="C1962" s="43" t="s">
        <v>1513</v>
      </c>
      <c r="D1962" s="46">
        <v>190</v>
      </c>
      <c r="E1962" s="24">
        <v>5738.3052631578948</v>
      </c>
      <c r="F1962" s="19">
        <f t="shared" si="90"/>
        <v>1090278</v>
      </c>
      <c r="G1962" s="119">
        <v>1852.5</v>
      </c>
      <c r="H1962" s="26">
        <v>1650.8059379217275</v>
      </c>
      <c r="I1962" s="115">
        <f t="shared" si="91"/>
        <v>3058118</v>
      </c>
      <c r="J1962" s="117">
        <v>2021</v>
      </c>
      <c r="K1962" s="139">
        <f t="shared" si="92"/>
        <v>4148396</v>
      </c>
    </row>
    <row r="1963" spans="2:11">
      <c r="B1963" s="137" t="s">
        <v>5447</v>
      </c>
      <c r="C1963" s="43" t="s">
        <v>1514</v>
      </c>
      <c r="D1963" s="46">
        <v>280</v>
      </c>
      <c r="E1963" s="24">
        <v>10796.896428571428</v>
      </c>
      <c r="F1963" s="19">
        <f t="shared" si="90"/>
        <v>3023131</v>
      </c>
      <c r="G1963" s="119">
        <v>2730</v>
      </c>
      <c r="H1963" s="26">
        <v>2222.3820512820512</v>
      </c>
      <c r="I1963" s="115">
        <f t="shared" si="91"/>
        <v>6067103</v>
      </c>
      <c r="J1963" s="117">
        <v>2021</v>
      </c>
      <c r="K1963" s="139">
        <f t="shared" si="92"/>
        <v>9090234</v>
      </c>
    </row>
    <row r="1964" spans="2:11">
      <c r="B1964" s="137" t="s">
        <v>5448</v>
      </c>
      <c r="C1964" s="43" t="s">
        <v>1514</v>
      </c>
      <c r="D1964" s="46">
        <v>350</v>
      </c>
      <c r="E1964" s="24">
        <v>14264.3</v>
      </c>
      <c r="F1964" s="19">
        <f t="shared" si="90"/>
        <v>4992505</v>
      </c>
      <c r="G1964" s="119">
        <v>3412.5</v>
      </c>
      <c r="H1964" s="26">
        <v>1948.3909157509158</v>
      </c>
      <c r="I1964" s="115">
        <f t="shared" si="91"/>
        <v>6648884</v>
      </c>
      <c r="J1964" s="117">
        <v>2021</v>
      </c>
      <c r="K1964" s="139">
        <f t="shared" si="92"/>
        <v>11641389</v>
      </c>
    </row>
    <row r="1965" spans="2:11">
      <c r="B1965" s="137" t="s">
        <v>5449</v>
      </c>
      <c r="C1965" s="43" t="s">
        <v>1515</v>
      </c>
      <c r="D1965" s="46">
        <v>240</v>
      </c>
      <c r="E1965" s="24">
        <v>2709.0625</v>
      </c>
      <c r="F1965" s="19">
        <f t="shared" si="90"/>
        <v>650175</v>
      </c>
      <c r="G1965" s="119">
        <v>2340</v>
      </c>
      <c r="H1965" s="26">
        <v>1315.2465811965812</v>
      </c>
      <c r="I1965" s="115">
        <f t="shared" si="91"/>
        <v>3077677</v>
      </c>
      <c r="J1965" s="117">
        <v>2021</v>
      </c>
      <c r="K1965" s="139">
        <f t="shared" si="92"/>
        <v>3727852</v>
      </c>
    </row>
    <row r="1966" spans="2:11">
      <c r="B1966" s="137" t="s">
        <v>1516</v>
      </c>
      <c r="C1966" s="43" t="s">
        <v>1517</v>
      </c>
      <c r="D1966" s="46">
        <v>220</v>
      </c>
      <c r="E1966" s="24">
        <v>10253.272727272728</v>
      </c>
      <c r="F1966" s="19">
        <f t="shared" si="90"/>
        <v>2255720</v>
      </c>
      <c r="G1966" s="119">
        <v>2145</v>
      </c>
      <c r="H1966" s="26">
        <v>0</v>
      </c>
      <c r="I1966" s="115">
        <f t="shared" si="91"/>
        <v>0</v>
      </c>
      <c r="J1966" s="117">
        <v>2021</v>
      </c>
      <c r="K1966" s="139">
        <f t="shared" si="92"/>
        <v>2255720</v>
      </c>
    </row>
    <row r="1967" spans="2:11">
      <c r="B1967" s="137" t="s">
        <v>5450</v>
      </c>
      <c r="C1967" s="43" t="s">
        <v>1517</v>
      </c>
      <c r="D1967" s="46">
        <v>130</v>
      </c>
      <c r="E1967" s="24">
        <v>27749.761538461538</v>
      </c>
      <c r="F1967" s="19">
        <f t="shared" si="90"/>
        <v>3607469</v>
      </c>
      <c r="G1967" s="119">
        <v>1267.5</v>
      </c>
      <c r="H1967" s="26">
        <v>1371.7349112426036</v>
      </c>
      <c r="I1967" s="115">
        <f t="shared" si="91"/>
        <v>1738674</v>
      </c>
      <c r="J1967" s="117">
        <v>2021</v>
      </c>
      <c r="K1967" s="139">
        <f t="shared" si="92"/>
        <v>5346143</v>
      </c>
    </row>
    <row r="1968" spans="2:11">
      <c r="B1968" s="137" t="s">
        <v>1518</v>
      </c>
      <c r="C1968" s="43" t="s">
        <v>1517</v>
      </c>
      <c r="D1968" s="46">
        <v>220</v>
      </c>
      <c r="E1968" s="24">
        <v>10253.272727272728</v>
      </c>
      <c r="F1968" s="19">
        <f t="shared" si="90"/>
        <v>2255720</v>
      </c>
      <c r="G1968" s="119">
        <v>2145</v>
      </c>
      <c r="H1968" s="26">
        <v>0</v>
      </c>
      <c r="I1968" s="115">
        <f t="shared" si="91"/>
        <v>0</v>
      </c>
      <c r="J1968" s="117">
        <v>2021</v>
      </c>
      <c r="K1968" s="139">
        <f t="shared" si="92"/>
        <v>2255720</v>
      </c>
    </row>
    <row r="1969" spans="2:11">
      <c r="B1969" s="137" t="s">
        <v>1519</v>
      </c>
      <c r="C1969" s="43" t="s">
        <v>1517</v>
      </c>
      <c r="D1969" s="46">
        <v>210</v>
      </c>
      <c r="E1969" s="24">
        <v>10977.261904761905</v>
      </c>
      <c r="F1969" s="19">
        <f t="shared" si="90"/>
        <v>2305225</v>
      </c>
      <c r="G1969" s="119">
        <v>2047.5</v>
      </c>
      <c r="H1969" s="26">
        <v>0</v>
      </c>
      <c r="I1969" s="115">
        <f t="shared" si="91"/>
        <v>0</v>
      </c>
      <c r="J1969" s="117">
        <v>2021</v>
      </c>
      <c r="K1969" s="139">
        <f t="shared" si="92"/>
        <v>2305225</v>
      </c>
    </row>
    <row r="1970" spans="2:11">
      <c r="B1970" s="137" t="s">
        <v>1520</v>
      </c>
      <c r="C1970" s="43" t="s">
        <v>1521</v>
      </c>
      <c r="D1970" s="46">
        <v>80</v>
      </c>
      <c r="E1970" s="24">
        <v>11717.174999999999</v>
      </c>
      <c r="F1970" s="19">
        <f t="shared" si="90"/>
        <v>937374</v>
      </c>
      <c r="G1970" s="119">
        <v>780</v>
      </c>
      <c r="H1970" s="26">
        <v>4894.4217948717951</v>
      </c>
      <c r="I1970" s="115">
        <f t="shared" si="91"/>
        <v>3817649</v>
      </c>
      <c r="J1970" s="117">
        <v>2021</v>
      </c>
      <c r="K1970" s="139">
        <f t="shared" si="92"/>
        <v>4755023</v>
      </c>
    </row>
    <row r="1971" spans="2:11">
      <c r="B1971" s="137" t="s">
        <v>5451</v>
      </c>
      <c r="C1971" s="43" t="s">
        <v>1522</v>
      </c>
      <c r="D1971" s="46">
        <v>300</v>
      </c>
      <c r="E1971" s="24">
        <v>12505.476666666667</v>
      </c>
      <c r="F1971" s="19">
        <f t="shared" si="90"/>
        <v>3751643</v>
      </c>
      <c r="G1971" s="119">
        <v>2925</v>
      </c>
      <c r="H1971" s="26">
        <v>1324.0167521367521</v>
      </c>
      <c r="I1971" s="115">
        <f t="shared" si="91"/>
        <v>3872749</v>
      </c>
      <c r="J1971" s="117">
        <v>2021</v>
      </c>
      <c r="K1971" s="139">
        <f t="shared" si="92"/>
        <v>7624392</v>
      </c>
    </row>
    <row r="1972" spans="2:11">
      <c r="B1972" s="137" t="s">
        <v>5452</v>
      </c>
      <c r="C1972" s="43" t="s">
        <v>1523</v>
      </c>
      <c r="D1972" s="46">
        <v>260</v>
      </c>
      <c r="E1972" s="24">
        <v>2690.1807692307693</v>
      </c>
      <c r="F1972" s="19">
        <f t="shared" si="90"/>
        <v>699447</v>
      </c>
      <c r="G1972" s="119">
        <v>2535</v>
      </c>
      <c r="H1972" s="26">
        <v>1362.6130177514792</v>
      </c>
      <c r="I1972" s="115">
        <f t="shared" si="91"/>
        <v>3454224</v>
      </c>
      <c r="J1972" s="117">
        <v>2021</v>
      </c>
      <c r="K1972" s="139">
        <f t="shared" si="92"/>
        <v>4153671</v>
      </c>
    </row>
    <row r="1973" spans="2:11">
      <c r="B1973" s="137" t="s">
        <v>5453</v>
      </c>
      <c r="C1973" s="43" t="s">
        <v>1523</v>
      </c>
      <c r="D1973" s="46">
        <v>250</v>
      </c>
      <c r="E1973" s="24">
        <v>7126.5280000000002</v>
      </c>
      <c r="F1973" s="19">
        <f t="shared" si="90"/>
        <v>1781632</v>
      </c>
      <c r="G1973" s="119">
        <v>2437.5</v>
      </c>
      <c r="H1973" s="26">
        <v>2174.7044102564105</v>
      </c>
      <c r="I1973" s="115">
        <f t="shared" si="91"/>
        <v>5300842.0000000009</v>
      </c>
      <c r="J1973" s="117">
        <v>2021</v>
      </c>
      <c r="K1973" s="139">
        <f t="shared" si="92"/>
        <v>7082474</v>
      </c>
    </row>
    <row r="1974" spans="2:11">
      <c r="B1974" s="137" t="s">
        <v>5454</v>
      </c>
      <c r="C1974" s="43" t="s">
        <v>1524</v>
      </c>
      <c r="D1974" s="46">
        <v>100</v>
      </c>
      <c r="E1974" s="24">
        <v>5652.58</v>
      </c>
      <c r="F1974" s="19">
        <f t="shared" si="90"/>
        <v>565258</v>
      </c>
      <c r="G1974" s="119">
        <v>975</v>
      </c>
      <c r="H1974" s="26">
        <v>1121.7015384615383</v>
      </c>
      <c r="I1974" s="115">
        <f t="shared" si="91"/>
        <v>1093659</v>
      </c>
      <c r="J1974" s="117">
        <v>2021</v>
      </c>
      <c r="K1974" s="139">
        <f t="shared" si="92"/>
        <v>1658917</v>
      </c>
    </row>
    <row r="1975" spans="2:11">
      <c r="B1975" s="137" t="s">
        <v>5455</v>
      </c>
      <c r="C1975" s="43" t="s">
        <v>1524</v>
      </c>
      <c r="D1975" s="46">
        <v>130</v>
      </c>
      <c r="E1975" s="24">
        <v>2822.9538461538464</v>
      </c>
      <c r="F1975" s="19">
        <f t="shared" si="90"/>
        <v>366984</v>
      </c>
      <c r="G1975" s="119">
        <v>1267.5</v>
      </c>
      <c r="H1975" s="26">
        <v>2126.6524654832347</v>
      </c>
      <c r="I1975" s="115">
        <f t="shared" si="91"/>
        <v>2695532</v>
      </c>
      <c r="J1975" s="117">
        <v>2021</v>
      </c>
      <c r="K1975" s="139">
        <f t="shared" si="92"/>
        <v>3062516</v>
      </c>
    </row>
    <row r="1976" spans="2:11">
      <c r="B1976" s="137" t="s">
        <v>5456</v>
      </c>
      <c r="C1976" s="43" t="s">
        <v>1525</v>
      </c>
      <c r="D1976" s="46">
        <v>180</v>
      </c>
      <c r="E1976" s="24">
        <v>22002.755555555555</v>
      </c>
      <c r="F1976" s="19">
        <f t="shared" si="90"/>
        <v>3960496</v>
      </c>
      <c r="G1976" s="119">
        <v>3258</v>
      </c>
      <c r="H1976" s="26">
        <v>1069.2621240024555</v>
      </c>
      <c r="I1976" s="115">
        <f t="shared" si="91"/>
        <v>3483656</v>
      </c>
      <c r="J1976" s="117">
        <v>2021</v>
      </c>
      <c r="K1976" s="139">
        <f t="shared" si="92"/>
        <v>7444152</v>
      </c>
    </row>
    <row r="1977" spans="2:11">
      <c r="B1977" s="137" t="s">
        <v>5457</v>
      </c>
      <c r="C1977" s="43" t="s">
        <v>1525</v>
      </c>
      <c r="D1977" s="46">
        <v>140</v>
      </c>
      <c r="E1977" s="24">
        <v>14822.871428571429</v>
      </c>
      <c r="F1977" s="19">
        <f t="shared" si="90"/>
        <v>2075202</v>
      </c>
      <c r="G1977" s="119">
        <v>2534</v>
      </c>
      <c r="H1977" s="26">
        <v>1484.0363062352012</v>
      </c>
      <c r="I1977" s="115">
        <f t="shared" si="91"/>
        <v>3760548</v>
      </c>
      <c r="J1977" s="117">
        <v>2021</v>
      </c>
      <c r="K1977" s="139">
        <f t="shared" si="92"/>
        <v>5835750</v>
      </c>
    </row>
    <row r="1978" spans="2:11">
      <c r="B1978" s="137" t="s">
        <v>5458</v>
      </c>
      <c r="C1978" s="43" t="s">
        <v>1524</v>
      </c>
      <c r="D1978" s="46">
        <v>60</v>
      </c>
      <c r="E1978" s="24">
        <v>839.41666666666663</v>
      </c>
      <c r="F1978" s="19">
        <f t="shared" si="90"/>
        <v>50365</v>
      </c>
      <c r="G1978" s="119">
        <v>585</v>
      </c>
      <c r="H1978" s="26">
        <v>1101.71452991453</v>
      </c>
      <c r="I1978" s="115">
        <f t="shared" si="91"/>
        <v>644503</v>
      </c>
      <c r="J1978" s="117">
        <v>2021</v>
      </c>
      <c r="K1978" s="139">
        <f t="shared" si="92"/>
        <v>694868</v>
      </c>
    </row>
    <row r="1979" spans="2:11">
      <c r="B1979" s="137" t="s">
        <v>5459</v>
      </c>
      <c r="C1979" s="43" t="s">
        <v>1524</v>
      </c>
      <c r="D1979" s="46">
        <v>170</v>
      </c>
      <c r="E1979" s="24">
        <v>7647.4176470588236</v>
      </c>
      <c r="F1979" s="19">
        <f t="shared" si="90"/>
        <v>1300061</v>
      </c>
      <c r="G1979" s="119">
        <v>1657.5</v>
      </c>
      <c r="H1979" s="26">
        <v>1772.5894419306185</v>
      </c>
      <c r="I1979" s="115">
        <f t="shared" si="91"/>
        <v>2938067</v>
      </c>
      <c r="J1979" s="117">
        <v>2021</v>
      </c>
      <c r="K1979" s="139">
        <f t="shared" si="92"/>
        <v>4238128</v>
      </c>
    </row>
    <row r="1980" spans="2:11">
      <c r="B1980" s="137" t="s">
        <v>5460</v>
      </c>
      <c r="C1980" s="43" t="s">
        <v>1525</v>
      </c>
      <c r="D1980" s="46">
        <v>110</v>
      </c>
      <c r="E1980" s="24">
        <v>13662.918181818182</v>
      </c>
      <c r="F1980" s="19">
        <f t="shared" si="90"/>
        <v>1502921</v>
      </c>
      <c r="G1980" s="119">
        <v>1991</v>
      </c>
      <c r="H1980" s="26">
        <v>1438.5740833751884</v>
      </c>
      <c r="I1980" s="115">
        <f t="shared" si="91"/>
        <v>2864201</v>
      </c>
      <c r="J1980" s="117">
        <v>2021</v>
      </c>
      <c r="K1980" s="139">
        <f t="shared" si="92"/>
        <v>4367122</v>
      </c>
    </row>
    <row r="1981" spans="2:11">
      <c r="B1981" s="137" t="s">
        <v>5461</v>
      </c>
      <c r="C1981" s="43" t="s">
        <v>1525</v>
      </c>
      <c r="D1981" s="46">
        <v>200</v>
      </c>
      <c r="E1981" s="24">
        <v>1979.25</v>
      </c>
      <c r="F1981" s="19">
        <f t="shared" si="90"/>
        <v>395850</v>
      </c>
      <c r="G1981" s="119">
        <v>3620</v>
      </c>
      <c r="H1981" s="26">
        <v>838.75911602209942</v>
      </c>
      <c r="I1981" s="115">
        <f t="shared" si="91"/>
        <v>3036308</v>
      </c>
      <c r="J1981" s="117">
        <v>2021</v>
      </c>
      <c r="K1981" s="139">
        <f t="shared" si="92"/>
        <v>3432158</v>
      </c>
    </row>
    <row r="1982" spans="2:11">
      <c r="B1982" s="137" t="s">
        <v>5462</v>
      </c>
      <c r="C1982" s="43" t="s">
        <v>1526</v>
      </c>
      <c r="D1982" s="46">
        <v>100</v>
      </c>
      <c r="E1982" s="24">
        <v>7847.05</v>
      </c>
      <c r="F1982" s="19">
        <f t="shared" si="90"/>
        <v>784705</v>
      </c>
      <c r="G1982" s="119">
        <v>2160</v>
      </c>
      <c r="H1982" s="26">
        <v>2052.0374999999999</v>
      </c>
      <c r="I1982" s="115">
        <f t="shared" si="91"/>
        <v>4432401</v>
      </c>
      <c r="J1982" s="117">
        <v>2021</v>
      </c>
      <c r="K1982" s="139">
        <f t="shared" si="92"/>
        <v>5217106</v>
      </c>
    </row>
    <row r="1983" spans="2:11">
      <c r="B1983" s="137" t="s">
        <v>5463</v>
      </c>
      <c r="C1983" s="43" t="s">
        <v>1526</v>
      </c>
      <c r="D1983" s="46">
        <v>190</v>
      </c>
      <c r="E1983" s="24">
        <v>13569.857894736842</v>
      </c>
      <c r="F1983" s="19">
        <f t="shared" si="90"/>
        <v>2578273</v>
      </c>
      <c r="G1983" s="119">
        <v>4104</v>
      </c>
      <c r="H1983" s="26">
        <v>1104.1751949317738</v>
      </c>
      <c r="I1983" s="115">
        <f t="shared" si="91"/>
        <v>4531535</v>
      </c>
      <c r="J1983" s="117">
        <v>2021</v>
      </c>
      <c r="K1983" s="139">
        <f t="shared" si="92"/>
        <v>7109808</v>
      </c>
    </row>
    <row r="1984" spans="2:11">
      <c r="B1984" s="137" t="s">
        <v>1527</v>
      </c>
      <c r="C1984" s="43" t="s">
        <v>1526</v>
      </c>
      <c r="D1984" s="46">
        <v>300</v>
      </c>
      <c r="E1984" s="24">
        <v>5850.6366666666663</v>
      </c>
      <c r="F1984" s="19">
        <f t="shared" si="90"/>
        <v>1755191</v>
      </c>
      <c r="G1984" s="119">
        <v>5430</v>
      </c>
      <c r="H1984" s="26">
        <v>1082.4683241252303</v>
      </c>
      <c r="I1984" s="115">
        <f t="shared" si="91"/>
        <v>5877803.0000000009</v>
      </c>
      <c r="J1984" s="117">
        <v>2021</v>
      </c>
      <c r="K1984" s="139">
        <f t="shared" si="92"/>
        <v>7632994</v>
      </c>
    </row>
    <row r="1985" spans="2:11">
      <c r="B1985" s="137" t="s">
        <v>5464</v>
      </c>
      <c r="C1985" s="43" t="s">
        <v>1526</v>
      </c>
      <c r="D1985" s="46">
        <v>220</v>
      </c>
      <c r="E1985" s="24">
        <v>5804.545454545455</v>
      </c>
      <c r="F1985" s="19">
        <f t="shared" si="90"/>
        <v>1277000</v>
      </c>
      <c r="G1985" s="119">
        <v>3982</v>
      </c>
      <c r="H1985" s="26">
        <v>1286.6559517830235</v>
      </c>
      <c r="I1985" s="115">
        <f t="shared" si="91"/>
        <v>5123464</v>
      </c>
      <c r="J1985" s="117">
        <v>2021</v>
      </c>
      <c r="K1985" s="139">
        <f t="shared" si="92"/>
        <v>6400464</v>
      </c>
    </row>
    <row r="1986" spans="2:11">
      <c r="B1986" s="137" t="s">
        <v>5465</v>
      </c>
      <c r="C1986" s="43" t="s">
        <v>1528</v>
      </c>
      <c r="D1986" s="46">
        <v>120</v>
      </c>
      <c r="E1986" s="24">
        <v>7622.8166666666666</v>
      </c>
      <c r="F1986" s="19">
        <f t="shared" si="90"/>
        <v>914738</v>
      </c>
      <c r="G1986" s="119">
        <v>2340</v>
      </c>
      <c r="H1986" s="26">
        <v>1178.055982905983</v>
      </c>
      <c r="I1986" s="115">
        <f t="shared" si="91"/>
        <v>2756651</v>
      </c>
      <c r="J1986" s="117">
        <v>2021</v>
      </c>
      <c r="K1986" s="139">
        <f t="shared" si="92"/>
        <v>3671389</v>
      </c>
    </row>
    <row r="1987" spans="2:11">
      <c r="B1987" s="137" t="s">
        <v>5466</v>
      </c>
      <c r="C1987" s="43" t="s">
        <v>1528</v>
      </c>
      <c r="D1987" s="46">
        <v>200</v>
      </c>
      <c r="E1987" s="24">
        <v>5259.3649999999998</v>
      </c>
      <c r="F1987" s="19">
        <f t="shared" si="90"/>
        <v>1051873</v>
      </c>
      <c r="G1987" s="119">
        <v>3900</v>
      </c>
      <c r="H1987" s="26">
        <v>894.84512820512816</v>
      </c>
      <c r="I1987" s="115">
        <f t="shared" si="91"/>
        <v>3489896</v>
      </c>
      <c r="J1987" s="117">
        <v>2021</v>
      </c>
      <c r="K1987" s="139">
        <f t="shared" si="92"/>
        <v>4541769</v>
      </c>
    </row>
    <row r="1988" spans="2:11">
      <c r="B1988" s="137" t="s">
        <v>1529</v>
      </c>
      <c r="C1988" s="43" t="s">
        <v>1526</v>
      </c>
      <c r="D1988" s="46">
        <v>300</v>
      </c>
      <c r="E1988" s="24">
        <v>5850.6366666666663</v>
      </c>
      <c r="F1988" s="19">
        <f t="shared" si="90"/>
        <v>1755191</v>
      </c>
      <c r="G1988" s="119">
        <v>5430</v>
      </c>
      <c r="H1988" s="26">
        <v>1082.4683241252303</v>
      </c>
      <c r="I1988" s="115">
        <f t="shared" si="91"/>
        <v>5877803.0000000009</v>
      </c>
      <c r="J1988" s="117">
        <v>2021</v>
      </c>
      <c r="K1988" s="139">
        <f t="shared" si="92"/>
        <v>7632994</v>
      </c>
    </row>
    <row r="1989" spans="2:11">
      <c r="B1989" s="137" t="s">
        <v>1530</v>
      </c>
      <c r="C1989" s="43" t="s">
        <v>1531</v>
      </c>
      <c r="D1989" s="46">
        <v>270</v>
      </c>
      <c r="E1989" s="24">
        <v>4666.4111111111115</v>
      </c>
      <c r="F1989" s="19">
        <f t="shared" si="90"/>
        <v>1259931</v>
      </c>
      <c r="G1989" s="119">
        <v>5832</v>
      </c>
      <c r="H1989" s="26">
        <v>200.91443758573388</v>
      </c>
      <c r="I1989" s="115">
        <f t="shared" si="91"/>
        <v>1171733</v>
      </c>
      <c r="J1989" s="117">
        <v>2021</v>
      </c>
      <c r="K1989" s="139">
        <f t="shared" si="92"/>
        <v>2431664</v>
      </c>
    </row>
    <row r="1990" spans="2:11">
      <c r="B1990" s="137" t="s">
        <v>1532</v>
      </c>
      <c r="C1990" s="43" t="s">
        <v>1521</v>
      </c>
      <c r="D1990" s="46">
        <v>80</v>
      </c>
      <c r="E1990" s="24">
        <v>11717.174999999999</v>
      </c>
      <c r="F1990" s="19">
        <f t="shared" si="90"/>
        <v>937374</v>
      </c>
      <c r="G1990" s="119">
        <v>780</v>
      </c>
      <c r="H1990" s="26">
        <v>4894.4217948717951</v>
      </c>
      <c r="I1990" s="115">
        <f t="shared" si="91"/>
        <v>3817649</v>
      </c>
      <c r="J1990" s="117">
        <v>2021</v>
      </c>
      <c r="K1990" s="139">
        <f t="shared" si="92"/>
        <v>4755023</v>
      </c>
    </row>
    <row r="1991" spans="2:11">
      <c r="B1991" s="137" t="s">
        <v>5467</v>
      </c>
      <c r="C1991" s="43" t="s">
        <v>1521</v>
      </c>
      <c r="D1991" s="46">
        <v>310</v>
      </c>
      <c r="E1991" s="24">
        <v>18509.706451612903</v>
      </c>
      <c r="F1991" s="19">
        <f t="shared" si="90"/>
        <v>5738009</v>
      </c>
      <c r="G1991" s="119">
        <v>3022.5</v>
      </c>
      <c r="H1991" s="26">
        <v>1906.8489660876758</v>
      </c>
      <c r="I1991" s="115">
        <f t="shared" si="91"/>
        <v>5763451</v>
      </c>
      <c r="J1991" s="117">
        <v>2021</v>
      </c>
      <c r="K1991" s="139">
        <f t="shared" si="92"/>
        <v>11501460</v>
      </c>
    </row>
    <row r="1992" spans="2:11">
      <c r="B1992" s="137" t="s">
        <v>5468</v>
      </c>
      <c r="C1992" s="43" t="s">
        <v>1533</v>
      </c>
      <c r="D1992" s="46">
        <v>160</v>
      </c>
      <c r="E1992" s="24">
        <v>5539.3625000000002</v>
      </c>
      <c r="F1992" s="19">
        <f t="shared" si="90"/>
        <v>886298</v>
      </c>
      <c r="G1992" s="119">
        <v>3120</v>
      </c>
      <c r="H1992" s="26">
        <v>236.14070512820513</v>
      </c>
      <c r="I1992" s="115">
        <f t="shared" si="91"/>
        <v>736759</v>
      </c>
      <c r="J1992" s="117">
        <v>2021</v>
      </c>
      <c r="K1992" s="139">
        <f t="shared" si="92"/>
        <v>1623057</v>
      </c>
    </row>
    <row r="1993" spans="2:11">
      <c r="B1993" s="137" t="s">
        <v>5469</v>
      </c>
      <c r="C1993" s="43" t="s">
        <v>1533</v>
      </c>
      <c r="D1993" s="46">
        <v>230</v>
      </c>
      <c r="E1993" s="24">
        <v>24818.995652173911</v>
      </c>
      <c r="F1993" s="19">
        <f t="shared" si="90"/>
        <v>5708369</v>
      </c>
      <c r="G1993" s="119">
        <v>4485</v>
      </c>
      <c r="H1993" s="26">
        <v>0</v>
      </c>
      <c r="I1993" s="115">
        <f t="shared" si="91"/>
        <v>0</v>
      </c>
      <c r="J1993" s="117">
        <v>2021</v>
      </c>
      <c r="K1993" s="139">
        <f t="shared" si="92"/>
        <v>5708369</v>
      </c>
    </row>
    <row r="1994" spans="2:11">
      <c r="B1994" s="137" t="s">
        <v>1534</v>
      </c>
      <c r="C1994" s="43" t="s">
        <v>1531</v>
      </c>
      <c r="D1994" s="46">
        <v>270</v>
      </c>
      <c r="E1994" s="24">
        <v>4666.4111111111115</v>
      </c>
      <c r="F1994" s="19">
        <f t="shared" si="90"/>
        <v>1259931</v>
      </c>
      <c r="G1994" s="119">
        <v>5832</v>
      </c>
      <c r="H1994" s="26">
        <v>200.91443758573388</v>
      </c>
      <c r="I1994" s="115">
        <f t="shared" si="91"/>
        <v>1171733</v>
      </c>
      <c r="J1994" s="117">
        <v>2021</v>
      </c>
      <c r="K1994" s="139">
        <f t="shared" si="92"/>
        <v>2431664</v>
      </c>
    </row>
    <row r="1995" spans="2:11">
      <c r="B1995" s="137" t="s">
        <v>5470</v>
      </c>
      <c r="C1995" s="43" t="s">
        <v>1531</v>
      </c>
      <c r="D1995" s="46">
        <v>160</v>
      </c>
      <c r="E1995" s="24">
        <v>50507.606249999997</v>
      </c>
      <c r="F1995" s="19">
        <f t="shared" si="90"/>
        <v>8081217</v>
      </c>
      <c r="G1995" s="119">
        <v>3456</v>
      </c>
      <c r="H1995" s="26">
        <v>0</v>
      </c>
      <c r="I1995" s="115">
        <f t="shared" si="91"/>
        <v>0</v>
      </c>
      <c r="J1995" s="117">
        <v>2021</v>
      </c>
      <c r="K1995" s="139">
        <f t="shared" si="92"/>
        <v>8081217</v>
      </c>
    </row>
    <row r="1996" spans="2:11">
      <c r="B1996" s="137" t="s">
        <v>1535</v>
      </c>
      <c r="C1996" s="43" t="s">
        <v>1536</v>
      </c>
      <c r="D1996" s="46">
        <v>170</v>
      </c>
      <c r="E1996" s="24">
        <v>25421.670588235294</v>
      </c>
      <c r="F1996" s="19">
        <f t="shared" ref="F1996:F2059" si="93">IFERROR(D1996*E1996,0)</f>
        <v>4321684</v>
      </c>
      <c r="G1996" s="119">
        <v>3315</v>
      </c>
      <c r="H1996" s="26">
        <v>0</v>
      </c>
      <c r="I1996" s="115">
        <f t="shared" ref="I1996:I2059" si="94">IFERROR(G1996*H1996,"")</f>
        <v>0</v>
      </c>
      <c r="J1996" s="117">
        <v>2021</v>
      </c>
      <c r="K1996" s="139">
        <f t="shared" ref="K1996:K2059" si="95">IFERROR(ROUND((F1996+I1996),0),0)</f>
        <v>4321684</v>
      </c>
    </row>
    <row r="1997" spans="2:11">
      <c r="B1997" s="137" t="s">
        <v>5471</v>
      </c>
      <c r="C1997" s="43" t="s">
        <v>1536</v>
      </c>
      <c r="D1997" s="46">
        <v>200</v>
      </c>
      <c r="E1997" s="24">
        <v>11620.44</v>
      </c>
      <c r="F1997" s="19">
        <f t="shared" si="93"/>
        <v>2324088</v>
      </c>
      <c r="G1997" s="119">
        <v>3900</v>
      </c>
      <c r="H1997" s="26">
        <v>0</v>
      </c>
      <c r="I1997" s="115">
        <f t="shared" si="94"/>
        <v>0</v>
      </c>
      <c r="J1997" s="117">
        <v>2021</v>
      </c>
      <c r="K1997" s="139">
        <f t="shared" si="95"/>
        <v>2324088</v>
      </c>
    </row>
    <row r="1998" spans="2:11">
      <c r="B1998" s="137" t="s">
        <v>1537</v>
      </c>
      <c r="C1998" s="43" t="s">
        <v>1538</v>
      </c>
      <c r="D1998" s="46">
        <v>350</v>
      </c>
      <c r="E1998" s="24">
        <v>13131.237142857142</v>
      </c>
      <c r="F1998" s="19">
        <f t="shared" si="93"/>
        <v>4595933</v>
      </c>
      <c r="G1998" s="119">
        <v>9502.5</v>
      </c>
      <c r="H1998" s="26">
        <v>1113.9136016837674</v>
      </c>
      <c r="I1998" s="115">
        <f t="shared" si="94"/>
        <v>10584964</v>
      </c>
      <c r="J1998" s="117">
        <v>2021</v>
      </c>
      <c r="K1998" s="139">
        <f t="shared" si="95"/>
        <v>15180897</v>
      </c>
    </row>
    <row r="1999" spans="2:11">
      <c r="B1999" s="137" t="s">
        <v>3621</v>
      </c>
      <c r="C1999" s="43" t="s">
        <v>3512</v>
      </c>
      <c r="D1999" s="46">
        <v>50</v>
      </c>
      <c r="E1999" s="24">
        <v>13044.36</v>
      </c>
      <c r="F1999" s="19">
        <f t="shared" si="93"/>
        <v>652218</v>
      </c>
      <c r="G1999" s="119">
        <v>905</v>
      </c>
      <c r="H1999" s="26">
        <v>831.59226519337017</v>
      </c>
      <c r="I1999" s="115">
        <f t="shared" si="94"/>
        <v>752591</v>
      </c>
      <c r="J1999" s="117">
        <v>2021</v>
      </c>
      <c r="K1999" s="139">
        <f t="shared" si="95"/>
        <v>1404809</v>
      </c>
    </row>
    <row r="2000" spans="2:11">
      <c r="B2000" s="137" t="s">
        <v>1539</v>
      </c>
      <c r="C2000" s="43" t="s">
        <v>1538</v>
      </c>
      <c r="D2000" s="46">
        <v>150</v>
      </c>
      <c r="E2000" s="24">
        <v>16247.8</v>
      </c>
      <c r="F2000" s="19">
        <f t="shared" si="93"/>
        <v>2437170</v>
      </c>
      <c r="G2000" s="119">
        <v>2715</v>
      </c>
      <c r="H2000" s="26">
        <v>2498.8335174953959</v>
      </c>
      <c r="I2000" s="115">
        <f t="shared" si="94"/>
        <v>6784333</v>
      </c>
      <c r="J2000" s="117">
        <v>2021</v>
      </c>
      <c r="K2000" s="139">
        <f t="shared" si="95"/>
        <v>9221503</v>
      </c>
    </row>
    <row r="2001" spans="2:11">
      <c r="B2001" s="137" t="s">
        <v>3622</v>
      </c>
      <c r="C2001" s="43" t="s">
        <v>3512</v>
      </c>
      <c r="D2001" s="46">
        <v>180</v>
      </c>
      <c r="E2001" s="24">
        <v>19566.533333333333</v>
      </c>
      <c r="F2001" s="19">
        <f t="shared" si="93"/>
        <v>3521976</v>
      </c>
      <c r="G2001" s="119">
        <v>4887</v>
      </c>
      <c r="H2001" s="26">
        <v>831.59218334356456</v>
      </c>
      <c r="I2001" s="115">
        <f t="shared" si="94"/>
        <v>4063991</v>
      </c>
      <c r="J2001" s="117">
        <v>2021</v>
      </c>
      <c r="K2001" s="139">
        <f t="shared" si="95"/>
        <v>7585967</v>
      </c>
    </row>
    <row r="2002" spans="2:11">
      <c r="B2002" s="137" t="s">
        <v>1540</v>
      </c>
      <c r="C2002" s="43" t="s">
        <v>1538</v>
      </c>
      <c r="D2002" s="46">
        <v>350</v>
      </c>
      <c r="E2002" s="24">
        <v>13131.237142857142</v>
      </c>
      <c r="F2002" s="19">
        <f t="shared" si="93"/>
        <v>4595933</v>
      </c>
      <c r="G2002" s="119">
        <v>9502.5</v>
      </c>
      <c r="H2002" s="26">
        <v>1113.9136016837674</v>
      </c>
      <c r="I2002" s="115">
        <f t="shared" si="94"/>
        <v>10584964</v>
      </c>
      <c r="J2002" s="117">
        <v>2021</v>
      </c>
      <c r="K2002" s="139">
        <f t="shared" si="95"/>
        <v>15180897</v>
      </c>
    </row>
    <row r="2003" spans="2:11">
      <c r="B2003" s="137" t="s">
        <v>1541</v>
      </c>
      <c r="C2003" s="43" t="s">
        <v>1538</v>
      </c>
      <c r="D2003" s="46">
        <v>150</v>
      </c>
      <c r="E2003" s="24">
        <v>16247.8</v>
      </c>
      <c r="F2003" s="19">
        <f t="shared" si="93"/>
        <v>2437170</v>
      </c>
      <c r="G2003" s="119">
        <v>4072.5</v>
      </c>
      <c r="H2003" s="26">
        <v>1665.8890116635973</v>
      </c>
      <c r="I2003" s="115">
        <f t="shared" si="94"/>
        <v>6784333</v>
      </c>
      <c r="J2003" s="117">
        <v>2021</v>
      </c>
      <c r="K2003" s="139">
        <f t="shared" si="95"/>
        <v>9221503</v>
      </c>
    </row>
    <row r="2004" spans="2:11">
      <c r="B2004" s="137" t="s">
        <v>5472</v>
      </c>
      <c r="C2004" s="43" t="s">
        <v>1542</v>
      </c>
      <c r="D2004" s="46">
        <v>400</v>
      </c>
      <c r="E2004" s="24">
        <v>1320.8875</v>
      </c>
      <c r="F2004" s="19">
        <f t="shared" si="93"/>
        <v>528355</v>
      </c>
      <c r="G2004" s="119">
        <v>3900</v>
      </c>
      <c r="H2004" s="26">
        <v>1327.4328205128206</v>
      </c>
      <c r="I2004" s="115">
        <f t="shared" si="94"/>
        <v>5176988</v>
      </c>
      <c r="J2004" s="117">
        <v>2021</v>
      </c>
      <c r="K2004" s="139">
        <f t="shared" si="95"/>
        <v>5705343</v>
      </c>
    </row>
    <row r="2005" spans="2:11">
      <c r="B2005" s="137" t="s">
        <v>5473</v>
      </c>
      <c r="C2005" s="43" t="s">
        <v>1542</v>
      </c>
      <c r="D2005" s="46">
        <v>200</v>
      </c>
      <c r="E2005" s="24">
        <v>4029.0349999999999</v>
      </c>
      <c r="F2005" s="19">
        <f t="shared" si="93"/>
        <v>805807</v>
      </c>
      <c r="G2005" s="119">
        <v>1950</v>
      </c>
      <c r="H2005" s="26">
        <v>2548.4451282051282</v>
      </c>
      <c r="I2005" s="115">
        <f t="shared" si="94"/>
        <v>4969468</v>
      </c>
      <c r="J2005" s="117">
        <v>2021</v>
      </c>
      <c r="K2005" s="139">
        <f t="shared" si="95"/>
        <v>5775275</v>
      </c>
    </row>
    <row r="2006" spans="2:11">
      <c r="B2006" s="137" t="s">
        <v>1543</v>
      </c>
      <c r="C2006" s="43" t="s">
        <v>1544</v>
      </c>
      <c r="D2006" s="46">
        <v>270</v>
      </c>
      <c r="E2006" s="24">
        <v>5764.0222222222219</v>
      </c>
      <c r="F2006" s="19">
        <f t="shared" si="93"/>
        <v>1556286</v>
      </c>
      <c r="G2006" s="119">
        <v>2632.5</v>
      </c>
      <c r="H2006" s="26">
        <v>1644.9880341880341</v>
      </c>
      <c r="I2006" s="115">
        <f t="shared" si="94"/>
        <v>4330431</v>
      </c>
      <c r="J2006" s="117">
        <v>2021</v>
      </c>
      <c r="K2006" s="139">
        <f t="shared" si="95"/>
        <v>5886717</v>
      </c>
    </row>
    <row r="2007" spans="2:11">
      <c r="B2007" s="137" t="s">
        <v>5474</v>
      </c>
      <c r="C2007" s="43" t="s">
        <v>1544</v>
      </c>
      <c r="D2007" s="46">
        <v>200</v>
      </c>
      <c r="E2007" s="24">
        <v>9880.09</v>
      </c>
      <c r="F2007" s="19">
        <f t="shared" si="93"/>
        <v>1976018</v>
      </c>
      <c r="G2007" s="119">
        <v>1950</v>
      </c>
      <c r="H2007" s="26">
        <v>1799.2948717948718</v>
      </c>
      <c r="I2007" s="115">
        <f t="shared" si="94"/>
        <v>3508625</v>
      </c>
      <c r="J2007" s="117">
        <v>2021</v>
      </c>
      <c r="K2007" s="139">
        <f t="shared" si="95"/>
        <v>5484643</v>
      </c>
    </row>
    <row r="2008" spans="2:11">
      <c r="B2008" s="137" t="s">
        <v>1545</v>
      </c>
      <c r="C2008" s="43" t="s">
        <v>1546</v>
      </c>
      <c r="D2008" s="46">
        <v>160</v>
      </c>
      <c r="E2008" s="24">
        <v>11612.38125</v>
      </c>
      <c r="F2008" s="19">
        <f t="shared" si="93"/>
        <v>1857981</v>
      </c>
      <c r="G2008" s="119">
        <v>3120</v>
      </c>
      <c r="H2008" s="26">
        <v>1054.5137820512821</v>
      </c>
      <c r="I2008" s="115">
        <f t="shared" si="94"/>
        <v>3290083</v>
      </c>
      <c r="J2008" s="117">
        <v>2021</v>
      </c>
      <c r="K2008" s="139">
        <f t="shared" si="95"/>
        <v>5148064</v>
      </c>
    </row>
    <row r="2009" spans="2:11">
      <c r="B2009" s="137" t="s">
        <v>1547</v>
      </c>
      <c r="C2009" s="43" t="s">
        <v>1546</v>
      </c>
      <c r="D2009" s="46">
        <v>120</v>
      </c>
      <c r="E2009" s="24">
        <v>9237.0666666666675</v>
      </c>
      <c r="F2009" s="19">
        <f t="shared" si="93"/>
        <v>1108448</v>
      </c>
      <c r="G2009" s="119">
        <v>2340</v>
      </c>
      <c r="H2009" s="26">
        <v>1249.4017094017095</v>
      </c>
      <c r="I2009" s="115">
        <f t="shared" si="94"/>
        <v>2923600</v>
      </c>
      <c r="J2009" s="117">
        <v>2021</v>
      </c>
      <c r="K2009" s="139">
        <f t="shared" si="95"/>
        <v>4032048</v>
      </c>
    </row>
    <row r="2010" spans="2:11">
      <c r="B2010" s="137" t="s">
        <v>5475</v>
      </c>
      <c r="C2010" s="43" t="s">
        <v>1548</v>
      </c>
      <c r="D2010" s="46">
        <v>180</v>
      </c>
      <c r="E2010" s="24">
        <v>22580.644444444446</v>
      </c>
      <c r="F2010" s="19">
        <f t="shared" si="93"/>
        <v>4064516.0000000005</v>
      </c>
      <c r="G2010" s="119">
        <v>1755</v>
      </c>
      <c r="H2010" s="26">
        <v>2590.9743589743589</v>
      </c>
      <c r="I2010" s="115">
        <f t="shared" si="94"/>
        <v>4547160</v>
      </c>
      <c r="J2010" s="117">
        <v>2021</v>
      </c>
      <c r="K2010" s="139">
        <f t="shared" si="95"/>
        <v>8611676</v>
      </c>
    </row>
    <row r="2011" spans="2:11">
      <c r="B2011" s="137" t="s">
        <v>5476</v>
      </c>
      <c r="C2011" s="43" t="s">
        <v>1548</v>
      </c>
      <c r="D2011" s="46">
        <v>180</v>
      </c>
      <c r="E2011" s="24">
        <v>16753.055555555555</v>
      </c>
      <c r="F2011" s="19">
        <f t="shared" si="93"/>
        <v>3015550</v>
      </c>
      <c r="G2011" s="119">
        <v>1755</v>
      </c>
      <c r="H2011" s="26">
        <v>2450.9219373219375</v>
      </c>
      <c r="I2011" s="115">
        <f t="shared" si="94"/>
        <v>4301368</v>
      </c>
      <c r="J2011" s="117">
        <v>2021</v>
      </c>
      <c r="K2011" s="139">
        <f t="shared" si="95"/>
        <v>7316918</v>
      </c>
    </row>
    <row r="2012" spans="2:11">
      <c r="B2012" s="137" t="s">
        <v>1549</v>
      </c>
      <c r="C2012" s="43" t="s">
        <v>1546</v>
      </c>
      <c r="D2012" s="46">
        <v>160</v>
      </c>
      <c r="E2012" s="24">
        <v>11612.38125</v>
      </c>
      <c r="F2012" s="19">
        <f t="shared" si="93"/>
        <v>1857981</v>
      </c>
      <c r="G2012" s="119">
        <v>3120</v>
      </c>
      <c r="H2012" s="26">
        <v>1054.5137820512821</v>
      </c>
      <c r="I2012" s="115">
        <f t="shared" si="94"/>
        <v>3290083</v>
      </c>
      <c r="J2012" s="117">
        <v>2021</v>
      </c>
      <c r="K2012" s="139">
        <f t="shared" si="95"/>
        <v>5148064</v>
      </c>
    </row>
    <row r="2013" spans="2:11">
      <c r="B2013" s="137" t="s">
        <v>5477</v>
      </c>
      <c r="C2013" s="43" t="s">
        <v>1546</v>
      </c>
      <c r="D2013" s="46">
        <v>70</v>
      </c>
      <c r="E2013" s="24">
        <v>11691.371428571429</v>
      </c>
      <c r="F2013" s="19">
        <f t="shared" si="93"/>
        <v>818396</v>
      </c>
      <c r="G2013" s="119">
        <v>1365</v>
      </c>
      <c r="H2013" s="26">
        <v>1461.284249084249</v>
      </c>
      <c r="I2013" s="115">
        <f t="shared" si="94"/>
        <v>1994653</v>
      </c>
      <c r="J2013" s="117">
        <v>2021</v>
      </c>
      <c r="K2013" s="139">
        <f t="shared" si="95"/>
        <v>2813049</v>
      </c>
    </row>
    <row r="2014" spans="2:11">
      <c r="B2014" s="137" t="s">
        <v>5478</v>
      </c>
      <c r="C2014" s="43" t="s">
        <v>1550</v>
      </c>
      <c r="D2014" s="46">
        <v>110</v>
      </c>
      <c r="E2014" s="24">
        <v>2880.2363636363634</v>
      </c>
      <c r="F2014" s="19">
        <f t="shared" si="93"/>
        <v>316826</v>
      </c>
      <c r="G2014" s="119">
        <v>1072.5</v>
      </c>
      <c r="H2014" s="26">
        <v>1484.0923076923077</v>
      </c>
      <c r="I2014" s="115">
        <f t="shared" si="94"/>
        <v>1591689</v>
      </c>
      <c r="J2014" s="117">
        <v>2021</v>
      </c>
      <c r="K2014" s="139">
        <f t="shared" si="95"/>
        <v>1908515</v>
      </c>
    </row>
    <row r="2015" spans="2:11">
      <c r="B2015" s="137" t="s">
        <v>5479</v>
      </c>
      <c r="C2015" s="43" t="s">
        <v>1550</v>
      </c>
      <c r="D2015" s="46">
        <v>110</v>
      </c>
      <c r="E2015" s="24">
        <v>7328.681818181818</v>
      </c>
      <c r="F2015" s="19">
        <f t="shared" si="93"/>
        <v>806155</v>
      </c>
      <c r="G2015" s="119">
        <v>1072.5</v>
      </c>
      <c r="H2015" s="26">
        <v>3474.320745920746</v>
      </c>
      <c r="I2015" s="115">
        <f t="shared" si="94"/>
        <v>3726209</v>
      </c>
      <c r="J2015" s="117">
        <v>2021</v>
      </c>
      <c r="K2015" s="139">
        <f t="shared" si="95"/>
        <v>4532364</v>
      </c>
    </row>
    <row r="2016" spans="2:11">
      <c r="B2016" s="137" t="s">
        <v>1551</v>
      </c>
      <c r="C2016" s="43" t="s">
        <v>1546</v>
      </c>
      <c r="D2016" s="46">
        <v>40</v>
      </c>
      <c r="E2016" s="24">
        <v>24574.575000000001</v>
      </c>
      <c r="F2016" s="19">
        <f t="shared" si="93"/>
        <v>982983</v>
      </c>
      <c r="G2016" s="119">
        <v>780</v>
      </c>
      <c r="H2016" s="26">
        <v>1795.8589743589744</v>
      </c>
      <c r="I2016" s="115">
        <f t="shared" si="94"/>
        <v>1400770</v>
      </c>
      <c r="J2016" s="117">
        <v>2021</v>
      </c>
      <c r="K2016" s="139">
        <f t="shared" si="95"/>
        <v>2383753</v>
      </c>
    </row>
    <row r="2017" spans="2:11">
      <c r="B2017" s="137" t="s">
        <v>5480</v>
      </c>
      <c r="C2017" s="43" t="s">
        <v>1546</v>
      </c>
      <c r="D2017" s="46">
        <v>110</v>
      </c>
      <c r="E2017" s="24">
        <v>30365.454545454544</v>
      </c>
      <c r="F2017" s="19">
        <f t="shared" si="93"/>
        <v>3340200</v>
      </c>
      <c r="G2017" s="119">
        <v>2145</v>
      </c>
      <c r="H2017" s="26">
        <v>1568.9020979020979</v>
      </c>
      <c r="I2017" s="115">
        <f t="shared" si="94"/>
        <v>3365295</v>
      </c>
      <c r="J2017" s="117">
        <v>2021</v>
      </c>
      <c r="K2017" s="139">
        <f t="shared" si="95"/>
        <v>6705495</v>
      </c>
    </row>
    <row r="2018" spans="2:11">
      <c r="B2018" s="137" t="s">
        <v>5481</v>
      </c>
      <c r="C2018" s="43" t="s">
        <v>1552</v>
      </c>
      <c r="D2018" s="46">
        <v>370</v>
      </c>
      <c r="E2018" s="24">
        <v>4887.4675675675671</v>
      </c>
      <c r="F2018" s="19">
        <f t="shared" si="93"/>
        <v>1808362.9999999998</v>
      </c>
      <c r="G2018" s="119">
        <v>3607.5</v>
      </c>
      <c r="H2018" s="26">
        <v>1424.4077616077616</v>
      </c>
      <c r="I2018" s="115">
        <f t="shared" si="94"/>
        <v>5138551</v>
      </c>
      <c r="J2018" s="117">
        <v>2021</v>
      </c>
      <c r="K2018" s="139">
        <f t="shared" si="95"/>
        <v>6946914</v>
      </c>
    </row>
    <row r="2019" spans="2:11">
      <c r="B2019" s="137" t="s">
        <v>5482</v>
      </c>
      <c r="C2019" s="43" t="s">
        <v>1552</v>
      </c>
      <c r="D2019" s="46">
        <v>110</v>
      </c>
      <c r="E2019" s="24">
        <v>4998.7181818181816</v>
      </c>
      <c r="F2019" s="19">
        <f t="shared" si="93"/>
        <v>549859</v>
      </c>
      <c r="G2019" s="119">
        <v>1072.5</v>
      </c>
      <c r="H2019" s="26">
        <v>3402.8317016317014</v>
      </c>
      <c r="I2019" s="115">
        <f t="shared" si="94"/>
        <v>3649537</v>
      </c>
      <c r="J2019" s="117">
        <v>2021</v>
      </c>
      <c r="K2019" s="139">
        <f t="shared" si="95"/>
        <v>4199396</v>
      </c>
    </row>
    <row r="2020" spans="2:11">
      <c r="B2020" s="137" t="s">
        <v>5483</v>
      </c>
      <c r="C2020" s="43" t="s">
        <v>1546</v>
      </c>
      <c r="D2020" s="46">
        <v>260</v>
      </c>
      <c r="E2020" s="24">
        <v>9333.3461538461543</v>
      </c>
      <c r="F2020" s="19">
        <f t="shared" si="93"/>
        <v>2426670</v>
      </c>
      <c r="G2020" s="119">
        <v>2535</v>
      </c>
      <c r="H2020" s="26">
        <v>1484.0374753451676</v>
      </c>
      <c r="I2020" s="115">
        <f t="shared" si="94"/>
        <v>3762035</v>
      </c>
      <c r="J2020" s="117">
        <v>2021</v>
      </c>
      <c r="K2020" s="139">
        <f t="shared" si="95"/>
        <v>6188705</v>
      </c>
    </row>
    <row r="2021" spans="2:11">
      <c r="B2021" s="137" t="s">
        <v>5484</v>
      </c>
      <c r="C2021" s="43" t="s">
        <v>1546</v>
      </c>
      <c r="D2021" s="46">
        <v>60</v>
      </c>
      <c r="E2021" s="24">
        <v>18443.283333333333</v>
      </c>
      <c r="F2021" s="19">
        <f t="shared" si="93"/>
        <v>1106597</v>
      </c>
      <c r="G2021" s="119">
        <v>1170</v>
      </c>
      <c r="H2021" s="26">
        <v>1862.0068376068375</v>
      </c>
      <c r="I2021" s="115">
        <f t="shared" si="94"/>
        <v>2178548</v>
      </c>
      <c r="J2021" s="117">
        <v>2021</v>
      </c>
      <c r="K2021" s="139">
        <f t="shared" si="95"/>
        <v>3285145</v>
      </c>
    </row>
    <row r="2022" spans="2:11">
      <c r="B2022" s="137" t="s">
        <v>5485</v>
      </c>
      <c r="C2022" s="43" t="s">
        <v>1553</v>
      </c>
      <c r="D2022" s="46">
        <v>180</v>
      </c>
      <c r="E2022" s="24">
        <v>25294.922222222223</v>
      </c>
      <c r="F2022" s="19">
        <f t="shared" si="93"/>
        <v>4553086</v>
      </c>
      <c r="G2022" s="119">
        <v>3258</v>
      </c>
      <c r="H2022" s="26">
        <v>1695.243707796194</v>
      </c>
      <c r="I2022" s="115">
        <f t="shared" si="94"/>
        <v>5523104</v>
      </c>
      <c r="J2022" s="117">
        <v>2021</v>
      </c>
      <c r="K2022" s="139">
        <f t="shared" si="95"/>
        <v>10076190</v>
      </c>
    </row>
    <row r="2023" spans="2:11">
      <c r="B2023" s="137" t="s">
        <v>5486</v>
      </c>
      <c r="C2023" s="43" t="s">
        <v>1553</v>
      </c>
      <c r="D2023" s="46">
        <v>190</v>
      </c>
      <c r="E2023" s="24">
        <v>9339.6736842105256</v>
      </c>
      <c r="F2023" s="19">
        <f t="shared" si="93"/>
        <v>1774537.9999999998</v>
      </c>
      <c r="G2023" s="119">
        <v>3439</v>
      </c>
      <c r="H2023" s="26">
        <v>1197.9133469031694</v>
      </c>
      <c r="I2023" s="115">
        <f t="shared" si="94"/>
        <v>4119623.9999999995</v>
      </c>
      <c r="J2023" s="117">
        <v>2021</v>
      </c>
      <c r="K2023" s="139">
        <f t="shared" si="95"/>
        <v>5894162</v>
      </c>
    </row>
    <row r="2024" spans="2:11">
      <c r="B2024" s="137" t="s">
        <v>1554</v>
      </c>
      <c r="C2024" s="43" t="s">
        <v>1555</v>
      </c>
      <c r="D2024" s="46">
        <v>110</v>
      </c>
      <c r="E2024" s="24">
        <v>6855.7636363636366</v>
      </c>
      <c r="F2024" s="19">
        <f t="shared" si="93"/>
        <v>754134</v>
      </c>
      <c r="G2024" s="119">
        <v>1072.5</v>
      </c>
      <c r="H2024" s="26">
        <v>2203.9011655011655</v>
      </c>
      <c r="I2024" s="115">
        <f t="shared" si="94"/>
        <v>2363684</v>
      </c>
      <c r="J2024" s="117">
        <v>2021</v>
      </c>
      <c r="K2024" s="139">
        <f t="shared" si="95"/>
        <v>3117818</v>
      </c>
    </row>
    <row r="2025" spans="2:11">
      <c r="B2025" s="137" t="s">
        <v>5487</v>
      </c>
      <c r="C2025" s="43" t="s">
        <v>1555</v>
      </c>
      <c r="D2025" s="46">
        <v>130</v>
      </c>
      <c r="E2025" s="24">
        <v>16034.353846153846</v>
      </c>
      <c r="F2025" s="19">
        <f t="shared" si="93"/>
        <v>2084466</v>
      </c>
      <c r="G2025" s="119">
        <v>1267.5</v>
      </c>
      <c r="H2025" s="26">
        <v>2406.5648915187376</v>
      </c>
      <c r="I2025" s="115">
        <f t="shared" si="94"/>
        <v>3050321</v>
      </c>
      <c r="J2025" s="117">
        <v>2021</v>
      </c>
      <c r="K2025" s="139">
        <f t="shared" si="95"/>
        <v>5134787</v>
      </c>
    </row>
    <row r="2026" spans="2:11">
      <c r="B2026" s="137" t="s">
        <v>5488</v>
      </c>
      <c r="C2026" s="43" t="s">
        <v>1544</v>
      </c>
      <c r="D2026" s="46">
        <v>50</v>
      </c>
      <c r="E2026" s="24">
        <v>617.84</v>
      </c>
      <c r="F2026" s="19">
        <f t="shared" si="93"/>
        <v>30892</v>
      </c>
      <c r="G2026" s="119">
        <v>487.5</v>
      </c>
      <c r="H2026" s="26">
        <v>1517.0256410256411</v>
      </c>
      <c r="I2026" s="115">
        <f t="shared" si="94"/>
        <v>739550</v>
      </c>
      <c r="J2026" s="117">
        <v>2021</v>
      </c>
      <c r="K2026" s="139">
        <f t="shared" si="95"/>
        <v>770442</v>
      </c>
    </row>
    <row r="2027" spans="2:11">
      <c r="B2027" s="137" t="s">
        <v>5489</v>
      </c>
      <c r="C2027" s="43" t="s">
        <v>1544</v>
      </c>
      <c r="D2027" s="46">
        <v>460</v>
      </c>
      <c r="E2027" s="24">
        <v>13180.873913043479</v>
      </c>
      <c r="F2027" s="19">
        <f t="shared" si="93"/>
        <v>6063202</v>
      </c>
      <c r="G2027" s="119">
        <v>4485</v>
      </c>
      <c r="H2027" s="26">
        <v>1672.9665551839464</v>
      </c>
      <c r="I2027" s="115">
        <f t="shared" si="94"/>
        <v>7503255</v>
      </c>
      <c r="J2027" s="117">
        <v>2021</v>
      </c>
      <c r="K2027" s="139">
        <f t="shared" si="95"/>
        <v>13566457</v>
      </c>
    </row>
    <row r="2028" spans="2:11">
      <c r="B2028" s="137" t="s">
        <v>1556</v>
      </c>
      <c r="C2028" s="43" t="s">
        <v>1555</v>
      </c>
      <c r="D2028" s="46">
        <v>110</v>
      </c>
      <c r="E2028" s="24">
        <v>6855.7636363636366</v>
      </c>
      <c r="F2028" s="19">
        <f t="shared" si="93"/>
        <v>754134</v>
      </c>
      <c r="G2028" s="119">
        <v>1072.5</v>
      </c>
      <c r="H2028" s="26">
        <v>2203.9011655011655</v>
      </c>
      <c r="I2028" s="115">
        <f t="shared" si="94"/>
        <v>2363684</v>
      </c>
      <c r="J2028" s="117">
        <v>2021</v>
      </c>
      <c r="K2028" s="139">
        <f t="shared" si="95"/>
        <v>3117818</v>
      </c>
    </row>
    <row r="2029" spans="2:11">
      <c r="B2029" s="137" t="s">
        <v>1557</v>
      </c>
      <c r="C2029" s="43" t="s">
        <v>1555</v>
      </c>
      <c r="D2029" s="46">
        <v>120</v>
      </c>
      <c r="E2029" s="24">
        <v>9500.2916666666661</v>
      </c>
      <c r="F2029" s="19">
        <f t="shared" si="93"/>
        <v>1140035</v>
      </c>
      <c r="G2029" s="119">
        <v>1170</v>
      </c>
      <c r="H2029" s="26">
        <v>2592.0589743589744</v>
      </c>
      <c r="I2029" s="115">
        <f t="shared" si="94"/>
        <v>3032709</v>
      </c>
      <c r="J2029" s="117">
        <v>2021</v>
      </c>
      <c r="K2029" s="139">
        <f t="shared" si="95"/>
        <v>4172744</v>
      </c>
    </row>
    <row r="2030" spans="2:11">
      <c r="B2030" s="137" t="s">
        <v>1558</v>
      </c>
      <c r="C2030" s="43" t="s">
        <v>1555</v>
      </c>
      <c r="D2030" s="46">
        <v>210</v>
      </c>
      <c r="E2030" s="24">
        <v>6920.1238095238095</v>
      </c>
      <c r="F2030" s="19">
        <f t="shared" si="93"/>
        <v>1453226</v>
      </c>
      <c r="G2030" s="119">
        <v>2047.5</v>
      </c>
      <c r="H2030" s="26">
        <v>1776.8849816849818</v>
      </c>
      <c r="I2030" s="115">
        <f t="shared" si="94"/>
        <v>3638172</v>
      </c>
      <c r="J2030" s="117">
        <v>2021</v>
      </c>
      <c r="K2030" s="139">
        <f t="shared" si="95"/>
        <v>5091398</v>
      </c>
    </row>
    <row r="2031" spans="2:11">
      <c r="B2031" s="137" t="s">
        <v>5490</v>
      </c>
      <c r="C2031" s="43" t="s">
        <v>1555</v>
      </c>
      <c r="D2031" s="46">
        <v>60</v>
      </c>
      <c r="E2031" s="24">
        <v>17415.733333333334</v>
      </c>
      <c r="F2031" s="19">
        <f t="shared" si="93"/>
        <v>1044944</v>
      </c>
      <c r="G2031" s="119">
        <v>585</v>
      </c>
      <c r="H2031" s="26">
        <v>4538.9162393162396</v>
      </c>
      <c r="I2031" s="115">
        <f t="shared" si="94"/>
        <v>2655266</v>
      </c>
      <c r="J2031" s="117">
        <v>2021</v>
      </c>
      <c r="K2031" s="139">
        <f t="shared" si="95"/>
        <v>3700210</v>
      </c>
    </row>
    <row r="2032" spans="2:11">
      <c r="B2032" s="137" t="s">
        <v>5491</v>
      </c>
      <c r="C2032" s="43" t="s">
        <v>1548</v>
      </c>
      <c r="D2032" s="46">
        <v>310</v>
      </c>
      <c r="E2032" s="24">
        <v>32498.512903225808</v>
      </c>
      <c r="F2032" s="19">
        <f t="shared" si="93"/>
        <v>10074539</v>
      </c>
      <c r="G2032" s="119">
        <v>3022.5</v>
      </c>
      <c r="H2032" s="26">
        <v>2125.7161290322579</v>
      </c>
      <c r="I2032" s="115">
        <f t="shared" si="94"/>
        <v>6424976.9999999991</v>
      </c>
      <c r="J2032" s="117">
        <v>2021</v>
      </c>
      <c r="K2032" s="139">
        <f t="shared" si="95"/>
        <v>16499516</v>
      </c>
    </row>
    <row r="2033" spans="2:11">
      <c r="B2033" s="137" t="s">
        <v>5492</v>
      </c>
      <c r="C2033" s="43" t="s">
        <v>1548</v>
      </c>
      <c r="D2033" s="46">
        <v>100</v>
      </c>
      <c r="E2033" s="24">
        <v>23027.42</v>
      </c>
      <c r="F2033" s="19">
        <f t="shared" si="93"/>
        <v>2302742</v>
      </c>
      <c r="G2033" s="119">
        <v>975</v>
      </c>
      <c r="H2033" s="26">
        <v>2160.1538461538462</v>
      </c>
      <c r="I2033" s="115">
        <f t="shared" si="94"/>
        <v>2106150</v>
      </c>
      <c r="J2033" s="117">
        <v>2021</v>
      </c>
      <c r="K2033" s="139">
        <f t="shared" si="95"/>
        <v>4408892</v>
      </c>
    </row>
    <row r="2034" spans="2:11">
      <c r="B2034" s="137" t="s">
        <v>1559</v>
      </c>
      <c r="C2034" s="43" t="s">
        <v>1560</v>
      </c>
      <c r="D2034" s="46">
        <v>160</v>
      </c>
      <c r="E2034" s="24">
        <v>9029.9437500000004</v>
      </c>
      <c r="F2034" s="19">
        <f t="shared" si="93"/>
        <v>1444791</v>
      </c>
      <c r="G2034" s="119">
        <v>3456</v>
      </c>
      <c r="H2034" s="26">
        <v>606.15190972222217</v>
      </c>
      <c r="I2034" s="115">
        <f t="shared" si="94"/>
        <v>2094860.9999999998</v>
      </c>
      <c r="J2034" s="117">
        <v>2021</v>
      </c>
      <c r="K2034" s="139">
        <f t="shared" si="95"/>
        <v>3539652</v>
      </c>
    </row>
    <row r="2035" spans="2:11">
      <c r="B2035" s="137" t="s">
        <v>5493</v>
      </c>
      <c r="C2035" s="43" t="s">
        <v>1561</v>
      </c>
      <c r="D2035" s="46">
        <v>100</v>
      </c>
      <c r="E2035" s="24">
        <v>23518.27</v>
      </c>
      <c r="F2035" s="19">
        <f t="shared" si="93"/>
        <v>2351827</v>
      </c>
      <c r="G2035" s="119">
        <v>2160</v>
      </c>
      <c r="H2035" s="26">
        <v>1337.3856481481482</v>
      </c>
      <c r="I2035" s="115">
        <f t="shared" si="94"/>
        <v>2888753</v>
      </c>
      <c r="J2035" s="117">
        <v>2021</v>
      </c>
      <c r="K2035" s="139">
        <f t="shared" si="95"/>
        <v>5240580</v>
      </c>
    </row>
    <row r="2036" spans="2:11">
      <c r="B2036" s="137" t="s">
        <v>5494</v>
      </c>
      <c r="C2036" s="43" t="s">
        <v>1560</v>
      </c>
      <c r="D2036" s="46">
        <v>50</v>
      </c>
      <c r="E2036" s="24">
        <v>18137.919999999998</v>
      </c>
      <c r="F2036" s="19">
        <f t="shared" si="93"/>
        <v>906895.99999999988</v>
      </c>
      <c r="G2036" s="119">
        <v>1080</v>
      </c>
      <c r="H2036" s="26">
        <v>1885.7074074074073</v>
      </c>
      <c r="I2036" s="115">
        <f t="shared" si="94"/>
        <v>2036564</v>
      </c>
      <c r="J2036" s="117">
        <v>2021</v>
      </c>
      <c r="K2036" s="139">
        <f t="shared" si="95"/>
        <v>2943460</v>
      </c>
    </row>
    <row r="2037" spans="2:11">
      <c r="B2037" s="137" t="s">
        <v>1562</v>
      </c>
      <c r="C2037" s="43" t="s">
        <v>1259</v>
      </c>
      <c r="D2037" s="46">
        <v>310</v>
      </c>
      <c r="E2037" s="24">
        <v>12872.432258064517</v>
      </c>
      <c r="F2037" s="19">
        <f t="shared" si="93"/>
        <v>3990454</v>
      </c>
      <c r="G2037" s="119">
        <v>3022.5</v>
      </c>
      <c r="H2037" s="26">
        <v>2273.5824648469811</v>
      </c>
      <c r="I2037" s="115">
        <f t="shared" si="94"/>
        <v>6871903</v>
      </c>
      <c r="J2037" s="117">
        <v>2021</v>
      </c>
      <c r="K2037" s="139">
        <f t="shared" si="95"/>
        <v>10862357</v>
      </c>
    </row>
    <row r="2038" spans="2:11">
      <c r="B2038" s="137" t="s">
        <v>1563</v>
      </c>
      <c r="C2038" s="43" t="s">
        <v>1284</v>
      </c>
      <c r="D2038" s="46">
        <v>200</v>
      </c>
      <c r="E2038" s="24">
        <v>13530.885</v>
      </c>
      <c r="F2038" s="19">
        <f t="shared" si="93"/>
        <v>2706177</v>
      </c>
      <c r="G2038" s="119">
        <v>1810</v>
      </c>
      <c r="H2038" s="26">
        <v>1806.1292817679557</v>
      </c>
      <c r="I2038" s="115">
        <f t="shared" si="94"/>
        <v>3269094</v>
      </c>
      <c r="J2038" s="117">
        <v>2021</v>
      </c>
      <c r="K2038" s="139">
        <f t="shared" si="95"/>
        <v>5975271</v>
      </c>
    </row>
    <row r="2039" spans="2:11">
      <c r="B2039" s="137" t="s">
        <v>5495</v>
      </c>
      <c r="C2039" s="43" t="s">
        <v>1284</v>
      </c>
      <c r="D2039" s="46">
        <v>40</v>
      </c>
      <c r="E2039" s="24">
        <v>30315.1</v>
      </c>
      <c r="F2039" s="19">
        <f t="shared" si="93"/>
        <v>1212604</v>
      </c>
      <c r="G2039" s="119">
        <v>724</v>
      </c>
      <c r="H2039" s="26">
        <v>845.82044198895028</v>
      </c>
      <c r="I2039" s="115">
        <f t="shared" si="94"/>
        <v>612374</v>
      </c>
      <c r="J2039" s="117">
        <v>2021</v>
      </c>
      <c r="K2039" s="139">
        <f t="shared" si="95"/>
        <v>1824978</v>
      </c>
    </row>
    <row r="2040" spans="2:11">
      <c r="B2040" s="137" t="s">
        <v>1564</v>
      </c>
      <c r="C2040" s="43" t="s">
        <v>1565</v>
      </c>
      <c r="D2040" s="46">
        <v>150</v>
      </c>
      <c r="E2040" s="24">
        <v>5004.2333333333336</v>
      </c>
      <c r="F2040" s="19">
        <f t="shared" si="93"/>
        <v>750635</v>
      </c>
      <c r="G2040" s="119">
        <v>1462.5</v>
      </c>
      <c r="H2040" s="26">
        <v>1985.6116239316239</v>
      </c>
      <c r="I2040" s="115">
        <f t="shared" si="94"/>
        <v>2903957</v>
      </c>
      <c r="J2040" s="117">
        <v>2021</v>
      </c>
      <c r="K2040" s="139">
        <f t="shared" si="95"/>
        <v>3654592</v>
      </c>
    </row>
    <row r="2041" spans="2:11">
      <c r="B2041" s="137" t="s">
        <v>5496</v>
      </c>
      <c r="C2041" s="43" t="s">
        <v>1565</v>
      </c>
      <c r="D2041" s="46">
        <v>200</v>
      </c>
      <c r="E2041" s="24">
        <v>2454.0250000000001</v>
      </c>
      <c r="F2041" s="19">
        <f t="shared" si="93"/>
        <v>490805</v>
      </c>
      <c r="G2041" s="119">
        <v>1950</v>
      </c>
      <c r="H2041" s="26">
        <v>2424.3425641025642</v>
      </c>
      <c r="I2041" s="115">
        <f t="shared" si="94"/>
        <v>4727468</v>
      </c>
      <c r="J2041" s="117">
        <v>2021</v>
      </c>
      <c r="K2041" s="139">
        <f t="shared" si="95"/>
        <v>5218273</v>
      </c>
    </row>
    <row r="2042" spans="2:11">
      <c r="B2042" s="137" t="s">
        <v>1566</v>
      </c>
      <c r="C2042" s="43" t="s">
        <v>1567</v>
      </c>
      <c r="D2042" s="46">
        <v>300</v>
      </c>
      <c r="E2042" s="24">
        <v>13602.563333333334</v>
      </c>
      <c r="F2042" s="19">
        <f t="shared" si="93"/>
        <v>4080769</v>
      </c>
      <c r="G2042" s="119">
        <v>2925</v>
      </c>
      <c r="H2042" s="26">
        <v>2077.3866666666668</v>
      </c>
      <c r="I2042" s="115">
        <f t="shared" si="94"/>
        <v>6076356</v>
      </c>
      <c r="J2042" s="117">
        <v>2021</v>
      </c>
      <c r="K2042" s="139">
        <f t="shared" si="95"/>
        <v>10157125</v>
      </c>
    </row>
    <row r="2043" spans="2:11">
      <c r="B2043" s="137" t="s">
        <v>1568</v>
      </c>
      <c r="C2043" s="43" t="s">
        <v>1569</v>
      </c>
      <c r="D2043" s="46">
        <v>220</v>
      </c>
      <c r="E2043" s="24">
        <v>11852.85</v>
      </c>
      <c r="F2043" s="19">
        <f t="shared" si="93"/>
        <v>2607627</v>
      </c>
      <c r="G2043" s="119">
        <v>2145</v>
      </c>
      <c r="H2043" s="26">
        <v>2183.9445221445221</v>
      </c>
      <c r="I2043" s="115">
        <f t="shared" si="94"/>
        <v>4684561</v>
      </c>
      <c r="J2043" s="117">
        <v>2021</v>
      </c>
      <c r="K2043" s="139">
        <f t="shared" si="95"/>
        <v>7292188</v>
      </c>
    </row>
    <row r="2044" spans="2:11">
      <c r="B2044" s="137" t="s">
        <v>5497</v>
      </c>
      <c r="C2044" s="43" t="s">
        <v>1569</v>
      </c>
      <c r="D2044" s="46">
        <v>130</v>
      </c>
      <c r="E2044" s="24">
        <v>9576.7846153846149</v>
      </c>
      <c r="F2044" s="19">
        <f t="shared" si="93"/>
        <v>1244982</v>
      </c>
      <c r="G2044" s="119">
        <v>1267.5</v>
      </c>
      <c r="H2044" s="26">
        <v>2118.5491124260357</v>
      </c>
      <c r="I2044" s="115">
        <f t="shared" si="94"/>
        <v>2685261</v>
      </c>
      <c r="J2044" s="117">
        <v>2021</v>
      </c>
      <c r="K2044" s="139">
        <f t="shared" si="95"/>
        <v>3930243</v>
      </c>
    </row>
    <row r="2045" spans="2:11">
      <c r="B2045" s="137" t="s">
        <v>1570</v>
      </c>
      <c r="C2045" s="43" t="s">
        <v>1571</v>
      </c>
      <c r="D2045" s="46">
        <v>240</v>
      </c>
      <c r="E2045" s="24">
        <v>10776.379166666668</v>
      </c>
      <c r="F2045" s="19">
        <f t="shared" si="93"/>
        <v>2586331</v>
      </c>
      <c r="G2045" s="119">
        <v>2340</v>
      </c>
      <c r="H2045" s="26">
        <v>1738.1397435897436</v>
      </c>
      <c r="I2045" s="115">
        <f t="shared" si="94"/>
        <v>4067247</v>
      </c>
      <c r="J2045" s="117">
        <v>2021</v>
      </c>
      <c r="K2045" s="139">
        <f t="shared" si="95"/>
        <v>6653578</v>
      </c>
    </row>
    <row r="2046" spans="2:11">
      <c r="B2046" s="137" t="s">
        <v>1572</v>
      </c>
      <c r="C2046" s="43" t="s">
        <v>1565</v>
      </c>
      <c r="D2046" s="46">
        <v>120</v>
      </c>
      <c r="E2046" s="24">
        <v>3665.9250000000002</v>
      </c>
      <c r="F2046" s="19">
        <f t="shared" si="93"/>
        <v>439911</v>
      </c>
      <c r="G2046" s="119">
        <v>1170</v>
      </c>
      <c r="H2046" s="26">
        <v>1078.182905982906</v>
      </c>
      <c r="I2046" s="115">
        <f t="shared" si="94"/>
        <v>1261474</v>
      </c>
      <c r="J2046" s="117">
        <v>2021</v>
      </c>
      <c r="K2046" s="139">
        <f t="shared" si="95"/>
        <v>1701385</v>
      </c>
    </row>
    <row r="2047" spans="2:11">
      <c r="B2047" s="137" t="s">
        <v>5498</v>
      </c>
      <c r="C2047" s="43" t="s">
        <v>1573</v>
      </c>
      <c r="D2047" s="46">
        <v>270</v>
      </c>
      <c r="E2047" s="24">
        <v>7690.6370370370369</v>
      </c>
      <c r="F2047" s="19">
        <f t="shared" si="93"/>
        <v>2076472</v>
      </c>
      <c r="G2047" s="119">
        <v>2632.5</v>
      </c>
      <c r="H2047" s="26">
        <v>1406.7677113010445</v>
      </c>
      <c r="I2047" s="115">
        <f t="shared" si="94"/>
        <v>3703315.9999999995</v>
      </c>
      <c r="J2047" s="117">
        <v>2021</v>
      </c>
      <c r="K2047" s="139">
        <f t="shared" si="95"/>
        <v>5779788</v>
      </c>
    </row>
    <row r="2048" spans="2:11">
      <c r="B2048" s="137" t="s">
        <v>1574</v>
      </c>
      <c r="C2048" s="43" t="s">
        <v>1575</v>
      </c>
      <c r="D2048" s="46">
        <v>380</v>
      </c>
      <c r="E2048" s="24">
        <v>7556.5921052631575</v>
      </c>
      <c r="F2048" s="19">
        <f t="shared" si="93"/>
        <v>2871505</v>
      </c>
      <c r="G2048" s="119">
        <v>3705</v>
      </c>
      <c r="H2048" s="26">
        <v>2085.7225371120107</v>
      </c>
      <c r="I2048" s="115">
        <f t="shared" si="94"/>
        <v>7727602</v>
      </c>
      <c r="J2048" s="117">
        <v>2021</v>
      </c>
      <c r="K2048" s="139">
        <f t="shared" si="95"/>
        <v>10599107</v>
      </c>
    </row>
    <row r="2049" spans="2:11">
      <c r="B2049" s="137" t="s">
        <v>1576</v>
      </c>
      <c r="C2049" s="43" t="s">
        <v>1575</v>
      </c>
      <c r="D2049" s="46">
        <v>50</v>
      </c>
      <c r="E2049" s="24">
        <v>4105.34</v>
      </c>
      <c r="F2049" s="19">
        <f t="shared" si="93"/>
        <v>205267</v>
      </c>
      <c r="G2049" s="119">
        <v>905</v>
      </c>
      <c r="H2049" s="26">
        <v>2500.9524861878454</v>
      </c>
      <c r="I2049" s="115">
        <f t="shared" si="94"/>
        <v>2263362</v>
      </c>
      <c r="J2049" s="117">
        <v>2021</v>
      </c>
      <c r="K2049" s="139">
        <f t="shared" si="95"/>
        <v>2468629</v>
      </c>
    </row>
    <row r="2050" spans="2:11">
      <c r="B2050" s="137" t="s">
        <v>5499</v>
      </c>
      <c r="C2050" s="43" t="s">
        <v>1577</v>
      </c>
      <c r="D2050" s="46">
        <v>170</v>
      </c>
      <c r="E2050" s="24">
        <v>2044.035294117647</v>
      </c>
      <c r="F2050" s="19">
        <f t="shared" si="93"/>
        <v>347486</v>
      </c>
      <c r="G2050" s="119">
        <v>1657.5</v>
      </c>
      <c r="H2050" s="26">
        <v>1515.9517345399697</v>
      </c>
      <c r="I2050" s="115">
        <f t="shared" si="94"/>
        <v>2512690</v>
      </c>
      <c r="J2050" s="117">
        <v>2021</v>
      </c>
      <c r="K2050" s="139">
        <f t="shared" si="95"/>
        <v>2860176</v>
      </c>
    </row>
    <row r="2051" spans="2:11">
      <c r="B2051" s="137" t="s">
        <v>1578</v>
      </c>
      <c r="C2051" s="43" t="s">
        <v>1575</v>
      </c>
      <c r="D2051" s="46">
        <v>380</v>
      </c>
      <c r="E2051" s="24">
        <v>7556.5921052631575</v>
      </c>
      <c r="F2051" s="19">
        <f t="shared" si="93"/>
        <v>2871505</v>
      </c>
      <c r="G2051" s="119">
        <v>3705</v>
      </c>
      <c r="H2051" s="26">
        <v>2085.7225371120107</v>
      </c>
      <c r="I2051" s="115">
        <f t="shared" si="94"/>
        <v>7727602</v>
      </c>
      <c r="J2051" s="117">
        <v>2021</v>
      </c>
      <c r="K2051" s="139">
        <f t="shared" si="95"/>
        <v>10599107</v>
      </c>
    </row>
    <row r="2052" spans="2:11">
      <c r="B2052" s="137" t="s">
        <v>5500</v>
      </c>
      <c r="C2052" s="43" t="s">
        <v>1575</v>
      </c>
      <c r="D2052" s="46">
        <v>190</v>
      </c>
      <c r="E2052" s="24">
        <v>19353.042105263157</v>
      </c>
      <c r="F2052" s="19">
        <f t="shared" si="93"/>
        <v>3677078</v>
      </c>
      <c r="G2052" s="119">
        <v>1852.5</v>
      </c>
      <c r="H2052" s="26">
        <v>3161.9535762483133</v>
      </c>
      <c r="I2052" s="115">
        <f t="shared" si="94"/>
        <v>5857519</v>
      </c>
      <c r="J2052" s="117">
        <v>2021</v>
      </c>
      <c r="K2052" s="139">
        <f t="shared" si="95"/>
        <v>9534597</v>
      </c>
    </row>
    <row r="2053" spans="2:11">
      <c r="B2053" s="137" t="s">
        <v>1579</v>
      </c>
      <c r="C2053" s="43" t="s">
        <v>1567</v>
      </c>
      <c r="D2053" s="46">
        <v>300</v>
      </c>
      <c r="E2053" s="24">
        <v>13602.563333333334</v>
      </c>
      <c r="F2053" s="19">
        <f t="shared" si="93"/>
        <v>4080769</v>
      </c>
      <c r="G2053" s="119">
        <v>2925</v>
      </c>
      <c r="H2053" s="26">
        <v>2077.3866666666668</v>
      </c>
      <c r="I2053" s="115">
        <f t="shared" si="94"/>
        <v>6076356</v>
      </c>
      <c r="J2053" s="117">
        <v>2021</v>
      </c>
      <c r="K2053" s="139">
        <f t="shared" si="95"/>
        <v>10157125</v>
      </c>
    </row>
    <row r="2054" spans="2:11">
      <c r="B2054" s="137" t="s">
        <v>1580</v>
      </c>
      <c r="C2054" s="43" t="s">
        <v>1567</v>
      </c>
      <c r="D2054" s="46">
        <v>340</v>
      </c>
      <c r="E2054" s="24">
        <v>4004.4823529411765</v>
      </c>
      <c r="F2054" s="19">
        <f t="shared" si="93"/>
        <v>1361524</v>
      </c>
      <c r="G2054" s="119">
        <v>3315</v>
      </c>
      <c r="H2054" s="26">
        <v>1647.6883861236802</v>
      </c>
      <c r="I2054" s="115">
        <f t="shared" si="94"/>
        <v>5462087</v>
      </c>
      <c r="J2054" s="117">
        <v>2021</v>
      </c>
      <c r="K2054" s="139">
        <f t="shared" si="95"/>
        <v>6823611</v>
      </c>
    </row>
    <row r="2055" spans="2:11">
      <c r="B2055" s="137" t="s">
        <v>1581</v>
      </c>
      <c r="C2055" s="43" t="s">
        <v>1569</v>
      </c>
      <c r="D2055" s="46">
        <v>110</v>
      </c>
      <c r="E2055" s="24">
        <v>30720.427272727273</v>
      </c>
      <c r="F2055" s="19">
        <f t="shared" si="93"/>
        <v>3379247</v>
      </c>
      <c r="G2055" s="119">
        <v>1072.5</v>
      </c>
      <c r="H2055" s="26">
        <v>4928.6386946386947</v>
      </c>
      <c r="I2055" s="115">
        <f t="shared" si="94"/>
        <v>5285965</v>
      </c>
      <c r="J2055" s="117">
        <v>2021</v>
      </c>
      <c r="K2055" s="139">
        <f t="shared" si="95"/>
        <v>8665212</v>
      </c>
    </row>
    <row r="2056" spans="2:11">
      <c r="B2056" s="137" t="s">
        <v>5501</v>
      </c>
      <c r="C2056" s="43" t="s">
        <v>1569</v>
      </c>
      <c r="D2056" s="46">
        <v>70</v>
      </c>
      <c r="E2056" s="24">
        <v>31158.771428571428</v>
      </c>
      <c r="F2056" s="19">
        <f t="shared" si="93"/>
        <v>2181114</v>
      </c>
      <c r="G2056" s="119">
        <v>682.5</v>
      </c>
      <c r="H2056" s="26">
        <v>5588.5816849816847</v>
      </c>
      <c r="I2056" s="115">
        <f t="shared" si="94"/>
        <v>3814207</v>
      </c>
      <c r="J2056" s="117">
        <v>2021</v>
      </c>
      <c r="K2056" s="139">
        <f t="shared" si="95"/>
        <v>5995321</v>
      </c>
    </row>
    <row r="2057" spans="2:11">
      <c r="B2057" s="137" t="s">
        <v>1582</v>
      </c>
      <c r="C2057" s="43" t="s">
        <v>1571</v>
      </c>
      <c r="D2057" s="46">
        <v>240</v>
      </c>
      <c r="E2057" s="24">
        <v>10776.379166666668</v>
      </c>
      <c r="F2057" s="19">
        <f t="shared" si="93"/>
        <v>2586331</v>
      </c>
      <c r="G2057" s="119">
        <v>2340</v>
      </c>
      <c r="H2057" s="26">
        <v>1738.1397435897436</v>
      </c>
      <c r="I2057" s="115">
        <f t="shared" si="94"/>
        <v>4067247</v>
      </c>
      <c r="J2057" s="117">
        <v>2021</v>
      </c>
      <c r="K2057" s="139">
        <f t="shared" si="95"/>
        <v>6653578</v>
      </c>
    </row>
    <row r="2058" spans="2:11">
      <c r="B2058" s="137" t="s">
        <v>1583</v>
      </c>
      <c r="C2058" s="43" t="s">
        <v>1567</v>
      </c>
      <c r="D2058" s="46">
        <v>340</v>
      </c>
      <c r="E2058" s="24">
        <v>4004.4823529411765</v>
      </c>
      <c r="F2058" s="19">
        <f t="shared" si="93"/>
        <v>1361524</v>
      </c>
      <c r="G2058" s="119">
        <v>3315</v>
      </c>
      <c r="H2058" s="26">
        <v>1647.6883861236802</v>
      </c>
      <c r="I2058" s="115">
        <f t="shared" si="94"/>
        <v>5462087</v>
      </c>
      <c r="J2058" s="117">
        <v>2021</v>
      </c>
      <c r="K2058" s="139">
        <f t="shared" si="95"/>
        <v>6823611</v>
      </c>
    </row>
    <row r="2059" spans="2:11">
      <c r="B2059" s="137" t="s">
        <v>5502</v>
      </c>
      <c r="C2059" s="43" t="s">
        <v>1567</v>
      </c>
      <c r="D2059" s="46">
        <v>240</v>
      </c>
      <c r="E2059" s="24">
        <v>5558.6791666666668</v>
      </c>
      <c r="F2059" s="19">
        <f t="shared" si="93"/>
        <v>1334083</v>
      </c>
      <c r="G2059" s="119">
        <v>2340</v>
      </c>
      <c r="H2059" s="26">
        <v>1609.0897435897436</v>
      </c>
      <c r="I2059" s="115">
        <f t="shared" si="94"/>
        <v>3765270</v>
      </c>
      <c r="J2059" s="117">
        <v>2021</v>
      </c>
      <c r="K2059" s="139">
        <f t="shared" si="95"/>
        <v>5099353</v>
      </c>
    </row>
    <row r="2060" spans="2:11">
      <c r="B2060" s="137" t="s">
        <v>5503</v>
      </c>
      <c r="C2060" s="43" t="s">
        <v>1584</v>
      </c>
      <c r="D2060" s="46">
        <v>120</v>
      </c>
      <c r="E2060" s="24">
        <v>4031.9166666666665</v>
      </c>
      <c r="F2060" s="19">
        <f t="shared" ref="F2060:F2123" si="96">IFERROR(D2060*E2060,0)</f>
        <v>483830</v>
      </c>
      <c r="G2060" s="119">
        <v>1170</v>
      </c>
      <c r="H2060" s="26">
        <v>2027.7008547008547</v>
      </c>
      <c r="I2060" s="115">
        <f t="shared" ref="I2060:I2123" si="97">IFERROR(G2060*H2060,"")</f>
        <v>2372410</v>
      </c>
      <c r="J2060" s="117">
        <v>2021</v>
      </c>
      <c r="K2060" s="139">
        <f t="shared" ref="K2060:K2123" si="98">IFERROR(ROUND((F2060+I2060),0),0)</f>
        <v>2856240</v>
      </c>
    </row>
    <row r="2061" spans="2:11">
      <c r="B2061" s="137" t="s">
        <v>5504</v>
      </c>
      <c r="C2061" s="43" t="s">
        <v>1584</v>
      </c>
      <c r="D2061" s="46">
        <v>130</v>
      </c>
      <c r="E2061" s="24">
        <v>10466.930769230768</v>
      </c>
      <c r="F2061" s="19">
        <f t="shared" si="96"/>
        <v>1360701</v>
      </c>
      <c r="G2061" s="119">
        <v>1267.5</v>
      </c>
      <c r="H2061" s="26">
        <v>2617.7443786982249</v>
      </c>
      <c r="I2061" s="115">
        <f t="shared" si="97"/>
        <v>3317991</v>
      </c>
      <c r="J2061" s="117">
        <v>2021</v>
      </c>
      <c r="K2061" s="139">
        <f t="shared" si="98"/>
        <v>4678692</v>
      </c>
    </row>
    <row r="2062" spans="2:11">
      <c r="B2062" s="137" t="s">
        <v>1585</v>
      </c>
      <c r="C2062" s="43" t="s">
        <v>1586</v>
      </c>
      <c r="D2062" s="46">
        <v>100</v>
      </c>
      <c r="E2062" s="24">
        <v>38079.01</v>
      </c>
      <c r="F2062" s="19">
        <f t="shared" si="96"/>
        <v>3807901</v>
      </c>
      <c r="G2062" s="119">
        <v>975</v>
      </c>
      <c r="H2062" s="26">
        <v>6989.290256410256</v>
      </c>
      <c r="I2062" s="115">
        <f t="shared" si="97"/>
        <v>6814558</v>
      </c>
      <c r="J2062" s="117">
        <v>2021</v>
      </c>
      <c r="K2062" s="139">
        <f t="shared" si="98"/>
        <v>10622459</v>
      </c>
    </row>
    <row r="2063" spans="2:11">
      <c r="B2063" s="137" t="s">
        <v>1587</v>
      </c>
      <c r="C2063" s="43" t="s">
        <v>1586</v>
      </c>
      <c r="D2063" s="46">
        <v>210</v>
      </c>
      <c r="E2063" s="24">
        <v>11679.590476190477</v>
      </c>
      <c r="F2063" s="19">
        <f t="shared" si="96"/>
        <v>2452714</v>
      </c>
      <c r="G2063" s="119">
        <v>2047.5</v>
      </c>
      <c r="H2063" s="26">
        <v>2183.8876678876677</v>
      </c>
      <c r="I2063" s="115">
        <f t="shared" si="97"/>
        <v>4471510</v>
      </c>
      <c r="J2063" s="117">
        <v>2021</v>
      </c>
      <c r="K2063" s="139">
        <f t="shared" si="98"/>
        <v>6924224</v>
      </c>
    </row>
    <row r="2064" spans="2:11">
      <c r="B2064" s="137" t="s">
        <v>1588</v>
      </c>
      <c r="C2064" s="43" t="s">
        <v>1586</v>
      </c>
      <c r="D2064" s="46">
        <v>100</v>
      </c>
      <c r="E2064" s="24">
        <v>38079.01</v>
      </c>
      <c r="F2064" s="19">
        <f t="shared" si="96"/>
        <v>3807901</v>
      </c>
      <c r="G2064" s="119">
        <v>975</v>
      </c>
      <c r="H2064" s="26">
        <v>6989.290256410256</v>
      </c>
      <c r="I2064" s="115">
        <f t="shared" si="97"/>
        <v>6814558</v>
      </c>
      <c r="J2064" s="117">
        <v>2021</v>
      </c>
      <c r="K2064" s="139">
        <f t="shared" si="98"/>
        <v>10622459</v>
      </c>
    </row>
    <row r="2065" spans="2:11">
      <c r="B2065" s="137" t="s">
        <v>1589</v>
      </c>
      <c r="C2065" s="43" t="s">
        <v>1590</v>
      </c>
      <c r="D2065" s="46">
        <v>1180</v>
      </c>
      <c r="E2065" s="24">
        <v>187.0322033898305</v>
      </c>
      <c r="F2065" s="19">
        <f t="shared" si="96"/>
        <v>220698</v>
      </c>
      <c r="G2065" s="119">
        <v>11505</v>
      </c>
      <c r="H2065" s="26">
        <v>168.95315080399826</v>
      </c>
      <c r="I2065" s="115">
        <f t="shared" si="97"/>
        <v>1943806</v>
      </c>
      <c r="J2065" s="117">
        <v>2021</v>
      </c>
      <c r="K2065" s="139">
        <f t="shared" si="98"/>
        <v>2164504</v>
      </c>
    </row>
    <row r="2066" spans="2:11">
      <c r="B2066" s="137" t="s">
        <v>1591</v>
      </c>
      <c r="C2066" s="43" t="s">
        <v>1586</v>
      </c>
      <c r="D2066" s="46">
        <v>460</v>
      </c>
      <c r="E2066" s="24">
        <v>7457.6391304347826</v>
      </c>
      <c r="F2066" s="19">
        <f t="shared" si="96"/>
        <v>3430514</v>
      </c>
      <c r="G2066" s="119">
        <v>4485</v>
      </c>
      <c r="H2066" s="26">
        <v>2198.3632107023413</v>
      </c>
      <c r="I2066" s="115">
        <f t="shared" si="97"/>
        <v>9859659.0000000019</v>
      </c>
      <c r="J2066" s="117">
        <v>2021</v>
      </c>
      <c r="K2066" s="139">
        <f t="shared" si="98"/>
        <v>13290173</v>
      </c>
    </row>
    <row r="2067" spans="2:11">
      <c r="B2067" s="137" t="s">
        <v>5505</v>
      </c>
      <c r="C2067" s="43" t="s">
        <v>1586</v>
      </c>
      <c r="D2067" s="46">
        <v>180</v>
      </c>
      <c r="E2067" s="24">
        <v>2850.3944444444446</v>
      </c>
      <c r="F2067" s="19">
        <f t="shared" si="96"/>
        <v>513071.00000000006</v>
      </c>
      <c r="G2067" s="119">
        <v>1755</v>
      </c>
      <c r="H2067" s="26">
        <v>1823.3168091168091</v>
      </c>
      <c r="I2067" s="115">
        <f t="shared" si="97"/>
        <v>3199921</v>
      </c>
      <c r="J2067" s="117">
        <v>2021</v>
      </c>
      <c r="K2067" s="139">
        <f t="shared" si="98"/>
        <v>3712992</v>
      </c>
    </row>
    <row r="2068" spans="2:11">
      <c r="B2068" s="137" t="s">
        <v>1592</v>
      </c>
      <c r="C2068" s="43" t="s">
        <v>1593</v>
      </c>
      <c r="D2068" s="46">
        <v>310</v>
      </c>
      <c r="E2068" s="24">
        <v>9196.3419354838716</v>
      </c>
      <c r="F2068" s="19">
        <f t="shared" si="96"/>
        <v>2850866</v>
      </c>
      <c r="G2068" s="119">
        <v>3022.5</v>
      </c>
      <c r="H2068" s="26">
        <v>2372.687841191067</v>
      </c>
      <c r="I2068" s="115">
        <f t="shared" si="97"/>
        <v>7171449</v>
      </c>
      <c r="J2068" s="117">
        <v>2021</v>
      </c>
      <c r="K2068" s="139">
        <f t="shared" si="98"/>
        <v>10022315</v>
      </c>
    </row>
    <row r="2069" spans="2:11">
      <c r="B2069" s="137" t="s">
        <v>1594</v>
      </c>
      <c r="C2069" s="43" t="s">
        <v>1593</v>
      </c>
      <c r="D2069" s="46">
        <v>520</v>
      </c>
      <c r="E2069" s="24">
        <v>4020.771153846154</v>
      </c>
      <c r="F2069" s="19">
        <f t="shared" si="96"/>
        <v>2090801</v>
      </c>
      <c r="G2069" s="119">
        <v>5070</v>
      </c>
      <c r="H2069" s="26">
        <v>1407.3597633136094</v>
      </c>
      <c r="I2069" s="115">
        <f t="shared" si="97"/>
        <v>7135314</v>
      </c>
      <c r="J2069" s="117">
        <v>2021</v>
      </c>
      <c r="K2069" s="139">
        <f t="shared" si="98"/>
        <v>9226115</v>
      </c>
    </row>
    <row r="2070" spans="2:11">
      <c r="B2070" s="137" t="s">
        <v>1595</v>
      </c>
      <c r="C2070" s="43" t="s">
        <v>1593</v>
      </c>
      <c r="D2070" s="46">
        <v>380</v>
      </c>
      <c r="E2070" s="24">
        <v>5328.9868421052633</v>
      </c>
      <c r="F2070" s="19">
        <f t="shared" si="96"/>
        <v>2025015</v>
      </c>
      <c r="G2070" s="119">
        <v>3705</v>
      </c>
      <c r="H2070" s="26">
        <v>2271.6493927125507</v>
      </c>
      <c r="I2070" s="115">
        <f t="shared" si="97"/>
        <v>8416461</v>
      </c>
      <c r="J2070" s="117">
        <v>2021</v>
      </c>
      <c r="K2070" s="139">
        <f t="shared" si="98"/>
        <v>10441476</v>
      </c>
    </row>
    <row r="2071" spans="2:11">
      <c r="B2071" s="137" t="s">
        <v>5506</v>
      </c>
      <c r="C2071" s="43" t="s">
        <v>1593</v>
      </c>
      <c r="D2071" s="46">
        <v>310</v>
      </c>
      <c r="E2071" s="24">
        <v>20081.303225806452</v>
      </c>
      <c r="F2071" s="19">
        <f t="shared" si="96"/>
        <v>6225204</v>
      </c>
      <c r="G2071" s="119">
        <v>3022.5</v>
      </c>
      <c r="H2071" s="26">
        <v>2101.3991728701408</v>
      </c>
      <c r="I2071" s="115">
        <f t="shared" si="97"/>
        <v>6351479.0000000009</v>
      </c>
      <c r="J2071" s="117">
        <v>2021</v>
      </c>
      <c r="K2071" s="139">
        <f t="shared" si="98"/>
        <v>12576683</v>
      </c>
    </row>
    <row r="2072" spans="2:11">
      <c r="B2072" s="137" t="s">
        <v>1596</v>
      </c>
      <c r="C2072" s="43" t="s">
        <v>1597</v>
      </c>
      <c r="D2072" s="46">
        <v>210</v>
      </c>
      <c r="E2072" s="24">
        <v>3696.7714285714287</v>
      </c>
      <c r="F2072" s="19">
        <f t="shared" si="96"/>
        <v>776322</v>
      </c>
      <c r="G2072" s="119">
        <v>2047.5</v>
      </c>
      <c r="H2072" s="26">
        <v>1763.4090354090354</v>
      </c>
      <c r="I2072" s="115">
        <f t="shared" si="97"/>
        <v>3610580</v>
      </c>
      <c r="J2072" s="117">
        <v>2021</v>
      </c>
      <c r="K2072" s="139">
        <f t="shared" si="98"/>
        <v>4386902</v>
      </c>
    </row>
    <row r="2073" spans="2:11">
      <c r="B2073" s="137" t="s">
        <v>5507</v>
      </c>
      <c r="C2073" s="43" t="s">
        <v>1597</v>
      </c>
      <c r="D2073" s="46">
        <v>130</v>
      </c>
      <c r="E2073" s="24">
        <v>6311.5076923076922</v>
      </c>
      <c r="F2073" s="19">
        <f t="shared" si="96"/>
        <v>820496</v>
      </c>
      <c r="G2073" s="119">
        <v>1267.5</v>
      </c>
      <c r="H2073" s="26">
        <v>2472.7076923076925</v>
      </c>
      <c r="I2073" s="115">
        <f t="shared" si="97"/>
        <v>3134157</v>
      </c>
      <c r="J2073" s="117">
        <v>2021</v>
      </c>
      <c r="K2073" s="139">
        <f t="shared" si="98"/>
        <v>3954653</v>
      </c>
    </row>
    <row r="2074" spans="2:11">
      <c r="B2074" s="137" t="s">
        <v>5508</v>
      </c>
      <c r="C2074" s="43" t="s">
        <v>1598</v>
      </c>
      <c r="D2074" s="46">
        <v>250</v>
      </c>
      <c r="E2074" s="24">
        <v>3448.8159999999998</v>
      </c>
      <c r="F2074" s="19">
        <f t="shared" si="96"/>
        <v>862204</v>
      </c>
      <c r="G2074" s="119">
        <v>2437.5</v>
      </c>
      <c r="H2074" s="26">
        <v>2654.7072820512822</v>
      </c>
      <c r="I2074" s="115">
        <f t="shared" si="97"/>
        <v>6470849</v>
      </c>
      <c r="J2074" s="117">
        <v>2021</v>
      </c>
      <c r="K2074" s="139">
        <f t="shared" si="98"/>
        <v>7333053</v>
      </c>
    </row>
    <row r="2075" spans="2:11">
      <c r="B2075" s="137" t="s">
        <v>5509</v>
      </c>
      <c r="C2075" s="43" t="s">
        <v>1598</v>
      </c>
      <c r="D2075" s="46">
        <v>220</v>
      </c>
      <c r="E2075" s="24">
        <v>4761.4454545454546</v>
      </c>
      <c r="F2075" s="19">
        <f t="shared" si="96"/>
        <v>1047518</v>
      </c>
      <c r="G2075" s="119">
        <v>2145</v>
      </c>
      <c r="H2075" s="26">
        <v>3841.6778554778557</v>
      </c>
      <c r="I2075" s="115">
        <f t="shared" si="97"/>
        <v>8240399.0000000009</v>
      </c>
      <c r="J2075" s="117">
        <v>2021</v>
      </c>
      <c r="K2075" s="139">
        <f t="shared" si="98"/>
        <v>9287917</v>
      </c>
    </row>
    <row r="2076" spans="2:11">
      <c r="B2076" s="137" t="s">
        <v>5510</v>
      </c>
      <c r="C2076" s="43" t="s">
        <v>1599</v>
      </c>
      <c r="D2076" s="46">
        <v>280</v>
      </c>
      <c r="E2076" s="24">
        <v>21169.807142857142</v>
      </c>
      <c r="F2076" s="19">
        <f t="shared" si="96"/>
        <v>5927546</v>
      </c>
      <c r="G2076" s="119">
        <v>5068</v>
      </c>
      <c r="H2076" s="26">
        <v>973.53275453827939</v>
      </c>
      <c r="I2076" s="115">
        <f t="shared" si="97"/>
        <v>4933864</v>
      </c>
      <c r="J2076" s="117">
        <v>2021</v>
      </c>
      <c r="K2076" s="139">
        <f t="shared" si="98"/>
        <v>10861410</v>
      </c>
    </row>
    <row r="2077" spans="2:11">
      <c r="B2077" s="137" t="s">
        <v>5511</v>
      </c>
      <c r="C2077" s="43" t="s">
        <v>1599</v>
      </c>
      <c r="D2077" s="46">
        <v>170</v>
      </c>
      <c r="E2077" s="24">
        <v>24447.229411764707</v>
      </c>
      <c r="F2077" s="19">
        <f t="shared" si="96"/>
        <v>4156029</v>
      </c>
      <c r="G2077" s="119">
        <v>3077</v>
      </c>
      <c r="H2077" s="26">
        <v>1789.1930451738706</v>
      </c>
      <c r="I2077" s="115">
        <f t="shared" si="97"/>
        <v>5505347</v>
      </c>
      <c r="J2077" s="117">
        <v>2021</v>
      </c>
      <c r="K2077" s="139">
        <f t="shared" si="98"/>
        <v>9661376</v>
      </c>
    </row>
    <row r="2078" spans="2:11">
      <c r="B2078" s="137" t="s">
        <v>5512</v>
      </c>
      <c r="C2078" s="43" t="s">
        <v>1600</v>
      </c>
      <c r="D2078" s="46">
        <v>100</v>
      </c>
      <c r="E2078" s="24">
        <v>2776.11</v>
      </c>
      <c r="F2078" s="19">
        <f t="shared" si="96"/>
        <v>277611</v>
      </c>
      <c r="G2078" s="119">
        <v>975</v>
      </c>
      <c r="H2078" s="26">
        <v>1862.4246153846154</v>
      </c>
      <c r="I2078" s="115">
        <f t="shared" si="97"/>
        <v>1815864</v>
      </c>
      <c r="J2078" s="117">
        <v>2021</v>
      </c>
      <c r="K2078" s="139">
        <f t="shared" si="98"/>
        <v>2093475</v>
      </c>
    </row>
    <row r="2079" spans="2:11">
      <c r="B2079" s="137" t="s">
        <v>5513</v>
      </c>
      <c r="C2079" s="43" t="s">
        <v>1600</v>
      </c>
      <c r="D2079" s="46">
        <v>230</v>
      </c>
      <c r="E2079" s="24">
        <v>4646.9391304347828</v>
      </c>
      <c r="F2079" s="19">
        <f t="shared" si="96"/>
        <v>1068796</v>
      </c>
      <c r="G2079" s="119">
        <v>2242.5</v>
      </c>
      <c r="H2079" s="26">
        <v>1550.7152731326644</v>
      </c>
      <c r="I2079" s="115">
        <f t="shared" si="97"/>
        <v>3477479</v>
      </c>
      <c r="J2079" s="117">
        <v>2021</v>
      </c>
      <c r="K2079" s="139">
        <f t="shared" si="98"/>
        <v>4546275</v>
      </c>
    </row>
    <row r="2080" spans="2:11">
      <c r="B2080" s="137" t="s">
        <v>1601</v>
      </c>
      <c r="C2080" s="43" t="s">
        <v>1599</v>
      </c>
      <c r="D2080" s="46">
        <v>170</v>
      </c>
      <c r="E2080" s="24">
        <v>14115.176470588236</v>
      </c>
      <c r="F2080" s="19">
        <f t="shared" si="96"/>
        <v>2399580</v>
      </c>
      <c r="G2080" s="119">
        <v>3077</v>
      </c>
      <c r="H2080" s="26">
        <v>1064.2226194345142</v>
      </c>
      <c r="I2080" s="115">
        <f t="shared" si="97"/>
        <v>3274613</v>
      </c>
      <c r="J2080" s="117">
        <v>2021</v>
      </c>
      <c r="K2080" s="139">
        <f t="shared" si="98"/>
        <v>5674193</v>
      </c>
    </row>
    <row r="2081" spans="2:11">
      <c r="B2081" s="137" t="s">
        <v>5514</v>
      </c>
      <c r="C2081" s="43" t="s">
        <v>1599</v>
      </c>
      <c r="D2081" s="46">
        <v>160</v>
      </c>
      <c r="E2081" s="24">
        <v>27487.987499999999</v>
      </c>
      <c r="F2081" s="19">
        <f t="shared" si="96"/>
        <v>4398078</v>
      </c>
      <c r="G2081" s="119">
        <v>2896</v>
      </c>
      <c r="H2081" s="26">
        <v>1338.9768646408841</v>
      </c>
      <c r="I2081" s="115">
        <f t="shared" si="97"/>
        <v>3877677.0000000005</v>
      </c>
      <c r="J2081" s="117">
        <v>2021</v>
      </c>
      <c r="K2081" s="139">
        <f t="shared" si="98"/>
        <v>8275755</v>
      </c>
    </row>
    <row r="2082" spans="2:11">
      <c r="B2082" s="137" t="s">
        <v>5515</v>
      </c>
      <c r="C2082" s="43" t="s">
        <v>1597</v>
      </c>
      <c r="D2082" s="46">
        <v>180</v>
      </c>
      <c r="E2082" s="24">
        <v>5777.3888888888887</v>
      </c>
      <c r="F2082" s="19">
        <f t="shared" si="96"/>
        <v>1039930</v>
      </c>
      <c r="G2082" s="119">
        <v>1755</v>
      </c>
      <c r="H2082" s="26">
        <v>2320.6689458689457</v>
      </c>
      <c r="I2082" s="115">
        <f t="shared" si="97"/>
        <v>4072773.9999999995</v>
      </c>
      <c r="J2082" s="117">
        <v>2021</v>
      </c>
      <c r="K2082" s="139">
        <f t="shared" si="98"/>
        <v>5112704</v>
      </c>
    </row>
    <row r="2083" spans="2:11">
      <c r="B2083" s="137" t="s">
        <v>5516</v>
      </c>
      <c r="C2083" s="43" t="s">
        <v>1597</v>
      </c>
      <c r="D2083" s="46">
        <v>290</v>
      </c>
      <c r="E2083" s="24">
        <v>9410.7758620689656</v>
      </c>
      <c r="F2083" s="19">
        <f t="shared" si="96"/>
        <v>2729125</v>
      </c>
      <c r="G2083" s="119">
        <v>2827.5</v>
      </c>
      <c r="H2083" s="26">
        <v>1685.2742705570292</v>
      </c>
      <c r="I2083" s="115">
        <f t="shared" si="97"/>
        <v>4765113</v>
      </c>
      <c r="J2083" s="117">
        <v>2021</v>
      </c>
      <c r="K2083" s="139">
        <f t="shared" si="98"/>
        <v>7494238</v>
      </c>
    </row>
    <row r="2084" spans="2:11">
      <c r="B2084" s="137" t="s">
        <v>5517</v>
      </c>
      <c r="C2084" s="43" t="s">
        <v>1602</v>
      </c>
      <c r="D2084" s="46">
        <v>340</v>
      </c>
      <c r="E2084" s="24">
        <v>7058.5470588235294</v>
      </c>
      <c r="F2084" s="19">
        <f t="shared" si="96"/>
        <v>2399906</v>
      </c>
      <c r="G2084" s="119">
        <v>3315</v>
      </c>
      <c r="H2084" s="26">
        <v>1660.2389140271493</v>
      </c>
      <c r="I2084" s="115">
        <f t="shared" si="97"/>
        <v>5503692</v>
      </c>
      <c r="J2084" s="117">
        <v>2021</v>
      </c>
      <c r="K2084" s="139">
        <f t="shared" si="98"/>
        <v>7903598</v>
      </c>
    </row>
    <row r="2085" spans="2:11">
      <c r="B2085" s="137" t="s">
        <v>5518</v>
      </c>
      <c r="C2085" s="43" t="s">
        <v>1593</v>
      </c>
      <c r="D2085" s="46">
        <v>100</v>
      </c>
      <c r="E2085" s="24">
        <v>8129.12</v>
      </c>
      <c r="F2085" s="19">
        <f t="shared" si="96"/>
        <v>812912</v>
      </c>
      <c r="G2085" s="119">
        <v>975</v>
      </c>
      <c r="H2085" s="26">
        <v>3222.7005128205128</v>
      </c>
      <c r="I2085" s="115">
        <f t="shared" si="97"/>
        <v>3142133</v>
      </c>
      <c r="J2085" s="117">
        <v>2021</v>
      </c>
      <c r="K2085" s="139">
        <f t="shared" si="98"/>
        <v>3955045</v>
      </c>
    </row>
    <row r="2086" spans="2:11">
      <c r="B2086" s="137" t="s">
        <v>1603</v>
      </c>
      <c r="C2086" s="43" t="s">
        <v>1575</v>
      </c>
      <c r="D2086" s="46">
        <v>50</v>
      </c>
      <c r="E2086" s="24">
        <v>4105.34</v>
      </c>
      <c r="F2086" s="19">
        <f t="shared" si="96"/>
        <v>205267</v>
      </c>
      <c r="G2086" s="119">
        <v>905</v>
      </c>
      <c r="H2086" s="26">
        <v>2500.9524861878454</v>
      </c>
      <c r="I2086" s="115">
        <f t="shared" si="97"/>
        <v>2263362</v>
      </c>
      <c r="J2086" s="117">
        <v>2021</v>
      </c>
      <c r="K2086" s="139">
        <f t="shared" si="98"/>
        <v>2468629</v>
      </c>
    </row>
    <row r="2087" spans="2:11">
      <c r="B2087" s="137" t="s">
        <v>5519</v>
      </c>
      <c r="C2087" s="43" t="s">
        <v>1575</v>
      </c>
      <c r="D2087" s="46">
        <v>100</v>
      </c>
      <c r="E2087" s="24">
        <v>4739.59</v>
      </c>
      <c r="F2087" s="19">
        <f t="shared" si="96"/>
        <v>473959</v>
      </c>
      <c r="G2087" s="119">
        <v>1810</v>
      </c>
      <c r="H2087" s="26">
        <v>1601.5491712707183</v>
      </c>
      <c r="I2087" s="115">
        <f t="shared" si="97"/>
        <v>2898804</v>
      </c>
      <c r="J2087" s="117">
        <v>2021</v>
      </c>
      <c r="K2087" s="139">
        <f t="shared" si="98"/>
        <v>3372763</v>
      </c>
    </row>
    <row r="2088" spans="2:11">
      <c r="B2088" s="137" t="s">
        <v>1604</v>
      </c>
      <c r="C2088" s="43" t="s">
        <v>1569</v>
      </c>
      <c r="D2088" s="46">
        <v>220</v>
      </c>
      <c r="E2088" s="24">
        <v>11852.85</v>
      </c>
      <c r="F2088" s="19">
        <f t="shared" si="96"/>
        <v>2607627</v>
      </c>
      <c r="G2088" s="119">
        <v>2145</v>
      </c>
      <c r="H2088" s="26">
        <v>2183.9445221445221</v>
      </c>
      <c r="I2088" s="115">
        <f t="shared" si="97"/>
        <v>4684561</v>
      </c>
      <c r="J2088" s="117">
        <v>2021</v>
      </c>
      <c r="K2088" s="139">
        <f t="shared" si="98"/>
        <v>7292188</v>
      </c>
    </row>
    <row r="2089" spans="2:11">
      <c r="B2089" s="137" t="s">
        <v>5520</v>
      </c>
      <c r="C2089" s="43" t="s">
        <v>1569</v>
      </c>
      <c r="D2089" s="46">
        <v>300</v>
      </c>
      <c r="E2089" s="24">
        <v>14075.916666666666</v>
      </c>
      <c r="F2089" s="19">
        <f t="shared" si="96"/>
        <v>4222775</v>
      </c>
      <c r="G2089" s="119">
        <v>2925</v>
      </c>
      <c r="H2089" s="26">
        <v>2336.9193162393162</v>
      </c>
      <c r="I2089" s="115">
        <f t="shared" si="97"/>
        <v>6835489</v>
      </c>
      <c r="J2089" s="117">
        <v>2021</v>
      </c>
      <c r="K2089" s="139">
        <f t="shared" si="98"/>
        <v>11058264</v>
      </c>
    </row>
    <row r="2090" spans="2:11">
      <c r="B2090" s="137" t="s">
        <v>5521</v>
      </c>
      <c r="C2090" s="43" t="s">
        <v>1569</v>
      </c>
      <c r="D2090" s="46">
        <v>260</v>
      </c>
      <c r="E2090" s="24">
        <v>5340.2307692307695</v>
      </c>
      <c r="F2090" s="19">
        <f t="shared" si="96"/>
        <v>1388460</v>
      </c>
      <c r="G2090" s="119">
        <v>2535</v>
      </c>
      <c r="H2090" s="26">
        <v>1407.6682445759368</v>
      </c>
      <c r="I2090" s="115">
        <f t="shared" si="97"/>
        <v>3568439</v>
      </c>
      <c r="J2090" s="117">
        <v>2021</v>
      </c>
      <c r="K2090" s="139">
        <f t="shared" si="98"/>
        <v>4956899</v>
      </c>
    </row>
    <row r="2091" spans="2:11">
      <c r="B2091" s="137" t="s">
        <v>5522</v>
      </c>
      <c r="C2091" s="43" t="s">
        <v>1569</v>
      </c>
      <c r="D2091" s="46">
        <v>210</v>
      </c>
      <c r="E2091" s="24">
        <v>14358.67619047619</v>
      </c>
      <c r="F2091" s="19">
        <f t="shared" si="96"/>
        <v>3015322</v>
      </c>
      <c r="G2091" s="119">
        <v>2047.5</v>
      </c>
      <c r="H2091" s="26">
        <v>2661.8080586080587</v>
      </c>
      <c r="I2091" s="115">
        <f t="shared" si="97"/>
        <v>5450052</v>
      </c>
      <c r="J2091" s="117">
        <v>2021</v>
      </c>
      <c r="K2091" s="139">
        <f t="shared" si="98"/>
        <v>8465374</v>
      </c>
    </row>
    <row r="2092" spans="2:11">
      <c r="B2092" s="137" t="s">
        <v>1606</v>
      </c>
      <c r="C2092" s="43" t="s">
        <v>1569</v>
      </c>
      <c r="D2092" s="46">
        <v>110</v>
      </c>
      <c r="E2092" s="24">
        <v>30720.427272727273</v>
      </c>
      <c r="F2092" s="19">
        <f t="shared" si="96"/>
        <v>3379247</v>
      </c>
      <c r="G2092" s="119">
        <v>1072.5</v>
      </c>
      <c r="H2092" s="26">
        <v>4928.6386946386947</v>
      </c>
      <c r="I2092" s="115">
        <f t="shared" si="97"/>
        <v>5285965</v>
      </c>
      <c r="J2092" s="117">
        <v>2021</v>
      </c>
      <c r="K2092" s="139">
        <f t="shared" si="98"/>
        <v>8665212</v>
      </c>
    </row>
    <row r="2093" spans="2:11">
      <c r="B2093" s="137" t="s">
        <v>5523</v>
      </c>
      <c r="C2093" s="43" t="s">
        <v>1569</v>
      </c>
      <c r="D2093" s="46">
        <v>230</v>
      </c>
      <c r="E2093" s="24">
        <v>8020.6913043478262</v>
      </c>
      <c r="F2093" s="19">
        <f t="shared" si="96"/>
        <v>1844759</v>
      </c>
      <c r="G2093" s="119">
        <v>2242.5</v>
      </c>
      <c r="H2093" s="26">
        <v>2043.646822742475</v>
      </c>
      <c r="I2093" s="115">
        <f t="shared" si="97"/>
        <v>4582878</v>
      </c>
      <c r="J2093" s="117">
        <v>2021</v>
      </c>
      <c r="K2093" s="139">
        <f t="shared" si="98"/>
        <v>6427637</v>
      </c>
    </row>
    <row r="2094" spans="2:11">
      <c r="B2094" s="137" t="s">
        <v>1607</v>
      </c>
      <c r="C2094" s="43" t="s">
        <v>1608</v>
      </c>
      <c r="D2094" s="46">
        <v>110</v>
      </c>
      <c r="E2094" s="24">
        <v>14416.90909090909</v>
      </c>
      <c r="F2094" s="19">
        <f t="shared" si="96"/>
        <v>1585860</v>
      </c>
      <c r="G2094" s="119">
        <v>2376</v>
      </c>
      <c r="H2094" s="26">
        <v>1429.0029461279462</v>
      </c>
      <c r="I2094" s="115">
        <f t="shared" si="97"/>
        <v>3395311</v>
      </c>
      <c r="J2094" s="117">
        <v>2021</v>
      </c>
      <c r="K2094" s="139">
        <f t="shared" si="98"/>
        <v>4981171</v>
      </c>
    </row>
    <row r="2095" spans="2:11">
      <c r="B2095" s="137" t="s">
        <v>1609</v>
      </c>
      <c r="C2095" s="43" t="s">
        <v>1608</v>
      </c>
      <c r="D2095" s="46">
        <v>250</v>
      </c>
      <c r="E2095" s="24">
        <v>7413.0680000000002</v>
      </c>
      <c r="F2095" s="19">
        <f t="shared" si="96"/>
        <v>1853267</v>
      </c>
      <c r="G2095" s="119">
        <v>2262.5</v>
      </c>
      <c r="H2095" s="26">
        <v>1986.4676243093922</v>
      </c>
      <c r="I2095" s="115">
        <f t="shared" si="97"/>
        <v>4494383</v>
      </c>
      <c r="J2095" s="117">
        <v>2021</v>
      </c>
      <c r="K2095" s="139">
        <f t="shared" si="98"/>
        <v>6347650</v>
      </c>
    </row>
    <row r="2096" spans="2:11">
      <c r="B2096" s="137" t="s">
        <v>5524</v>
      </c>
      <c r="C2096" s="43" t="s">
        <v>1610</v>
      </c>
      <c r="D2096" s="46">
        <v>310</v>
      </c>
      <c r="E2096" s="24">
        <v>7685.2161290322583</v>
      </c>
      <c r="F2096" s="19">
        <f t="shared" si="96"/>
        <v>2382417</v>
      </c>
      <c r="G2096" s="119">
        <v>3022.5</v>
      </c>
      <c r="H2096" s="26">
        <v>2425.0858560794045</v>
      </c>
      <c r="I2096" s="115">
        <f t="shared" si="97"/>
        <v>7329822</v>
      </c>
      <c r="J2096" s="117">
        <v>2021</v>
      </c>
      <c r="K2096" s="139">
        <f t="shared" si="98"/>
        <v>9712239</v>
      </c>
    </row>
    <row r="2097" spans="2:11">
      <c r="B2097" s="137" t="s">
        <v>5525</v>
      </c>
      <c r="C2097" s="43" t="s">
        <v>1610</v>
      </c>
      <c r="D2097" s="46">
        <v>670</v>
      </c>
      <c r="E2097" s="24">
        <v>9427.9880597014926</v>
      </c>
      <c r="F2097" s="19">
        <f t="shared" si="96"/>
        <v>6316752</v>
      </c>
      <c r="G2097" s="119">
        <v>6532.5</v>
      </c>
      <c r="H2097" s="26">
        <v>1617.7273631840796</v>
      </c>
      <c r="I2097" s="115">
        <f t="shared" si="97"/>
        <v>10567804</v>
      </c>
      <c r="J2097" s="117">
        <v>2021</v>
      </c>
      <c r="K2097" s="139">
        <f t="shared" si="98"/>
        <v>16884556</v>
      </c>
    </row>
    <row r="2098" spans="2:11">
      <c r="B2098" s="137" t="s">
        <v>1611</v>
      </c>
      <c r="C2098" s="43" t="s">
        <v>1531</v>
      </c>
      <c r="D2098" s="46">
        <v>120</v>
      </c>
      <c r="E2098" s="24">
        <v>18329.291666666668</v>
      </c>
      <c r="F2098" s="19">
        <f t="shared" si="96"/>
        <v>2199515</v>
      </c>
      <c r="G2098" s="119">
        <v>2172</v>
      </c>
      <c r="H2098" s="26">
        <v>0</v>
      </c>
      <c r="I2098" s="115">
        <f t="shared" si="97"/>
        <v>0</v>
      </c>
      <c r="J2098" s="117">
        <v>2021</v>
      </c>
      <c r="K2098" s="139">
        <f t="shared" si="98"/>
        <v>2199515</v>
      </c>
    </row>
    <row r="2099" spans="2:11">
      <c r="B2099" s="137" t="s">
        <v>5526</v>
      </c>
      <c r="C2099" s="43" t="s">
        <v>1531</v>
      </c>
      <c r="D2099" s="46">
        <v>180</v>
      </c>
      <c r="E2099" s="24">
        <v>13964.355555555556</v>
      </c>
      <c r="F2099" s="19">
        <f t="shared" si="96"/>
        <v>2513584</v>
      </c>
      <c r="G2099" s="119">
        <v>3258</v>
      </c>
      <c r="H2099" s="26">
        <v>0</v>
      </c>
      <c r="I2099" s="115">
        <f t="shared" si="97"/>
        <v>0</v>
      </c>
      <c r="J2099" s="117">
        <v>2021</v>
      </c>
      <c r="K2099" s="139">
        <f t="shared" si="98"/>
        <v>2513584</v>
      </c>
    </row>
    <row r="2100" spans="2:11">
      <c r="B2100" s="137" t="s">
        <v>1612</v>
      </c>
      <c r="C2100" s="43" t="s">
        <v>1517</v>
      </c>
      <c r="D2100" s="46">
        <v>210</v>
      </c>
      <c r="E2100" s="24">
        <v>10977.261904761905</v>
      </c>
      <c r="F2100" s="19">
        <f t="shared" si="96"/>
        <v>2305225</v>
      </c>
      <c r="G2100" s="119">
        <v>2047.5</v>
      </c>
      <c r="H2100" s="26">
        <v>0</v>
      </c>
      <c r="I2100" s="115">
        <f t="shared" si="97"/>
        <v>0</v>
      </c>
      <c r="J2100" s="117">
        <v>2021</v>
      </c>
      <c r="K2100" s="139">
        <f t="shared" si="98"/>
        <v>2305225</v>
      </c>
    </row>
    <row r="2101" spans="2:11">
      <c r="B2101" s="137" t="s">
        <v>5527</v>
      </c>
      <c r="C2101" s="43" t="s">
        <v>1517</v>
      </c>
      <c r="D2101" s="46">
        <v>240</v>
      </c>
      <c r="E2101" s="24">
        <v>12571.779166666667</v>
      </c>
      <c r="F2101" s="19">
        <f t="shared" si="96"/>
        <v>3017227</v>
      </c>
      <c r="G2101" s="119">
        <v>2340</v>
      </c>
      <c r="H2101" s="26">
        <v>0</v>
      </c>
      <c r="I2101" s="115">
        <f t="shared" si="97"/>
        <v>0</v>
      </c>
      <c r="J2101" s="117">
        <v>2021</v>
      </c>
      <c r="K2101" s="139">
        <f t="shared" si="98"/>
        <v>3017227</v>
      </c>
    </row>
    <row r="2102" spans="2:11">
      <c r="B2102" s="137" t="s">
        <v>1613</v>
      </c>
      <c r="C2102" s="43" t="s">
        <v>1614</v>
      </c>
      <c r="D2102" s="46">
        <v>220</v>
      </c>
      <c r="E2102" s="24">
        <v>4824.5</v>
      </c>
      <c r="F2102" s="19">
        <f t="shared" si="96"/>
        <v>1061390</v>
      </c>
      <c r="G2102" s="119">
        <v>2145</v>
      </c>
      <c r="H2102" s="26">
        <v>0</v>
      </c>
      <c r="I2102" s="115">
        <f t="shared" si="97"/>
        <v>0</v>
      </c>
      <c r="J2102" s="117">
        <v>2021</v>
      </c>
      <c r="K2102" s="139">
        <f t="shared" si="98"/>
        <v>1061390</v>
      </c>
    </row>
    <row r="2103" spans="2:11">
      <c r="B2103" s="137" t="s">
        <v>5528</v>
      </c>
      <c r="C2103" s="43" t="s">
        <v>1512</v>
      </c>
      <c r="D2103" s="46">
        <v>230</v>
      </c>
      <c r="E2103" s="24">
        <v>10066.604347826087</v>
      </c>
      <c r="F2103" s="19">
        <f t="shared" si="96"/>
        <v>2315319</v>
      </c>
      <c r="G2103" s="119">
        <v>2242.5</v>
      </c>
      <c r="H2103" s="26">
        <v>314.27290969899667</v>
      </c>
      <c r="I2103" s="115">
        <f t="shared" si="97"/>
        <v>704757</v>
      </c>
      <c r="J2103" s="117">
        <v>2021</v>
      </c>
      <c r="K2103" s="139">
        <f t="shared" si="98"/>
        <v>3020076</v>
      </c>
    </row>
    <row r="2104" spans="2:11">
      <c r="B2104" s="137" t="s">
        <v>5529</v>
      </c>
      <c r="C2104" s="43" t="s">
        <v>1512</v>
      </c>
      <c r="D2104" s="46">
        <v>190</v>
      </c>
      <c r="E2104" s="24">
        <v>10513.063157894738</v>
      </c>
      <c r="F2104" s="19">
        <f t="shared" si="96"/>
        <v>1997482.0000000002</v>
      </c>
      <c r="G2104" s="119">
        <v>3705</v>
      </c>
      <c r="H2104" s="26">
        <v>0</v>
      </c>
      <c r="I2104" s="115">
        <f t="shared" si="97"/>
        <v>0</v>
      </c>
      <c r="J2104" s="117">
        <v>2021</v>
      </c>
      <c r="K2104" s="139">
        <f t="shared" si="98"/>
        <v>1997482</v>
      </c>
    </row>
    <row r="2105" spans="2:11">
      <c r="B2105" s="137" t="s">
        <v>1615</v>
      </c>
      <c r="C2105" s="43" t="s">
        <v>1614</v>
      </c>
      <c r="D2105" s="46">
        <v>220</v>
      </c>
      <c r="E2105" s="24">
        <v>4824.5</v>
      </c>
      <c r="F2105" s="19">
        <f t="shared" si="96"/>
        <v>1061390</v>
      </c>
      <c r="G2105" s="119">
        <v>2145</v>
      </c>
      <c r="H2105" s="26">
        <v>0</v>
      </c>
      <c r="I2105" s="115">
        <f t="shared" si="97"/>
        <v>0</v>
      </c>
      <c r="J2105" s="117">
        <v>2021</v>
      </c>
      <c r="K2105" s="139">
        <f t="shared" si="98"/>
        <v>1061390</v>
      </c>
    </row>
    <row r="2106" spans="2:11">
      <c r="B2106" s="137" t="s">
        <v>5530</v>
      </c>
      <c r="C2106" s="43" t="s">
        <v>1614</v>
      </c>
      <c r="D2106" s="46">
        <v>210</v>
      </c>
      <c r="E2106" s="24">
        <v>16194.957142857143</v>
      </c>
      <c r="F2106" s="19">
        <f t="shared" si="96"/>
        <v>3400941</v>
      </c>
      <c r="G2106" s="119">
        <v>2047.5</v>
      </c>
      <c r="H2106" s="26">
        <v>0</v>
      </c>
      <c r="I2106" s="115">
        <f t="shared" si="97"/>
        <v>0</v>
      </c>
      <c r="J2106" s="117">
        <v>2021</v>
      </c>
      <c r="K2106" s="139">
        <f t="shared" si="98"/>
        <v>3400941</v>
      </c>
    </row>
    <row r="2107" spans="2:11">
      <c r="B2107" s="137" t="s">
        <v>1616</v>
      </c>
      <c r="C2107" s="43" t="s">
        <v>1442</v>
      </c>
      <c r="D2107" s="46">
        <v>80</v>
      </c>
      <c r="E2107" s="24">
        <v>11758.9125</v>
      </c>
      <c r="F2107" s="19">
        <f t="shared" si="96"/>
        <v>940713</v>
      </c>
      <c r="G2107" s="119">
        <v>780</v>
      </c>
      <c r="H2107" s="26">
        <v>3736.7012820512819</v>
      </c>
      <c r="I2107" s="115">
        <f t="shared" si="97"/>
        <v>2914627</v>
      </c>
      <c r="J2107" s="117">
        <v>2021</v>
      </c>
      <c r="K2107" s="139">
        <f t="shared" si="98"/>
        <v>3855340</v>
      </c>
    </row>
    <row r="2108" spans="2:11">
      <c r="B2108" s="137" t="s">
        <v>5531</v>
      </c>
      <c r="C2108" s="43" t="s">
        <v>1442</v>
      </c>
      <c r="D2108" s="46">
        <v>170</v>
      </c>
      <c r="E2108" s="24">
        <v>18292.447058823531</v>
      </c>
      <c r="F2108" s="19">
        <f t="shared" si="96"/>
        <v>3109716.0000000005</v>
      </c>
      <c r="G2108" s="119">
        <v>1657.5</v>
      </c>
      <c r="H2108" s="26">
        <v>1826.3909502262443</v>
      </c>
      <c r="I2108" s="115">
        <f t="shared" si="97"/>
        <v>3027243</v>
      </c>
      <c r="J2108" s="117">
        <v>2021</v>
      </c>
      <c r="K2108" s="139">
        <f t="shared" si="98"/>
        <v>6136959</v>
      </c>
    </row>
    <row r="2109" spans="2:11">
      <c r="B2109" s="137" t="s">
        <v>5532</v>
      </c>
      <c r="C2109" s="43" t="s">
        <v>1617</v>
      </c>
      <c r="D2109" s="46">
        <v>130</v>
      </c>
      <c r="E2109" s="24">
        <v>26360.83846153846</v>
      </c>
      <c r="F2109" s="19">
        <f t="shared" si="96"/>
        <v>3426909</v>
      </c>
      <c r="G2109" s="119">
        <v>2353</v>
      </c>
      <c r="H2109" s="26">
        <v>0</v>
      </c>
      <c r="I2109" s="115">
        <f t="shared" si="97"/>
        <v>0</v>
      </c>
      <c r="J2109" s="117">
        <v>2021</v>
      </c>
      <c r="K2109" s="139">
        <f t="shared" si="98"/>
        <v>3426909</v>
      </c>
    </row>
    <row r="2110" spans="2:11">
      <c r="B2110" s="137" t="s">
        <v>5533</v>
      </c>
      <c r="C2110" s="43" t="s">
        <v>1617</v>
      </c>
      <c r="D2110" s="46">
        <v>70</v>
      </c>
      <c r="E2110" s="24">
        <v>20940.185714285715</v>
      </c>
      <c r="F2110" s="19">
        <f t="shared" si="96"/>
        <v>1465813</v>
      </c>
      <c r="G2110" s="119">
        <v>1267</v>
      </c>
      <c r="H2110" s="26">
        <v>0</v>
      </c>
      <c r="I2110" s="115">
        <f t="shared" si="97"/>
        <v>0</v>
      </c>
      <c r="J2110" s="117">
        <v>2021</v>
      </c>
      <c r="K2110" s="139">
        <f t="shared" si="98"/>
        <v>1465813</v>
      </c>
    </row>
    <row r="2111" spans="2:11">
      <c r="B2111" s="137" t="s">
        <v>5534</v>
      </c>
      <c r="C2111" s="43" t="s">
        <v>1617</v>
      </c>
      <c r="D2111" s="46">
        <v>200</v>
      </c>
      <c r="E2111" s="24">
        <v>18104.21</v>
      </c>
      <c r="F2111" s="19">
        <f t="shared" si="96"/>
        <v>3620842</v>
      </c>
      <c r="G2111" s="119">
        <v>3620</v>
      </c>
      <c r="H2111" s="26">
        <v>0</v>
      </c>
      <c r="I2111" s="115">
        <f t="shared" si="97"/>
        <v>0</v>
      </c>
      <c r="J2111" s="117">
        <v>2021</v>
      </c>
      <c r="K2111" s="139">
        <f t="shared" si="98"/>
        <v>3620842</v>
      </c>
    </row>
    <row r="2112" spans="2:11">
      <c r="B2112" s="137" t="s">
        <v>5535</v>
      </c>
      <c r="C2112" s="43" t="s">
        <v>1617</v>
      </c>
      <c r="D2112" s="46">
        <v>30</v>
      </c>
      <c r="E2112" s="24">
        <v>5390.833333333333</v>
      </c>
      <c r="F2112" s="19">
        <f t="shared" si="96"/>
        <v>161725</v>
      </c>
      <c r="G2112" s="119">
        <v>972</v>
      </c>
      <c r="H2112" s="26">
        <v>0</v>
      </c>
      <c r="I2112" s="115">
        <f t="shared" si="97"/>
        <v>0</v>
      </c>
      <c r="J2112" s="117">
        <v>2021</v>
      </c>
      <c r="K2112" s="139">
        <f t="shared" si="98"/>
        <v>161725</v>
      </c>
    </row>
    <row r="2113" spans="2:11">
      <c r="B2113" s="137" t="s">
        <v>5536</v>
      </c>
      <c r="C2113" s="43" t="s">
        <v>1617</v>
      </c>
      <c r="D2113" s="46">
        <v>160</v>
      </c>
      <c r="E2113" s="24">
        <v>11368.125</v>
      </c>
      <c r="F2113" s="19">
        <f t="shared" si="96"/>
        <v>1818900</v>
      </c>
      <c r="G2113" s="119">
        <v>2896</v>
      </c>
      <c r="H2113" s="26">
        <v>0</v>
      </c>
      <c r="I2113" s="115">
        <f t="shared" si="97"/>
        <v>0</v>
      </c>
      <c r="J2113" s="117">
        <v>2021</v>
      </c>
      <c r="K2113" s="139">
        <f t="shared" si="98"/>
        <v>1818900</v>
      </c>
    </row>
    <row r="2114" spans="2:11">
      <c r="B2114" s="137" t="s">
        <v>5537</v>
      </c>
      <c r="C2114" s="43" t="s">
        <v>1617</v>
      </c>
      <c r="D2114" s="46">
        <v>110</v>
      </c>
      <c r="E2114" s="24">
        <v>39501.254545454547</v>
      </c>
      <c r="F2114" s="19">
        <f t="shared" si="96"/>
        <v>4345138</v>
      </c>
      <c r="G2114" s="119">
        <v>1991</v>
      </c>
      <c r="H2114" s="26">
        <v>0</v>
      </c>
      <c r="I2114" s="115">
        <f t="shared" si="97"/>
        <v>0</v>
      </c>
      <c r="J2114" s="117">
        <v>2021</v>
      </c>
      <c r="K2114" s="139">
        <f t="shared" si="98"/>
        <v>4345138</v>
      </c>
    </row>
    <row r="2115" spans="2:11">
      <c r="B2115" s="137" t="s">
        <v>3623</v>
      </c>
      <c r="C2115" s="43" t="s">
        <v>3512</v>
      </c>
      <c r="D2115" s="46">
        <v>240</v>
      </c>
      <c r="E2115" s="24">
        <v>6388.0541666666668</v>
      </c>
      <c r="F2115" s="19">
        <f t="shared" si="96"/>
        <v>1533133</v>
      </c>
      <c r="G2115" s="119">
        <v>2340</v>
      </c>
      <c r="H2115" s="26">
        <v>602.27692307692303</v>
      </c>
      <c r="I2115" s="115">
        <f t="shared" si="97"/>
        <v>1409327.9999999998</v>
      </c>
      <c r="J2115" s="117">
        <v>2021</v>
      </c>
      <c r="K2115" s="139">
        <f t="shared" si="98"/>
        <v>2942461</v>
      </c>
    </row>
    <row r="2116" spans="2:11">
      <c r="B2116" s="137" t="s">
        <v>5538</v>
      </c>
      <c r="C2116" s="43" t="s">
        <v>1437</v>
      </c>
      <c r="D2116" s="46">
        <v>100</v>
      </c>
      <c r="E2116" s="24">
        <v>5662.33</v>
      </c>
      <c r="F2116" s="19">
        <f t="shared" si="96"/>
        <v>566233</v>
      </c>
      <c r="G2116" s="119">
        <v>975</v>
      </c>
      <c r="H2116" s="26">
        <v>0</v>
      </c>
      <c r="I2116" s="115">
        <f t="shared" si="97"/>
        <v>0</v>
      </c>
      <c r="J2116" s="117">
        <v>2021</v>
      </c>
      <c r="K2116" s="139">
        <f t="shared" si="98"/>
        <v>566233</v>
      </c>
    </row>
    <row r="2117" spans="2:11">
      <c r="B2117" s="137" t="s">
        <v>5539</v>
      </c>
      <c r="C2117" s="43" t="s">
        <v>1437</v>
      </c>
      <c r="D2117" s="46">
        <v>130</v>
      </c>
      <c r="E2117" s="24">
        <v>7894.8461538461543</v>
      </c>
      <c r="F2117" s="19">
        <f t="shared" si="96"/>
        <v>1026330</v>
      </c>
      <c r="G2117" s="119">
        <v>1267.5</v>
      </c>
      <c r="H2117" s="26">
        <v>0</v>
      </c>
      <c r="I2117" s="115">
        <f t="shared" si="97"/>
        <v>0</v>
      </c>
      <c r="J2117" s="117">
        <v>2021</v>
      </c>
      <c r="K2117" s="139">
        <f t="shared" si="98"/>
        <v>1026330</v>
      </c>
    </row>
    <row r="2118" spans="2:11">
      <c r="B2118" s="137" t="s">
        <v>3624</v>
      </c>
      <c r="C2118" s="43" t="s">
        <v>3512</v>
      </c>
      <c r="D2118" s="46">
        <v>80</v>
      </c>
      <c r="E2118" s="24">
        <v>16439.412499999999</v>
      </c>
      <c r="F2118" s="19">
        <f t="shared" si="96"/>
        <v>1315153</v>
      </c>
      <c r="G2118" s="119">
        <v>4392</v>
      </c>
      <c r="H2118" s="26">
        <v>391.13706739526413</v>
      </c>
      <c r="I2118" s="115">
        <f t="shared" si="97"/>
        <v>1717874</v>
      </c>
      <c r="J2118" s="117">
        <v>2021</v>
      </c>
      <c r="K2118" s="139">
        <f t="shared" si="98"/>
        <v>3033027</v>
      </c>
    </row>
    <row r="2119" spans="2:11">
      <c r="B2119" s="137" t="s">
        <v>5540</v>
      </c>
      <c r="C2119" s="43" t="s">
        <v>1619</v>
      </c>
      <c r="D2119" s="46">
        <v>70</v>
      </c>
      <c r="E2119" s="24">
        <v>61040.828571428574</v>
      </c>
      <c r="F2119" s="19">
        <f t="shared" si="96"/>
        <v>4272858</v>
      </c>
      <c r="G2119" s="119">
        <v>2268</v>
      </c>
      <c r="H2119" s="26">
        <v>0</v>
      </c>
      <c r="I2119" s="115">
        <f t="shared" si="97"/>
        <v>0</v>
      </c>
      <c r="J2119" s="117">
        <v>2021</v>
      </c>
      <c r="K2119" s="139">
        <f t="shared" si="98"/>
        <v>4272858</v>
      </c>
    </row>
    <row r="2120" spans="2:11">
      <c r="B2120" s="137" t="s">
        <v>3625</v>
      </c>
      <c r="C2120" s="43" t="s">
        <v>3512</v>
      </c>
      <c r="D2120" s="46">
        <v>70</v>
      </c>
      <c r="E2120" s="24">
        <v>9792.5</v>
      </c>
      <c r="F2120" s="19">
        <f t="shared" si="96"/>
        <v>685475</v>
      </c>
      <c r="G2120" s="119">
        <v>683</v>
      </c>
      <c r="H2120" s="26">
        <v>769.97950219619327</v>
      </c>
      <c r="I2120" s="115">
        <f t="shared" si="97"/>
        <v>525896</v>
      </c>
      <c r="J2120" s="117">
        <v>2021</v>
      </c>
      <c r="K2120" s="139">
        <f t="shared" si="98"/>
        <v>1211371</v>
      </c>
    </row>
    <row r="2121" spans="2:11">
      <c r="B2121" s="137" t="s">
        <v>1620</v>
      </c>
      <c r="C2121" s="43" t="s">
        <v>1446</v>
      </c>
      <c r="D2121" s="46">
        <v>150</v>
      </c>
      <c r="E2121" s="24">
        <v>32209.853333333333</v>
      </c>
      <c r="F2121" s="19">
        <f t="shared" si="96"/>
        <v>4831478</v>
      </c>
      <c r="G2121" s="119">
        <v>1462.5</v>
      </c>
      <c r="H2121" s="26">
        <v>2193.1582905982905</v>
      </c>
      <c r="I2121" s="115">
        <f t="shared" si="97"/>
        <v>3207494</v>
      </c>
      <c r="J2121" s="117">
        <v>2021</v>
      </c>
      <c r="K2121" s="139">
        <f t="shared" si="98"/>
        <v>8038972</v>
      </c>
    </row>
    <row r="2122" spans="2:11">
      <c r="B2122" s="137" t="s">
        <v>1621</v>
      </c>
      <c r="C2122" s="43" t="s">
        <v>1446</v>
      </c>
      <c r="D2122" s="46">
        <v>260</v>
      </c>
      <c r="E2122" s="24">
        <v>37789.776923076926</v>
      </c>
      <c r="F2122" s="19">
        <f t="shared" si="96"/>
        <v>9825342</v>
      </c>
      <c r="G2122" s="119">
        <v>2535</v>
      </c>
      <c r="H2122" s="26">
        <v>1881.4035502958579</v>
      </c>
      <c r="I2122" s="115">
        <f t="shared" si="97"/>
        <v>4769358</v>
      </c>
      <c r="J2122" s="117">
        <v>2021</v>
      </c>
      <c r="K2122" s="139">
        <f t="shared" si="98"/>
        <v>14594700</v>
      </c>
    </row>
    <row r="2123" spans="2:11">
      <c r="B2123" s="137" t="s">
        <v>1622</v>
      </c>
      <c r="C2123" s="43" t="s">
        <v>1618</v>
      </c>
      <c r="D2123" s="46">
        <v>230</v>
      </c>
      <c r="E2123" s="24">
        <v>31001.847826086956</v>
      </c>
      <c r="F2123" s="19">
        <f t="shared" si="96"/>
        <v>7130425</v>
      </c>
      <c r="G2123" s="119">
        <v>2242.5</v>
      </c>
      <c r="H2123" s="26">
        <v>2353.1375696767</v>
      </c>
      <c r="I2123" s="115">
        <f t="shared" si="97"/>
        <v>5276911</v>
      </c>
      <c r="J2123" s="117">
        <v>2021</v>
      </c>
      <c r="K2123" s="139">
        <f t="shared" si="98"/>
        <v>12407336</v>
      </c>
    </row>
    <row r="2124" spans="2:11">
      <c r="B2124" s="137" t="s">
        <v>1623</v>
      </c>
      <c r="C2124" s="43" t="s">
        <v>1618</v>
      </c>
      <c r="D2124" s="46">
        <v>490</v>
      </c>
      <c r="E2124" s="24">
        <v>9996.1285714285714</v>
      </c>
      <c r="F2124" s="19">
        <f t="shared" ref="F2124:F2187" si="99">IFERROR(D2124*E2124,0)</f>
        <v>4898103</v>
      </c>
      <c r="G2124" s="119">
        <v>4777.5</v>
      </c>
      <c r="H2124" s="26">
        <v>1660.4345368916797</v>
      </c>
      <c r="I2124" s="115">
        <f t="shared" ref="I2124:I2187" si="100">IFERROR(G2124*H2124,"")</f>
        <v>7932726</v>
      </c>
      <c r="J2124" s="117">
        <v>2021</v>
      </c>
      <c r="K2124" s="139">
        <f t="shared" ref="K2124:K2187" si="101">IFERROR(ROUND((F2124+I2124),0),0)</f>
        <v>12830829</v>
      </c>
    </row>
    <row r="2125" spans="2:11">
      <c r="B2125" s="137" t="s">
        <v>3626</v>
      </c>
      <c r="C2125" s="43" t="s">
        <v>3512</v>
      </c>
      <c r="D2125" s="46">
        <v>270</v>
      </c>
      <c r="E2125" s="24">
        <v>8068.2629629629628</v>
      </c>
      <c r="F2125" s="19">
        <f t="shared" si="99"/>
        <v>2178431</v>
      </c>
      <c r="G2125" s="119">
        <v>2633</v>
      </c>
      <c r="H2125" s="26">
        <v>770.39650588682116</v>
      </c>
      <c r="I2125" s="115">
        <f t="shared" si="100"/>
        <v>2028454</v>
      </c>
      <c r="J2125" s="117">
        <v>2021</v>
      </c>
      <c r="K2125" s="139">
        <f t="shared" si="101"/>
        <v>4206885</v>
      </c>
    </row>
    <row r="2126" spans="2:11">
      <c r="B2126" s="137" t="s">
        <v>1624</v>
      </c>
      <c r="C2126" s="43" t="s">
        <v>1446</v>
      </c>
      <c r="D2126" s="46">
        <v>260</v>
      </c>
      <c r="E2126" s="24">
        <v>37789.776923076926</v>
      </c>
      <c r="F2126" s="19">
        <f t="shared" si="99"/>
        <v>9825342</v>
      </c>
      <c r="G2126" s="119">
        <v>2535</v>
      </c>
      <c r="H2126" s="26">
        <v>1881.4035502958579</v>
      </c>
      <c r="I2126" s="115">
        <f t="shared" si="100"/>
        <v>4769358</v>
      </c>
      <c r="J2126" s="117">
        <v>2021</v>
      </c>
      <c r="K2126" s="139">
        <f t="shared" si="101"/>
        <v>14594700</v>
      </c>
    </row>
    <row r="2127" spans="2:11">
      <c r="B2127" s="137" t="s">
        <v>1625</v>
      </c>
      <c r="C2127" s="43" t="s">
        <v>1626</v>
      </c>
      <c r="D2127" s="46">
        <v>220</v>
      </c>
      <c r="E2127" s="24">
        <v>8806.0272727272732</v>
      </c>
      <c r="F2127" s="19">
        <f t="shared" si="99"/>
        <v>1937326</v>
      </c>
      <c r="G2127" s="119">
        <v>2145</v>
      </c>
      <c r="H2127" s="26">
        <v>1516.2955710955712</v>
      </c>
      <c r="I2127" s="115">
        <f t="shared" si="100"/>
        <v>3252454</v>
      </c>
      <c r="J2127" s="117">
        <v>2021</v>
      </c>
      <c r="K2127" s="139">
        <f t="shared" si="101"/>
        <v>5189780</v>
      </c>
    </row>
    <row r="2128" spans="2:11">
      <c r="B2128" s="137" t="s">
        <v>1627</v>
      </c>
      <c r="C2128" s="43" t="s">
        <v>1628</v>
      </c>
      <c r="D2128" s="46">
        <v>110</v>
      </c>
      <c r="E2128" s="24">
        <v>23915.272727272728</v>
      </c>
      <c r="F2128" s="19">
        <f t="shared" si="99"/>
        <v>2630680</v>
      </c>
      <c r="G2128" s="119">
        <v>1072.5</v>
      </c>
      <c r="H2128" s="26">
        <v>1977.3547785547785</v>
      </c>
      <c r="I2128" s="115">
        <f t="shared" si="100"/>
        <v>2120713</v>
      </c>
      <c r="J2128" s="117">
        <v>2021</v>
      </c>
      <c r="K2128" s="139">
        <f t="shared" si="101"/>
        <v>4751393</v>
      </c>
    </row>
    <row r="2129" spans="2:11">
      <c r="B2129" s="137" t="s">
        <v>1629</v>
      </c>
      <c r="C2129" s="43" t="s">
        <v>1626</v>
      </c>
      <c r="D2129" s="46">
        <v>290</v>
      </c>
      <c r="E2129" s="24">
        <v>38545.46206896552</v>
      </c>
      <c r="F2129" s="19">
        <f t="shared" si="99"/>
        <v>11178184</v>
      </c>
      <c r="G2129" s="119">
        <v>2827.5</v>
      </c>
      <c r="H2129" s="26">
        <v>821.8829354553493</v>
      </c>
      <c r="I2129" s="115">
        <f t="shared" si="100"/>
        <v>2323874</v>
      </c>
      <c r="J2129" s="117">
        <v>2021</v>
      </c>
      <c r="K2129" s="139">
        <f t="shared" si="101"/>
        <v>13502058</v>
      </c>
    </row>
    <row r="2130" spans="2:11">
      <c r="B2130" s="137" t="s">
        <v>1630</v>
      </c>
      <c r="C2130" s="43" t="s">
        <v>1626</v>
      </c>
      <c r="D2130" s="46">
        <v>430</v>
      </c>
      <c r="E2130" s="24">
        <v>16625.434883720929</v>
      </c>
      <c r="F2130" s="19">
        <f t="shared" si="99"/>
        <v>7148936.9999999991</v>
      </c>
      <c r="G2130" s="119">
        <v>4192.5</v>
      </c>
      <c r="H2130" s="26">
        <v>0</v>
      </c>
      <c r="I2130" s="115">
        <f t="shared" si="100"/>
        <v>0</v>
      </c>
      <c r="J2130" s="117">
        <v>2021</v>
      </c>
      <c r="K2130" s="139">
        <f t="shared" si="101"/>
        <v>7148937</v>
      </c>
    </row>
    <row r="2131" spans="2:11">
      <c r="B2131" s="137" t="s">
        <v>1631</v>
      </c>
      <c r="C2131" s="43" t="s">
        <v>1626</v>
      </c>
      <c r="D2131" s="46">
        <v>100</v>
      </c>
      <c r="E2131" s="24">
        <v>29767.74</v>
      </c>
      <c r="F2131" s="19">
        <f t="shared" si="99"/>
        <v>2976774</v>
      </c>
      <c r="G2131" s="119">
        <v>975</v>
      </c>
      <c r="H2131" s="26">
        <v>0</v>
      </c>
      <c r="I2131" s="115">
        <f t="shared" si="100"/>
        <v>0</v>
      </c>
      <c r="J2131" s="117">
        <v>2021</v>
      </c>
      <c r="K2131" s="139">
        <f t="shared" si="101"/>
        <v>2976774</v>
      </c>
    </row>
    <row r="2132" spans="2:11">
      <c r="B2132" s="137" t="s">
        <v>5541</v>
      </c>
      <c r="C2132" s="43" t="s">
        <v>1626</v>
      </c>
      <c r="D2132" s="46">
        <v>80</v>
      </c>
      <c r="E2132" s="24">
        <v>66016.387499999997</v>
      </c>
      <c r="F2132" s="19">
        <f t="shared" si="99"/>
        <v>5281311</v>
      </c>
      <c r="G2132" s="119">
        <v>780</v>
      </c>
      <c r="H2132" s="26">
        <v>0</v>
      </c>
      <c r="I2132" s="115">
        <f t="shared" si="100"/>
        <v>0</v>
      </c>
      <c r="J2132" s="117">
        <v>2021</v>
      </c>
      <c r="K2132" s="139">
        <f t="shared" si="101"/>
        <v>5281311</v>
      </c>
    </row>
    <row r="2133" spans="2:11">
      <c r="B2133" s="137" t="s">
        <v>1632</v>
      </c>
      <c r="C2133" s="43" t="s">
        <v>1619</v>
      </c>
      <c r="D2133" s="46">
        <v>60</v>
      </c>
      <c r="E2133" s="24">
        <v>29028.55</v>
      </c>
      <c r="F2133" s="19">
        <f t="shared" si="99"/>
        <v>1741713</v>
      </c>
      <c r="G2133" s="119">
        <v>2172</v>
      </c>
      <c r="H2133" s="26">
        <v>0</v>
      </c>
      <c r="I2133" s="115">
        <f t="shared" si="100"/>
        <v>0</v>
      </c>
      <c r="J2133" s="117">
        <v>2021</v>
      </c>
      <c r="K2133" s="139">
        <f t="shared" si="101"/>
        <v>1741713</v>
      </c>
    </row>
    <row r="2134" spans="2:11">
      <c r="B2134" s="137" t="s">
        <v>1633</v>
      </c>
      <c r="C2134" s="43" t="s">
        <v>1619</v>
      </c>
      <c r="D2134" s="46">
        <v>50</v>
      </c>
      <c r="E2134" s="24">
        <v>51758.54</v>
      </c>
      <c r="F2134" s="19">
        <f t="shared" si="99"/>
        <v>2587927</v>
      </c>
      <c r="G2134" s="119">
        <v>1357.5</v>
      </c>
      <c r="H2134" s="26">
        <v>0</v>
      </c>
      <c r="I2134" s="115">
        <f t="shared" si="100"/>
        <v>0</v>
      </c>
      <c r="J2134" s="117">
        <v>2021</v>
      </c>
      <c r="K2134" s="139">
        <f t="shared" si="101"/>
        <v>2587927</v>
      </c>
    </row>
    <row r="2135" spans="2:11">
      <c r="B2135" s="137" t="s">
        <v>1634</v>
      </c>
      <c r="C2135" s="43" t="s">
        <v>1618</v>
      </c>
      <c r="D2135" s="46">
        <v>410</v>
      </c>
      <c r="E2135" s="24">
        <v>17500.565853658536</v>
      </c>
      <c r="F2135" s="19">
        <f t="shared" si="99"/>
        <v>7175232</v>
      </c>
      <c r="G2135" s="119">
        <v>3997.5</v>
      </c>
      <c r="H2135" s="26">
        <v>1567.0146341463415</v>
      </c>
      <c r="I2135" s="115">
        <f t="shared" si="100"/>
        <v>6264141</v>
      </c>
      <c r="J2135" s="117">
        <v>2021</v>
      </c>
      <c r="K2135" s="139">
        <f t="shared" si="101"/>
        <v>13439373</v>
      </c>
    </row>
    <row r="2136" spans="2:11">
      <c r="B2136" s="137" t="s">
        <v>3627</v>
      </c>
      <c r="C2136" s="43" t="s">
        <v>3512</v>
      </c>
      <c r="D2136" s="46">
        <v>190</v>
      </c>
      <c r="E2136" s="24">
        <v>8068.2631578947367</v>
      </c>
      <c r="F2136" s="19">
        <f t="shared" si="99"/>
        <v>1532970</v>
      </c>
      <c r="G2136" s="119">
        <v>1853</v>
      </c>
      <c r="H2136" s="26">
        <v>770.3351322180248</v>
      </c>
      <c r="I2136" s="115">
        <f t="shared" si="100"/>
        <v>1427431</v>
      </c>
      <c r="J2136" s="117">
        <v>2021</v>
      </c>
      <c r="K2136" s="139">
        <f t="shared" si="101"/>
        <v>2960401</v>
      </c>
    </row>
    <row r="2137" spans="2:11">
      <c r="B2137" s="137" t="s">
        <v>3628</v>
      </c>
      <c r="C2137" s="43" t="s">
        <v>3512</v>
      </c>
      <c r="D2137" s="46">
        <v>220</v>
      </c>
      <c r="E2137" s="24">
        <v>8068.2636363636366</v>
      </c>
      <c r="F2137" s="19">
        <f t="shared" si="99"/>
        <v>1775018</v>
      </c>
      <c r="G2137" s="119">
        <v>2145</v>
      </c>
      <c r="H2137" s="26">
        <v>770.54312354312356</v>
      </c>
      <c r="I2137" s="115">
        <f t="shared" si="100"/>
        <v>1652815</v>
      </c>
      <c r="J2137" s="117">
        <v>2021</v>
      </c>
      <c r="K2137" s="139">
        <f t="shared" si="101"/>
        <v>3427833</v>
      </c>
    </row>
    <row r="2138" spans="2:11">
      <c r="B2138" s="137" t="s">
        <v>5542</v>
      </c>
      <c r="C2138" s="43" t="s">
        <v>3512</v>
      </c>
      <c r="D2138" s="46">
        <v>80</v>
      </c>
      <c r="E2138" s="24">
        <v>8830.7625000000007</v>
      </c>
      <c r="F2138" s="19">
        <f t="shared" si="99"/>
        <v>706461</v>
      </c>
      <c r="G2138" s="119">
        <v>1912</v>
      </c>
      <c r="H2138" s="26">
        <v>0</v>
      </c>
      <c r="I2138" s="115">
        <f t="shared" si="100"/>
        <v>0</v>
      </c>
      <c r="J2138" s="117">
        <v>2021</v>
      </c>
      <c r="K2138" s="139">
        <f t="shared" si="101"/>
        <v>706461</v>
      </c>
    </row>
    <row r="2139" spans="2:11">
      <c r="B2139" s="137" t="s">
        <v>5543</v>
      </c>
      <c r="C2139" s="43" t="s">
        <v>3512</v>
      </c>
      <c r="D2139" s="46">
        <v>110</v>
      </c>
      <c r="E2139" s="24">
        <v>10092.299999999999</v>
      </c>
      <c r="F2139" s="19">
        <f t="shared" si="99"/>
        <v>1110153</v>
      </c>
      <c r="G2139" s="119">
        <v>1314.5</v>
      </c>
      <c r="H2139" s="26">
        <v>0</v>
      </c>
      <c r="I2139" s="115">
        <f t="shared" si="100"/>
        <v>0</v>
      </c>
      <c r="J2139" s="117">
        <v>2021</v>
      </c>
      <c r="K2139" s="139">
        <f t="shared" si="101"/>
        <v>1110153</v>
      </c>
    </row>
    <row r="2140" spans="2:11">
      <c r="B2140" s="137" t="s">
        <v>3629</v>
      </c>
      <c r="C2140" s="43" t="s">
        <v>3512</v>
      </c>
      <c r="D2140" s="46">
        <v>220</v>
      </c>
      <c r="E2140" s="24">
        <v>8068.2636363636366</v>
      </c>
      <c r="F2140" s="19">
        <f t="shared" si="99"/>
        <v>1775018</v>
      </c>
      <c r="G2140" s="119">
        <v>2145</v>
      </c>
      <c r="H2140" s="26">
        <v>770.54312354312356</v>
      </c>
      <c r="I2140" s="115">
        <f t="shared" si="100"/>
        <v>1652815</v>
      </c>
      <c r="J2140" s="117">
        <v>2021</v>
      </c>
      <c r="K2140" s="139">
        <f t="shared" si="101"/>
        <v>3427833</v>
      </c>
    </row>
    <row r="2141" spans="2:11">
      <c r="B2141" s="137" t="s">
        <v>3630</v>
      </c>
      <c r="C2141" s="43" t="s">
        <v>3512</v>
      </c>
      <c r="D2141" s="46">
        <v>120</v>
      </c>
      <c r="E2141" s="24">
        <v>8068.2666666666664</v>
      </c>
      <c r="F2141" s="19">
        <f t="shared" si="99"/>
        <v>968192</v>
      </c>
      <c r="G2141" s="119">
        <v>1170</v>
      </c>
      <c r="H2141" s="26">
        <v>770.54273504273499</v>
      </c>
      <c r="I2141" s="115">
        <f t="shared" si="100"/>
        <v>901534.99999999988</v>
      </c>
      <c r="J2141" s="117">
        <v>2021</v>
      </c>
      <c r="K2141" s="139">
        <f t="shared" si="101"/>
        <v>1869727</v>
      </c>
    </row>
    <row r="2142" spans="2:11">
      <c r="B2142" s="137" t="s">
        <v>1635</v>
      </c>
      <c r="C2142" s="43" t="s">
        <v>1636</v>
      </c>
      <c r="D2142" s="46">
        <v>80</v>
      </c>
      <c r="E2142" s="24">
        <v>97176.875</v>
      </c>
      <c r="F2142" s="19">
        <f t="shared" si="99"/>
        <v>7774150</v>
      </c>
      <c r="G2142" s="119">
        <v>780</v>
      </c>
      <c r="H2142" s="26">
        <v>0</v>
      </c>
      <c r="I2142" s="115">
        <f t="shared" si="100"/>
        <v>0</v>
      </c>
      <c r="J2142" s="117">
        <v>2021</v>
      </c>
      <c r="K2142" s="139">
        <f t="shared" si="101"/>
        <v>7774150</v>
      </c>
    </row>
    <row r="2143" spans="2:11">
      <c r="B2143" s="137" t="s">
        <v>5544</v>
      </c>
      <c r="C2143" s="43" t="s">
        <v>1636</v>
      </c>
      <c r="D2143" s="46">
        <v>150</v>
      </c>
      <c r="E2143" s="24">
        <v>70460.42</v>
      </c>
      <c r="F2143" s="19">
        <f t="shared" si="99"/>
        <v>10569063</v>
      </c>
      <c r="G2143" s="119">
        <v>2925</v>
      </c>
      <c r="H2143" s="26">
        <v>0</v>
      </c>
      <c r="I2143" s="115">
        <f t="shared" si="100"/>
        <v>0</v>
      </c>
      <c r="J2143" s="117">
        <v>2021</v>
      </c>
      <c r="K2143" s="139">
        <f t="shared" si="101"/>
        <v>10569063</v>
      </c>
    </row>
    <row r="2144" spans="2:11">
      <c r="B2144" s="137" t="s">
        <v>1637</v>
      </c>
      <c r="C2144" s="43" t="s">
        <v>1638</v>
      </c>
      <c r="D2144" s="46">
        <v>60</v>
      </c>
      <c r="E2144" s="24">
        <v>75843.350000000006</v>
      </c>
      <c r="F2144" s="19">
        <f t="shared" si="99"/>
        <v>4550601</v>
      </c>
      <c r="G2144" s="119">
        <v>1086</v>
      </c>
      <c r="H2144" s="26">
        <v>0</v>
      </c>
      <c r="I2144" s="115">
        <f t="shared" si="100"/>
        <v>0</v>
      </c>
      <c r="J2144" s="117">
        <v>2021</v>
      </c>
      <c r="K2144" s="139">
        <f t="shared" si="101"/>
        <v>4550601</v>
      </c>
    </row>
    <row r="2145" spans="2:11">
      <c r="B2145" s="137" t="s">
        <v>1639</v>
      </c>
      <c r="C2145" s="43" t="s">
        <v>1638</v>
      </c>
      <c r="D2145" s="46">
        <v>110</v>
      </c>
      <c r="E2145" s="24">
        <v>31517.8</v>
      </c>
      <c r="F2145" s="19">
        <f t="shared" si="99"/>
        <v>3466958</v>
      </c>
      <c r="G2145" s="119">
        <v>1991</v>
      </c>
      <c r="H2145" s="26">
        <v>0</v>
      </c>
      <c r="I2145" s="115">
        <f t="shared" si="100"/>
        <v>0</v>
      </c>
      <c r="J2145" s="117">
        <v>2021</v>
      </c>
      <c r="K2145" s="139">
        <f t="shared" si="101"/>
        <v>3466958</v>
      </c>
    </row>
    <row r="2146" spans="2:11">
      <c r="B2146" s="137" t="s">
        <v>1640</v>
      </c>
      <c r="C2146" s="43" t="s">
        <v>1432</v>
      </c>
      <c r="D2146" s="46">
        <v>180</v>
      </c>
      <c r="E2146" s="24">
        <v>6708.5777777777776</v>
      </c>
      <c r="F2146" s="19">
        <f t="shared" si="99"/>
        <v>1207544</v>
      </c>
      <c r="G2146" s="119">
        <v>5832</v>
      </c>
      <c r="H2146" s="26">
        <v>133.52160493827159</v>
      </c>
      <c r="I2146" s="115">
        <f t="shared" si="100"/>
        <v>778697.99999999988</v>
      </c>
      <c r="J2146" s="117">
        <v>2021</v>
      </c>
      <c r="K2146" s="139">
        <f t="shared" si="101"/>
        <v>1986242</v>
      </c>
    </row>
    <row r="2147" spans="2:11">
      <c r="B2147" s="137" t="s">
        <v>5545</v>
      </c>
      <c r="C2147" s="43" t="s">
        <v>1432</v>
      </c>
      <c r="D2147" s="46">
        <v>70</v>
      </c>
      <c r="E2147" s="24">
        <v>17096.342857142856</v>
      </c>
      <c r="F2147" s="19">
        <f t="shared" si="99"/>
        <v>1196744</v>
      </c>
      <c r="G2147" s="119">
        <v>2268</v>
      </c>
      <c r="H2147" s="26">
        <v>1464.0277777777778</v>
      </c>
      <c r="I2147" s="115">
        <f t="shared" si="100"/>
        <v>3320415</v>
      </c>
      <c r="J2147" s="117">
        <v>2021</v>
      </c>
      <c r="K2147" s="139">
        <f t="shared" si="101"/>
        <v>4517159</v>
      </c>
    </row>
    <row r="2148" spans="2:11">
      <c r="B2148" s="137" t="s">
        <v>1641</v>
      </c>
      <c r="C2148" s="43" t="s">
        <v>1642</v>
      </c>
      <c r="D2148" s="46">
        <v>190</v>
      </c>
      <c r="E2148" s="24">
        <v>7639.757894736842</v>
      </c>
      <c r="F2148" s="19">
        <f t="shared" si="99"/>
        <v>1451554</v>
      </c>
      <c r="G2148" s="119">
        <v>1852.5</v>
      </c>
      <c r="H2148" s="26">
        <v>0</v>
      </c>
      <c r="I2148" s="115">
        <f t="shared" si="100"/>
        <v>0</v>
      </c>
      <c r="J2148" s="117">
        <v>2021</v>
      </c>
      <c r="K2148" s="139">
        <f t="shared" si="101"/>
        <v>1451554</v>
      </c>
    </row>
    <row r="2149" spans="2:11">
      <c r="B2149" s="137" t="s">
        <v>1643</v>
      </c>
      <c r="C2149" s="43" t="s">
        <v>1432</v>
      </c>
      <c r="D2149" s="46">
        <v>160</v>
      </c>
      <c r="E2149" s="24">
        <v>12889.94375</v>
      </c>
      <c r="F2149" s="19">
        <f t="shared" si="99"/>
        <v>2062391</v>
      </c>
      <c r="G2149" s="119">
        <v>5184</v>
      </c>
      <c r="H2149" s="26">
        <v>0</v>
      </c>
      <c r="I2149" s="115">
        <f t="shared" si="100"/>
        <v>0</v>
      </c>
      <c r="J2149" s="117">
        <v>2021</v>
      </c>
      <c r="K2149" s="139">
        <f t="shared" si="101"/>
        <v>2062391</v>
      </c>
    </row>
    <row r="2150" spans="2:11">
      <c r="B2150" s="137" t="s">
        <v>3631</v>
      </c>
      <c r="C2150" s="43" t="s">
        <v>3512</v>
      </c>
      <c r="D2150" s="46">
        <v>220</v>
      </c>
      <c r="E2150" s="24">
        <v>15494.8</v>
      </c>
      <c r="F2150" s="19">
        <f t="shared" si="99"/>
        <v>3408856</v>
      </c>
      <c r="G2150" s="119">
        <v>12078</v>
      </c>
      <c r="H2150" s="26">
        <v>391.13702599768175</v>
      </c>
      <c r="I2150" s="115">
        <f t="shared" si="100"/>
        <v>4724153</v>
      </c>
      <c r="J2150" s="117">
        <v>2021</v>
      </c>
      <c r="K2150" s="139">
        <f t="shared" si="101"/>
        <v>8133009</v>
      </c>
    </row>
    <row r="2151" spans="2:11">
      <c r="B2151" s="137" t="s">
        <v>1644</v>
      </c>
      <c r="C2151" s="43" t="s">
        <v>1645</v>
      </c>
      <c r="D2151" s="46">
        <v>420</v>
      </c>
      <c r="E2151" s="24">
        <v>8876.9880952380954</v>
      </c>
      <c r="F2151" s="19">
        <f t="shared" si="99"/>
        <v>3728335</v>
      </c>
      <c r="G2151" s="119">
        <v>6720</v>
      </c>
      <c r="H2151" s="26">
        <v>0</v>
      </c>
      <c r="I2151" s="115">
        <f t="shared" si="100"/>
        <v>0</v>
      </c>
      <c r="J2151" s="117">
        <v>2021</v>
      </c>
      <c r="K2151" s="139">
        <f t="shared" si="101"/>
        <v>3728335</v>
      </c>
    </row>
    <row r="2152" spans="2:11">
      <c r="B2152" s="137" t="s">
        <v>3632</v>
      </c>
      <c r="C2152" s="43" t="s">
        <v>3512</v>
      </c>
      <c r="D2152" s="46">
        <v>110</v>
      </c>
      <c r="E2152" s="24">
        <v>3663.4</v>
      </c>
      <c r="F2152" s="19">
        <f t="shared" si="99"/>
        <v>402974</v>
      </c>
      <c r="G2152" s="119">
        <v>4026</v>
      </c>
      <c r="H2152" s="26">
        <v>211.18256333830104</v>
      </c>
      <c r="I2152" s="115">
        <f t="shared" si="100"/>
        <v>850221</v>
      </c>
      <c r="J2152" s="117">
        <v>2021</v>
      </c>
      <c r="K2152" s="139">
        <f t="shared" si="101"/>
        <v>1253195</v>
      </c>
    </row>
    <row r="2153" spans="2:11">
      <c r="B2153" s="137" t="s">
        <v>3633</v>
      </c>
      <c r="C2153" s="43" t="s">
        <v>3512</v>
      </c>
      <c r="D2153" s="46">
        <v>330</v>
      </c>
      <c r="E2153" s="24">
        <v>8068.2636363636366</v>
      </c>
      <c r="F2153" s="19">
        <f t="shared" si="99"/>
        <v>2662527</v>
      </c>
      <c r="G2153" s="119">
        <v>5280</v>
      </c>
      <c r="H2153" s="26">
        <v>469.54962121212122</v>
      </c>
      <c r="I2153" s="115">
        <f t="shared" si="100"/>
        <v>2479222</v>
      </c>
      <c r="J2153" s="117">
        <v>2021</v>
      </c>
      <c r="K2153" s="139">
        <f t="shared" si="101"/>
        <v>5141749</v>
      </c>
    </row>
    <row r="2154" spans="2:11">
      <c r="B2154" s="137" t="s">
        <v>3634</v>
      </c>
      <c r="C2154" s="43" t="s">
        <v>3512</v>
      </c>
      <c r="D2154" s="46">
        <v>210</v>
      </c>
      <c r="E2154" s="24">
        <v>8068.2619047619046</v>
      </c>
      <c r="F2154" s="19">
        <f t="shared" si="99"/>
        <v>1694335</v>
      </c>
      <c r="G2154" s="119">
        <v>2048</v>
      </c>
      <c r="H2154" s="26">
        <v>770.35498046875</v>
      </c>
      <c r="I2154" s="115">
        <f t="shared" si="100"/>
        <v>1577687</v>
      </c>
      <c r="J2154" s="117">
        <v>2021</v>
      </c>
      <c r="K2154" s="139">
        <f t="shared" si="101"/>
        <v>3272022</v>
      </c>
    </row>
    <row r="2155" spans="2:11">
      <c r="B2155" s="137" t="s">
        <v>3635</v>
      </c>
      <c r="C2155" s="43" t="s">
        <v>3512</v>
      </c>
      <c r="D2155" s="46">
        <v>150</v>
      </c>
      <c r="E2155" s="24">
        <v>8068.2666666666664</v>
      </c>
      <c r="F2155" s="19">
        <f t="shared" si="99"/>
        <v>1210240</v>
      </c>
      <c r="G2155" s="119">
        <v>1463</v>
      </c>
      <c r="H2155" s="26">
        <v>770.27956254272044</v>
      </c>
      <c r="I2155" s="115">
        <f t="shared" si="100"/>
        <v>1126919</v>
      </c>
      <c r="J2155" s="117">
        <v>2021</v>
      </c>
      <c r="K2155" s="139">
        <f t="shared" si="101"/>
        <v>2337159</v>
      </c>
    </row>
    <row r="2156" spans="2:11">
      <c r="B2156" s="137" t="s">
        <v>1646</v>
      </c>
      <c r="C2156" s="43" t="s">
        <v>1626</v>
      </c>
      <c r="D2156" s="46">
        <v>220</v>
      </c>
      <c r="E2156" s="24">
        <v>8806.0272727272732</v>
      </c>
      <c r="F2156" s="19">
        <f t="shared" si="99"/>
        <v>1937326</v>
      </c>
      <c r="G2156" s="119">
        <v>2145</v>
      </c>
      <c r="H2156" s="26">
        <v>1516.2955710955712</v>
      </c>
      <c r="I2156" s="115">
        <f t="shared" si="100"/>
        <v>3252454</v>
      </c>
      <c r="J2156" s="117">
        <v>2021</v>
      </c>
      <c r="K2156" s="139">
        <f t="shared" si="101"/>
        <v>5189780</v>
      </c>
    </row>
    <row r="2157" spans="2:11">
      <c r="B2157" s="137" t="s">
        <v>1647</v>
      </c>
      <c r="C2157" s="43" t="s">
        <v>1626</v>
      </c>
      <c r="D2157" s="46">
        <v>290</v>
      </c>
      <c r="E2157" s="24">
        <v>38545.46206896552</v>
      </c>
      <c r="F2157" s="19">
        <f t="shared" si="99"/>
        <v>11178184</v>
      </c>
      <c r="G2157" s="119">
        <v>2827.5</v>
      </c>
      <c r="H2157" s="26">
        <v>821.8829354553493</v>
      </c>
      <c r="I2157" s="115">
        <f t="shared" si="100"/>
        <v>2323874</v>
      </c>
      <c r="J2157" s="117">
        <v>2021</v>
      </c>
      <c r="K2157" s="139">
        <f t="shared" si="101"/>
        <v>13502058</v>
      </c>
    </row>
    <row r="2158" spans="2:11">
      <c r="B2158" s="137" t="s">
        <v>5546</v>
      </c>
      <c r="C2158" s="43" t="s">
        <v>1648</v>
      </c>
      <c r="D2158" s="46">
        <v>260</v>
      </c>
      <c r="E2158" s="24">
        <v>14379.007692307692</v>
      </c>
      <c r="F2158" s="19">
        <f t="shared" si="99"/>
        <v>3738542</v>
      </c>
      <c r="G2158" s="119">
        <v>2535</v>
      </c>
      <c r="H2158" s="26">
        <v>0</v>
      </c>
      <c r="I2158" s="115">
        <f t="shared" si="100"/>
        <v>0</v>
      </c>
      <c r="J2158" s="117">
        <v>2021</v>
      </c>
      <c r="K2158" s="139">
        <f t="shared" si="101"/>
        <v>3738542</v>
      </c>
    </row>
    <row r="2159" spans="2:11">
      <c r="B2159" s="137" t="s">
        <v>3636</v>
      </c>
      <c r="C2159" s="43" t="s">
        <v>3512</v>
      </c>
      <c r="D2159" s="46">
        <v>150</v>
      </c>
      <c r="E2159" s="24">
        <v>8068.2666666666664</v>
      </c>
      <c r="F2159" s="19">
        <f t="shared" si="99"/>
        <v>1210240</v>
      </c>
      <c r="G2159" s="119">
        <v>1463</v>
      </c>
      <c r="H2159" s="26">
        <v>770.27956254272044</v>
      </c>
      <c r="I2159" s="115">
        <f t="shared" si="100"/>
        <v>1126919</v>
      </c>
      <c r="J2159" s="117">
        <v>2021</v>
      </c>
      <c r="K2159" s="139">
        <f t="shared" si="101"/>
        <v>2337159</v>
      </c>
    </row>
    <row r="2160" spans="2:11">
      <c r="B2160" s="137" t="s">
        <v>1649</v>
      </c>
      <c r="C2160" s="43" t="s">
        <v>1628</v>
      </c>
      <c r="D2160" s="46">
        <v>110</v>
      </c>
      <c r="E2160" s="24">
        <v>23915.272727272728</v>
      </c>
      <c r="F2160" s="19">
        <f t="shared" si="99"/>
        <v>2630680</v>
      </c>
      <c r="G2160" s="119">
        <v>1072.5</v>
      </c>
      <c r="H2160" s="26">
        <v>1977.3547785547785</v>
      </c>
      <c r="I2160" s="115">
        <f t="shared" si="100"/>
        <v>2120713</v>
      </c>
      <c r="J2160" s="117">
        <v>2021</v>
      </c>
      <c r="K2160" s="139">
        <f t="shared" si="101"/>
        <v>4751393</v>
      </c>
    </row>
    <row r="2161" spans="2:11">
      <c r="B2161" s="137" t="s">
        <v>1650</v>
      </c>
      <c r="C2161" s="43" t="s">
        <v>1651</v>
      </c>
      <c r="D2161" s="46">
        <v>400</v>
      </c>
      <c r="E2161" s="24">
        <v>5058.9475000000002</v>
      </c>
      <c r="F2161" s="19">
        <f t="shared" si="99"/>
        <v>2023579</v>
      </c>
      <c r="G2161" s="119">
        <v>3900</v>
      </c>
      <c r="H2161" s="26">
        <v>1248.7094871794873</v>
      </c>
      <c r="I2161" s="115">
        <f t="shared" si="100"/>
        <v>4869967</v>
      </c>
      <c r="J2161" s="117">
        <v>2021</v>
      </c>
      <c r="K2161" s="139">
        <f t="shared" si="101"/>
        <v>6893546</v>
      </c>
    </row>
    <row r="2162" spans="2:11">
      <c r="B2162" s="137" t="s">
        <v>1652</v>
      </c>
      <c r="C2162" s="43" t="s">
        <v>1653</v>
      </c>
      <c r="D2162" s="46">
        <v>270</v>
      </c>
      <c r="E2162" s="24">
        <v>26022.85185185185</v>
      </c>
      <c r="F2162" s="19">
        <f t="shared" si="99"/>
        <v>7026170</v>
      </c>
      <c r="G2162" s="119">
        <v>2632.5</v>
      </c>
      <c r="H2162" s="26">
        <v>0</v>
      </c>
      <c r="I2162" s="115">
        <f t="shared" si="100"/>
        <v>0</v>
      </c>
      <c r="J2162" s="117">
        <v>2021</v>
      </c>
      <c r="K2162" s="139">
        <f t="shared" si="101"/>
        <v>7026170</v>
      </c>
    </row>
    <row r="2163" spans="2:11">
      <c r="B2163" s="137" t="s">
        <v>5547</v>
      </c>
      <c r="C2163" s="43" t="s">
        <v>1653</v>
      </c>
      <c r="D2163" s="46">
        <v>250</v>
      </c>
      <c r="E2163" s="24">
        <v>27142.312000000002</v>
      </c>
      <c r="F2163" s="19">
        <f t="shared" si="99"/>
        <v>6785578</v>
      </c>
      <c r="G2163" s="119">
        <v>2437.5</v>
      </c>
      <c r="H2163" s="26">
        <v>0</v>
      </c>
      <c r="I2163" s="115">
        <f t="shared" si="100"/>
        <v>0</v>
      </c>
      <c r="J2163" s="117">
        <v>2021</v>
      </c>
      <c r="K2163" s="139">
        <f t="shared" si="101"/>
        <v>6785578</v>
      </c>
    </row>
    <row r="2164" spans="2:11">
      <c r="B2164" s="137" t="s">
        <v>1654</v>
      </c>
      <c r="C2164" s="43" t="s">
        <v>1655</v>
      </c>
      <c r="D2164" s="46">
        <v>70</v>
      </c>
      <c r="E2164" s="24">
        <v>24044.685714285715</v>
      </c>
      <c r="F2164" s="19">
        <f t="shared" si="99"/>
        <v>1683128</v>
      </c>
      <c r="G2164" s="119">
        <v>1365</v>
      </c>
      <c r="H2164" s="26">
        <v>0</v>
      </c>
      <c r="I2164" s="115">
        <f t="shared" si="100"/>
        <v>0</v>
      </c>
      <c r="J2164" s="117">
        <v>2021</v>
      </c>
      <c r="K2164" s="139">
        <f t="shared" si="101"/>
        <v>1683128</v>
      </c>
    </row>
    <row r="2165" spans="2:11">
      <c r="B2165" s="137" t="s">
        <v>5548</v>
      </c>
      <c r="C2165" s="43" t="s">
        <v>1655</v>
      </c>
      <c r="D2165" s="46">
        <v>300</v>
      </c>
      <c r="E2165" s="24">
        <v>18524.893333333333</v>
      </c>
      <c r="F2165" s="19">
        <f t="shared" si="99"/>
        <v>5557468</v>
      </c>
      <c r="G2165" s="119">
        <v>5850</v>
      </c>
      <c r="H2165" s="26">
        <v>0</v>
      </c>
      <c r="I2165" s="115">
        <f t="shared" si="100"/>
        <v>0</v>
      </c>
      <c r="J2165" s="117">
        <v>2021</v>
      </c>
      <c r="K2165" s="139">
        <f t="shared" si="101"/>
        <v>5557468</v>
      </c>
    </row>
    <row r="2166" spans="2:11">
      <c r="B2166" s="137" t="s">
        <v>3637</v>
      </c>
      <c r="C2166" s="43" t="s">
        <v>3512</v>
      </c>
      <c r="D2166" s="46">
        <v>170</v>
      </c>
      <c r="E2166" s="24">
        <v>14715.164705882353</v>
      </c>
      <c r="F2166" s="19">
        <f t="shared" si="99"/>
        <v>2501578</v>
      </c>
      <c r="G2166" s="119">
        <v>9333</v>
      </c>
      <c r="H2166" s="26">
        <v>391.13704060859317</v>
      </c>
      <c r="I2166" s="115">
        <f t="shared" si="100"/>
        <v>3650482</v>
      </c>
      <c r="J2166" s="117">
        <v>2021</v>
      </c>
      <c r="K2166" s="139">
        <f t="shared" si="101"/>
        <v>6152060</v>
      </c>
    </row>
    <row r="2167" spans="2:11">
      <c r="B2167" s="137" t="s">
        <v>5549</v>
      </c>
      <c r="C2167" s="43" t="s">
        <v>1656</v>
      </c>
      <c r="D2167" s="46">
        <v>110</v>
      </c>
      <c r="E2167" s="24">
        <v>11788.963636363636</v>
      </c>
      <c r="F2167" s="19">
        <f t="shared" si="99"/>
        <v>1296786</v>
      </c>
      <c r="G2167" s="119">
        <v>3564</v>
      </c>
      <c r="H2167" s="26">
        <v>0</v>
      </c>
      <c r="I2167" s="115">
        <f t="shared" si="100"/>
        <v>0</v>
      </c>
      <c r="J2167" s="117">
        <v>2021</v>
      </c>
      <c r="K2167" s="139">
        <f t="shared" si="101"/>
        <v>1296786</v>
      </c>
    </row>
    <row r="2168" spans="2:11">
      <c r="B2168" s="137" t="s">
        <v>5550</v>
      </c>
      <c r="C2168" s="43" t="s">
        <v>1656</v>
      </c>
      <c r="D2168" s="46">
        <v>180</v>
      </c>
      <c r="E2168" s="24">
        <v>8177.65</v>
      </c>
      <c r="F2168" s="19">
        <f t="shared" si="99"/>
        <v>1471977</v>
      </c>
      <c r="G2168" s="119">
        <v>5832</v>
      </c>
      <c r="H2168" s="26">
        <v>216.35836762688615</v>
      </c>
      <c r="I2168" s="115">
        <f t="shared" si="100"/>
        <v>1261802</v>
      </c>
      <c r="J2168" s="117">
        <v>2021</v>
      </c>
      <c r="K2168" s="139">
        <f t="shared" si="101"/>
        <v>2733779</v>
      </c>
    </row>
    <row r="2169" spans="2:11">
      <c r="B2169" s="137" t="s">
        <v>5551</v>
      </c>
      <c r="C2169" s="43" t="s">
        <v>1657</v>
      </c>
      <c r="D2169" s="46">
        <v>200</v>
      </c>
      <c r="E2169" s="24">
        <v>34943.915000000001</v>
      </c>
      <c r="F2169" s="19">
        <f t="shared" si="99"/>
        <v>6988783</v>
      </c>
      <c r="G2169" s="119">
        <v>5430</v>
      </c>
      <c r="H2169" s="26">
        <v>1361.0261510128914</v>
      </c>
      <c r="I2169" s="115">
        <f t="shared" si="100"/>
        <v>7390372.0000000009</v>
      </c>
      <c r="J2169" s="117">
        <v>2021</v>
      </c>
      <c r="K2169" s="139">
        <f t="shared" si="101"/>
        <v>14379155</v>
      </c>
    </row>
    <row r="2170" spans="2:11">
      <c r="B2170" s="137" t="s">
        <v>5552</v>
      </c>
      <c r="C2170" s="43" t="s">
        <v>1657</v>
      </c>
      <c r="D2170" s="46">
        <v>400</v>
      </c>
      <c r="E2170" s="24">
        <v>28411.6175</v>
      </c>
      <c r="F2170" s="19">
        <f t="shared" si="99"/>
        <v>11364647</v>
      </c>
      <c r="G2170" s="119">
        <v>10860</v>
      </c>
      <c r="H2170" s="26">
        <v>110.32200736648251</v>
      </c>
      <c r="I2170" s="115">
        <f t="shared" si="100"/>
        <v>1198097</v>
      </c>
      <c r="J2170" s="117">
        <v>2021</v>
      </c>
      <c r="K2170" s="139">
        <f t="shared" si="101"/>
        <v>12562744</v>
      </c>
    </row>
    <row r="2171" spans="2:11">
      <c r="B2171" s="137" t="s">
        <v>5553</v>
      </c>
      <c r="C2171" s="43" t="s">
        <v>1658</v>
      </c>
      <c r="D2171" s="46">
        <v>150</v>
      </c>
      <c r="E2171" s="24">
        <v>10335.693333333333</v>
      </c>
      <c r="F2171" s="19">
        <f t="shared" si="99"/>
        <v>1550354</v>
      </c>
      <c r="G2171" s="119">
        <v>1462.5</v>
      </c>
      <c r="H2171" s="26">
        <v>0</v>
      </c>
      <c r="I2171" s="115">
        <f t="shared" si="100"/>
        <v>0</v>
      </c>
      <c r="J2171" s="117">
        <v>2021</v>
      </c>
      <c r="K2171" s="139">
        <f t="shared" si="101"/>
        <v>1550354</v>
      </c>
    </row>
    <row r="2172" spans="2:11">
      <c r="B2172" s="137" t="s">
        <v>5554</v>
      </c>
      <c r="C2172" s="43" t="s">
        <v>1658</v>
      </c>
      <c r="D2172" s="46">
        <v>290</v>
      </c>
      <c r="E2172" s="24">
        <v>9815.9862068965522</v>
      </c>
      <c r="F2172" s="19">
        <f t="shared" si="99"/>
        <v>2846636</v>
      </c>
      <c r="G2172" s="119">
        <v>2827.5</v>
      </c>
      <c r="H2172" s="26">
        <v>0</v>
      </c>
      <c r="I2172" s="115">
        <f t="shared" si="100"/>
        <v>0</v>
      </c>
      <c r="J2172" s="117">
        <v>2021</v>
      </c>
      <c r="K2172" s="139">
        <f t="shared" si="101"/>
        <v>2846636</v>
      </c>
    </row>
    <row r="2173" spans="2:11">
      <c r="B2173" s="137" t="s">
        <v>5555</v>
      </c>
      <c r="C2173" s="43" t="s">
        <v>1659</v>
      </c>
      <c r="D2173" s="46">
        <v>90</v>
      </c>
      <c r="E2173" s="24">
        <v>14223.377777777778</v>
      </c>
      <c r="F2173" s="19">
        <f t="shared" si="99"/>
        <v>1280104</v>
      </c>
      <c r="G2173" s="119">
        <v>1755</v>
      </c>
      <c r="H2173" s="26">
        <v>0</v>
      </c>
      <c r="I2173" s="115">
        <f t="shared" si="100"/>
        <v>0</v>
      </c>
      <c r="J2173" s="117">
        <v>2021</v>
      </c>
      <c r="K2173" s="139">
        <f t="shared" si="101"/>
        <v>1280104</v>
      </c>
    </row>
    <row r="2174" spans="2:11">
      <c r="B2174" s="137" t="s">
        <v>5556</v>
      </c>
      <c r="C2174" s="43" t="s">
        <v>1659</v>
      </c>
      <c r="D2174" s="46">
        <v>130</v>
      </c>
      <c r="E2174" s="24">
        <v>31463.692307692309</v>
      </c>
      <c r="F2174" s="19">
        <f t="shared" si="99"/>
        <v>4090280</v>
      </c>
      <c r="G2174" s="119">
        <v>2535</v>
      </c>
      <c r="H2174" s="26">
        <v>0</v>
      </c>
      <c r="I2174" s="115">
        <f t="shared" si="100"/>
        <v>0</v>
      </c>
      <c r="J2174" s="117">
        <v>2021</v>
      </c>
      <c r="K2174" s="139">
        <f t="shared" si="101"/>
        <v>4090280</v>
      </c>
    </row>
    <row r="2175" spans="2:11">
      <c r="B2175" s="137" t="s">
        <v>5557</v>
      </c>
      <c r="C2175" s="43" t="s">
        <v>814</v>
      </c>
      <c r="D2175" s="46">
        <v>70</v>
      </c>
      <c r="E2175" s="24">
        <v>10923.071428571429</v>
      </c>
      <c r="F2175" s="19">
        <f t="shared" si="99"/>
        <v>764615</v>
      </c>
      <c r="G2175" s="119">
        <v>1267</v>
      </c>
      <c r="H2175" s="26">
        <v>0</v>
      </c>
      <c r="I2175" s="115">
        <f t="shared" si="100"/>
        <v>0</v>
      </c>
      <c r="J2175" s="117">
        <v>2021</v>
      </c>
      <c r="K2175" s="139">
        <f t="shared" si="101"/>
        <v>764615</v>
      </c>
    </row>
    <row r="2176" spans="2:11">
      <c r="B2176" s="137" t="s">
        <v>5558</v>
      </c>
      <c r="C2176" s="43" t="s">
        <v>814</v>
      </c>
      <c r="D2176" s="46">
        <v>110</v>
      </c>
      <c r="E2176" s="24">
        <v>42415.963636363638</v>
      </c>
      <c r="F2176" s="19">
        <f t="shared" si="99"/>
        <v>4665756</v>
      </c>
      <c r="G2176" s="119">
        <v>1991</v>
      </c>
      <c r="H2176" s="26">
        <v>0</v>
      </c>
      <c r="I2176" s="115">
        <f t="shared" si="100"/>
        <v>0</v>
      </c>
      <c r="J2176" s="117">
        <v>2021</v>
      </c>
      <c r="K2176" s="139">
        <f t="shared" si="101"/>
        <v>4665756</v>
      </c>
    </row>
    <row r="2177" spans="2:11">
      <c r="B2177" s="137" t="s">
        <v>5559</v>
      </c>
      <c r="C2177" s="43" t="s">
        <v>1659</v>
      </c>
      <c r="D2177" s="46">
        <v>120</v>
      </c>
      <c r="E2177" s="24">
        <v>15070.008333333333</v>
      </c>
      <c r="F2177" s="19">
        <f t="shared" si="99"/>
        <v>1808401</v>
      </c>
      <c r="G2177" s="119">
        <v>2340</v>
      </c>
      <c r="H2177" s="26">
        <v>0</v>
      </c>
      <c r="I2177" s="115">
        <f t="shared" si="100"/>
        <v>0</v>
      </c>
      <c r="J2177" s="117">
        <v>2021</v>
      </c>
      <c r="K2177" s="139">
        <f t="shared" si="101"/>
        <v>1808401</v>
      </c>
    </row>
    <row r="2178" spans="2:11">
      <c r="B2178" s="137" t="s">
        <v>5560</v>
      </c>
      <c r="C2178" s="43" t="s">
        <v>1660</v>
      </c>
      <c r="D2178" s="46">
        <v>140</v>
      </c>
      <c r="E2178" s="24">
        <v>35087.385714285716</v>
      </c>
      <c r="F2178" s="19">
        <f t="shared" si="99"/>
        <v>4912234</v>
      </c>
      <c r="G2178" s="119">
        <v>2730</v>
      </c>
      <c r="H2178" s="26">
        <v>0</v>
      </c>
      <c r="I2178" s="115">
        <f t="shared" si="100"/>
        <v>0</v>
      </c>
      <c r="J2178" s="117">
        <v>2021</v>
      </c>
      <c r="K2178" s="139">
        <f t="shared" si="101"/>
        <v>4912234</v>
      </c>
    </row>
    <row r="2179" spans="2:11">
      <c r="B2179" s="137" t="s">
        <v>5561</v>
      </c>
      <c r="C2179" s="43" t="s">
        <v>1661</v>
      </c>
      <c r="D2179" s="46">
        <v>160</v>
      </c>
      <c r="E2179" s="24">
        <v>6225.2937499999998</v>
      </c>
      <c r="F2179" s="19">
        <f t="shared" si="99"/>
        <v>996047</v>
      </c>
      <c r="G2179" s="119">
        <v>3120</v>
      </c>
      <c r="H2179" s="26">
        <v>0</v>
      </c>
      <c r="I2179" s="115">
        <f t="shared" si="100"/>
        <v>0</v>
      </c>
      <c r="J2179" s="117">
        <v>2021</v>
      </c>
      <c r="K2179" s="139">
        <f t="shared" si="101"/>
        <v>996047</v>
      </c>
    </row>
    <row r="2180" spans="2:11">
      <c r="B2180" s="137" t="s">
        <v>5562</v>
      </c>
      <c r="C2180" s="43" t="s">
        <v>1662</v>
      </c>
      <c r="D2180" s="46">
        <v>260</v>
      </c>
      <c r="E2180" s="24">
        <v>41781.188461538462</v>
      </c>
      <c r="F2180" s="19">
        <f t="shared" si="99"/>
        <v>10863109</v>
      </c>
      <c r="G2180" s="119">
        <v>19032</v>
      </c>
      <c r="H2180" s="26">
        <v>0</v>
      </c>
      <c r="I2180" s="115">
        <f t="shared" si="100"/>
        <v>0</v>
      </c>
      <c r="J2180" s="117">
        <v>2021</v>
      </c>
      <c r="K2180" s="139">
        <f t="shared" si="101"/>
        <v>10863109</v>
      </c>
    </row>
    <row r="2181" spans="2:11">
      <c r="B2181" s="137" t="s">
        <v>5563</v>
      </c>
      <c r="C2181" s="43" t="s">
        <v>1636</v>
      </c>
      <c r="D2181" s="46">
        <v>240</v>
      </c>
      <c r="E2181" s="24">
        <v>39675.758333333331</v>
      </c>
      <c r="F2181" s="19">
        <f t="shared" si="99"/>
        <v>9522182</v>
      </c>
      <c r="G2181" s="119">
        <v>4680</v>
      </c>
      <c r="H2181" s="26">
        <v>0</v>
      </c>
      <c r="I2181" s="115">
        <f t="shared" si="100"/>
        <v>0</v>
      </c>
      <c r="J2181" s="117">
        <v>2021</v>
      </c>
      <c r="K2181" s="139">
        <f t="shared" si="101"/>
        <v>9522182</v>
      </c>
    </row>
    <row r="2182" spans="2:11">
      <c r="B2182" s="137" t="s">
        <v>3638</v>
      </c>
      <c r="C2182" s="43" t="s">
        <v>3512</v>
      </c>
      <c r="D2182" s="46">
        <v>90</v>
      </c>
      <c r="E2182" s="24">
        <v>6388.0555555555557</v>
      </c>
      <c r="F2182" s="19">
        <f t="shared" si="99"/>
        <v>574925</v>
      </c>
      <c r="G2182" s="119">
        <v>878</v>
      </c>
      <c r="H2182" s="26">
        <v>601.9339407744875</v>
      </c>
      <c r="I2182" s="115">
        <f t="shared" si="100"/>
        <v>528498</v>
      </c>
      <c r="J2182" s="117">
        <v>2021</v>
      </c>
      <c r="K2182" s="139">
        <f t="shared" si="101"/>
        <v>1103423</v>
      </c>
    </row>
    <row r="2183" spans="2:11">
      <c r="B2183" s="137" t="s">
        <v>1663</v>
      </c>
      <c r="C2183" s="43" t="s">
        <v>1638</v>
      </c>
      <c r="D2183" s="46">
        <v>140</v>
      </c>
      <c r="E2183" s="24">
        <v>32435.442857142858</v>
      </c>
      <c r="F2183" s="19">
        <f t="shared" si="99"/>
        <v>4540962</v>
      </c>
      <c r="G2183" s="119">
        <v>2534</v>
      </c>
      <c r="H2183" s="26">
        <v>0</v>
      </c>
      <c r="I2183" s="115">
        <f t="shared" si="100"/>
        <v>0</v>
      </c>
      <c r="J2183" s="117">
        <v>2021</v>
      </c>
      <c r="K2183" s="139">
        <f t="shared" si="101"/>
        <v>4540962</v>
      </c>
    </row>
    <row r="2184" spans="2:11">
      <c r="B2184" s="137" t="s">
        <v>5564</v>
      </c>
      <c r="C2184" s="43" t="s">
        <v>1638</v>
      </c>
      <c r="D2184" s="46">
        <v>110</v>
      </c>
      <c r="E2184" s="24">
        <v>35779.727272727272</v>
      </c>
      <c r="F2184" s="19">
        <f t="shared" si="99"/>
        <v>3935770</v>
      </c>
      <c r="G2184" s="119">
        <v>1991</v>
      </c>
      <c r="H2184" s="26">
        <v>0</v>
      </c>
      <c r="I2184" s="115">
        <f t="shared" si="100"/>
        <v>0</v>
      </c>
      <c r="J2184" s="117">
        <v>2021</v>
      </c>
      <c r="K2184" s="139">
        <f t="shared" si="101"/>
        <v>3935770</v>
      </c>
    </row>
    <row r="2185" spans="2:11">
      <c r="B2185" s="137" t="s">
        <v>3639</v>
      </c>
      <c r="C2185" s="43" t="s">
        <v>3512</v>
      </c>
      <c r="D2185" s="46">
        <v>150</v>
      </c>
      <c r="E2185" s="24">
        <v>6388.0533333333333</v>
      </c>
      <c r="F2185" s="19">
        <f t="shared" si="99"/>
        <v>958208</v>
      </c>
      <c r="G2185" s="119">
        <v>1463</v>
      </c>
      <c r="H2185" s="26">
        <v>602.07108680792896</v>
      </c>
      <c r="I2185" s="115">
        <f t="shared" si="100"/>
        <v>880830.00000000012</v>
      </c>
      <c r="J2185" s="117">
        <v>2021</v>
      </c>
      <c r="K2185" s="139">
        <f t="shared" si="101"/>
        <v>1839038</v>
      </c>
    </row>
    <row r="2186" spans="2:11">
      <c r="B2186" s="137" t="s">
        <v>5565</v>
      </c>
      <c r="C2186" s="43" t="s">
        <v>1664</v>
      </c>
      <c r="D2186" s="46">
        <v>130</v>
      </c>
      <c r="E2186" s="24">
        <v>34766.869230769233</v>
      </c>
      <c r="F2186" s="19">
        <f t="shared" si="99"/>
        <v>4519693</v>
      </c>
      <c r="G2186" s="119">
        <v>7696</v>
      </c>
      <c r="H2186" s="26">
        <v>0</v>
      </c>
      <c r="I2186" s="115">
        <f t="shared" si="100"/>
        <v>0</v>
      </c>
      <c r="J2186" s="117">
        <v>2021</v>
      </c>
      <c r="K2186" s="139">
        <f t="shared" si="101"/>
        <v>4519693</v>
      </c>
    </row>
    <row r="2187" spans="2:11">
      <c r="B2187" s="137" t="s">
        <v>5566</v>
      </c>
      <c r="C2187" s="43" t="s">
        <v>3512</v>
      </c>
      <c r="D2187" s="46">
        <v>310</v>
      </c>
      <c r="E2187" s="24">
        <v>16883.712903225805</v>
      </c>
      <c r="F2187" s="19">
        <f t="shared" si="99"/>
        <v>5233951</v>
      </c>
      <c r="G2187" s="119">
        <v>3022.5</v>
      </c>
      <c r="H2187" s="26">
        <v>0</v>
      </c>
      <c r="I2187" s="115">
        <f t="shared" si="100"/>
        <v>0</v>
      </c>
      <c r="J2187" s="117">
        <v>2021</v>
      </c>
      <c r="K2187" s="139">
        <f t="shared" si="101"/>
        <v>5233951</v>
      </c>
    </row>
    <row r="2188" spans="2:11">
      <c r="B2188" s="137" t="s">
        <v>5567</v>
      </c>
      <c r="C2188" s="43" t="s">
        <v>3512</v>
      </c>
      <c r="D2188" s="46">
        <v>260</v>
      </c>
      <c r="E2188" s="24">
        <v>16883.711538461539</v>
      </c>
      <c r="F2188" s="19">
        <f t="shared" ref="F2188:F2251" si="102">IFERROR(D2188*E2188,0)</f>
        <v>4389765</v>
      </c>
      <c r="G2188" s="119">
        <v>2535</v>
      </c>
      <c r="H2188" s="26">
        <v>0</v>
      </c>
      <c r="I2188" s="115">
        <f t="shared" ref="I2188:I2251" si="103">IFERROR(G2188*H2188,"")</f>
        <v>0</v>
      </c>
      <c r="J2188" s="117">
        <v>2021</v>
      </c>
      <c r="K2188" s="139">
        <f t="shared" ref="K2188:K2251" si="104">IFERROR(ROUND((F2188+I2188),0),0)</f>
        <v>4389765</v>
      </c>
    </row>
    <row r="2189" spans="2:11">
      <c r="B2189" s="137" t="s">
        <v>3640</v>
      </c>
      <c r="C2189" s="43" t="s">
        <v>3512</v>
      </c>
      <c r="D2189" s="46">
        <v>370</v>
      </c>
      <c r="E2189" s="24">
        <v>8068.262162162162</v>
      </c>
      <c r="F2189" s="19">
        <f t="shared" si="102"/>
        <v>2985257</v>
      </c>
      <c r="G2189" s="119">
        <v>3608</v>
      </c>
      <c r="H2189" s="26">
        <v>770.43625277161857</v>
      </c>
      <c r="I2189" s="115">
        <f t="shared" si="103"/>
        <v>2779734</v>
      </c>
      <c r="J2189" s="117">
        <v>2021</v>
      </c>
      <c r="K2189" s="139">
        <f t="shared" si="104"/>
        <v>5764991</v>
      </c>
    </row>
    <row r="2190" spans="2:11">
      <c r="B2190" s="137" t="s">
        <v>3641</v>
      </c>
      <c r="C2190" s="43" t="s">
        <v>3512</v>
      </c>
      <c r="D2190" s="46">
        <v>210</v>
      </c>
      <c r="E2190" s="24">
        <v>8068.2619047619046</v>
      </c>
      <c r="F2190" s="19">
        <f t="shared" si="102"/>
        <v>1694335</v>
      </c>
      <c r="G2190" s="119">
        <v>2048</v>
      </c>
      <c r="H2190" s="26">
        <v>770.35498046875</v>
      </c>
      <c r="I2190" s="115">
        <f t="shared" si="103"/>
        <v>1577687</v>
      </c>
      <c r="J2190" s="117">
        <v>2021</v>
      </c>
      <c r="K2190" s="139">
        <f t="shared" si="104"/>
        <v>3272022</v>
      </c>
    </row>
    <row r="2191" spans="2:11">
      <c r="B2191" s="137" t="s">
        <v>1665</v>
      </c>
      <c r="C2191" s="43" t="s">
        <v>1666</v>
      </c>
      <c r="D2191" s="46">
        <v>120</v>
      </c>
      <c r="E2191" s="24">
        <v>16866.083333333332</v>
      </c>
      <c r="F2191" s="19">
        <f t="shared" si="102"/>
        <v>2023929.9999999998</v>
      </c>
      <c r="G2191" s="119">
        <v>1170</v>
      </c>
      <c r="H2191" s="26">
        <v>1149.9478632478633</v>
      </c>
      <c r="I2191" s="115">
        <f t="shared" si="103"/>
        <v>1345439</v>
      </c>
      <c r="J2191" s="117">
        <v>2021</v>
      </c>
      <c r="K2191" s="139">
        <f t="shared" si="104"/>
        <v>3369369</v>
      </c>
    </row>
    <row r="2192" spans="2:11">
      <c r="B2192" s="137" t="s">
        <v>1667</v>
      </c>
      <c r="C2192" s="43" t="s">
        <v>1668</v>
      </c>
      <c r="D2192" s="46">
        <v>80</v>
      </c>
      <c r="E2192" s="24">
        <v>32317.787499999999</v>
      </c>
      <c r="F2192" s="19">
        <f t="shared" si="102"/>
        <v>2585423</v>
      </c>
      <c r="G2192" s="119">
        <v>780</v>
      </c>
      <c r="H2192" s="26">
        <v>4255.2653846153844</v>
      </c>
      <c r="I2192" s="115">
        <f t="shared" si="103"/>
        <v>3319107</v>
      </c>
      <c r="J2192" s="117">
        <v>2021</v>
      </c>
      <c r="K2192" s="139">
        <f t="shared" si="104"/>
        <v>5904530</v>
      </c>
    </row>
    <row r="2193" spans="2:11">
      <c r="B2193" s="137" t="s">
        <v>3642</v>
      </c>
      <c r="C2193" s="43" t="s">
        <v>3512</v>
      </c>
      <c r="D2193" s="46">
        <v>370</v>
      </c>
      <c r="E2193" s="24">
        <v>8068.262162162162</v>
      </c>
      <c r="F2193" s="19">
        <f t="shared" si="102"/>
        <v>2985257</v>
      </c>
      <c r="G2193" s="119">
        <v>3608</v>
      </c>
      <c r="H2193" s="26">
        <v>770.43625277161857</v>
      </c>
      <c r="I2193" s="115">
        <f t="shared" si="103"/>
        <v>2779734</v>
      </c>
      <c r="J2193" s="117">
        <v>2021</v>
      </c>
      <c r="K2193" s="139">
        <f t="shared" si="104"/>
        <v>5764991</v>
      </c>
    </row>
    <row r="2194" spans="2:11">
      <c r="B2194" s="137" t="s">
        <v>3643</v>
      </c>
      <c r="C2194" s="43" t="s">
        <v>3512</v>
      </c>
      <c r="D2194" s="46">
        <v>70</v>
      </c>
      <c r="E2194" s="24">
        <v>8068.2571428571428</v>
      </c>
      <c r="F2194" s="19">
        <f t="shared" si="102"/>
        <v>564778</v>
      </c>
      <c r="G2194" s="119">
        <v>683</v>
      </c>
      <c r="H2194" s="26">
        <v>769.97950219619327</v>
      </c>
      <c r="I2194" s="115">
        <f t="shared" si="103"/>
        <v>525896</v>
      </c>
      <c r="J2194" s="117">
        <v>2021</v>
      </c>
      <c r="K2194" s="139">
        <f t="shared" si="104"/>
        <v>1090674</v>
      </c>
    </row>
    <row r="2195" spans="2:11">
      <c r="B2195" s="137" t="s">
        <v>5568</v>
      </c>
      <c r="C2195" s="43" t="s">
        <v>1669</v>
      </c>
      <c r="D2195" s="46">
        <v>190</v>
      </c>
      <c r="E2195" s="24">
        <v>30479.310526315789</v>
      </c>
      <c r="F2195" s="19">
        <f t="shared" si="102"/>
        <v>5791069</v>
      </c>
      <c r="G2195" s="119">
        <v>1852.5</v>
      </c>
      <c r="H2195" s="26">
        <v>0</v>
      </c>
      <c r="I2195" s="115">
        <f t="shared" si="103"/>
        <v>0</v>
      </c>
      <c r="J2195" s="117">
        <v>2021</v>
      </c>
      <c r="K2195" s="139">
        <f t="shared" si="104"/>
        <v>5791069</v>
      </c>
    </row>
    <row r="2196" spans="2:11">
      <c r="B2196" s="137" t="s">
        <v>5569</v>
      </c>
      <c r="C2196" s="43" t="s">
        <v>1669</v>
      </c>
      <c r="D2196" s="46">
        <v>110</v>
      </c>
      <c r="E2196" s="24">
        <v>91576.672727272729</v>
      </c>
      <c r="F2196" s="19">
        <f t="shared" si="102"/>
        <v>10073434</v>
      </c>
      <c r="G2196" s="119">
        <v>1072.5</v>
      </c>
      <c r="H2196" s="26">
        <v>0</v>
      </c>
      <c r="I2196" s="115">
        <f t="shared" si="103"/>
        <v>0</v>
      </c>
      <c r="J2196" s="117">
        <v>2021</v>
      </c>
      <c r="K2196" s="139">
        <f t="shared" si="104"/>
        <v>10073434</v>
      </c>
    </row>
    <row r="2197" spans="2:11">
      <c r="B2197" s="137" t="s">
        <v>1670</v>
      </c>
      <c r="C2197" s="43" t="s">
        <v>1668</v>
      </c>
      <c r="D2197" s="46">
        <v>210</v>
      </c>
      <c r="E2197" s="24">
        <v>5306.1523809523806</v>
      </c>
      <c r="F2197" s="19">
        <f t="shared" si="102"/>
        <v>1114292</v>
      </c>
      <c r="G2197" s="119">
        <v>2047.5</v>
      </c>
      <c r="H2197" s="26">
        <v>1548.6930402930402</v>
      </c>
      <c r="I2197" s="115">
        <f t="shared" si="103"/>
        <v>3170949</v>
      </c>
      <c r="J2197" s="117">
        <v>2021</v>
      </c>
      <c r="K2197" s="139">
        <f t="shared" si="104"/>
        <v>4285241</v>
      </c>
    </row>
    <row r="2198" spans="2:11">
      <c r="B2198" s="137" t="s">
        <v>5570</v>
      </c>
      <c r="C2198" s="43" t="s">
        <v>1668</v>
      </c>
      <c r="D2198" s="46">
        <v>330</v>
      </c>
      <c r="E2198" s="24">
        <v>11246.118181818181</v>
      </c>
      <c r="F2198" s="19">
        <f t="shared" si="102"/>
        <v>3711219</v>
      </c>
      <c r="G2198" s="119">
        <v>3217.5</v>
      </c>
      <c r="H2198" s="26">
        <v>1387.1157731157732</v>
      </c>
      <c r="I2198" s="115">
        <f t="shared" si="103"/>
        <v>4463045</v>
      </c>
      <c r="J2198" s="117">
        <v>2021</v>
      </c>
      <c r="K2198" s="139">
        <f t="shared" si="104"/>
        <v>8174264</v>
      </c>
    </row>
    <row r="2199" spans="2:11">
      <c r="B2199" s="137" t="s">
        <v>5571</v>
      </c>
      <c r="C2199" s="43" t="s">
        <v>1671</v>
      </c>
      <c r="D2199" s="46">
        <v>160</v>
      </c>
      <c r="E2199" s="24">
        <v>9683.4500000000007</v>
      </c>
      <c r="F2199" s="19">
        <f t="shared" si="102"/>
        <v>1549352</v>
      </c>
      <c r="G2199" s="119">
        <v>1560</v>
      </c>
      <c r="H2199" s="26">
        <v>1520.5032051282051</v>
      </c>
      <c r="I2199" s="115">
        <f t="shared" si="103"/>
        <v>2371985</v>
      </c>
      <c r="J2199" s="117">
        <v>2021</v>
      </c>
      <c r="K2199" s="139">
        <f t="shared" si="104"/>
        <v>3921337</v>
      </c>
    </row>
    <row r="2200" spans="2:11">
      <c r="B2200" s="137" t="s">
        <v>5572</v>
      </c>
      <c r="C2200" s="43" t="s">
        <v>1671</v>
      </c>
      <c r="D2200" s="46">
        <v>290</v>
      </c>
      <c r="E2200" s="24">
        <v>21012.275862068964</v>
      </c>
      <c r="F2200" s="19">
        <f t="shared" si="102"/>
        <v>6093559.9999999991</v>
      </c>
      <c r="G2200" s="119">
        <v>2827.5</v>
      </c>
      <c r="H2200" s="26">
        <v>41.606366047745361</v>
      </c>
      <c r="I2200" s="115">
        <f t="shared" si="103"/>
        <v>117642.00000000001</v>
      </c>
      <c r="J2200" s="117">
        <v>2021</v>
      </c>
      <c r="K2200" s="139">
        <f t="shared" si="104"/>
        <v>6211202</v>
      </c>
    </row>
    <row r="2201" spans="2:11">
      <c r="B2201" s="137" t="s">
        <v>1672</v>
      </c>
      <c r="C2201" s="43" t="s">
        <v>1671</v>
      </c>
      <c r="D2201" s="46">
        <v>240</v>
      </c>
      <c r="E2201" s="24">
        <v>13193.262500000001</v>
      </c>
      <c r="F2201" s="19">
        <f t="shared" si="102"/>
        <v>3166383</v>
      </c>
      <c r="G2201" s="119">
        <v>2340</v>
      </c>
      <c r="H2201" s="26">
        <v>0</v>
      </c>
      <c r="I2201" s="115">
        <f t="shared" si="103"/>
        <v>0</v>
      </c>
      <c r="J2201" s="117">
        <v>2021</v>
      </c>
      <c r="K2201" s="139">
        <f t="shared" si="104"/>
        <v>3166383</v>
      </c>
    </row>
    <row r="2202" spans="2:11">
      <c r="B2202" s="137" t="s">
        <v>3644</v>
      </c>
      <c r="C2202" s="43" t="s">
        <v>3512</v>
      </c>
      <c r="D2202" s="46">
        <v>170</v>
      </c>
      <c r="E2202" s="24">
        <v>8068.2647058823532</v>
      </c>
      <c r="F2202" s="19">
        <f t="shared" si="102"/>
        <v>1371605</v>
      </c>
      <c r="G2202" s="119">
        <v>1658</v>
      </c>
      <c r="H2202" s="26">
        <v>770.31061519903494</v>
      </c>
      <c r="I2202" s="115">
        <f t="shared" si="103"/>
        <v>1277175</v>
      </c>
      <c r="J2202" s="117">
        <v>2021</v>
      </c>
      <c r="K2202" s="139">
        <f t="shared" si="104"/>
        <v>2648780</v>
      </c>
    </row>
    <row r="2203" spans="2:11">
      <c r="B2203" s="137" t="s">
        <v>5573</v>
      </c>
      <c r="C2203" s="43" t="s">
        <v>1671</v>
      </c>
      <c r="D2203" s="46">
        <v>250</v>
      </c>
      <c r="E2203" s="24">
        <v>28477.072</v>
      </c>
      <c r="F2203" s="19">
        <f t="shared" si="102"/>
        <v>7119268</v>
      </c>
      <c r="G2203" s="119">
        <v>2437.5</v>
      </c>
      <c r="H2203" s="26">
        <v>0</v>
      </c>
      <c r="I2203" s="115">
        <f t="shared" si="103"/>
        <v>0</v>
      </c>
      <c r="J2203" s="117">
        <v>2021</v>
      </c>
      <c r="K2203" s="139">
        <f t="shared" si="104"/>
        <v>7119268</v>
      </c>
    </row>
    <row r="2204" spans="2:11">
      <c r="B2204" s="137" t="s">
        <v>1673</v>
      </c>
      <c r="C2204" s="43" t="s">
        <v>1674</v>
      </c>
      <c r="D2204" s="46">
        <v>60</v>
      </c>
      <c r="E2204" s="24">
        <v>42888.15</v>
      </c>
      <c r="F2204" s="19">
        <f t="shared" si="102"/>
        <v>2573289</v>
      </c>
      <c r="G2204" s="119">
        <v>585</v>
      </c>
      <c r="H2204" s="26">
        <v>0</v>
      </c>
      <c r="I2204" s="115">
        <f t="shared" si="103"/>
        <v>0</v>
      </c>
      <c r="J2204" s="117">
        <v>2021</v>
      </c>
      <c r="K2204" s="139">
        <f t="shared" si="104"/>
        <v>2573289</v>
      </c>
    </row>
    <row r="2205" spans="2:11">
      <c r="B2205" s="137" t="s">
        <v>1675</v>
      </c>
      <c r="C2205" s="43" t="s">
        <v>1674</v>
      </c>
      <c r="D2205" s="46">
        <v>130</v>
      </c>
      <c r="E2205" s="24">
        <v>81386.3</v>
      </c>
      <c r="F2205" s="19">
        <f t="shared" si="102"/>
        <v>10580219</v>
      </c>
      <c r="G2205" s="119">
        <v>1267.5</v>
      </c>
      <c r="H2205" s="26">
        <v>0</v>
      </c>
      <c r="I2205" s="115">
        <f t="shared" si="103"/>
        <v>0</v>
      </c>
      <c r="J2205" s="117">
        <v>2021</v>
      </c>
      <c r="K2205" s="139">
        <f t="shared" si="104"/>
        <v>10580219</v>
      </c>
    </row>
    <row r="2206" spans="2:11">
      <c r="B2206" s="137" t="s">
        <v>5574</v>
      </c>
      <c r="C2206" s="43" t="s">
        <v>1676</v>
      </c>
      <c r="D2206" s="46">
        <v>230</v>
      </c>
      <c r="E2206" s="24">
        <v>14041.3</v>
      </c>
      <c r="F2206" s="19">
        <f t="shared" si="102"/>
        <v>3229499</v>
      </c>
      <c r="G2206" s="119">
        <v>2242.5</v>
      </c>
      <c r="H2206" s="26">
        <v>0</v>
      </c>
      <c r="I2206" s="115">
        <f t="shared" si="103"/>
        <v>0</v>
      </c>
      <c r="J2206" s="117">
        <v>2021</v>
      </c>
      <c r="K2206" s="139">
        <f t="shared" si="104"/>
        <v>3229499</v>
      </c>
    </row>
    <row r="2207" spans="2:11">
      <c r="B2207" s="137" t="s">
        <v>5575</v>
      </c>
      <c r="C2207" s="43" t="s">
        <v>1676</v>
      </c>
      <c r="D2207" s="46">
        <v>230</v>
      </c>
      <c r="E2207" s="24">
        <v>39327.852173913045</v>
      </c>
      <c r="F2207" s="19">
        <f t="shared" si="102"/>
        <v>9045406</v>
      </c>
      <c r="G2207" s="119">
        <v>2242.5</v>
      </c>
      <c r="H2207" s="26">
        <v>0</v>
      </c>
      <c r="I2207" s="115">
        <f t="shared" si="103"/>
        <v>0</v>
      </c>
      <c r="J2207" s="117">
        <v>2021</v>
      </c>
      <c r="K2207" s="139">
        <f t="shared" si="104"/>
        <v>9045406</v>
      </c>
    </row>
    <row r="2208" spans="2:11">
      <c r="B2208" s="137" t="s">
        <v>2810</v>
      </c>
      <c r="C2208" s="43" t="s">
        <v>1666</v>
      </c>
      <c r="D2208" s="46">
        <v>200</v>
      </c>
      <c r="E2208" s="24">
        <v>32531.54</v>
      </c>
      <c r="F2208" s="19">
        <f t="shared" si="102"/>
        <v>6506308</v>
      </c>
      <c r="G2208" s="119">
        <v>1950</v>
      </c>
      <c r="H2208" s="26">
        <v>0</v>
      </c>
      <c r="I2208" s="115">
        <f t="shared" si="103"/>
        <v>0</v>
      </c>
      <c r="J2208" s="117">
        <v>2021</v>
      </c>
      <c r="K2208" s="139">
        <f t="shared" si="104"/>
        <v>6506308</v>
      </c>
    </row>
    <row r="2209" spans="2:11">
      <c r="B2209" s="137" t="s">
        <v>5576</v>
      </c>
      <c r="C2209" s="43" t="s">
        <v>1666</v>
      </c>
      <c r="D2209" s="46">
        <v>140</v>
      </c>
      <c r="E2209" s="24">
        <v>24185.971428571429</v>
      </c>
      <c r="F2209" s="19">
        <f t="shared" si="102"/>
        <v>3386036</v>
      </c>
      <c r="G2209" s="119">
        <v>1365</v>
      </c>
      <c r="H2209" s="26">
        <v>0</v>
      </c>
      <c r="I2209" s="115">
        <f t="shared" si="103"/>
        <v>0</v>
      </c>
      <c r="J2209" s="117">
        <v>2021</v>
      </c>
      <c r="K2209" s="139">
        <f t="shared" si="104"/>
        <v>3386036</v>
      </c>
    </row>
    <row r="2210" spans="2:11">
      <c r="B2210" s="137" t="s">
        <v>2811</v>
      </c>
      <c r="C2210" s="43" t="s">
        <v>1666</v>
      </c>
      <c r="D2210" s="46">
        <v>200</v>
      </c>
      <c r="E2210" s="24">
        <v>32531.54</v>
      </c>
      <c r="F2210" s="19">
        <f t="shared" si="102"/>
        <v>6506308</v>
      </c>
      <c r="G2210" s="119">
        <v>1950</v>
      </c>
      <c r="H2210" s="26">
        <v>0</v>
      </c>
      <c r="I2210" s="115">
        <f t="shared" si="103"/>
        <v>0</v>
      </c>
      <c r="J2210" s="117">
        <v>2021</v>
      </c>
      <c r="K2210" s="139">
        <f t="shared" si="104"/>
        <v>6506308</v>
      </c>
    </row>
    <row r="2211" spans="2:11">
      <c r="B2211" s="137" t="s">
        <v>5577</v>
      </c>
      <c r="C2211" s="43" t="s">
        <v>1666</v>
      </c>
      <c r="D2211" s="46">
        <v>140</v>
      </c>
      <c r="E2211" s="24">
        <v>12044.242857142857</v>
      </c>
      <c r="F2211" s="19">
        <f t="shared" si="102"/>
        <v>1686194</v>
      </c>
      <c r="G2211" s="119">
        <v>1365</v>
      </c>
      <c r="H2211" s="26">
        <v>0</v>
      </c>
      <c r="I2211" s="115">
        <f t="shared" si="103"/>
        <v>0</v>
      </c>
      <c r="J2211" s="117">
        <v>2021</v>
      </c>
      <c r="K2211" s="139">
        <f t="shared" si="104"/>
        <v>1686194</v>
      </c>
    </row>
    <row r="2212" spans="2:11">
      <c r="B2212" s="137" t="s">
        <v>2812</v>
      </c>
      <c r="C2212" s="43" t="s">
        <v>1674</v>
      </c>
      <c r="D2212" s="46">
        <v>130</v>
      </c>
      <c r="E2212" s="24">
        <v>8877.3692307692309</v>
      </c>
      <c r="F2212" s="19">
        <f t="shared" si="102"/>
        <v>1154058</v>
      </c>
      <c r="G2212" s="119">
        <v>1267.5</v>
      </c>
      <c r="H2212" s="26">
        <v>0</v>
      </c>
      <c r="I2212" s="115">
        <f t="shared" si="103"/>
        <v>0</v>
      </c>
      <c r="J2212" s="117">
        <v>2021</v>
      </c>
      <c r="K2212" s="139">
        <f t="shared" si="104"/>
        <v>1154058</v>
      </c>
    </row>
    <row r="2213" spans="2:11">
      <c r="B2213" s="137" t="s">
        <v>5578</v>
      </c>
      <c r="C2213" s="43" t="s">
        <v>1674</v>
      </c>
      <c r="D2213" s="46">
        <v>190</v>
      </c>
      <c r="E2213" s="24">
        <v>87707.721052631576</v>
      </c>
      <c r="F2213" s="19">
        <f t="shared" si="102"/>
        <v>16664467</v>
      </c>
      <c r="G2213" s="119">
        <v>1852.5</v>
      </c>
      <c r="H2213" s="26">
        <v>0</v>
      </c>
      <c r="I2213" s="115">
        <f t="shared" si="103"/>
        <v>0</v>
      </c>
      <c r="J2213" s="117">
        <v>2021</v>
      </c>
      <c r="K2213" s="139">
        <f t="shared" si="104"/>
        <v>16664467</v>
      </c>
    </row>
    <row r="2214" spans="2:11">
      <c r="B2214" s="137" t="s">
        <v>5579</v>
      </c>
      <c r="C2214" s="43" t="s">
        <v>2704</v>
      </c>
      <c r="D2214" s="46">
        <v>130</v>
      </c>
      <c r="E2214" s="24">
        <v>13200.707692307693</v>
      </c>
      <c r="F2214" s="19">
        <f t="shared" si="102"/>
        <v>1716092</v>
      </c>
      <c r="G2214" s="119">
        <v>1267.5</v>
      </c>
      <c r="H2214" s="26">
        <v>0</v>
      </c>
      <c r="I2214" s="115">
        <f t="shared" si="103"/>
        <v>0</v>
      </c>
      <c r="J2214" s="117">
        <v>2021</v>
      </c>
      <c r="K2214" s="139">
        <f t="shared" si="104"/>
        <v>1716092</v>
      </c>
    </row>
    <row r="2215" spans="2:11">
      <c r="B2215" s="137" t="s">
        <v>5580</v>
      </c>
      <c r="C2215" s="43" t="s">
        <v>2704</v>
      </c>
      <c r="D2215" s="46">
        <v>140</v>
      </c>
      <c r="E2215" s="24">
        <v>14751.585714285715</v>
      </c>
      <c r="F2215" s="19">
        <f t="shared" si="102"/>
        <v>2065222</v>
      </c>
      <c r="G2215" s="119">
        <v>1365</v>
      </c>
      <c r="H2215" s="26">
        <v>0</v>
      </c>
      <c r="I2215" s="115">
        <f t="shared" si="103"/>
        <v>0</v>
      </c>
      <c r="J2215" s="117">
        <v>2021</v>
      </c>
      <c r="K2215" s="139">
        <f t="shared" si="104"/>
        <v>2065222</v>
      </c>
    </row>
    <row r="2216" spans="2:11">
      <c r="B2216" s="137" t="s">
        <v>2813</v>
      </c>
      <c r="C2216" s="43" t="s">
        <v>1674</v>
      </c>
      <c r="D2216" s="46">
        <v>130</v>
      </c>
      <c r="E2216" s="24">
        <v>8877.3692307692309</v>
      </c>
      <c r="F2216" s="19">
        <f t="shared" si="102"/>
        <v>1154058</v>
      </c>
      <c r="G2216" s="119">
        <v>1267.5</v>
      </c>
      <c r="H2216" s="26">
        <v>0</v>
      </c>
      <c r="I2216" s="115">
        <f t="shared" si="103"/>
        <v>0</v>
      </c>
      <c r="J2216" s="117">
        <v>2021</v>
      </c>
      <c r="K2216" s="139">
        <f t="shared" si="104"/>
        <v>1154058</v>
      </c>
    </row>
    <row r="2217" spans="2:11">
      <c r="B2217" s="137" t="s">
        <v>5581</v>
      </c>
      <c r="C2217" s="43" t="s">
        <v>1674</v>
      </c>
      <c r="D2217" s="46">
        <v>140</v>
      </c>
      <c r="E2217" s="24">
        <v>24290.842857142856</v>
      </c>
      <c r="F2217" s="19">
        <f t="shared" si="102"/>
        <v>3400718</v>
      </c>
      <c r="G2217" s="119">
        <v>1365</v>
      </c>
      <c r="H2217" s="26">
        <v>0</v>
      </c>
      <c r="I2217" s="115">
        <f t="shared" si="103"/>
        <v>0</v>
      </c>
      <c r="J2217" s="117">
        <v>2021</v>
      </c>
      <c r="K2217" s="139">
        <f t="shared" si="104"/>
        <v>3400718</v>
      </c>
    </row>
    <row r="2218" spans="2:11">
      <c r="B2218" s="137" t="s">
        <v>5582</v>
      </c>
      <c r="C2218" s="43" t="s">
        <v>1666</v>
      </c>
      <c r="D2218" s="46">
        <v>260</v>
      </c>
      <c r="E2218" s="24">
        <v>28792.98076923077</v>
      </c>
      <c r="F2218" s="19">
        <f t="shared" si="102"/>
        <v>7486175</v>
      </c>
      <c r="G2218" s="119">
        <v>2535</v>
      </c>
      <c r="H2218" s="26">
        <v>0</v>
      </c>
      <c r="I2218" s="115">
        <f t="shared" si="103"/>
        <v>0</v>
      </c>
      <c r="J2218" s="117">
        <v>2021</v>
      </c>
      <c r="K2218" s="139">
        <f t="shared" si="104"/>
        <v>7486175</v>
      </c>
    </row>
    <row r="2219" spans="2:11">
      <c r="B2219" s="137" t="s">
        <v>5583</v>
      </c>
      <c r="C2219" s="43" t="s">
        <v>1666</v>
      </c>
      <c r="D2219" s="46">
        <v>200</v>
      </c>
      <c r="E2219" s="24">
        <v>22585.244999999999</v>
      </c>
      <c r="F2219" s="19">
        <f t="shared" si="102"/>
        <v>4517049</v>
      </c>
      <c r="G2219" s="119">
        <v>1950</v>
      </c>
      <c r="H2219" s="26">
        <v>1107.2974358974359</v>
      </c>
      <c r="I2219" s="115">
        <f t="shared" si="103"/>
        <v>2159230</v>
      </c>
      <c r="J2219" s="117">
        <v>2021</v>
      </c>
      <c r="K2219" s="139">
        <f t="shared" si="104"/>
        <v>6676279</v>
      </c>
    </row>
    <row r="2220" spans="2:11">
      <c r="B2220" s="137" t="s">
        <v>2814</v>
      </c>
      <c r="C2220" s="43" t="s">
        <v>1674</v>
      </c>
      <c r="D2220" s="46">
        <v>60</v>
      </c>
      <c r="E2220" s="24">
        <v>42888.15</v>
      </c>
      <c r="F2220" s="19">
        <f t="shared" si="102"/>
        <v>2573289</v>
      </c>
      <c r="G2220" s="119">
        <v>585</v>
      </c>
      <c r="H2220" s="26">
        <v>0</v>
      </c>
      <c r="I2220" s="115">
        <f t="shared" si="103"/>
        <v>0</v>
      </c>
      <c r="J2220" s="117">
        <v>2021</v>
      </c>
      <c r="K2220" s="139">
        <f t="shared" si="104"/>
        <v>2573289</v>
      </c>
    </row>
    <row r="2221" spans="2:11">
      <c r="B2221" s="137" t="s">
        <v>5584</v>
      </c>
      <c r="C2221" s="43" t="s">
        <v>1674</v>
      </c>
      <c r="D2221" s="46">
        <v>190</v>
      </c>
      <c r="E2221" s="24">
        <v>58283.984210526316</v>
      </c>
      <c r="F2221" s="19">
        <f t="shared" si="102"/>
        <v>11073957</v>
      </c>
      <c r="G2221" s="119">
        <v>1852.5</v>
      </c>
      <c r="H2221" s="26">
        <v>0</v>
      </c>
      <c r="I2221" s="115">
        <f t="shared" si="103"/>
        <v>0</v>
      </c>
      <c r="J2221" s="117">
        <v>2021</v>
      </c>
      <c r="K2221" s="139">
        <f t="shared" si="104"/>
        <v>11073957</v>
      </c>
    </row>
    <row r="2222" spans="2:11">
      <c r="B2222" s="137" t="s">
        <v>2815</v>
      </c>
      <c r="C2222" s="43" t="s">
        <v>1674</v>
      </c>
      <c r="D2222" s="46">
        <v>130</v>
      </c>
      <c r="E2222" s="24">
        <v>81386.3</v>
      </c>
      <c r="F2222" s="19">
        <f t="shared" si="102"/>
        <v>10580219</v>
      </c>
      <c r="G2222" s="119">
        <v>1267.5</v>
      </c>
      <c r="H2222" s="26">
        <v>0</v>
      </c>
      <c r="I2222" s="115">
        <f t="shared" si="103"/>
        <v>0</v>
      </c>
      <c r="J2222" s="117">
        <v>2021</v>
      </c>
      <c r="K2222" s="139">
        <f t="shared" si="104"/>
        <v>10580219</v>
      </c>
    </row>
    <row r="2223" spans="2:11">
      <c r="B2223" s="137" t="s">
        <v>5585</v>
      </c>
      <c r="C2223" s="43" t="s">
        <v>2701</v>
      </c>
      <c r="D2223" s="46">
        <v>230</v>
      </c>
      <c r="E2223" s="24">
        <v>37967.226086956522</v>
      </c>
      <c r="F2223" s="19">
        <f t="shared" si="102"/>
        <v>8732462</v>
      </c>
      <c r="G2223" s="119">
        <v>2242.5</v>
      </c>
      <c r="H2223" s="26">
        <v>0</v>
      </c>
      <c r="I2223" s="115">
        <f t="shared" si="103"/>
        <v>0</v>
      </c>
      <c r="J2223" s="117">
        <v>2021</v>
      </c>
      <c r="K2223" s="139">
        <f t="shared" si="104"/>
        <v>8732462</v>
      </c>
    </row>
    <row r="2224" spans="2:11">
      <c r="B2224" s="137" t="s">
        <v>5586</v>
      </c>
      <c r="C2224" s="43" t="s">
        <v>3512</v>
      </c>
      <c r="D2224" s="46">
        <v>250</v>
      </c>
      <c r="E2224" s="24">
        <v>16883.712</v>
      </c>
      <c r="F2224" s="19">
        <f t="shared" si="102"/>
        <v>4220928</v>
      </c>
      <c r="G2224" s="119">
        <v>2437.5</v>
      </c>
      <c r="H2224" s="26">
        <v>0</v>
      </c>
      <c r="I2224" s="115">
        <f t="shared" si="103"/>
        <v>0</v>
      </c>
      <c r="J2224" s="117">
        <v>2021</v>
      </c>
      <c r="K2224" s="139">
        <f t="shared" si="104"/>
        <v>4220928</v>
      </c>
    </row>
    <row r="2225" spans="2:11">
      <c r="B2225" s="137" t="s">
        <v>5587</v>
      </c>
      <c r="C2225" s="43" t="s">
        <v>3512</v>
      </c>
      <c r="D2225" s="46">
        <v>220</v>
      </c>
      <c r="E2225" s="24">
        <v>16883.713636363635</v>
      </c>
      <c r="F2225" s="19">
        <f t="shared" si="102"/>
        <v>3714416.9999999995</v>
      </c>
      <c r="G2225" s="119">
        <v>2145</v>
      </c>
      <c r="H2225" s="26">
        <v>0</v>
      </c>
      <c r="I2225" s="115">
        <f t="shared" si="103"/>
        <v>0</v>
      </c>
      <c r="J2225" s="117">
        <v>2021</v>
      </c>
      <c r="K2225" s="139">
        <f t="shared" si="104"/>
        <v>3714417</v>
      </c>
    </row>
    <row r="2226" spans="2:11">
      <c r="B2226" s="137" t="s">
        <v>2816</v>
      </c>
      <c r="C2226" s="43" t="s">
        <v>2701</v>
      </c>
      <c r="D2226" s="46">
        <v>30</v>
      </c>
      <c r="E2226" s="24">
        <v>15969.466666666667</v>
      </c>
      <c r="F2226" s="19">
        <f t="shared" si="102"/>
        <v>479084</v>
      </c>
      <c r="G2226" s="119">
        <v>292.5</v>
      </c>
      <c r="H2226" s="26">
        <v>0</v>
      </c>
      <c r="I2226" s="115">
        <f t="shared" si="103"/>
        <v>0</v>
      </c>
      <c r="J2226" s="117">
        <v>2021</v>
      </c>
      <c r="K2226" s="139">
        <f t="shared" si="104"/>
        <v>479084</v>
      </c>
    </row>
    <row r="2227" spans="2:11">
      <c r="B2227" s="137" t="s">
        <v>5588</v>
      </c>
      <c r="C2227" s="43" t="s">
        <v>2701</v>
      </c>
      <c r="D2227" s="46">
        <v>110</v>
      </c>
      <c r="E2227" s="24">
        <v>13720</v>
      </c>
      <c r="F2227" s="19">
        <f t="shared" si="102"/>
        <v>1509200</v>
      </c>
      <c r="G2227" s="119">
        <v>1072.5</v>
      </c>
      <c r="H2227" s="26">
        <v>0</v>
      </c>
      <c r="I2227" s="115">
        <f t="shared" si="103"/>
        <v>0</v>
      </c>
      <c r="J2227" s="117">
        <v>2021</v>
      </c>
      <c r="K2227" s="139">
        <f t="shared" si="104"/>
        <v>1509200</v>
      </c>
    </row>
    <row r="2228" spans="2:11">
      <c r="B2228" s="137" t="s">
        <v>5589</v>
      </c>
      <c r="C2228" s="43" t="s">
        <v>2701</v>
      </c>
      <c r="D2228" s="46">
        <v>110</v>
      </c>
      <c r="E2228" s="24">
        <v>12622.209090909091</v>
      </c>
      <c r="F2228" s="19">
        <f t="shared" si="102"/>
        <v>1388443</v>
      </c>
      <c r="G2228" s="119">
        <v>1072.5</v>
      </c>
      <c r="H2228" s="26">
        <v>0</v>
      </c>
      <c r="I2228" s="115">
        <f t="shared" si="103"/>
        <v>0</v>
      </c>
      <c r="J2228" s="117">
        <v>2021</v>
      </c>
      <c r="K2228" s="139">
        <f t="shared" si="104"/>
        <v>1388443</v>
      </c>
    </row>
    <row r="2229" spans="2:11">
      <c r="B2229" s="137" t="s">
        <v>5590</v>
      </c>
      <c r="C2229" s="43" t="s">
        <v>2701</v>
      </c>
      <c r="D2229" s="46">
        <v>160</v>
      </c>
      <c r="E2229" s="24">
        <v>31804.418750000001</v>
      </c>
      <c r="F2229" s="19">
        <f t="shared" si="102"/>
        <v>5088707</v>
      </c>
      <c r="G2229" s="119">
        <v>1560</v>
      </c>
      <c r="H2229" s="26">
        <v>0</v>
      </c>
      <c r="I2229" s="115">
        <f t="shared" si="103"/>
        <v>0</v>
      </c>
      <c r="J2229" s="117">
        <v>2021</v>
      </c>
      <c r="K2229" s="139">
        <f t="shared" si="104"/>
        <v>5088707</v>
      </c>
    </row>
    <row r="2230" spans="2:11">
      <c r="B2230" s="137" t="s">
        <v>5591</v>
      </c>
      <c r="C2230" s="43" t="s">
        <v>3512</v>
      </c>
      <c r="D2230" s="46">
        <v>80</v>
      </c>
      <c r="E2230" s="24">
        <v>15222.575000000001</v>
      </c>
      <c r="F2230" s="19">
        <f t="shared" si="102"/>
        <v>1217806</v>
      </c>
      <c r="G2230" s="119">
        <v>2368</v>
      </c>
      <c r="H2230" s="26">
        <v>0</v>
      </c>
      <c r="I2230" s="115">
        <f t="shared" si="103"/>
        <v>0</v>
      </c>
      <c r="J2230" s="117">
        <v>2021</v>
      </c>
      <c r="K2230" s="139">
        <f t="shared" si="104"/>
        <v>1217806</v>
      </c>
    </row>
    <row r="2231" spans="2:11">
      <c r="B2231" s="137" t="s">
        <v>5592</v>
      </c>
      <c r="C2231" s="43" t="s">
        <v>2706</v>
      </c>
      <c r="D2231" s="46">
        <v>140</v>
      </c>
      <c r="E2231" s="24">
        <v>9290.6071428571431</v>
      </c>
      <c r="F2231" s="19">
        <f t="shared" si="102"/>
        <v>1300685</v>
      </c>
      <c r="G2231" s="119">
        <v>7686</v>
      </c>
      <c r="H2231" s="26">
        <v>0</v>
      </c>
      <c r="I2231" s="115">
        <f t="shared" si="103"/>
        <v>0</v>
      </c>
      <c r="J2231" s="117">
        <v>2021</v>
      </c>
      <c r="K2231" s="139">
        <f t="shared" si="104"/>
        <v>1300685</v>
      </c>
    </row>
    <row r="2232" spans="2:11">
      <c r="B2232" s="137" t="s">
        <v>5593</v>
      </c>
      <c r="C2232" s="43" t="s">
        <v>3512</v>
      </c>
      <c r="D2232" s="46">
        <v>120</v>
      </c>
      <c r="E2232" s="24">
        <v>13071.375</v>
      </c>
      <c r="F2232" s="19">
        <f t="shared" si="102"/>
        <v>1568565</v>
      </c>
      <c r="G2232" s="119">
        <v>2196</v>
      </c>
      <c r="H2232" s="26">
        <v>0</v>
      </c>
      <c r="I2232" s="115">
        <f t="shared" si="103"/>
        <v>0</v>
      </c>
      <c r="J2232" s="117">
        <v>2021</v>
      </c>
      <c r="K2232" s="139">
        <f t="shared" si="104"/>
        <v>1568565</v>
      </c>
    </row>
    <row r="2233" spans="2:11">
      <c r="B2233" s="137" t="s">
        <v>2817</v>
      </c>
      <c r="C2233" s="43" t="s">
        <v>2707</v>
      </c>
      <c r="D2233" s="46">
        <v>320</v>
      </c>
      <c r="E2233" s="24">
        <v>1976.2906250000001</v>
      </c>
      <c r="F2233" s="19">
        <f t="shared" si="102"/>
        <v>632413</v>
      </c>
      <c r="G2233" s="119">
        <v>2896</v>
      </c>
      <c r="H2233" s="26">
        <v>0</v>
      </c>
      <c r="I2233" s="115">
        <f t="shared" si="103"/>
        <v>0</v>
      </c>
      <c r="J2233" s="117">
        <v>2021</v>
      </c>
      <c r="K2233" s="139">
        <f t="shared" si="104"/>
        <v>632413</v>
      </c>
    </row>
    <row r="2234" spans="2:11">
      <c r="B2234" s="137" t="s">
        <v>5594</v>
      </c>
      <c r="C2234" s="43" t="s">
        <v>2707</v>
      </c>
      <c r="D2234" s="46">
        <v>230</v>
      </c>
      <c r="E2234" s="24">
        <v>3467.3173913043479</v>
      </c>
      <c r="F2234" s="19">
        <f t="shared" si="102"/>
        <v>797483</v>
      </c>
      <c r="G2234" s="119">
        <v>2081.5</v>
      </c>
      <c r="H2234" s="26">
        <v>0</v>
      </c>
      <c r="I2234" s="115">
        <f t="shared" si="103"/>
        <v>0</v>
      </c>
      <c r="J2234" s="117">
        <v>2021</v>
      </c>
      <c r="K2234" s="139">
        <f t="shared" si="104"/>
        <v>797483</v>
      </c>
    </row>
    <row r="2235" spans="2:11">
      <c r="B2235" s="137" t="s">
        <v>2818</v>
      </c>
      <c r="C2235" s="43" t="s">
        <v>2707</v>
      </c>
      <c r="D2235" s="46">
        <v>320</v>
      </c>
      <c r="E2235" s="24">
        <v>1976.2906250000001</v>
      </c>
      <c r="F2235" s="19">
        <f t="shared" si="102"/>
        <v>632413</v>
      </c>
      <c r="G2235" s="119">
        <v>2896</v>
      </c>
      <c r="H2235" s="26">
        <v>0</v>
      </c>
      <c r="I2235" s="115">
        <f t="shared" si="103"/>
        <v>0</v>
      </c>
      <c r="J2235" s="117">
        <v>2021</v>
      </c>
      <c r="K2235" s="139">
        <f t="shared" si="104"/>
        <v>632413</v>
      </c>
    </row>
    <row r="2236" spans="2:11">
      <c r="B2236" s="137" t="s">
        <v>5595</v>
      </c>
      <c r="C2236" s="43" t="s">
        <v>1677</v>
      </c>
      <c r="D2236" s="46">
        <v>110</v>
      </c>
      <c r="E2236" s="24">
        <v>45732</v>
      </c>
      <c r="F2236" s="19">
        <f t="shared" si="102"/>
        <v>5030520</v>
      </c>
      <c r="G2236" s="119">
        <v>1072.5</v>
      </c>
      <c r="H2236" s="26">
        <v>0</v>
      </c>
      <c r="I2236" s="115">
        <f t="shared" si="103"/>
        <v>0</v>
      </c>
      <c r="J2236" s="117">
        <v>2021</v>
      </c>
      <c r="K2236" s="139">
        <f t="shared" si="104"/>
        <v>5030520</v>
      </c>
    </row>
    <row r="2237" spans="2:11">
      <c r="B2237" s="137" t="s">
        <v>5596</v>
      </c>
      <c r="C2237" s="43" t="s">
        <v>1664</v>
      </c>
      <c r="D2237" s="46">
        <v>80</v>
      </c>
      <c r="E2237" s="24">
        <v>46729.662499999999</v>
      </c>
      <c r="F2237" s="19">
        <f t="shared" si="102"/>
        <v>3738373</v>
      </c>
      <c r="G2237" s="119">
        <v>4736</v>
      </c>
      <c r="H2237" s="26">
        <v>0</v>
      </c>
      <c r="I2237" s="115">
        <f t="shared" si="103"/>
        <v>0</v>
      </c>
      <c r="J2237" s="117">
        <v>2021</v>
      </c>
      <c r="K2237" s="139">
        <f t="shared" si="104"/>
        <v>3738373</v>
      </c>
    </row>
    <row r="2238" spans="2:11">
      <c r="B2238" s="137" t="s">
        <v>2819</v>
      </c>
      <c r="C2238" s="43" t="s">
        <v>1638</v>
      </c>
      <c r="D2238" s="46">
        <v>100</v>
      </c>
      <c r="E2238" s="24">
        <v>16997.78</v>
      </c>
      <c r="F2238" s="19">
        <f t="shared" si="102"/>
        <v>1699778</v>
      </c>
      <c r="G2238" s="119">
        <v>1810</v>
      </c>
      <c r="H2238" s="26">
        <v>0</v>
      </c>
      <c r="I2238" s="115">
        <f t="shared" si="103"/>
        <v>0</v>
      </c>
      <c r="J2238" s="117">
        <v>2021</v>
      </c>
      <c r="K2238" s="139">
        <f t="shared" si="104"/>
        <v>1699778</v>
      </c>
    </row>
    <row r="2239" spans="2:11">
      <c r="B2239" s="137" t="s">
        <v>5597</v>
      </c>
      <c r="C2239" s="43" t="s">
        <v>1638</v>
      </c>
      <c r="D2239" s="46">
        <v>140</v>
      </c>
      <c r="E2239" s="24">
        <v>49526.678571428572</v>
      </c>
      <c r="F2239" s="19">
        <f t="shared" si="102"/>
        <v>6933735</v>
      </c>
      <c r="G2239" s="119">
        <v>2534</v>
      </c>
      <c r="H2239" s="26">
        <v>0</v>
      </c>
      <c r="I2239" s="115">
        <f t="shared" si="103"/>
        <v>0</v>
      </c>
      <c r="J2239" s="117">
        <v>2021</v>
      </c>
      <c r="K2239" s="139">
        <f t="shared" si="104"/>
        <v>6933735</v>
      </c>
    </row>
    <row r="2240" spans="2:11">
      <c r="B2240" s="137" t="s">
        <v>5598</v>
      </c>
      <c r="C2240" s="43" t="s">
        <v>1937</v>
      </c>
      <c r="D2240" s="46">
        <v>170</v>
      </c>
      <c r="E2240" s="24">
        <v>23248.352941176472</v>
      </c>
      <c r="F2240" s="19">
        <f t="shared" si="102"/>
        <v>3952220.0000000005</v>
      </c>
      <c r="G2240" s="119">
        <v>1538.5</v>
      </c>
      <c r="H2240" s="26">
        <v>0</v>
      </c>
      <c r="I2240" s="115">
        <f t="shared" si="103"/>
        <v>0</v>
      </c>
      <c r="J2240" s="117">
        <v>2021</v>
      </c>
      <c r="K2240" s="139">
        <f t="shared" si="104"/>
        <v>3952220</v>
      </c>
    </row>
    <row r="2241" spans="2:11">
      <c r="B2241" s="137" t="s">
        <v>5599</v>
      </c>
      <c r="C2241" s="43" t="s">
        <v>3512</v>
      </c>
      <c r="D2241" s="46">
        <v>60</v>
      </c>
      <c r="E2241" s="24">
        <v>13071.383333333333</v>
      </c>
      <c r="F2241" s="19">
        <f t="shared" si="102"/>
        <v>784283</v>
      </c>
      <c r="G2241" s="119">
        <v>1098</v>
      </c>
      <c r="H2241" s="26">
        <v>0</v>
      </c>
      <c r="I2241" s="115">
        <f t="shared" si="103"/>
        <v>0</v>
      </c>
      <c r="J2241" s="117">
        <v>2021</v>
      </c>
      <c r="K2241" s="139">
        <f t="shared" si="104"/>
        <v>784283</v>
      </c>
    </row>
    <row r="2242" spans="2:11">
      <c r="B2242" s="137" t="s">
        <v>5600</v>
      </c>
      <c r="C2242" s="43" t="s">
        <v>3512</v>
      </c>
      <c r="D2242" s="46">
        <v>60</v>
      </c>
      <c r="E2242" s="24">
        <v>15222.583333333334</v>
      </c>
      <c r="F2242" s="19">
        <f t="shared" si="102"/>
        <v>913355</v>
      </c>
      <c r="G2242" s="119">
        <v>888</v>
      </c>
      <c r="H2242" s="26">
        <v>0</v>
      </c>
      <c r="I2242" s="115">
        <f t="shared" si="103"/>
        <v>0</v>
      </c>
      <c r="J2242" s="117">
        <v>2021</v>
      </c>
      <c r="K2242" s="139">
        <f t="shared" si="104"/>
        <v>913355</v>
      </c>
    </row>
    <row r="2243" spans="2:11">
      <c r="B2243" s="137" t="s">
        <v>5601</v>
      </c>
      <c r="C2243" s="43" t="s">
        <v>3512</v>
      </c>
      <c r="D2243" s="46">
        <v>100</v>
      </c>
      <c r="E2243" s="24">
        <v>13071.38</v>
      </c>
      <c r="F2243" s="19">
        <f t="shared" si="102"/>
        <v>1307138</v>
      </c>
      <c r="G2243" s="119">
        <v>5490</v>
      </c>
      <c r="H2243" s="26">
        <v>0</v>
      </c>
      <c r="I2243" s="115">
        <f t="shared" si="103"/>
        <v>0</v>
      </c>
      <c r="J2243" s="117">
        <v>2021</v>
      </c>
      <c r="K2243" s="139">
        <f t="shared" si="104"/>
        <v>1307138</v>
      </c>
    </row>
    <row r="2244" spans="2:11">
      <c r="B2244" s="137" t="s">
        <v>5602</v>
      </c>
      <c r="C2244" s="43" t="s">
        <v>1935</v>
      </c>
      <c r="D2244" s="46">
        <v>90</v>
      </c>
      <c r="E2244" s="24">
        <v>9942.9111111111106</v>
      </c>
      <c r="F2244" s="19">
        <f t="shared" si="102"/>
        <v>894862</v>
      </c>
      <c r="G2244" s="119">
        <v>3888</v>
      </c>
      <c r="H2244" s="26">
        <v>0</v>
      </c>
      <c r="I2244" s="115">
        <f t="shared" si="103"/>
        <v>0</v>
      </c>
      <c r="J2244" s="117">
        <v>2021</v>
      </c>
      <c r="K2244" s="139">
        <f t="shared" si="104"/>
        <v>894862</v>
      </c>
    </row>
    <row r="2245" spans="2:11">
      <c r="B2245" s="137" t="s">
        <v>5603</v>
      </c>
      <c r="C2245" s="43" t="s">
        <v>1935</v>
      </c>
      <c r="D2245" s="46">
        <v>70</v>
      </c>
      <c r="E2245" s="24">
        <v>19753.842857142856</v>
      </c>
      <c r="F2245" s="19">
        <f t="shared" si="102"/>
        <v>1382769</v>
      </c>
      <c r="G2245" s="119">
        <v>2268</v>
      </c>
      <c r="H2245" s="26">
        <v>0</v>
      </c>
      <c r="I2245" s="115">
        <f t="shared" si="103"/>
        <v>0</v>
      </c>
      <c r="J2245" s="117">
        <v>2021</v>
      </c>
      <c r="K2245" s="139">
        <f t="shared" si="104"/>
        <v>1382769</v>
      </c>
    </row>
    <row r="2246" spans="2:11">
      <c r="B2246" s="137" t="s">
        <v>5604</v>
      </c>
      <c r="C2246" s="43" t="s">
        <v>2708</v>
      </c>
      <c r="D2246" s="46">
        <v>200</v>
      </c>
      <c r="E2246" s="24">
        <v>38596.525000000001</v>
      </c>
      <c r="F2246" s="19">
        <f t="shared" si="102"/>
        <v>7719305</v>
      </c>
      <c r="G2246" s="119">
        <v>1950</v>
      </c>
      <c r="H2246" s="26">
        <v>0</v>
      </c>
      <c r="I2246" s="115">
        <f t="shared" si="103"/>
        <v>0</v>
      </c>
      <c r="J2246" s="117">
        <v>2021</v>
      </c>
      <c r="K2246" s="139">
        <f t="shared" si="104"/>
        <v>7719305</v>
      </c>
    </row>
    <row r="2247" spans="2:11">
      <c r="B2247" s="137" t="s">
        <v>5605</v>
      </c>
      <c r="C2247" s="43" t="s">
        <v>2708</v>
      </c>
      <c r="D2247" s="46">
        <v>390</v>
      </c>
      <c r="E2247" s="24">
        <v>35259.1</v>
      </c>
      <c r="F2247" s="19">
        <f t="shared" si="102"/>
        <v>13751049</v>
      </c>
      <c r="G2247" s="119">
        <v>3802.5</v>
      </c>
      <c r="H2247" s="26">
        <v>0</v>
      </c>
      <c r="I2247" s="115">
        <f t="shared" si="103"/>
        <v>0</v>
      </c>
      <c r="J2247" s="117">
        <v>2021</v>
      </c>
      <c r="K2247" s="139">
        <f t="shared" si="104"/>
        <v>13751049</v>
      </c>
    </row>
    <row r="2248" spans="2:11">
      <c r="B2248" s="137" t="s">
        <v>5606</v>
      </c>
      <c r="C2248" s="43" t="s">
        <v>2709</v>
      </c>
      <c r="D2248" s="46">
        <v>90</v>
      </c>
      <c r="E2248" s="24">
        <v>49044.26666666667</v>
      </c>
      <c r="F2248" s="19">
        <f t="shared" si="102"/>
        <v>4413984</v>
      </c>
      <c r="G2248" s="119">
        <v>877.5</v>
      </c>
      <c r="H2248" s="26">
        <v>0</v>
      </c>
      <c r="I2248" s="115">
        <f t="shared" si="103"/>
        <v>0</v>
      </c>
      <c r="J2248" s="117">
        <v>2021</v>
      </c>
      <c r="K2248" s="139">
        <f t="shared" si="104"/>
        <v>4413984</v>
      </c>
    </row>
    <row r="2249" spans="2:11">
      <c r="B2249" s="137" t="s">
        <v>5607</v>
      </c>
      <c r="C2249" s="43" t="s">
        <v>2709</v>
      </c>
      <c r="D2249" s="46">
        <v>110</v>
      </c>
      <c r="E2249" s="24">
        <v>21810.763636363637</v>
      </c>
      <c r="F2249" s="19">
        <f t="shared" si="102"/>
        <v>2399184</v>
      </c>
      <c r="G2249" s="119">
        <v>1072.5</v>
      </c>
      <c r="H2249" s="26">
        <v>0</v>
      </c>
      <c r="I2249" s="115">
        <f t="shared" si="103"/>
        <v>0</v>
      </c>
      <c r="J2249" s="117">
        <v>2021</v>
      </c>
      <c r="K2249" s="139">
        <f t="shared" si="104"/>
        <v>2399184</v>
      </c>
    </row>
    <row r="2250" spans="2:11">
      <c r="B2250" s="137" t="s">
        <v>2820</v>
      </c>
      <c r="C2250" s="43" t="s">
        <v>1996</v>
      </c>
      <c r="D2250" s="46">
        <v>130</v>
      </c>
      <c r="E2250" s="24">
        <v>19130.523076923077</v>
      </c>
      <c r="F2250" s="19">
        <f t="shared" si="102"/>
        <v>2486968</v>
      </c>
      <c r="G2250" s="119">
        <v>2353</v>
      </c>
      <c r="H2250" s="26">
        <v>0</v>
      </c>
      <c r="I2250" s="115">
        <f t="shared" si="103"/>
        <v>0</v>
      </c>
      <c r="J2250" s="117">
        <v>2021</v>
      </c>
      <c r="K2250" s="139">
        <f t="shared" si="104"/>
        <v>2486968</v>
      </c>
    </row>
    <row r="2251" spans="2:11">
      <c r="B2251" s="137" t="s">
        <v>2821</v>
      </c>
      <c r="C2251" s="43" t="s">
        <v>1996</v>
      </c>
      <c r="D2251" s="46">
        <v>140</v>
      </c>
      <c r="E2251" s="24">
        <v>39773.685714285712</v>
      </c>
      <c r="F2251" s="19">
        <f t="shared" si="102"/>
        <v>5568316</v>
      </c>
      <c r="G2251" s="119">
        <v>2534</v>
      </c>
      <c r="H2251" s="26">
        <v>0</v>
      </c>
      <c r="I2251" s="115">
        <f t="shared" si="103"/>
        <v>0</v>
      </c>
      <c r="J2251" s="117">
        <v>2021</v>
      </c>
      <c r="K2251" s="139">
        <f t="shared" si="104"/>
        <v>5568316</v>
      </c>
    </row>
    <row r="2252" spans="2:11">
      <c r="B2252" s="137" t="s">
        <v>2822</v>
      </c>
      <c r="C2252" s="43" t="s">
        <v>1655</v>
      </c>
      <c r="D2252" s="46">
        <v>260</v>
      </c>
      <c r="E2252" s="24">
        <v>15528.91923076923</v>
      </c>
      <c r="F2252" s="19">
        <f t="shared" ref="F2252:F2315" si="105">IFERROR(D2252*E2252,0)</f>
        <v>4037519</v>
      </c>
      <c r="G2252" s="119">
        <v>5070</v>
      </c>
      <c r="H2252" s="26">
        <v>0</v>
      </c>
      <c r="I2252" s="115">
        <f t="shared" ref="I2252:I2315" si="106">IFERROR(G2252*H2252,"")</f>
        <v>0</v>
      </c>
      <c r="J2252" s="117">
        <v>2021</v>
      </c>
      <c r="K2252" s="139">
        <f t="shared" ref="K2252:K2315" si="107">IFERROR(ROUND((F2252+I2252),0),0)</f>
        <v>4037519</v>
      </c>
    </row>
    <row r="2253" spans="2:11">
      <c r="B2253" s="137" t="s">
        <v>5608</v>
      </c>
      <c r="C2253" s="43" t="s">
        <v>1655</v>
      </c>
      <c r="D2253" s="46">
        <v>70</v>
      </c>
      <c r="E2253" s="24">
        <v>13130.528571428571</v>
      </c>
      <c r="F2253" s="19">
        <f t="shared" si="105"/>
        <v>919137</v>
      </c>
      <c r="G2253" s="119">
        <v>1365</v>
      </c>
      <c r="H2253" s="26">
        <v>0</v>
      </c>
      <c r="I2253" s="115">
        <f t="shared" si="106"/>
        <v>0</v>
      </c>
      <c r="J2253" s="117">
        <v>2021</v>
      </c>
      <c r="K2253" s="139">
        <f t="shared" si="107"/>
        <v>919137</v>
      </c>
    </row>
    <row r="2254" spans="2:11">
      <c r="B2254" s="137" t="s">
        <v>2823</v>
      </c>
      <c r="C2254" s="43" t="s">
        <v>1655</v>
      </c>
      <c r="D2254" s="46">
        <v>260</v>
      </c>
      <c r="E2254" s="24">
        <v>15528.91923076923</v>
      </c>
      <c r="F2254" s="19">
        <f t="shared" si="105"/>
        <v>4037519</v>
      </c>
      <c r="G2254" s="119">
        <v>5070</v>
      </c>
      <c r="H2254" s="26">
        <v>0</v>
      </c>
      <c r="I2254" s="115">
        <f t="shared" si="106"/>
        <v>0</v>
      </c>
      <c r="J2254" s="117">
        <v>2021</v>
      </c>
      <c r="K2254" s="139">
        <f t="shared" si="107"/>
        <v>4037519</v>
      </c>
    </row>
    <row r="2255" spans="2:11">
      <c r="B2255" s="137" t="s">
        <v>5609</v>
      </c>
      <c r="C2255" s="43" t="s">
        <v>1655</v>
      </c>
      <c r="D2255" s="46">
        <v>60</v>
      </c>
      <c r="E2255" s="24">
        <v>41382.449999999997</v>
      </c>
      <c r="F2255" s="19">
        <f t="shared" si="105"/>
        <v>2482947</v>
      </c>
      <c r="G2255" s="119">
        <v>1170</v>
      </c>
      <c r="H2255" s="26">
        <v>0</v>
      </c>
      <c r="I2255" s="115">
        <f t="shared" si="106"/>
        <v>0</v>
      </c>
      <c r="J2255" s="117">
        <v>2021</v>
      </c>
      <c r="K2255" s="139">
        <f t="shared" si="107"/>
        <v>2482947</v>
      </c>
    </row>
    <row r="2256" spans="2:11">
      <c r="B2256" s="137" t="s">
        <v>5610</v>
      </c>
      <c r="C2256" s="43" t="s">
        <v>1938</v>
      </c>
      <c r="D2256" s="46">
        <v>210</v>
      </c>
      <c r="E2256" s="24">
        <v>48886.652380952379</v>
      </c>
      <c r="F2256" s="19">
        <f t="shared" si="105"/>
        <v>10266197</v>
      </c>
      <c r="G2256" s="119">
        <v>15372</v>
      </c>
      <c r="H2256" s="26">
        <v>0</v>
      </c>
      <c r="I2256" s="115">
        <f t="shared" si="106"/>
        <v>0</v>
      </c>
      <c r="J2256" s="117">
        <v>2021</v>
      </c>
      <c r="K2256" s="139">
        <f t="shared" si="107"/>
        <v>10266197</v>
      </c>
    </row>
    <row r="2257" spans="2:11">
      <c r="B2257" s="137" t="s">
        <v>5611</v>
      </c>
      <c r="C2257" s="43" t="s">
        <v>2705</v>
      </c>
      <c r="D2257" s="46">
        <v>90</v>
      </c>
      <c r="E2257" s="24">
        <v>14621.7</v>
      </c>
      <c r="F2257" s="19">
        <f t="shared" si="105"/>
        <v>1315953</v>
      </c>
      <c r="G2257" s="119">
        <v>877.5</v>
      </c>
      <c r="H2257" s="26">
        <v>0</v>
      </c>
      <c r="I2257" s="115">
        <f t="shared" si="106"/>
        <v>0</v>
      </c>
      <c r="J2257" s="117">
        <v>2021</v>
      </c>
      <c r="K2257" s="139">
        <f t="shared" si="107"/>
        <v>1315953</v>
      </c>
    </row>
    <row r="2258" spans="2:11">
      <c r="B2258" s="137" t="s">
        <v>5612</v>
      </c>
      <c r="C2258" s="43" t="s">
        <v>2708</v>
      </c>
      <c r="D2258" s="46">
        <v>150</v>
      </c>
      <c r="E2258" s="24">
        <v>17273.233333333334</v>
      </c>
      <c r="F2258" s="19">
        <f t="shared" si="105"/>
        <v>2590985</v>
      </c>
      <c r="G2258" s="119">
        <v>1462.5</v>
      </c>
      <c r="H2258" s="26">
        <v>0</v>
      </c>
      <c r="I2258" s="115">
        <f t="shared" si="106"/>
        <v>0</v>
      </c>
      <c r="J2258" s="117">
        <v>2021</v>
      </c>
      <c r="K2258" s="139">
        <f t="shared" si="107"/>
        <v>2590985</v>
      </c>
    </row>
    <row r="2259" spans="2:11">
      <c r="B2259" s="137" t="s">
        <v>5613</v>
      </c>
      <c r="C2259" s="43" t="s">
        <v>1638</v>
      </c>
      <c r="D2259" s="46">
        <v>70</v>
      </c>
      <c r="E2259" s="24">
        <v>7805.4285714285716</v>
      </c>
      <c r="F2259" s="19">
        <f t="shared" si="105"/>
        <v>546380</v>
      </c>
      <c r="G2259" s="119">
        <v>1900.5</v>
      </c>
      <c r="H2259" s="26">
        <v>0</v>
      </c>
      <c r="I2259" s="115">
        <f t="shared" si="106"/>
        <v>0</v>
      </c>
      <c r="J2259" s="117">
        <v>2021</v>
      </c>
      <c r="K2259" s="139">
        <f t="shared" si="107"/>
        <v>546380</v>
      </c>
    </row>
    <row r="2260" spans="2:11">
      <c r="B2260" s="137" t="s">
        <v>5614</v>
      </c>
      <c r="C2260" s="43" t="s">
        <v>1638</v>
      </c>
      <c r="D2260" s="46">
        <v>100</v>
      </c>
      <c r="E2260" s="24">
        <v>17404.150000000001</v>
      </c>
      <c r="F2260" s="19">
        <f t="shared" si="105"/>
        <v>1740415.0000000002</v>
      </c>
      <c r="G2260" s="119">
        <v>1810</v>
      </c>
      <c r="H2260" s="26">
        <v>0</v>
      </c>
      <c r="I2260" s="115">
        <f t="shared" si="106"/>
        <v>0</v>
      </c>
      <c r="J2260" s="117">
        <v>2021</v>
      </c>
      <c r="K2260" s="139">
        <f t="shared" si="107"/>
        <v>1740415</v>
      </c>
    </row>
    <row r="2261" spans="2:11">
      <c r="B2261" s="137" t="s">
        <v>2824</v>
      </c>
      <c r="C2261" s="43" t="s">
        <v>1680</v>
      </c>
      <c r="D2261" s="46">
        <v>130</v>
      </c>
      <c r="E2261" s="24">
        <v>41795.192307692305</v>
      </c>
      <c r="F2261" s="19">
        <f t="shared" si="105"/>
        <v>5433375</v>
      </c>
      <c r="G2261" s="119">
        <v>9516</v>
      </c>
      <c r="H2261" s="26">
        <v>0</v>
      </c>
      <c r="I2261" s="115">
        <f t="shared" si="106"/>
        <v>0</v>
      </c>
      <c r="J2261" s="117">
        <v>2021</v>
      </c>
      <c r="K2261" s="139">
        <f t="shared" si="107"/>
        <v>5433375</v>
      </c>
    </row>
    <row r="2262" spans="2:11">
      <c r="B2262" s="137" t="s">
        <v>5615</v>
      </c>
      <c r="C2262" s="43" t="s">
        <v>3512</v>
      </c>
      <c r="D2262" s="46">
        <v>230</v>
      </c>
      <c r="E2262" s="24">
        <v>6977.7</v>
      </c>
      <c r="F2262" s="19">
        <f t="shared" si="105"/>
        <v>1604871</v>
      </c>
      <c r="G2262" s="119">
        <v>12627</v>
      </c>
      <c r="H2262" s="26">
        <v>0</v>
      </c>
      <c r="I2262" s="115">
        <f t="shared" si="106"/>
        <v>0</v>
      </c>
      <c r="J2262" s="117">
        <v>2021</v>
      </c>
      <c r="K2262" s="139">
        <f t="shared" si="107"/>
        <v>1604871</v>
      </c>
    </row>
    <row r="2263" spans="2:11">
      <c r="B2263" s="137" t="s">
        <v>2825</v>
      </c>
      <c r="C2263" s="43" t="s">
        <v>1680</v>
      </c>
      <c r="D2263" s="46">
        <v>200</v>
      </c>
      <c r="E2263" s="24">
        <v>17262.47</v>
      </c>
      <c r="F2263" s="19">
        <f t="shared" si="105"/>
        <v>3452494</v>
      </c>
      <c r="G2263" s="119">
        <v>14640</v>
      </c>
      <c r="H2263" s="26">
        <v>0</v>
      </c>
      <c r="I2263" s="115">
        <f t="shared" si="106"/>
        <v>0</v>
      </c>
      <c r="J2263" s="117">
        <v>2021</v>
      </c>
      <c r="K2263" s="139">
        <f t="shared" si="107"/>
        <v>3452494</v>
      </c>
    </row>
    <row r="2264" spans="2:11">
      <c r="B2264" s="137" t="s">
        <v>3645</v>
      </c>
      <c r="C2264" s="43" t="s">
        <v>3512</v>
      </c>
      <c r="D2264" s="46">
        <v>50</v>
      </c>
      <c r="E2264" s="24">
        <v>3663.4</v>
      </c>
      <c r="F2264" s="19">
        <f t="shared" si="105"/>
        <v>183170</v>
      </c>
      <c r="G2264" s="119">
        <v>1830</v>
      </c>
      <c r="H2264" s="26">
        <v>211.18251366120219</v>
      </c>
      <c r="I2264" s="115">
        <f t="shared" si="106"/>
        <v>386464</v>
      </c>
      <c r="J2264" s="117">
        <v>2021</v>
      </c>
      <c r="K2264" s="139">
        <f t="shared" si="107"/>
        <v>569634</v>
      </c>
    </row>
    <row r="2265" spans="2:11">
      <c r="B2265" s="137" t="s">
        <v>5616</v>
      </c>
      <c r="C2265" s="43" t="s">
        <v>3512</v>
      </c>
      <c r="D2265" s="46">
        <v>30</v>
      </c>
      <c r="E2265" s="24">
        <v>13071.366666666667</v>
      </c>
      <c r="F2265" s="19">
        <f t="shared" si="105"/>
        <v>392141</v>
      </c>
      <c r="G2265" s="119">
        <v>1098</v>
      </c>
      <c r="H2265" s="26">
        <v>0</v>
      </c>
      <c r="I2265" s="115">
        <f t="shared" si="106"/>
        <v>0</v>
      </c>
      <c r="J2265" s="117">
        <v>2021</v>
      </c>
      <c r="K2265" s="139">
        <f t="shared" si="107"/>
        <v>392141</v>
      </c>
    </row>
    <row r="2266" spans="2:11">
      <c r="B2266" s="137" t="s">
        <v>5617</v>
      </c>
      <c r="C2266" s="43" t="s">
        <v>3512</v>
      </c>
      <c r="D2266" s="46">
        <v>30</v>
      </c>
      <c r="E2266" s="24">
        <v>13071.366666666667</v>
      </c>
      <c r="F2266" s="19">
        <f t="shared" si="105"/>
        <v>392141</v>
      </c>
      <c r="G2266" s="119">
        <v>1647</v>
      </c>
      <c r="H2266" s="26">
        <v>0</v>
      </c>
      <c r="I2266" s="115">
        <f t="shared" si="106"/>
        <v>0</v>
      </c>
      <c r="J2266" s="117">
        <v>2021</v>
      </c>
      <c r="K2266" s="139">
        <f t="shared" si="107"/>
        <v>392141</v>
      </c>
    </row>
    <row r="2267" spans="2:11">
      <c r="B2267" s="137" t="s">
        <v>5618</v>
      </c>
      <c r="C2267" s="43" t="s">
        <v>803</v>
      </c>
      <c r="D2267" s="46">
        <v>40</v>
      </c>
      <c r="E2267" s="24">
        <v>55460.800000000003</v>
      </c>
      <c r="F2267" s="19">
        <f t="shared" si="105"/>
        <v>2218432</v>
      </c>
      <c r="G2267" s="119">
        <v>732</v>
      </c>
      <c r="H2267" s="26">
        <v>0</v>
      </c>
      <c r="I2267" s="115">
        <f t="shared" si="106"/>
        <v>0</v>
      </c>
      <c r="J2267" s="117">
        <v>2021</v>
      </c>
      <c r="K2267" s="139">
        <f t="shared" si="107"/>
        <v>2218432</v>
      </c>
    </row>
    <row r="2268" spans="2:11">
      <c r="B2268" s="137" t="s">
        <v>3646</v>
      </c>
      <c r="C2268" s="43" t="s">
        <v>3512</v>
      </c>
      <c r="D2268" s="46">
        <v>30</v>
      </c>
      <c r="E2268" s="24">
        <v>9810.1333333333332</v>
      </c>
      <c r="F2268" s="19">
        <f t="shared" si="105"/>
        <v>294304</v>
      </c>
      <c r="G2268" s="119">
        <v>1098</v>
      </c>
      <c r="H2268" s="26">
        <v>391.1366120218579</v>
      </c>
      <c r="I2268" s="115">
        <f t="shared" si="106"/>
        <v>429468</v>
      </c>
      <c r="J2268" s="117">
        <v>2021</v>
      </c>
      <c r="K2268" s="139">
        <f t="shared" si="107"/>
        <v>723772</v>
      </c>
    </row>
    <row r="2269" spans="2:11">
      <c r="B2269" s="137" t="s">
        <v>3647</v>
      </c>
      <c r="C2269" s="43" t="s">
        <v>3512</v>
      </c>
      <c r="D2269" s="46">
        <v>40</v>
      </c>
      <c r="E2269" s="24">
        <v>1831.7</v>
      </c>
      <c r="F2269" s="19">
        <f t="shared" si="105"/>
        <v>73268</v>
      </c>
      <c r="G2269" s="119">
        <v>732</v>
      </c>
      <c r="H2269" s="26">
        <v>211.18306010928961</v>
      </c>
      <c r="I2269" s="115">
        <f t="shared" si="106"/>
        <v>154586</v>
      </c>
      <c r="J2269" s="117">
        <v>2021</v>
      </c>
      <c r="K2269" s="139">
        <f t="shared" si="107"/>
        <v>227854</v>
      </c>
    </row>
    <row r="2270" spans="2:11">
      <c r="B2270" s="137" t="s">
        <v>5619</v>
      </c>
      <c r="C2270" s="43" t="s">
        <v>3512</v>
      </c>
      <c r="D2270" s="46">
        <v>30</v>
      </c>
      <c r="E2270" s="24">
        <v>74071.133333333331</v>
      </c>
      <c r="F2270" s="19">
        <f t="shared" si="105"/>
        <v>2222134</v>
      </c>
      <c r="G2270" s="119">
        <v>1647</v>
      </c>
      <c r="H2270" s="26">
        <v>0</v>
      </c>
      <c r="I2270" s="115">
        <f t="shared" si="106"/>
        <v>0</v>
      </c>
      <c r="J2270" s="117">
        <v>2021</v>
      </c>
      <c r="K2270" s="139">
        <f t="shared" si="107"/>
        <v>2222134</v>
      </c>
    </row>
    <row r="2271" spans="2:11">
      <c r="B2271" s="137" t="s">
        <v>2826</v>
      </c>
      <c r="C2271" s="43" t="s">
        <v>2346</v>
      </c>
      <c r="D2271" s="46">
        <v>20</v>
      </c>
      <c r="E2271" s="24">
        <v>13345</v>
      </c>
      <c r="F2271" s="19">
        <f t="shared" si="105"/>
        <v>266900</v>
      </c>
      <c r="G2271" s="119">
        <v>478</v>
      </c>
      <c r="H2271" s="26">
        <v>0</v>
      </c>
      <c r="I2271" s="115">
        <f t="shared" si="106"/>
        <v>0</v>
      </c>
      <c r="J2271" s="117">
        <v>2021</v>
      </c>
      <c r="K2271" s="139">
        <f t="shared" si="107"/>
        <v>266900</v>
      </c>
    </row>
    <row r="2272" spans="2:11">
      <c r="B2272" s="137" t="s">
        <v>2827</v>
      </c>
      <c r="C2272" s="43" t="s">
        <v>2346</v>
      </c>
      <c r="D2272" s="46">
        <v>80</v>
      </c>
      <c r="E2272" s="24">
        <v>17022.474999999999</v>
      </c>
      <c r="F2272" s="19">
        <f t="shared" si="105"/>
        <v>1361798</v>
      </c>
      <c r="G2272" s="119">
        <v>1912</v>
      </c>
      <c r="H2272" s="26">
        <v>0</v>
      </c>
      <c r="I2272" s="115">
        <f t="shared" si="106"/>
        <v>0</v>
      </c>
      <c r="J2272" s="117">
        <v>2021</v>
      </c>
      <c r="K2272" s="139">
        <f t="shared" si="107"/>
        <v>1361798</v>
      </c>
    </row>
    <row r="2273" spans="2:11">
      <c r="B2273" s="137" t="s">
        <v>5620</v>
      </c>
      <c r="C2273" s="43" t="s">
        <v>2464</v>
      </c>
      <c r="D2273" s="46">
        <v>240</v>
      </c>
      <c r="E2273" s="24">
        <v>38985.933333333334</v>
      </c>
      <c r="F2273" s="19">
        <f t="shared" si="105"/>
        <v>9356624</v>
      </c>
      <c r="G2273" s="119">
        <v>2340</v>
      </c>
      <c r="H2273" s="26">
        <v>0</v>
      </c>
      <c r="I2273" s="115">
        <f t="shared" si="106"/>
        <v>0</v>
      </c>
      <c r="J2273" s="117">
        <v>2021</v>
      </c>
      <c r="K2273" s="139">
        <f t="shared" si="107"/>
        <v>9356624</v>
      </c>
    </row>
    <row r="2274" spans="2:11">
      <c r="B2274" s="137" t="s">
        <v>5621</v>
      </c>
      <c r="C2274" s="43" t="s">
        <v>2464</v>
      </c>
      <c r="D2274" s="46">
        <v>190</v>
      </c>
      <c r="E2274" s="24">
        <v>62834.34210526316</v>
      </c>
      <c r="F2274" s="19">
        <f t="shared" si="105"/>
        <v>11938525</v>
      </c>
      <c r="G2274" s="119">
        <v>1852.5</v>
      </c>
      <c r="H2274" s="26">
        <v>0</v>
      </c>
      <c r="I2274" s="115">
        <f t="shared" si="106"/>
        <v>0</v>
      </c>
      <c r="J2274" s="117">
        <v>2021</v>
      </c>
      <c r="K2274" s="139">
        <f t="shared" si="107"/>
        <v>11938525</v>
      </c>
    </row>
    <row r="2275" spans="2:11">
      <c r="B2275" s="137" t="s">
        <v>5622</v>
      </c>
      <c r="C2275" s="43" t="s">
        <v>2710</v>
      </c>
      <c r="D2275" s="46">
        <v>160</v>
      </c>
      <c r="E2275" s="24">
        <v>29942.012500000001</v>
      </c>
      <c r="F2275" s="19">
        <f t="shared" si="105"/>
        <v>4790722</v>
      </c>
      <c r="G2275" s="119">
        <v>2896</v>
      </c>
      <c r="H2275" s="26">
        <v>0</v>
      </c>
      <c r="I2275" s="115">
        <f t="shared" si="106"/>
        <v>0</v>
      </c>
      <c r="J2275" s="117">
        <v>2021</v>
      </c>
      <c r="K2275" s="139">
        <f t="shared" si="107"/>
        <v>4790722</v>
      </c>
    </row>
    <row r="2276" spans="2:11">
      <c r="B2276" s="137" t="s">
        <v>5623</v>
      </c>
      <c r="C2276" s="43" t="s">
        <v>2710</v>
      </c>
      <c r="D2276" s="46">
        <v>140</v>
      </c>
      <c r="E2276" s="24">
        <v>31136.878571428573</v>
      </c>
      <c r="F2276" s="19">
        <f t="shared" si="105"/>
        <v>4359163</v>
      </c>
      <c r="G2276" s="119">
        <v>2534</v>
      </c>
      <c r="H2276" s="26">
        <v>0</v>
      </c>
      <c r="I2276" s="115">
        <f t="shared" si="106"/>
        <v>0</v>
      </c>
      <c r="J2276" s="117">
        <v>2021</v>
      </c>
      <c r="K2276" s="139">
        <f t="shared" si="107"/>
        <v>4359163</v>
      </c>
    </row>
    <row r="2277" spans="2:11">
      <c r="B2277" s="137" t="s">
        <v>5624</v>
      </c>
      <c r="C2277" s="43" t="s">
        <v>3512</v>
      </c>
      <c r="D2277" s="46">
        <v>160</v>
      </c>
      <c r="E2277" s="24">
        <v>16883.712500000001</v>
      </c>
      <c r="F2277" s="19">
        <f t="shared" si="105"/>
        <v>2701394</v>
      </c>
      <c r="G2277" s="119">
        <v>1560</v>
      </c>
      <c r="H2277" s="26">
        <v>0</v>
      </c>
      <c r="I2277" s="115">
        <f t="shared" si="106"/>
        <v>0</v>
      </c>
      <c r="J2277" s="117">
        <v>2021</v>
      </c>
      <c r="K2277" s="139">
        <f t="shared" si="107"/>
        <v>2701394</v>
      </c>
    </row>
    <row r="2278" spans="2:11">
      <c r="B2278" s="137" t="s">
        <v>5625</v>
      </c>
      <c r="C2278" s="43" t="s">
        <v>3512</v>
      </c>
      <c r="D2278" s="46">
        <v>120</v>
      </c>
      <c r="E2278" s="24">
        <v>16883.708333333332</v>
      </c>
      <c r="F2278" s="19">
        <f t="shared" si="105"/>
        <v>2026044.9999999998</v>
      </c>
      <c r="G2278" s="119">
        <v>1170</v>
      </c>
      <c r="H2278" s="26">
        <v>0</v>
      </c>
      <c r="I2278" s="115">
        <f t="shared" si="106"/>
        <v>0</v>
      </c>
      <c r="J2278" s="117">
        <v>2021</v>
      </c>
      <c r="K2278" s="139">
        <f t="shared" si="107"/>
        <v>2026045</v>
      </c>
    </row>
    <row r="2279" spans="2:11">
      <c r="B2279" s="137" t="s">
        <v>5626</v>
      </c>
      <c r="C2279" s="43" t="s">
        <v>3512</v>
      </c>
      <c r="D2279" s="46">
        <v>230</v>
      </c>
      <c r="E2279" s="24">
        <v>15222.578260869564</v>
      </c>
      <c r="F2279" s="19">
        <f t="shared" si="105"/>
        <v>3501193</v>
      </c>
      <c r="G2279" s="119">
        <v>4163</v>
      </c>
      <c r="H2279" s="26">
        <v>0</v>
      </c>
      <c r="I2279" s="115">
        <f t="shared" si="106"/>
        <v>0</v>
      </c>
      <c r="J2279" s="117">
        <v>2021</v>
      </c>
      <c r="K2279" s="139">
        <f t="shared" si="107"/>
        <v>3501193</v>
      </c>
    </row>
    <row r="2280" spans="2:11">
      <c r="B2280" s="137" t="s">
        <v>5627</v>
      </c>
      <c r="C2280" s="43" t="s">
        <v>3512</v>
      </c>
      <c r="D2280" s="46">
        <v>90</v>
      </c>
      <c r="E2280" s="24">
        <v>15222.577777777778</v>
      </c>
      <c r="F2280" s="19">
        <f t="shared" si="105"/>
        <v>1370032</v>
      </c>
      <c r="G2280" s="119">
        <v>1629</v>
      </c>
      <c r="H2280" s="26">
        <v>0</v>
      </c>
      <c r="I2280" s="115">
        <f t="shared" si="106"/>
        <v>0</v>
      </c>
      <c r="J2280" s="117">
        <v>2021</v>
      </c>
      <c r="K2280" s="139">
        <f t="shared" si="107"/>
        <v>1370032</v>
      </c>
    </row>
    <row r="2281" spans="2:11">
      <c r="B2281" s="137" t="s">
        <v>5628</v>
      </c>
      <c r="C2281" s="43" t="s">
        <v>2320</v>
      </c>
      <c r="D2281" s="46">
        <v>130</v>
      </c>
      <c r="E2281" s="24">
        <v>33537.369230769233</v>
      </c>
      <c r="F2281" s="19">
        <f t="shared" si="105"/>
        <v>4359858</v>
      </c>
      <c r="G2281" s="119">
        <v>7137</v>
      </c>
      <c r="H2281" s="26">
        <v>0</v>
      </c>
      <c r="I2281" s="115">
        <f t="shared" si="106"/>
        <v>0</v>
      </c>
      <c r="J2281" s="117">
        <v>2021</v>
      </c>
      <c r="K2281" s="139">
        <f t="shared" si="107"/>
        <v>4359858</v>
      </c>
    </row>
    <row r="2282" spans="2:11">
      <c r="B2282" s="137" t="s">
        <v>5629</v>
      </c>
      <c r="C2282" s="43" t="s">
        <v>2346</v>
      </c>
      <c r="D2282" s="46">
        <v>60</v>
      </c>
      <c r="E2282" s="24">
        <v>28379.383333333335</v>
      </c>
      <c r="F2282" s="19">
        <f t="shared" si="105"/>
        <v>1702763</v>
      </c>
      <c r="G2282" s="119">
        <v>2151</v>
      </c>
      <c r="H2282" s="26">
        <v>0</v>
      </c>
      <c r="I2282" s="115">
        <f t="shared" si="106"/>
        <v>0</v>
      </c>
      <c r="J2282" s="117">
        <v>2021</v>
      </c>
      <c r="K2282" s="139">
        <f t="shared" si="107"/>
        <v>1702763</v>
      </c>
    </row>
    <row r="2283" spans="2:11">
      <c r="B2283" s="137" t="s">
        <v>5630</v>
      </c>
      <c r="C2283" s="43" t="s">
        <v>2346</v>
      </c>
      <c r="D2283" s="46">
        <v>120</v>
      </c>
      <c r="E2283" s="24">
        <v>9759.6916666666675</v>
      </c>
      <c r="F2283" s="19">
        <f t="shared" si="105"/>
        <v>1171163</v>
      </c>
      <c r="G2283" s="119">
        <v>4302</v>
      </c>
      <c r="H2283" s="26">
        <v>0</v>
      </c>
      <c r="I2283" s="115">
        <f t="shared" si="106"/>
        <v>0</v>
      </c>
      <c r="J2283" s="117">
        <v>2021</v>
      </c>
      <c r="K2283" s="139">
        <f t="shared" si="107"/>
        <v>1171163</v>
      </c>
    </row>
    <row r="2284" spans="2:11">
      <c r="B2284" s="137" t="s">
        <v>5631</v>
      </c>
      <c r="C2284" s="43" t="s">
        <v>3512</v>
      </c>
      <c r="D2284" s="46">
        <v>40</v>
      </c>
      <c r="E2284" s="24">
        <v>16883.7</v>
      </c>
      <c r="F2284" s="19">
        <f t="shared" si="105"/>
        <v>675348</v>
      </c>
      <c r="G2284" s="119">
        <v>390</v>
      </c>
      <c r="H2284" s="26">
        <v>0</v>
      </c>
      <c r="I2284" s="115">
        <f t="shared" si="106"/>
        <v>0</v>
      </c>
      <c r="J2284" s="117">
        <v>2021</v>
      </c>
      <c r="K2284" s="139">
        <f t="shared" si="107"/>
        <v>675348</v>
      </c>
    </row>
    <row r="2285" spans="2:11">
      <c r="B2285" s="137" t="s">
        <v>5632</v>
      </c>
      <c r="C2285" s="43" t="s">
        <v>3512</v>
      </c>
      <c r="D2285" s="46">
        <v>60</v>
      </c>
      <c r="E2285" s="24">
        <v>16883.716666666667</v>
      </c>
      <c r="F2285" s="19">
        <f t="shared" si="105"/>
        <v>1013023</v>
      </c>
      <c r="G2285" s="119">
        <v>585</v>
      </c>
      <c r="H2285" s="26">
        <v>0</v>
      </c>
      <c r="I2285" s="115">
        <f t="shared" si="106"/>
        <v>0</v>
      </c>
      <c r="J2285" s="117">
        <v>2021</v>
      </c>
      <c r="K2285" s="139">
        <f t="shared" si="107"/>
        <v>1013023</v>
      </c>
    </row>
    <row r="2286" spans="2:11">
      <c r="B2286" s="137" t="s">
        <v>5633</v>
      </c>
      <c r="C2286" s="43" t="s">
        <v>2713</v>
      </c>
      <c r="D2286" s="46">
        <v>50</v>
      </c>
      <c r="E2286" s="24">
        <v>70453.100000000006</v>
      </c>
      <c r="F2286" s="19">
        <f t="shared" si="105"/>
        <v>3522655.0000000005</v>
      </c>
      <c r="G2286" s="119">
        <v>1462.5</v>
      </c>
      <c r="H2286" s="26">
        <v>0</v>
      </c>
      <c r="I2286" s="115">
        <f t="shared" si="106"/>
        <v>0</v>
      </c>
      <c r="J2286" s="117">
        <v>2021</v>
      </c>
      <c r="K2286" s="139">
        <f t="shared" si="107"/>
        <v>3522655</v>
      </c>
    </row>
    <row r="2287" spans="2:11">
      <c r="B2287" s="137" t="s">
        <v>5634</v>
      </c>
      <c r="C2287" s="43" t="s">
        <v>2713</v>
      </c>
      <c r="D2287" s="46">
        <v>90</v>
      </c>
      <c r="E2287" s="24">
        <v>33039.26666666667</v>
      </c>
      <c r="F2287" s="19">
        <f t="shared" si="105"/>
        <v>2973534.0000000005</v>
      </c>
      <c r="G2287" s="119">
        <v>1755</v>
      </c>
      <c r="H2287" s="26">
        <v>0</v>
      </c>
      <c r="I2287" s="115">
        <f t="shared" si="106"/>
        <v>0</v>
      </c>
      <c r="J2287" s="117">
        <v>2021</v>
      </c>
      <c r="K2287" s="139">
        <f t="shared" si="107"/>
        <v>2973534</v>
      </c>
    </row>
    <row r="2288" spans="2:11">
      <c r="B2288" s="137" t="s">
        <v>5635</v>
      </c>
      <c r="C2288" s="43" t="s">
        <v>2714</v>
      </c>
      <c r="D2288" s="46">
        <v>120</v>
      </c>
      <c r="E2288" s="24">
        <v>16900.141666666666</v>
      </c>
      <c r="F2288" s="19">
        <f t="shared" si="105"/>
        <v>2028017</v>
      </c>
      <c r="G2288" s="119">
        <v>2340</v>
      </c>
      <c r="H2288" s="26">
        <v>0</v>
      </c>
      <c r="I2288" s="115">
        <f t="shared" si="106"/>
        <v>0</v>
      </c>
      <c r="J2288" s="117">
        <v>2021</v>
      </c>
      <c r="K2288" s="139">
        <f t="shared" si="107"/>
        <v>2028017</v>
      </c>
    </row>
    <row r="2289" spans="2:11">
      <c r="B2289" s="137" t="s">
        <v>5636</v>
      </c>
      <c r="C2289" s="43" t="s">
        <v>2714</v>
      </c>
      <c r="D2289" s="46">
        <v>130</v>
      </c>
      <c r="E2289" s="24">
        <v>42050.13846153846</v>
      </c>
      <c r="F2289" s="19">
        <f t="shared" si="105"/>
        <v>5466518</v>
      </c>
      <c r="G2289" s="119">
        <v>2535</v>
      </c>
      <c r="H2289" s="26">
        <v>0</v>
      </c>
      <c r="I2289" s="115">
        <f t="shared" si="106"/>
        <v>0</v>
      </c>
      <c r="J2289" s="117">
        <v>2021</v>
      </c>
      <c r="K2289" s="139">
        <f t="shared" si="107"/>
        <v>5466518</v>
      </c>
    </row>
    <row r="2290" spans="2:11">
      <c r="B2290" s="137" t="s">
        <v>5637</v>
      </c>
      <c r="C2290" s="43" t="s">
        <v>1682</v>
      </c>
      <c r="D2290" s="46">
        <v>110</v>
      </c>
      <c r="E2290" s="24">
        <v>94464.863636363632</v>
      </c>
      <c r="F2290" s="19">
        <f t="shared" si="105"/>
        <v>10391135</v>
      </c>
      <c r="G2290" s="119">
        <v>6798</v>
      </c>
      <c r="H2290" s="26">
        <v>0</v>
      </c>
      <c r="I2290" s="115">
        <f t="shared" si="106"/>
        <v>0</v>
      </c>
      <c r="J2290" s="117">
        <v>2021</v>
      </c>
      <c r="K2290" s="139">
        <f t="shared" si="107"/>
        <v>10391135</v>
      </c>
    </row>
    <row r="2291" spans="2:11">
      <c r="B2291" s="137" t="s">
        <v>10116</v>
      </c>
      <c r="C2291" s="43" t="s">
        <v>1679</v>
      </c>
      <c r="D2291" s="46">
        <v>50</v>
      </c>
      <c r="E2291" s="24">
        <v>14690.7</v>
      </c>
      <c r="F2291" s="19">
        <f t="shared" si="105"/>
        <v>734535</v>
      </c>
      <c r="G2291" s="119">
        <v>3660</v>
      </c>
      <c r="H2291" s="26">
        <v>0</v>
      </c>
      <c r="I2291" s="115">
        <f t="shared" si="106"/>
        <v>0</v>
      </c>
      <c r="J2291" s="117">
        <v>2021</v>
      </c>
      <c r="K2291" s="139">
        <f t="shared" si="107"/>
        <v>734535</v>
      </c>
    </row>
    <row r="2292" spans="2:11">
      <c r="B2292" s="137" t="s">
        <v>5638</v>
      </c>
      <c r="C2292" s="43" t="s">
        <v>1677</v>
      </c>
      <c r="D2292" s="46">
        <v>60</v>
      </c>
      <c r="E2292" s="24">
        <v>47222.666666666664</v>
      </c>
      <c r="F2292" s="19">
        <f t="shared" si="105"/>
        <v>2833360</v>
      </c>
      <c r="G2292" s="119">
        <v>1170</v>
      </c>
      <c r="H2292" s="26">
        <v>0</v>
      </c>
      <c r="I2292" s="115">
        <f t="shared" si="106"/>
        <v>0</v>
      </c>
      <c r="J2292" s="117">
        <v>2021</v>
      </c>
      <c r="K2292" s="139">
        <f t="shared" si="107"/>
        <v>2833360</v>
      </c>
    </row>
    <row r="2293" spans="2:11">
      <c r="B2293" s="137" t="s">
        <v>5639</v>
      </c>
      <c r="C2293" s="43" t="s">
        <v>1677</v>
      </c>
      <c r="D2293" s="46">
        <v>50</v>
      </c>
      <c r="E2293" s="24">
        <v>26283.22</v>
      </c>
      <c r="F2293" s="19">
        <f t="shared" si="105"/>
        <v>1314161</v>
      </c>
      <c r="G2293" s="119">
        <v>975</v>
      </c>
      <c r="H2293" s="26">
        <v>0</v>
      </c>
      <c r="I2293" s="115">
        <f t="shared" si="106"/>
        <v>0</v>
      </c>
      <c r="J2293" s="117">
        <v>2021</v>
      </c>
      <c r="K2293" s="139">
        <f t="shared" si="107"/>
        <v>1314161</v>
      </c>
    </row>
    <row r="2294" spans="2:11">
      <c r="B2294" s="137" t="s">
        <v>3648</v>
      </c>
      <c r="C2294" s="43" t="s">
        <v>3512</v>
      </c>
      <c r="D2294" s="46">
        <v>30</v>
      </c>
      <c r="E2294" s="24">
        <v>7977.3666666666668</v>
      </c>
      <c r="F2294" s="19">
        <f t="shared" si="105"/>
        <v>239321</v>
      </c>
      <c r="G2294" s="119">
        <v>1236</v>
      </c>
      <c r="H2294" s="26">
        <v>258.49271844660194</v>
      </c>
      <c r="I2294" s="115">
        <f t="shared" si="106"/>
        <v>319497</v>
      </c>
      <c r="J2294" s="117">
        <v>2021</v>
      </c>
      <c r="K2294" s="139">
        <f t="shared" si="107"/>
        <v>558818</v>
      </c>
    </row>
    <row r="2295" spans="2:11">
      <c r="B2295" s="137" t="s">
        <v>3649</v>
      </c>
      <c r="C2295" s="43" t="s">
        <v>3512</v>
      </c>
      <c r="D2295" s="46">
        <v>60</v>
      </c>
      <c r="E2295" s="24">
        <v>7977.35</v>
      </c>
      <c r="F2295" s="19">
        <f t="shared" si="105"/>
        <v>478641</v>
      </c>
      <c r="G2295" s="119">
        <v>2472</v>
      </c>
      <c r="H2295" s="26">
        <v>258.49312297734627</v>
      </c>
      <c r="I2295" s="115">
        <f t="shared" si="106"/>
        <v>638995</v>
      </c>
      <c r="J2295" s="117">
        <v>2021</v>
      </c>
      <c r="K2295" s="139">
        <f t="shared" si="107"/>
        <v>1117636</v>
      </c>
    </row>
    <row r="2296" spans="2:11">
      <c r="B2296" s="137" t="s">
        <v>5640</v>
      </c>
      <c r="C2296" s="43" t="s">
        <v>1677</v>
      </c>
      <c r="D2296" s="46">
        <v>110</v>
      </c>
      <c r="E2296" s="24">
        <v>40227.118181818179</v>
      </c>
      <c r="F2296" s="19">
        <f t="shared" si="105"/>
        <v>4424983</v>
      </c>
      <c r="G2296" s="119">
        <v>1072.5</v>
      </c>
      <c r="H2296" s="26">
        <v>0</v>
      </c>
      <c r="I2296" s="115">
        <f t="shared" si="106"/>
        <v>0</v>
      </c>
      <c r="J2296" s="117">
        <v>2021</v>
      </c>
      <c r="K2296" s="139">
        <f t="shared" si="107"/>
        <v>4424983</v>
      </c>
    </row>
    <row r="2297" spans="2:11">
      <c r="B2297" s="137" t="s">
        <v>5641</v>
      </c>
      <c r="C2297" s="43" t="s">
        <v>1677</v>
      </c>
      <c r="D2297" s="46">
        <v>110</v>
      </c>
      <c r="E2297" s="24">
        <v>78715.218181818185</v>
      </c>
      <c r="F2297" s="19">
        <f t="shared" si="105"/>
        <v>8658674</v>
      </c>
      <c r="G2297" s="119">
        <v>1072.5</v>
      </c>
      <c r="H2297" s="26">
        <v>0</v>
      </c>
      <c r="I2297" s="115">
        <f t="shared" si="106"/>
        <v>0</v>
      </c>
      <c r="J2297" s="117">
        <v>2021</v>
      </c>
      <c r="K2297" s="139">
        <f t="shared" si="107"/>
        <v>8658674</v>
      </c>
    </row>
    <row r="2298" spans="2:11">
      <c r="B2298" s="137" t="s">
        <v>5642</v>
      </c>
      <c r="C2298" s="43" t="s">
        <v>1682</v>
      </c>
      <c r="D2298" s="46">
        <v>60</v>
      </c>
      <c r="E2298" s="24">
        <v>53266.35</v>
      </c>
      <c r="F2298" s="19">
        <f t="shared" si="105"/>
        <v>3195981</v>
      </c>
      <c r="G2298" s="119">
        <v>4944</v>
      </c>
      <c r="H2298" s="26">
        <v>0</v>
      </c>
      <c r="I2298" s="115">
        <f t="shared" si="106"/>
        <v>0</v>
      </c>
      <c r="J2298" s="117">
        <v>2021</v>
      </c>
      <c r="K2298" s="139">
        <f t="shared" si="107"/>
        <v>3195981</v>
      </c>
    </row>
    <row r="2299" spans="2:11">
      <c r="B2299" s="137" t="s">
        <v>10117</v>
      </c>
      <c r="C2299" s="43" t="s">
        <v>1679</v>
      </c>
      <c r="D2299" s="46">
        <v>100</v>
      </c>
      <c r="E2299" s="24">
        <v>28644.9</v>
      </c>
      <c r="F2299" s="19">
        <f t="shared" si="105"/>
        <v>2864490</v>
      </c>
      <c r="G2299" s="119">
        <v>7320</v>
      </c>
      <c r="H2299" s="26">
        <v>0</v>
      </c>
      <c r="I2299" s="115">
        <f t="shared" si="106"/>
        <v>0</v>
      </c>
      <c r="J2299" s="117">
        <v>2021</v>
      </c>
      <c r="K2299" s="139">
        <f t="shared" si="107"/>
        <v>2864490</v>
      </c>
    </row>
    <row r="2300" spans="2:11">
      <c r="B2300" s="137" t="s">
        <v>5643</v>
      </c>
      <c r="C2300" s="43" t="s">
        <v>2712</v>
      </c>
      <c r="D2300" s="46">
        <v>110</v>
      </c>
      <c r="E2300" s="24">
        <v>65879.899999999994</v>
      </c>
      <c r="F2300" s="19">
        <f t="shared" si="105"/>
        <v>7246788.9999999991</v>
      </c>
      <c r="G2300" s="119">
        <v>9064</v>
      </c>
      <c r="H2300" s="26">
        <v>0</v>
      </c>
      <c r="I2300" s="115">
        <f t="shared" si="106"/>
        <v>0</v>
      </c>
      <c r="J2300" s="117">
        <v>2021</v>
      </c>
      <c r="K2300" s="139">
        <f t="shared" si="107"/>
        <v>7246789</v>
      </c>
    </row>
    <row r="2301" spans="2:11">
      <c r="B2301" s="137" t="s">
        <v>5644</v>
      </c>
      <c r="C2301" s="43" t="s">
        <v>1677</v>
      </c>
      <c r="D2301" s="46">
        <v>110</v>
      </c>
      <c r="E2301" s="24">
        <v>63285.318181818184</v>
      </c>
      <c r="F2301" s="19">
        <f t="shared" si="105"/>
        <v>6961385</v>
      </c>
      <c r="G2301" s="119">
        <v>1072.5</v>
      </c>
      <c r="H2301" s="26">
        <v>0</v>
      </c>
      <c r="I2301" s="115">
        <f t="shared" si="106"/>
        <v>0</v>
      </c>
      <c r="J2301" s="117">
        <v>2021</v>
      </c>
      <c r="K2301" s="139">
        <f t="shared" si="107"/>
        <v>6961385</v>
      </c>
    </row>
    <row r="2302" spans="2:11">
      <c r="B2302" s="137" t="s">
        <v>5645</v>
      </c>
      <c r="C2302" s="43" t="s">
        <v>1677</v>
      </c>
      <c r="D2302" s="46">
        <v>120</v>
      </c>
      <c r="E2302" s="24">
        <v>140286.65</v>
      </c>
      <c r="F2302" s="19">
        <f t="shared" si="105"/>
        <v>16834398</v>
      </c>
      <c r="G2302" s="119">
        <v>1170</v>
      </c>
      <c r="H2302" s="26">
        <v>0</v>
      </c>
      <c r="I2302" s="115">
        <f t="shared" si="106"/>
        <v>0</v>
      </c>
      <c r="J2302" s="117">
        <v>2021</v>
      </c>
      <c r="K2302" s="139">
        <f t="shared" si="107"/>
        <v>16834398</v>
      </c>
    </row>
    <row r="2303" spans="2:11">
      <c r="B2303" s="137" t="s">
        <v>3650</v>
      </c>
      <c r="C2303" s="43" t="s">
        <v>3512</v>
      </c>
      <c r="D2303" s="46">
        <v>60</v>
      </c>
      <c r="E2303" s="24">
        <v>7977.35</v>
      </c>
      <c r="F2303" s="19">
        <f t="shared" si="105"/>
        <v>478641</v>
      </c>
      <c r="G2303" s="119">
        <v>2472</v>
      </c>
      <c r="H2303" s="26">
        <v>258.49312297734627</v>
      </c>
      <c r="I2303" s="115">
        <f t="shared" si="106"/>
        <v>638995</v>
      </c>
      <c r="J2303" s="117">
        <v>2021</v>
      </c>
      <c r="K2303" s="139">
        <f t="shared" si="107"/>
        <v>1117636</v>
      </c>
    </row>
    <row r="2304" spans="2:11">
      <c r="B2304" s="137" t="s">
        <v>10118</v>
      </c>
      <c r="C2304" s="43" t="s">
        <v>1679</v>
      </c>
      <c r="D2304" s="46">
        <v>120</v>
      </c>
      <c r="E2304" s="24">
        <v>22380.025000000001</v>
      </c>
      <c r="F2304" s="19">
        <f t="shared" si="105"/>
        <v>2685603</v>
      </c>
      <c r="G2304" s="119">
        <v>8784</v>
      </c>
      <c r="H2304" s="26">
        <v>0</v>
      </c>
      <c r="I2304" s="115">
        <f t="shared" si="106"/>
        <v>0</v>
      </c>
      <c r="J2304" s="117">
        <v>2021</v>
      </c>
      <c r="K2304" s="139">
        <f t="shared" si="107"/>
        <v>2685603</v>
      </c>
    </row>
    <row r="2305" spans="2:11">
      <c r="B2305" s="137" t="s">
        <v>5646</v>
      </c>
      <c r="C2305" s="43" t="s">
        <v>2712</v>
      </c>
      <c r="D2305" s="46">
        <v>120</v>
      </c>
      <c r="E2305" s="24">
        <v>94039.96666666666</v>
      </c>
      <c r="F2305" s="19">
        <f t="shared" si="105"/>
        <v>11284796</v>
      </c>
      <c r="G2305" s="119">
        <v>9888</v>
      </c>
      <c r="H2305" s="26">
        <v>0</v>
      </c>
      <c r="I2305" s="115">
        <f t="shared" si="106"/>
        <v>0</v>
      </c>
      <c r="J2305" s="117">
        <v>2021</v>
      </c>
      <c r="K2305" s="139">
        <f t="shared" si="107"/>
        <v>11284796</v>
      </c>
    </row>
    <row r="2306" spans="2:11">
      <c r="B2306" s="137" t="s">
        <v>5647</v>
      </c>
      <c r="C2306" s="43" t="s">
        <v>2707</v>
      </c>
      <c r="D2306" s="46">
        <v>110</v>
      </c>
      <c r="E2306" s="24">
        <v>8946.7363636363643</v>
      </c>
      <c r="F2306" s="19">
        <f t="shared" si="105"/>
        <v>984141.00000000012</v>
      </c>
      <c r="G2306" s="119">
        <v>995.5</v>
      </c>
      <c r="H2306" s="26">
        <v>0</v>
      </c>
      <c r="I2306" s="115">
        <f t="shared" si="106"/>
        <v>0</v>
      </c>
      <c r="J2306" s="117">
        <v>2021</v>
      </c>
      <c r="K2306" s="139">
        <f t="shared" si="107"/>
        <v>984141</v>
      </c>
    </row>
    <row r="2307" spans="2:11">
      <c r="B2307" s="137" t="s">
        <v>5648</v>
      </c>
      <c r="C2307" s="43" t="s">
        <v>2713</v>
      </c>
      <c r="D2307" s="46">
        <v>110</v>
      </c>
      <c r="E2307" s="24">
        <v>24639.872727272726</v>
      </c>
      <c r="F2307" s="19">
        <f t="shared" si="105"/>
        <v>2710386</v>
      </c>
      <c r="G2307" s="119">
        <v>4532</v>
      </c>
      <c r="H2307" s="26">
        <v>0</v>
      </c>
      <c r="I2307" s="115">
        <f t="shared" si="106"/>
        <v>0</v>
      </c>
      <c r="J2307" s="117">
        <v>2021</v>
      </c>
      <c r="K2307" s="139">
        <f t="shared" si="107"/>
        <v>2710386</v>
      </c>
    </row>
    <row r="2308" spans="2:11">
      <c r="B2308" s="137" t="s">
        <v>3651</v>
      </c>
      <c r="C2308" s="43" t="s">
        <v>3512</v>
      </c>
      <c r="D2308" s="46">
        <v>110</v>
      </c>
      <c r="E2308" s="24">
        <v>8068.2636363636366</v>
      </c>
      <c r="F2308" s="19">
        <f t="shared" si="105"/>
        <v>887509</v>
      </c>
      <c r="G2308" s="119">
        <v>1073</v>
      </c>
      <c r="H2308" s="26">
        <v>770.1835973904939</v>
      </c>
      <c r="I2308" s="115">
        <f t="shared" si="106"/>
        <v>826407</v>
      </c>
      <c r="J2308" s="117">
        <v>2021</v>
      </c>
      <c r="K2308" s="139">
        <f t="shared" si="107"/>
        <v>1713916</v>
      </c>
    </row>
    <row r="2309" spans="2:11">
      <c r="B2309" s="137" t="s">
        <v>2828</v>
      </c>
      <c r="C2309" s="43" t="s">
        <v>1682</v>
      </c>
      <c r="D2309" s="46">
        <v>50</v>
      </c>
      <c r="E2309" s="24">
        <v>42947.14</v>
      </c>
      <c r="F2309" s="19">
        <f t="shared" si="105"/>
        <v>2147357</v>
      </c>
      <c r="G2309" s="119">
        <v>487.5</v>
      </c>
      <c r="H2309" s="26">
        <v>0</v>
      </c>
      <c r="I2309" s="115">
        <f t="shared" si="106"/>
        <v>0</v>
      </c>
      <c r="J2309" s="117">
        <v>2021</v>
      </c>
      <c r="K2309" s="139">
        <f t="shared" si="107"/>
        <v>2147357</v>
      </c>
    </row>
    <row r="2310" spans="2:11">
      <c r="B2310" s="137" t="s">
        <v>5649</v>
      </c>
      <c r="C2310" s="43" t="s">
        <v>1682</v>
      </c>
      <c r="D2310" s="46">
        <v>110</v>
      </c>
      <c r="E2310" s="24">
        <v>47595.163636363635</v>
      </c>
      <c r="F2310" s="19">
        <f t="shared" si="105"/>
        <v>5235468</v>
      </c>
      <c r="G2310" s="119">
        <v>1072.5</v>
      </c>
      <c r="H2310" s="26">
        <v>0</v>
      </c>
      <c r="I2310" s="115">
        <f t="shared" si="106"/>
        <v>0</v>
      </c>
      <c r="J2310" s="117">
        <v>2021</v>
      </c>
      <c r="K2310" s="139">
        <f t="shared" si="107"/>
        <v>5235468</v>
      </c>
    </row>
    <row r="2311" spans="2:11">
      <c r="B2311" s="137" t="s">
        <v>5650</v>
      </c>
      <c r="C2311" s="43" t="s">
        <v>2716</v>
      </c>
      <c r="D2311" s="46">
        <v>120</v>
      </c>
      <c r="E2311" s="24">
        <v>111506.1</v>
      </c>
      <c r="F2311" s="19">
        <f t="shared" si="105"/>
        <v>13380732</v>
      </c>
      <c r="G2311" s="119">
        <v>9888</v>
      </c>
      <c r="H2311" s="26">
        <v>0</v>
      </c>
      <c r="I2311" s="115">
        <f t="shared" si="106"/>
        <v>0</v>
      </c>
      <c r="J2311" s="117">
        <v>2021</v>
      </c>
      <c r="K2311" s="139">
        <f t="shared" si="107"/>
        <v>13380732</v>
      </c>
    </row>
    <row r="2312" spans="2:11">
      <c r="B2312" s="137" t="s">
        <v>5651</v>
      </c>
      <c r="C2312" s="43" t="s">
        <v>2718</v>
      </c>
      <c r="D2312" s="46">
        <v>110</v>
      </c>
      <c r="E2312" s="24">
        <v>60009.827272727271</v>
      </c>
      <c r="F2312" s="19">
        <f t="shared" si="105"/>
        <v>6601081</v>
      </c>
      <c r="G2312" s="119">
        <v>6798</v>
      </c>
      <c r="H2312" s="26">
        <v>0</v>
      </c>
      <c r="I2312" s="115">
        <f t="shared" si="106"/>
        <v>0</v>
      </c>
      <c r="J2312" s="117">
        <v>2021</v>
      </c>
      <c r="K2312" s="139">
        <f t="shared" si="107"/>
        <v>6601081</v>
      </c>
    </row>
    <row r="2313" spans="2:11">
      <c r="B2313" s="137" t="s">
        <v>5652</v>
      </c>
      <c r="C2313" s="43" t="s">
        <v>2716</v>
      </c>
      <c r="D2313" s="46">
        <v>120</v>
      </c>
      <c r="E2313" s="24">
        <v>42785.275000000001</v>
      </c>
      <c r="F2313" s="19">
        <f t="shared" si="105"/>
        <v>5134233</v>
      </c>
      <c r="G2313" s="119">
        <v>9888</v>
      </c>
      <c r="H2313" s="26">
        <v>0</v>
      </c>
      <c r="I2313" s="115">
        <f t="shared" si="106"/>
        <v>0</v>
      </c>
      <c r="J2313" s="117">
        <v>2021</v>
      </c>
      <c r="K2313" s="139">
        <f t="shared" si="107"/>
        <v>5134233</v>
      </c>
    </row>
    <row r="2314" spans="2:11">
      <c r="B2314" s="137" t="s">
        <v>5653</v>
      </c>
      <c r="C2314" s="43" t="s">
        <v>2718</v>
      </c>
      <c r="D2314" s="46">
        <v>100</v>
      </c>
      <c r="E2314" s="24">
        <v>86420.73</v>
      </c>
      <c r="F2314" s="19">
        <f t="shared" si="105"/>
        <v>8642073</v>
      </c>
      <c r="G2314" s="119">
        <v>6180</v>
      </c>
      <c r="H2314" s="26">
        <v>0</v>
      </c>
      <c r="I2314" s="115">
        <f t="shared" si="106"/>
        <v>0</v>
      </c>
      <c r="J2314" s="117">
        <v>2021</v>
      </c>
      <c r="K2314" s="139">
        <f t="shared" si="107"/>
        <v>8642073</v>
      </c>
    </row>
    <row r="2315" spans="2:11">
      <c r="B2315" s="137" t="s">
        <v>2829</v>
      </c>
      <c r="C2315" s="43" t="s">
        <v>1682</v>
      </c>
      <c r="D2315" s="46">
        <v>50</v>
      </c>
      <c r="E2315" s="24">
        <v>42947.14</v>
      </c>
      <c r="F2315" s="19">
        <f t="shared" si="105"/>
        <v>2147357</v>
      </c>
      <c r="G2315" s="119">
        <v>487.5</v>
      </c>
      <c r="H2315" s="26">
        <v>0</v>
      </c>
      <c r="I2315" s="115">
        <f t="shared" si="106"/>
        <v>0</v>
      </c>
      <c r="J2315" s="117">
        <v>2021</v>
      </c>
      <c r="K2315" s="139">
        <f t="shared" si="107"/>
        <v>2147357</v>
      </c>
    </row>
    <row r="2316" spans="2:11">
      <c r="B2316" s="137" t="s">
        <v>5654</v>
      </c>
      <c r="C2316" s="43" t="s">
        <v>1682</v>
      </c>
      <c r="D2316" s="46">
        <v>60</v>
      </c>
      <c r="E2316" s="24">
        <v>71618.883333333331</v>
      </c>
      <c r="F2316" s="19">
        <f t="shared" ref="F2316:F2379" si="108">IFERROR(D2316*E2316,0)</f>
        <v>4297133</v>
      </c>
      <c r="G2316" s="119">
        <v>585</v>
      </c>
      <c r="H2316" s="26">
        <v>0</v>
      </c>
      <c r="I2316" s="115">
        <f t="shared" ref="I2316:I2379" si="109">IFERROR(G2316*H2316,"")</f>
        <v>0</v>
      </c>
      <c r="J2316" s="117">
        <v>2021</v>
      </c>
      <c r="K2316" s="139">
        <f t="shared" ref="K2316:K2379" si="110">IFERROR(ROUND((F2316+I2316),0),0)</f>
        <v>4297133</v>
      </c>
    </row>
    <row r="2317" spans="2:11">
      <c r="B2317" s="137" t="s">
        <v>5655</v>
      </c>
      <c r="C2317" s="43" t="s">
        <v>1681</v>
      </c>
      <c r="D2317" s="46">
        <v>150</v>
      </c>
      <c r="E2317" s="24">
        <v>60462.746666666666</v>
      </c>
      <c r="F2317" s="19">
        <f t="shared" si="108"/>
        <v>9069412</v>
      </c>
      <c r="G2317" s="119">
        <v>2925</v>
      </c>
      <c r="H2317" s="26">
        <v>0</v>
      </c>
      <c r="I2317" s="115">
        <f t="shared" si="109"/>
        <v>0</v>
      </c>
      <c r="J2317" s="117">
        <v>2021</v>
      </c>
      <c r="K2317" s="139">
        <f t="shared" si="110"/>
        <v>9069412</v>
      </c>
    </row>
    <row r="2318" spans="2:11">
      <c r="B2318" s="137" t="s">
        <v>5656</v>
      </c>
      <c r="C2318" s="43" t="s">
        <v>1681</v>
      </c>
      <c r="D2318" s="46">
        <v>180</v>
      </c>
      <c r="E2318" s="24">
        <v>73157.483333333337</v>
      </c>
      <c r="F2318" s="19">
        <f t="shared" si="108"/>
        <v>13168347</v>
      </c>
      <c r="G2318" s="119">
        <v>3510</v>
      </c>
      <c r="H2318" s="26">
        <v>0</v>
      </c>
      <c r="I2318" s="115">
        <f t="shared" si="109"/>
        <v>0</v>
      </c>
      <c r="J2318" s="117">
        <v>2021</v>
      </c>
      <c r="K2318" s="139">
        <f t="shared" si="110"/>
        <v>13168347</v>
      </c>
    </row>
    <row r="2319" spans="2:11">
      <c r="B2319" s="137" t="s">
        <v>3652</v>
      </c>
      <c r="C2319" s="43" t="s">
        <v>3512</v>
      </c>
      <c r="D2319" s="46">
        <v>120</v>
      </c>
      <c r="E2319" s="24">
        <v>6388.05</v>
      </c>
      <c r="F2319" s="19">
        <f t="shared" si="108"/>
        <v>766566</v>
      </c>
      <c r="G2319" s="119">
        <v>1170</v>
      </c>
      <c r="H2319" s="26">
        <v>602.27692307692303</v>
      </c>
      <c r="I2319" s="115">
        <f t="shared" si="109"/>
        <v>704663.99999999988</v>
      </c>
      <c r="J2319" s="117">
        <v>2021</v>
      </c>
      <c r="K2319" s="139">
        <f t="shared" si="110"/>
        <v>1471230</v>
      </c>
    </row>
    <row r="2320" spans="2:11">
      <c r="B2320" s="137" t="s">
        <v>2830</v>
      </c>
      <c r="C2320" s="43" t="s">
        <v>2701</v>
      </c>
      <c r="D2320" s="46">
        <v>30</v>
      </c>
      <c r="E2320" s="24">
        <v>15969.466666666667</v>
      </c>
      <c r="F2320" s="19">
        <f t="shared" si="108"/>
        <v>479084</v>
      </c>
      <c r="G2320" s="119">
        <v>292.5</v>
      </c>
      <c r="H2320" s="26">
        <v>0</v>
      </c>
      <c r="I2320" s="115">
        <f t="shared" si="109"/>
        <v>0</v>
      </c>
      <c r="J2320" s="117">
        <v>2021</v>
      </c>
      <c r="K2320" s="139">
        <f t="shared" si="110"/>
        <v>479084</v>
      </c>
    </row>
    <row r="2321" spans="2:11">
      <c r="B2321" s="137" t="s">
        <v>5657</v>
      </c>
      <c r="C2321" s="43" t="s">
        <v>2701</v>
      </c>
      <c r="D2321" s="46">
        <v>80</v>
      </c>
      <c r="E2321" s="24">
        <v>26459.112499999999</v>
      </c>
      <c r="F2321" s="19">
        <f t="shared" si="108"/>
        <v>2116729</v>
      </c>
      <c r="G2321" s="119">
        <v>780</v>
      </c>
      <c r="H2321" s="26">
        <v>0</v>
      </c>
      <c r="I2321" s="115">
        <f t="shared" si="109"/>
        <v>0</v>
      </c>
      <c r="J2321" s="117">
        <v>2021</v>
      </c>
      <c r="K2321" s="139">
        <f t="shared" si="110"/>
        <v>2116729</v>
      </c>
    </row>
    <row r="2322" spans="2:11">
      <c r="B2322" s="137" t="s">
        <v>5658</v>
      </c>
      <c r="C2322" s="43" t="s">
        <v>468</v>
      </c>
      <c r="D2322" s="46">
        <v>130</v>
      </c>
      <c r="E2322" s="24">
        <v>7268.0846153846151</v>
      </c>
      <c r="F2322" s="19">
        <f t="shared" si="108"/>
        <v>944851</v>
      </c>
      <c r="G2322" s="119">
        <v>1267.5</v>
      </c>
      <c r="H2322" s="26">
        <v>1738.9656804733727</v>
      </c>
      <c r="I2322" s="115">
        <f t="shared" si="109"/>
        <v>2204139</v>
      </c>
      <c r="J2322" s="117">
        <v>2021</v>
      </c>
      <c r="K2322" s="139">
        <f t="shared" si="110"/>
        <v>3148990</v>
      </c>
    </row>
    <row r="2323" spans="2:11">
      <c r="B2323" s="137" t="s">
        <v>5659</v>
      </c>
      <c r="C2323" s="43" t="s">
        <v>468</v>
      </c>
      <c r="D2323" s="46">
        <v>220</v>
      </c>
      <c r="E2323" s="24">
        <v>11872.277272727273</v>
      </c>
      <c r="F2323" s="19">
        <f t="shared" si="108"/>
        <v>2611901</v>
      </c>
      <c r="G2323" s="119">
        <v>2145</v>
      </c>
      <c r="H2323" s="26">
        <v>2049.7496503496504</v>
      </c>
      <c r="I2323" s="115">
        <f t="shared" si="109"/>
        <v>4396713</v>
      </c>
      <c r="J2323" s="117">
        <v>2021</v>
      </c>
      <c r="K2323" s="139">
        <f t="shared" si="110"/>
        <v>7008614</v>
      </c>
    </row>
    <row r="2324" spans="2:11">
      <c r="B2324" s="137" t="s">
        <v>2831</v>
      </c>
      <c r="C2324" s="43" t="s">
        <v>466</v>
      </c>
      <c r="D2324" s="46">
        <v>230</v>
      </c>
      <c r="E2324" s="24">
        <v>20215.704347826086</v>
      </c>
      <c r="F2324" s="19">
        <f t="shared" si="108"/>
        <v>4649612</v>
      </c>
      <c r="G2324" s="119">
        <v>4163</v>
      </c>
      <c r="H2324" s="26">
        <v>1203.3336536151814</v>
      </c>
      <c r="I2324" s="115">
        <f t="shared" si="109"/>
        <v>5009478</v>
      </c>
      <c r="J2324" s="117">
        <v>2021</v>
      </c>
      <c r="K2324" s="139">
        <f t="shared" si="110"/>
        <v>9659090</v>
      </c>
    </row>
    <row r="2325" spans="2:11">
      <c r="B2325" s="137" t="s">
        <v>5660</v>
      </c>
      <c r="C2325" s="43" t="s">
        <v>466</v>
      </c>
      <c r="D2325" s="46">
        <v>180</v>
      </c>
      <c r="E2325" s="24">
        <v>11386.694444444445</v>
      </c>
      <c r="F2325" s="19">
        <f t="shared" si="108"/>
        <v>2049605.0000000002</v>
      </c>
      <c r="G2325" s="119">
        <v>3258</v>
      </c>
      <c r="H2325" s="26">
        <v>1769.1491712707182</v>
      </c>
      <c r="I2325" s="115">
        <f t="shared" si="109"/>
        <v>5763888</v>
      </c>
      <c r="J2325" s="117">
        <v>2021</v>
      </c>
      <c r="K2325" s="139">
        <f t="shared" si="110"/>
        <v>7813493</v>
      </c>
    </row>
    <row r="2326" spans="2:11">
      <c r="B2326" s="137" t="s">
        <v>5661</v>
      </c>
      <c r="C2326" s="43" t="s">
        <v>2802</v>
      </c>
      <c r="D2326" s="46">
        <v>750</v>
      </c>
      <c r="E2326" s="24">
        <v>177339.50266666667</v>
      </c>
      <c r="F2326" s="19">
        <f t="shared" si="108"/>
        <v>133004627</v>
      </c>
      <c r="G2326" s="119">
        <v>20362.5</v>
      </c>
      <c r="H2326" s="26">
        <v>0</v>
      </c>
      <c r="I2326" s="115">
        <f t="shared" si="109"/>
        <v>0</v>
      </c>
      <c r="J2326" s="117">
        <v>2021</v>
      </c>
      <c r="K2326" s="139">
        <f t="shared" si="110"/>
        <v>133004627</v>
      </c>
    </row>
    <row r="2327" spans="2:11">
      <c r="B2327" s="137" t="s">
        <v>5662</v>
      </c>
      <c r="C2327" s="43" t="s">
        <v>479</v>
      </c>
      <c r="D2327" s="46">
        <v>250</v>
      </c>
      <c r="E2327" s="24">
        <v>7772.2759999999998</v>
      </c>
      <c r="F2327" s="19">
        <f t="shared" si="108"/>
        <v>1943069</v>
      </c>
      <c r="G2327" s="119">
        <v>6787.5</v>
      </c>
      <c r="H2327" s="26">
        <v>0</v>
      </c>
      <c r="I2327" s="115">
        <f t="shared" si="109"/>
        <v>0</v>
      </c>
      <c r="J2327" s="117">
        <v>2021</v>
      </c>
      <c r="K2327" s="139">
        <f t="shared" si="110"/>
        <v>1943069</v>
      </c>
    </row>
    <row r="2328" spans="2:11">
      <c r="B2328" s="137" t="s">
        <v>2832</v>
      </c>
      <c r="C2328" s="43" t="s">
        <v>479</v>
      </c>
      <c r="D2328" s="46">
        <v>310</v>
      </c>
      <c r="E2328" s="24">
        <v>20145.790322580644</v>
      </c>
      <c r="F2328" s="19">
        <f t="shared" si="108"/>
        <v>6245195</v>
      </c>
      <c r="G2328" s="119">
        <v>8416.5</v>
      </c>
      <c r="H2328" s="26">
        <v>0</v>
      </c>
      <c r="I2328" s="115">
        <f t="shared" si="109"/>
        <v>0</v>
      </c>
      <c r="J2328" s="117">
        <v>2021</v>
      </c>
      <c r="K2328" s="139">
        <f t="shared" si="110"/>
        <v>6245195</v>
      </c>
    </row>
    <row r="2329" spans="2:11">
      <c r="B2329" s="137" t="s">
        <v>2833</v>
      </c>
      <c r="C2329" s="43" t="s">
        <v>479</v>
      </c>
      <c r="D2329" s="46">
        <v>120</v>
      </c>
      <c r="E2329" s="24">
        <v>9819.4750000000004</v>
      </c>
      <c r="F2329" s="19">
        <f t="shared" si="108"/>
        <v>1178337</v>
      </c>
      <c r="G2329" s="119">
        <v>3258</v>
      </c>
      <c r="H2329" s="26">
        <v>0</v>
      </c>
      <c r="I2329" s="115">
        <f t="shared" si="109"/>
        <v>0</v>
      </c>
      <c r="J2329" s="117">
        <v>2021</v>
      </c>
      <c r="K2329" s="139">
        <f t="shared" si="110"/>
        <v>1178337</v>
      </c>
    </row>
    <row r="2330" spans="2:11">
      <c r="B2330" s="137" t="s">
        <v>5663</v>
      </c>
      <c r="C2330" s="43" t="s">
        <v>2806</v>
      </c>
      <c r="D2330" s="46">
        <v>360</v>
      </c>
      <c r="E2330" s="24">
        <v>6851.1694444444447</v>
      </c>
      <c r="F2330" s="19">
        <f t="shared" si="108"/>
        <v>2466421</v>
      </c>
      <c r="G2330" s="119">
        <v>3510</v>
      </c>
      <c r="H2330" s="26">
        <v>0</v>
      </c>
      <c r="I2330" s="115">
        <f t="shared" si="109"/>
        <v>0</v>
      </c>
      <c r="J2330" s="117">
        <v>2021</v>
      </c>
      <c r="K2330" s="139">
        <f t="shared" si="110"/>
        <v>2466421</v>
      </c>
    </row>
    <row r="2331" spans="2:11">
      <c r="B2331" s="137" t="s">
        <v>5664</v>
      </c>
      <c r="C2331" s="43" t="s">
        <v>2806</v>
      </c>
      <c r="D2331" s="46">
        <v>270</v>
      </c>
      <c r="E2331" s="24">
        <v>5074.2037037037035</v>
      </c>
      <c r="F2331" s="19">
        <f t="shared" si="108"/>
        <v>1370035</v>
      </c>
      <c r="G2331" s="119">
        <v>2632.5</v>
      </c>
      <c r="H2331" s="26">
        <v>0</v>
      </c>
      <c r="I2331" s="115">
        <f t="shared" si="109"/>
        <v>0</v>
      </c>
      <c r="J2331" s="117">
        <v>2021</v>
      </c>
      <c r="K2331" s="139">
        <f t="shared" si="110"/>
        <v>1370035</v>
      </c>
    </row>
    <row r="2332" spans="2:11">
      <c r="B2332" s="137" t="s">
        <v>5665</v>
      </c>
      <c r="C2332" s="43" t="s">
        <v>2711</v>
      </c>
      <c r="D2332" s="46">
        <v>130</v>
      </c>
      <c r="E2332" s="24">
        <v>19196.646153846155</v>
      </c>
      <c r="F2332" s="19">
        <f t="shared" si="108"/>
        <v>2495564</v>
      </c>
      <c r="G2332" s="119">
        <v>3107</v>
      </c>
      <c r="H2332" s="26">
        <v>0</v>
      </c>
      <c r="I2332" s="115">
        <f t="shared" si="109"/>
        <v>0</v>
      </c>
      <c r="J2332" s="117">
        <v>2021</v>
      </c>
      <c r="K2332" s="139">
        <f t="shared" si="110"/>
        <v>2495564</v>
      </c>
    </row>
    <row r="2333" spans="2:11">
      <c r="B2333" s="137" t="s">
        <v>5666</v>
      </c>
      <c r="C2333" s="43" t="s">
        <v>2711</v>
      </c>
      <c r="D2333" s="46">
        <v>60</v>
      </c>
      <c r="E2333" s="24">
        <v>12019.416666666666</v>
      </c>
      <c r="F2333" s="19">
        <f t="shared" si="108"/>
        <v>721165</v>
      </c>
      <c r="G2333" s="119">
        <v>1434</v>
      </c>
      <c r="H2333" s="26">
        <v>0</v>
      </c>
      <c r="I2333" s="115">
        <f t="shared" si="109"/>
        <v>0</v>
      </c>
      <c r="J2333" s="117">
        <v>2021</v>
      </c>
      <c r="K2333" s="139">
        <f t="shared" si="110"/>
        <v>721165</v>
      </c>
    </row>
    <row r="2334" spans="2:11">
      <c r="B2334" s="137" t="s">
        <v>5667</v>
      </c>
      <c r="C2334" s="43" t="s">
        <v>2712</v>
      </c>
      <c r="D2334" s="46">
        <v>110</v>
      </c>
      <c r="E2334" s="24">
        <v>153163.98181818181</v>
      </c>
      <c r="F2334" s="19">
        <f t="shared" si="108"/>
        <v>16848038</v>
      </c>
      <c r="G2334" s="119">
        <v>9064</v>
      </c>
      <c r="H2334" s="26">
        <v>0</v>
      </c>
      <c r="I2334" s="115">
        <f t="shared" si="109"/>
        <v>0</v>
      </c>
      <c r="J2334" s="117">
        <v>2021</v>
      </c>
      <c r="K2334" s="139">
        <f t="shared" si="110"/>
        <v>16848038</v>
      </c>
    </row>
    <row r="2335" spans="2:11">
      <c r="B2335" s="137" t="s">
        <v>5668</v>
      </c>
      <c r="C2335" s="43" t="s">
        <v>1677</v>
      </c>
      <c r="D2335" s="46">
        <v>90</v>
      </c>
      <c r="E2335" s="24">
        <v>137668.06666666668</v>
      </c>
      <c r="F2335" s="19">
        <f t="shared" si="108"/>
        <v>12390126.000000002</v>
      </c>
      <c r="G2335" s="119">
        <v>877.5</v>
      </c>
      <c r="H2335" s="26">
        <v>0</v>
      </c>
      <c r="I2335" s="115">
        <f t="shared" si="109"/>
        <v>0</v>
      </c>
      <c r="J2335" s="117">
        <v>2021</v>
      </c>
      <c r="K2335" s="139">
        <f t="shared" si="110"/>
        <v>12390126</v>
      </c>
    </row>
    <row r="2336" spans="2:11">
      <c r="B2336" s="137" t="s">
        <v>5669</v>
      </c>
      <c r="C2336" s="43" t="s">
        <v>1677</v>
      </c>
      <c r="D2336" s="46">
        <v>130</v>
      </c>
      <c r="E2336" s="24">
        <v>136029.68461538461</v>
      </c>
      <c r="F2336" s="19">
        <f t="shared" si="108"/>
        <v>17683859</v>
      </c>
      <c r="G2336" s="119">
        <v>1267.5</v>
      </c>
      <c r="H2336" s="26">
        <v>0</v>
      </c>
      <c r="I2336" s="115">
        <f t="shared" si="109"/>
        <v>0</v>
      </c>
      <c r="J2336" s="117">
        <v>2021</v>
      </c>
      <c r="K2336" s="139">
        <f t="shared" si="110"/>
        <v>17683859</v>
      </c>
    </row>
    <row r="2337" spans="2:11">
      <c r="B2337" s="137" t="s">
        <v>10119</v>
      </c>
      <c r="C2337" s="43" t="s">
        <v>1679</v>
      </c>
      <c r="D2337" s="46">
        <v>130</v>
      </c>
      <c r="E2337" s="24">
        <v>42829.084615384614</v>
      </c>
      <c r="F2337" s="19">
        <f t="shared" si="108"/>
        <v>5567781</v>
      </c>
      <c r="G2337" s="119">
        <v>9516</v>
      </c>
      <c r="H2337" s="26">
        <v>0</v>
      </c>
      <c r="I2337" s="115">
        <f t="shared" si="109"/>
        <v>0</v>
      </c>
      <c r="J2337" s="117">
        <v>2021</v>
      </c>
      <c r="K2337" s="139">
        <f t="shared" si="110"/>
        <v>5567781</v>
      </c>
    </row>
    <row r="2338" spans="2:11">
      <c r="B2338" s="137" t="s">
        <v>5670</v>
      </c>
      <c r="C2338" s="43" t="s">
        <v>514</v>
      </c>
      <c r="D2338" s="46">
        <v>300</v>
      </c>
      <c r="E2338" s="24">
        <v>46447.15</v>
      </c>
      <c r="F2338" s="19">
        <f t="shared" si="108"/>
        <v>13934145</v>
      </c>
      <c r="G2338" s="119">
        <v>16470</v>
      </c>
      <c r="H2338" s="26">
        <v>0</v>
      </c>
      <c r="I2338" s="115">
        <f t="shared" si="109"/>
        <v>0</v>
      </c>
      <c r="J2338" s="117">
        <v>2021</v>
      </c>
      <c r="K2338" s="139">
        <f t="shared" si="110"/>
        <v>13934145</v>
      </c>
    </row>
    <row r="2339" spans="2:11">
      <c r="B2339" s="137" t="s">
        <v>3653</v>
      </c>
      <c r="C2339" s="43" t="s">
        <v>3512</v>
      </c>
      <c r="D2339" s="46">
        <v>110</v>
      </c>
      <c r="E2339" s="24">
        <v>9810.1090909090908</v>
      </c>
      <c r="F2339" s="19">
        <f t="shared" si="108"/>
        <v>1079112</v>
      </c>
      <c r="G2339" s="119">
        <v>4026</v>
      </c>
      <c r="H2339" s="26">
        <v>391.1371087928465</v>
      </c>
      <c r="I2339" s="115">
        <f t="shared" si="109"/>
        <v>1574718</v>
      </c>
      <c r="J2339" s="117">
        <v>2021</v>
      </c>
      <c r="K2339" s="139">
        <f t="shared" si="110"/>
        <v>2653830</v>
      </c>
    </row>
    <row r="2340" spans="2:11">
      <c r="B2340" s="137" t="s">
        <v>5671</v>
      </c>
      <c r="C2340" s="43" t="s">
        <v>1677</v>
      </c>
      <c r="D2340" s="46">
        <v>110</v>
      </c>
      <c r="E2340" s="24">
        <v>24329.536363636365</v>
      </c>
      <c r="F2340" s="19">
        <f t="shared" si="108"/>
        <v>2676249</v>
      </c>
      <c r="G2340" s="119">
        <v>1072.5</v>
      </c>
      <c r="H2340" s="26">
        <v>0</v>
      </c>
      <c r="I2340" s="115">
        <f t="shared" si="109"/>
        <v>0</v>
      </c>
      <c r="J2340" s="117">
        <v>2021</v>
      </c>
      <c r="K2340" s="139">
        <f t="shared" si="110"/>
        <v>2676249</v>
      </c>
    </row>
    <row r="2341" spans="2:11">
      <c r="B2341" s="137" t="s">
        <v>5672</v>
      </c>
      <c r="C2341" s="43" t="s">
        <v>1677</v>
      </c>
      <c r="D2341" s="46">
        <v>110</v>
      </c>
      <c r="E2341" s="24">
        <v>35178.327272727271</v>
      </c>
      <c r="F2341" s="19">
        <f t="shared" si="108"/>
        <v>3869616</v>
      </c>
      <c r="G2341" s="119">
        <v>1072.5</v>
      </c>
      <c r="H2341" s="26">
        <v>0</v>
      </c>
      <c r="I2341" s="115">
        <f t="shared" si="109"/>
        <v>0</v>
      </c>
      <c r="J2341" s="117">
        <v>2021</v>
      </c>
      <c r="K2341" s="139">
        <f t="shared" si="110"/>
        <v>3869616</v>
      </c>
    </row>
    <row r="2342" spans="2:11">
      <c r="B2342" s="137" t="s">
        <v>1678</v>
      </c>
      <c r="C2342" s="43" t="s">
        <v>580</v>
      </c>
      <c r="D2342" s="46">
        <v>80</v>
      </c>
      <c r="E2342" s="24">
        <v>4180.875</v>
      </c>
      <c r="F2342" s="19">
        <f t="shared" si="108"/>
        <v>334470</v>
      </c>
      <c r="G2342" s="119">
        <v>1728</v>
      </c>
      <c r="H2342" s="26">
        <v>0</v>
      </c>
      <c r="I2342" s="115">
        <f t="shared" si="109"/>
        <v>0</v>
      </c>
      <c r="J2342" s="117">
        <v>2021</v>
      </c>
      <c r="K2342" s="139">
        <f t="shared" si="110"/>
        <v>334470</v>
      </c>
    </row>
    <row r="2343" spans="2:11">
      <c r="B2343" s="137" t="s">
        <v>5673</v>
      </c>
      <c r="C2343" s="43" t="s">
        <v>580</v>
      </c>
      <c r="D2343" s="46">
        <v>190</v>
      </c>
      <c r="E2343" s="24">
        <v>6952.8368421052628</v>
      </c>
      <c r="F2343" s="19">
        <f t="shared" si="108"/>
        <v>1321039</v>
      </c>
      <c r="G2343" s="119">
        <v>6156</v>
      </c>
      <c r="H2343" s="26">
        <v>0</v>
      </c>
      <c r="I2343" s="115">
        <f t="shared" si="109"/>
        <v>0</v>
      </c>
      <c r="J2343" s="117">
        <v>2021</v>
      </c>
      <c r="K2343" s="139">
        <f t="shared" si="110"/>
        <v>1321039</v>
      </c>
    </row>
    <row r="2344" spans="2:11">
      <c r="B2344" s="137" t="s">
        <v>3654</v>
      </c>
      <c r="C2344" s="43" t="s">
        <v>3512</v>
      </c>
      <c r="D2344" s="46">
        <v>110</v>
      </c>
      <c r="E2344" s="24">
        <v>19620.218181818182</v>
      </c>
      <c r="F2344" s="19">
        <f t="shared" si="108"/>
        <v>2158224</v>
      </c>
      <c r="G2344" s="119">
        <v>8052</v>
      </c>
      <c r="H2344" s="26">
        <v>391.13698460009937</v>
      </c>
      <c r="I2344" s="115">
        <f t="shared" si="109"/>
        <v>3149435</v>
      </c>
      <c r="J2344" s="117">
        <v>2021</v>
      </c>
      <c r="K2344" s="139">
        <f t="shared" si="110"/>
        <v>5307659</v>
      </c>
    </row>
    <row r="2345" spans="2:11">
      <c r="B2345" s="137" t="s">
        <v>5674</v>
      </c>
      <c r="C2345" s="43" t="s">
        <v>1679</v>
      </c>
      <c r="D2345" s="46">
        <v>130</v>
      </c>
      <c r="E2345" s="24">
        <v>67798.061538461538</v>
      </c>
      <c r="F2345" s="19">
        <f t="shared" si="108"/>
        <v>8813748</v>
      </c>
      <c r="G2345" s="119">
        <v>9516</v>
      </c>
      <c r="H2345" s="26">
        <v>0</v>
      </c>
      <c r="I2345" s="115">
        <f t="shared" si="109"/>
        <v>0</v>
      </c>
      <c r="J2345" s="117">
        <v>2021</v>
      </c>
      <c r="K2345" s="139">
        <f t="shared" si="110"/>
        <v>8813748</v>
      </c>
    </row>
    <row r="2346" spans="2:11">
      <c r="B2346" s="137" t="s">
        <v>5675</v>
      </c>
      <c r="C2346" s="43" t="s">
        <v>1677</v>
      </c>
      <c r="D2346" s="46">
        <v>120</v>
      </c>
      <c r="E2346" s="24">
        <v>49795.51666666667</v>
      </c>
      <c r="F2346" s="19">
        <f t="shared" si="108"/>
        <v>5975462</v>
      </c>
      <c r="G2346" s="119">
        <v>1170</v>
      </c>
      <c r="H2346" s="26">
        <v>0</v>
      </c>
      <c r="I2346" s="115">
        <f t="shared" si="109"/>
        <v>0</v>
      </c>
      <c r="J2346" s="117">
        <v>2021</v>
      </c>
      <c r="K2346" s="139">
        <f t="shared" si="110"/>
        <v>5975462</v>
      </c>
    </row>
    <row r="2347" spans="2:11">
      <c r="B2347" s="137" t="s">
        <v>5676</v>
      </c>
      <c r="C2347" s="43" t="s">
        <v>1677</v>
      </c>
      <c r="D2347" s="46">
        <v>120</v>
      </c>
      <c r="E2347" s="24">
        <v>56490.791666666664</v>
      </c>
      <c r="F2347" s="19">
        <f t="shared" si="108"/>
        <v>6778895</v>
      </c>
      <c r="G2347" s="119">
        <v>1170</v>
      </c>
      <c r="H2347" s="26">
        <v>0</v>
      </c>
      <c r="I2347" s="115">
        <f t="shared" si="109"/>
        <v>0</v>
      </c>
      <c r="J2347" s="117">
        <v>2021</v>
      </c>
      <c r="K2347" s="139">
        <f t="shared" si="110"/>
        <v>6778895</v>
      </c>
    </row>
    <row r="2348" spans="2:11">
      <c r="B2348" s="137" t="s">
        <v>5677</v>
      </c>
      <c r="C2348" s="43" t="s">
        <v>1680</v>
      </c>
      <c r="D2348" s="46">
        <v>90</v>
      </c>
      <c r="E2348" s="24">
        <v>22392.31111111111</v>
      </c>
      <c r="F2348" s="19">
        <f t="shared" si="108"/>
        <v>2015308</v>
      </c>
      <c r="G2348" s="119">
        <v>6588</v>
      </c>
      <c r="H2348" s="26">
        <v>0</v>
      </c>
      <c r="I2348" s="115">
        <f t="shared" si="109"/>
        <v>0</v>
      </c>
      <c r="J2348" s="117">
        <v>2021</v>
      </c>
      <c r="K2348" s="139">
        <f t="shared" si="110"/>
        <v>2015308</v>
      </c>
    </row>
    <row r="2349" spans="2:11">
      <c r="B2349" s="137" t="s">
        <v>5678</v>
      </c>
      <c r="C2349" s="43" t="s">
        <v>3512</v>
      </c>
      <c r="D2349" s="46">
        <v>230</v>
      </c>
      <c r="E2349" s="24">
        <v>15222.578260869564</v>
      </c>
      <c r="F2349" s="19">
        <f t="shared" si="108"/>
        <v>3501193</v>
      </c>
      <c r="G2349" s="119">
        <v>3404</v>
      </c>
      <c r="H2349" s="26">
        <v>0</v>
      </c>
      <c r="I2349" s="115">
        <f t="shared" si="109"/>
        <v>0</v>
      </c>
      <c r="J2349" s="117">
        <v>2021</v>
      </c>
      <c r="K2349" s="139">
        <f t="shared" si="110"/>
        <v>3501193</v>
      </c>
    </row>
    <row r="2350" spans="2:11">
      <c r="B2350" s="137" t="s">
        <v>5679</v>
      </c>
      <c r="C2350" s="43" t="s">
        <v>1681</v>
      </c>
      <c r="D2350" s="46">
        <v>60</v>
      </c>
      <c r="E2350" s="24">
        <v>13714.15</v>
      </c>
      <c r="F2350" s="19">
        <f t="shared" si="108"/>
        <v>822849</v>
      </c>
      <c r="G2350" s="119">
        <v>1434</v>
      </c>
      <c r="H2350" s="26">
        <v>0</v>
      </c>
      <c r="I2350" s="115">
        <f t="shared" si="109"/>
        <v>0</v>
      </c>
      <c r="J2350" s="117">
        <v>2021</v>
      </c>
      <c r="K2350" s="139">
        <f t="shared" si="110"/>
        <v>822849</v>
      </c>
    </row>
    <row r="2351" spans="2:11">
      <c r="B2351" s="137" t="s">
        <v>5680</v>
      </c>
      <c r="C2351" s="43" t="s">
        <v>1681</v>
      </c>
      <c r="D2351" s="46">
        <v>60</v>
      </c>
      <c r="E2351" s="24">
        <v>13934.55</v>
      </c>
      <c r="F2351" s="19">
        <f t="shared" si="108"/>
        <v>836073</v>
      </c>
      <c r="G2351" s="119">
        <v>1434</v>
      </c>
      <c r="H2351" s="26">
        <v>0</v>
      </c>
      <c r="I2351" s="115">
        <f t="shared" si="109"/>
        <v>0</v>
      </c>
      <c r="J2351" s="117">
        <v>2021</v>
      </c>
      <c r="K2351" s="139">
        <f t="shared" si="110"/>
        <v>836073</v>
      </c>
    </row>
    <row r="2352" spans="2:11">
      <c r="B2352" s="137" t="s">
        <v>5681</v>
      </c>
      <c r="C2352" s="43" t="s">
        <v>1682</v>
      </c>
      <c r="D2352" s="46">
        <v>60</v>
      </c>
      <c r="E2352" s="24">
        <v>46653.55</v>
      </c>
      <c r="F2352" s="19">
        <f t="shared" si="108"/>
        <v>2799213</v>
      </c>
      <c r="G2352" s="119">
        <v>4944</v>
      </c>
      <c r="H2352" s="26">
        <v>0</v>
      </c>
      <c r="I2352" s="115">
        <f t="shared" si="109"/>
        <v>0</v>
      </c>
      <c r="J2352" s="117">
        <v>2021</v>
      </c>
      <c r="K2352" s="139">
        <f t="shared" si="110"/>
        <v>2799213</v>
      </c>
    </row>
    <row r="2353" spans="2:11">
      <c r="B2353" s="137" t="s">
        <v>1683</v>
      </c>
      <c r="C2353" s="43" t="s">
        <v>1038</v>
      </c>
      <c r="D2353" s="46">
        <v>140</v>
      </c>
      <c r="E2353" s="24">
        <v>11274.271428571428</v>
      </c>
      <c r="F2353" s="19">
        <f t="shared" si="108"/>
        <v>1578398</v>
      </c>
      <c r="G2353" s="119">
        <v>1267</v>
      </c>
      <c r="H2353" s="26">
        <v>365.73480662983428</v>
      </c>
      <c r="I2353" s="115">
        <f t="shared" si="109"/>
        <v>463386.00000000006</v>
      </c>
      <c r="J2353" s="117">
        <v>2021</v>
      </c>
      <c r="K2353" s="139">
        <f t="shared" si="110"/>
        <v>2041784</v>
      </c>
    </row>
    <row r="2354" spans="2:11">
      <c r="B2354" s="137" t="s">
        <v>3655</v>
      </c>
      <c r="C2354" s="43" t="s">
        <v>3512</v>
      </c>
      <c r="D2354" s="46">
        <v>80</v>
      </c>
      <c r="E2354" s="24">
        <v>13044.35</v>
      </c>
      <c r="F2354" s="19">
        <f t="shared" si="108"/>
        <v>1043548</v>
      </c>
      <c r="G2354" s="119">
        <v>1448</v>
      </c>
      <c r="H2354" s="26">
        <v>831.5925414364641</v>
      </c>
      <c r="I2354" s="115">
        <f t="shared" si="109"/>
        <v>1204146</v>
      </c>
      <c r="J2354" s="117">
        <v>2021</v>
      </c>
      <c r="K2354" s="139">
        <f t="shared" si="110"/>
        <v>2247694</v>
      </c>
    </row>
    <row r="2355" spans="2:11">
      <c r="B2355" s="137" t="s">
        <v>1684</v>
      </c>
      <c r="C2355" s="43" t="s">
        <v>1653</v>
      </c>
      <c r="D2355" s="46">
        <v>270</v>
      </c>
      <c r="E2355" s="24">
        <v>26022.85185185185</v>
      </c>
      <c r="F2355" s="19">
        <f t="shared" si="108"/>
        <v>7026170</v>
      </c>
      <c r="G2355" s="119">
        <v>2632.5</v>
      </c>
      <c r="H2355" s="26">
        <v>0</v>
      </c>
      <c r="I2355" s="115">
        <f t="shared" si="109"/>
        <v>0</v>
      </c>
      <c r="J2355" s="117">
        <v>2021</v>
      </c>
      <c r="K2355" s="139">
        <f t="shared" si="110"/>
        <v>7026170</v>
      </c>
    </row>
    <row r="2356" spans="2:11">
      <c r="B2356" s="137" t="s">
        <v>5682</v>
      </c>
      <c r="C2356" s="43" t="s">
        <v>1653</v>
      </c>
      <c r="D2356" s="46">
        <v>50</v>
      </c>
      <c r="E2356" s="24">
        <v>20766.400000000001</v>
      </c>
      <c r="F2356" s="19">
        <f t="shared" si="108"/>
        <v>1038320.0000000001</v>
      </c>
      <c r="G2356" s="119">
        <v>975</v>
      </c>
      <c r="H2356" s="26">
        <v>0</v>
      </c>
      <c r="I2356" s="115">
        <f t="shared" si="109"/>
        <v>0</v>
      </c>
      <c r="J2356" s="117">
        <v>2021</v>
      </c>
      <c r="K2356" s="139">
        <f t="shared" si="110"/>
        <v>1038320</v>
      </c>
    </row>
    <row r="2357" spans="2:11">
      <c r="B2357" s="137" t="s">
        <v>1685</v>
      </c>
      <c r="C2357" s="43" t="s">
        <v>1425</v>
      </c>
      <c r="D2357" s="46">
        <v>210</v>
      </c>
      <c r="E2357" s="24">
        <v>12826.095238095239</v>
      </c>
      <c r="F2357" s="19">
        <f t="shared" si="108"/>
        <v>2693480</v>
      </c>
      <c r="G2357" s="119">
        <v>2047.5</v>
      </c>
      <c r="H2357" s="26">
        <v>1955.4862026862027</v>
      </c>
      <c r="I2357" s="115">
        <f t="shared" si="109"/>
        <v>4003858</v>
      </c>
      <c r="J2357" s="117">
        <v>2021</v>
      </c>
      <c r="K2357" s="139">
        <f t="shared" si="110"/>
        <v>6697338</v>
      </c>
    </row>
    <row r="2358" spans="2:11">
      <c r="B2358" s="137" t="s">
        <v>1686</v>
      </c>
      <c r="C2358" s="43" t="s">
        <v>1425</v>
      </c>
      <c r="D2358" s="46">
        <v>230</v>
      </c>
      <c r="E2358" s="24">
        <v>11361.334782608696</v>
      </c>
      <c r="F2358" s="19">
        <f t="shared" si="108"/>
        <v>2613107</v>
      </c>
      <c r="G2358" s="119">
        <v>2242.5</v>
      </c>
      <c r="H2358" s="26">
        <v>1850.7848383500557</v>
      </c>
      <c r="I2358" s="115">
        <f t="shared" si="109"/>
        <v>4150385</v>
      </c>
      <c r="J2358" s="117">
        <v>2021</v>
      </c>
      <c r="K2358" s="139">
        <f t="shared" si="110"/>
        <v>6763492</v>
      </c>
    </row>
    <row r="2359" spans="2:11">
      <c r="B2359" s="137" t="s">
        <v>5683</v>
      </c>
      <c r="C2359" s="43" t="s">
        <v>1272</v>
      </c>
      <c r="D2359" s="46">
        <v>110</v>
      </c>
      <c r="E2359" s="24">
        <v>16809.472727272729</v>
      </c>
      <c r="F2359" s="19">
        <f t="shared" si="108"/>
        <v>1849042.0000000002</v>
      </c>
      <c r="G2359" s="119">
        <v>1991</v>
      </c>
      <c r="H2359" s="26">
        <v>1198.0271220492216</v>
      </c>
      <c r="I2359" s="115">
        <f t="shared" si="109"/>
        <v>2385272</v>
      </c>
      <c r="J2359" s="117">
        <v>2021</v>
      </c>
      <c r="K2359" s="139">
        <f t="shared" si="110"/>
        <v>4234314</v>
      </c>
    </row>
    <row r="2360" spans="2:11">
      <c r="B2360" s="137" t="s">
        <v>5684</v>
      </c>
      <c r="C2360" s="43" t="s">
        <v>1272</v>
      </c>
      <c r="D2360" s="46">
        <v>130</v>
      </c>
      <c r="E2360" s="24">
        <v>11848.384615384615</v>
      </c>
      <c r="F2360" s="19">
        <f t="shared" si="108"/>
        <v>1540290</v>
      </c>
      <c r="G2360" s="119">
        <v>2353</v>
      </c>
      <c r="H2360" s="26">
        <v>1061.4615384615386</v>
      </c>
      <c r="I2360" s="115">
        <f t="shared" si="109"/>
        <v>2497619.0000000005</v>
      </c>
      <c r="J2360" s="117">
        <v>2021</v>
      </c>
      <c r="K2360" s="139">
        <f t="shared" si="110"/>
        <v>4037909</v>
      </c>
    </row>
    <row r="2361" spans="2:11">
      <c r="B2361" s="137" t="s">
        <v>3656</v>
      </c>
      <c r="C2361" s="43" t="s">
        <v>3512</v>
      </c>
      <c r="D2361" s="46">
        <v>220</v>
      </c>
      <c r="E2361" s="24">
        <v>24340.268181818181</v>
      </c>
      <c r="F2361" s="19">
        <f t="shared" si="108"/>
        <v>5354859</v>
      </c>
      <c r="G2361" s="119">
        <v>12078</v>
      </c>
      <c r="H2361" s="26">
        <v>391.13702599768175</v>
      </c>
      <c r="I2361" s="115">
        <f t="shared" si="109"/>
        <v>4724153</v>
      </c>
      <c r="J2361" s="117">
        <v>2021</v>
      </c>
      <c r="K2361" s="139">
        <f t="shared" si="110"/>
        <v>10079012</v>
      </c>
    </row>
    <row r="2362" spans="2:11">
      <c r="B2362" s="137" t="s">
        <v>3657</v>
      </c>
      <c r="C2362" s="43" t="s">
        <v>3512</v>
      </c>
      <c r="D2362" s="46">
        <v>330</v>
      </c>
      <c r="E2362" s="24">
        <v>13044.354545454546</v>
      </c>
      <c r="F2362" s="19">
        <f t="shared" si="108"/>
        <v>4304637</v>
      </c>
      <c r="G2362" s="119">
        <v>5973</v>
      </c>
      <c r="H2362" s="26">
        <v>831.59233216139296</v>
      </c>
      <c r="I2362" s="115">
        <f t="shared" si="109"/>
        <v>4967101</v>
      </c>
      <c r="J2362" s="117">
        <v>2021</v>
      </c>
      <c r="K2362" s="139">
        <f t="shared" si="110"/>
        <v>9271738</v>
      </c>
    </row>
    <row r="2363" spans="2:11">
      <c r="B2363" s="137" t="s">
        <v>5685</v>
      </c>
      <c r="C2363" s="43" t="s">
        <v>1357</v>
      </c>
      <c r="D2363" s="46">
        <v>360</v>
      </c>
      <c r="E2363" s="24">
        <v>19844.68888888889</v>
      </c>
      <c r="F2363" s="19">
        <f t="shared" si="108"/>
        <v>7144088</v>
      </c>
      <c r="G2363" s="119">
        <v>6516</v>
      </c>
      <c r="H2363" s="26">
        <v>745.49739103744628</v>
      </c>
      <c r="I2363" s="115">
        <f t="shared" si="109"/>
        <v>4857661</v>
      </c>
      <c r="J2363" s="117">
        <v>2021</v>
      </c>
      <c r="K2363" s="139">
        <f t="shared" si="110"/>
        <v>12001749</v>
      </c>
    </row>
    <row r="2364" spans="2:11">
      <c r="B2364" s="137" t="s">
        <v>1688</v>
      </c>
      <c r="C2364" s="43" t="s">
        <v>1575</v>
      </c>
      <c r="D2364" s="46">
        <v>140</v>
      </c>
      <c r="E2364" s="24">
        <v>7978.3785714285714</v>
      </c>
      <c r="F2364" s="19">
        <f t="shared" si="108"/>
        <v>1116973</v>
      </c>
      <c r="G2364" s="119">
        <v>2534</v>
      </c>
      <c r="H2364" s="26">
        <v>1174.7770323599052</v>
      </c>
      <c r="I2364" s="115">
        <f t="shared" si="109"/>
        <v>2976885</v>
      </c>
      <c r="J2364" s="117">
        <v>2021</v>
      </c>
      <c r="K2364" s="139">
        <f t="shared" si="110"/>
        <v>4093858</v>
      </c>
    </row>
    <row r="2365" spans="2:11">
      <c r="B2365" s="137" t="s">
        <v>5686</v>
      </c>
      <c r="C2365" s="43" t="s">
        <v>1575</v>
      </c>
      <c r="D2365" s="46">
        <v>130</v>
      </c>
      <c r="E2365" s="24">
        <v>14742.215384615385</v>
      </c>
      <c r="F2365" s="19">
        <f t="shared" si="108"/>
        <v>1916488</v>
      </c>
      <c r="G2365" s="119">
        <v>2353</v>
      </c>
      <c r="H2365" s="26">
        <v>1810.5138121546961</v>
      </c>
      <c r="I2365" s="115">
        <f t="shared" si="109"/>
        <v>4260139</v>
      </c>
      <c r="J2365" s="117">
        <v>2021</v>
      </c>
      <c r="K2365" s="139">
        <f t="shared" si="110"/>
        <v>6176627</v>
      </c>
    </row>
    <row r="2366" spans="2:11">
      <c r="B2366" s="137" t="s">
        <v>1689</v>
      </c>
      <c r="C2366" s="43" t="s">
        <v>1599</v>
      </c>
      <c r="D2366" s="46">
        <v>170</v>
      </c>
      <c r="E2366" s="24">
        <v>14115.176470588236</v>
      </c>
      <c r="F2366" s="19">
        <f t="shared" si="108"/>
        <v>2399580</v>
      </c>
      <c r="G2366" s="119">
        <v>3077</v>
      </c>
      <c r="H2366" s="26">
        <v>1064.2226194345142</v>
      </c>
      <c r="I2366" s="115">
        <f t="shared" si="109"/>
        <v>3274613</v>
      </c>
      <c r="J2366" s="117">
        <v>2021</v>
      </c>
      <c r="K2366" s="139">
        <f t="shared" si="110"/>
        <v>5674193</v>
      </c>
    </row>
    <row r="2367" spans="2:11">
      <c r="B2367" s="137" t="s">
        <v>5687</v>
      </c>
      <c r="C2367" s="43" t="s">
        <v>1599</v>
      </c>
      <c r="D2367" s="46">
        <v>130</v>
      </c>
      <c r="E2367" s="24">
        <v>14132.407692307692</v>
      </c>
      <c r="F2367" s="19">
        <f t="shared" si="108"/>
        <v>1837213</v>
      </c>
      <c r="G2367" s="119">
        <v>2353</v>
      </c>
      <c r="H2367" s="26">
        <v>838.79260518487035</v>
      </c>
      <c r="I2367" s="115">
        <f t="shared" si="109"/>
        <v>1973679</v>
      </c>
      <c r="J2367" s="117">
        <v>2021</v>
      </c>
      <c r="K2367" s="139">
        <f t="shared" si="110"/>
        <v>3810892</v>
      </c>
    </row>
    <row r="2368" spans="2:11">
      <c r="B2368" s="137" t="s">
        <v>1690</v>
      </c>
      <c r="C2368" s="43" t="s">
        <v>923</v>
      </c>
      <c r="D2368" s="46">
        <v>250</v>
      </c>
      <c r="E2368" s="24">
        <v>13059.523999999999</v>
      </c>
      <c r="F2368" s="19">
        <f t="shared" si="108"/>
        <v>3264881</v>
      </c>
      <c r="G2368" s="119">
        <v>2437.5</v>
      </c>
      <c r="H2368" s="26">
        <v>865.2250256410257</v>
      </c>
      <c r="I2368" s="115">
        <f t="shared" si="109"/>
        <v>2108986</v>
      </c>
      <c r="J2368" s="117">
        <v>2021</v>
      </c>
      <c r="K2368" s="139">
        <f t="shared" si="110"/>
        <v>5373867</v>
      </c>
    </row>
    <row r="2369" spans="2:11">
      <c r="B2369" s="137" t="s">
        <v>5688</v>
      </c>
      <c r="C2369" s="43" t="s">
        <v>923</v>
      </c>
      <c r="D2369" s="46">
        <v>200</v>
      </c>
      <c r="E2369" s="24">
        <v>16723.330000000002</v>
      </c>
      <c r="F2369" s="19">
        <f t="shared" si="108"/>
        <v>3344666.0000000005</v>
      </c>
      <c r="G2369" s="119">
        <v>1950</v>
      </c>
      <c r="H2369" s="26">
        <v>931.04461538461544</v>
      </c>
      <c r="I2369" s="115">
        <f t="shared" si="109"/>
        <v>1815537</v>
      </c>
      <c r="J2369" s="117">
        <v>2021</v>
      </c>
      <c r="K2369" s="139">
        <f t="shared" si="110"/>
        <v>5160203</v>
      </c>
    </row>
    <row r="2370" spans="2:11">
      <c r="B2370" s="137" t="s">
        <v>5689</v>
      </c>
      <c r="C2370" s="43" t="s">
        <v>1691</v>
      </c>
      <c r="D2370" s="46">
        <v>190</v>
      </c>
      <c r="E2370" s="24">
        <v>10067.605263157895</v>
      </c>
      <c r="F2370" s="19">
        <f t="shared" si="108"/>
        <v>1912845</v>
      </c>
      <c r="G2370" s="119">
        <v>1852.5</v>
      </c>
      <c r="H2370" s="26">
        <v>1140.5614035087719</v>
      </c>
      <c r="I2370" s="115">
        <f t="shared" si="109"/>
        <v>2112890</v>
      </c>
      <c r="J2370" s="117">
        <v>2021</v>
      </c>
      <c r="K2370" s="139">
        <f t="shared" si="110"/>
        <v>4025735</v>
      </c>
    </row>
    <row r="2371" spans="2:11">
      <c r="B2371" s="137" t="s">
        <v>5690</v>
      </c>
      <c r="C2371" s="43" t="s">
        <v>1691</v>
      </c>
      <c r="D2371" s="46">
        <v>220</v>
      </c>
      <c r="E2371" s="24">
        <v>4047.8681818181817</v>
      </c>
      <c r="F2371" s="19">
        <f t="shared" si="108"/>
        <v>890531</v>
      </c>
      <c r="G2371" s="119">
        <v>2145</v>
      </c>
      <c r="H2371" s="26">
        <v>684.5515151515151</v>
      </c>
      <c r="I2371" s="115">
        <f t="shared" si="109"/>
        <v>1468363</v>
      </c>
      <c r="J2371" s="117">
        <v>2021</v>
      </c>
      <c r="K2371" s="139">
        <f t="shared" si="110"/>
        <v>2358894</v>
      </c>
    </row>
    <row r="2372" spans="2:11">
      <c r="B2372" s="137" t="s">
        <v>1692</v>
      </c>
      <c r="C2372" s="43" t="s">
        <v>1693</v>
      </c>
      <c r="D2372" s="46">
        <v>270</v>
      </c>
      <c r="E2372" s="24">
        <v>5909.8888888888887</v>
      </c>
      <c r="F2372" s="19">
        <f t="shared" si="108"/>
        <v>1595670</v>
      </c>
      <c r="G2372" s="119">
        <v>2632.5</v>
      </c>
      <c r="H2372" s="26">
        <v>2461.372839506173</v>
      </c>
      <c r="I2372" s="115">
        <f t="shared" si="109"/>
        <v>6479564.0000000009</v>
      </c>
      <c r="J2372" s="117">
        <v>2021</v>
      </c>
      <c r="K2372" s="139">
        <f t="shared" si="110"/>
        <v>8075234</v>
      </c>
    </row>
    <row r="2373" spans="2:11">
      <c r="B2373" s="137" t="s">
        <v>5691</v>
      </c>
      <c r="C2373" s="43" t="s">
        <v>1693</v>
      </c>
      <c r="D2373" s="46">
        <v>200</v>
      </c>
      <c r="E2373" s="24">
        <v>17307.264999999999</v>
      </c>
      <c r="F2373" s="19">
        <f t="shared" si="108"/>
        <v>3461453</v>
      </c>
      <c r="G2373" s="119">
        <v>1950</v>
      </c>
      <c r="H2373" s="26">
        <v>1787.043076923077</v>
      </c>
      <c r="I2373" s="115">
        <f t="shared" si="109"/>
        <v>3484734</v>
      </c>
      <c r="J2373" s="117">
        <v>2021</v>
      </c>
      <c r="K2373" s="139">
        <f t="shared" si="110"/>
        <v>6946187</v>
      </c>
    </row>
    <row r="2374" spans="2:11">
      <c r="B2374" s="137" t="s">
        <v>5692</v>
      </c>
      <c r="C2374" s="43" t="s">
        <v>1694</v>
      </c>
      <c r="D2374" s="46">
        <v>1750</v>
      </c>
      <c r="E2374" s="24">
        <v>3327.3017142857143</v>
      </c>
      <c r="F2374" s="19">
        <f t="shared" si="108"/>
        <v>5822778</v>
      </c>
      <c r="G2374" s="119">
        <v>17062.5</v>
      </c>
      <c r="H2374" s="26">
        <v>305.42851282051282</v>
      </c>
      <c r="I2374" s="115">
        <f t="shared" si="109"/>
        <v>5211374</v>
      </c>
      <c r="J2374" s="117">
        <v>2021</v>
      </c>
      <c r="K2374" s="139">
        <f t="shared" si="110"/>
        <v>11034152</v>
      </c>
    </row>
    <row r="2375" spans="2:11">
      <c r="B2375" s="137" t="s">
        <v>1695</v>
      </c>
      <c r="C2375" s="43" t="s">
        <v>1696</v>
      </c>
      <c r="D2375" s="46">
        <v>140</v>
      </c>
      <c r="E2375" s="24">
        <v>4216.7714285714283</v>
      </c>
      <c r="F2375" s="19">
        <f t="shared" si="108"/>
        <v>590348</v>
      </c>
      <c r="G2375" s="119">
        <v>1267</v>
      </c>
      <c r="H2375" s="26">
        <v>3330.4364640883978</v>
      </c>
      <c r="I2375" s="115">
        <f t="shared" si="109"/>
        <v>4219663</v>
      </c>
      <c r="J2375" s="117">
        <v>2021</v>
      </c>
      <c r="K2375" s="139">
        <f t="shared" si="110"/>
        <v>4810011</v>
      </c>
    </row>
    <row r="2376" spans="2:11">
      <c r="B2376" s="137" t="s">
        <v>5693</v>
      </c>
      <c r="C2376" s="43" t="s">
        <v>1696</v>
      </c>
      <c r="D2376" s="46">
        <v>190</v>
      </c>
      <c r="E2376" s="24">
        <v>1300.1526315789474</v>
      </c>
      <c r="F2376" s="19">
        <f t="shared" si="108"/>
        <v>247029</v>
      </c>
      <c r="G2376" s="119">
        <v>1719.5</v>
      </c>
      <c r="H2376" s="26">
        <v>779.966269264321</v>
      </c>
      <c r="I2376" s="115">
        <f t="shared" si="109"/>
        <v>1341152</v>
      </c>
      <c r="J2376" s="117">
        <v>2021</v>
      </c>
      <c r="K2376" s="139">
        <f t="shared" si="110"/>
        <v>1588181</v>
      </c>
    </row>
    <row r="2377" spans="2:11">
      <c r="B2377" s="137" t="s">
        <v>1697</v>
      </c>
      <c r="C2377" s="43" t="s">
        <v>1698</v>
      </c>
      <c r="D2377" s="46">
        <v>740</v>
      </c>
      <c r="E2377" s="24">
        <v>7058.7689189189186</v>
      </c>
      <c r="F2377" s="19">
        <f t="shared" si="108"/>
        <v>5223489</v>
      </c>
      <c r="G2377" s="119">
        <v>15984</v>
      </c>
      <c r="H2377" s="26">
        <v>621.30411661661662</v>
      </c>
      <c r="I2377" s="115">
        <f t="shared" si="109"/>
        <v>9930925</v>
      </c>
      <c r="J2377" s="117">
        <v>2021</v>
      </c>
      <c r="K2377" s="139">
        <f t="shared" si="110"/>
        <v>15154414</v>
      </c>
    </row>
    <row r="2378" spans="2:11">
      <c r="B2378" s="137" t="s">
        <v>5694</v>
      </c>
      <c r="C2378" s="43" t="s">
        <v>1698</v>
      </c>
      <c r="D2378" s="46">
        <v>150</v>
      </c>
      <c r="E2378" s="24">
        <v>9117.9266666666663</v>
      </c>
      <c r="F2378" s="19">
        <f t="shared" si="108"/>
        <v>1367689</v>
      </c>
      <c r="G2378" s="119">
        <v>4860</v>
      </c>
      <c r="H2378" s="26">
        <v>599.54259259259254</v>
      </c>
      <c r="I2378" s="115">
        <f t="shared" si="109"/>
        <v>2913776.9999999995</v>
      </c>
      <c r="J2378" s="117">
        <v>2021</v>
      </c>
      <c r="K2378" s="139">
        <f t="shared" si="110"/>
        <v>4281466</v>
      </c>
    </row>
    <row r="2379" spans="2:11">
      <c r="B2379" s="137" t="s">
        <v>5695</v>
      </c>
      <c r="C2379" s="43" t="s">
        <v>1232</v>
      </c>
      <c r="D2379" s="46">
        <v>220</v>
      </c>
      <c r="E2379" s="24">
        <v>8284.9363636363632</v>
      </c>
      <c r="F2379" s="19">
        <f t="shared" si="108"/>
        <v>1822686</v>
      </c>
      <c r="G2379" s="119">
        <v>3982</v>
      </c>
      <c r="H2379" s="26">
        <v>803.52988448016072</v>
      </c>
      <c r="I2379" s="115">
        <f t="shared" si="109"/>
        <v>3199656</v>
      </c>
      <c r="J2379" s="117">
        <v>2021</v>
      </c>
      <c r="K2379" s="139">
        <f t="shared" si="110"/>
        <v>5022342</v>
      </c>
    </row>
    <row r="2380" spans="2:11">
      <c r="B2380" s="137" t="s">
        <v>5696</v>
      </c>
      <c r="C2380" s="43" t="s">
        <v>1232</v>
      </c>
      <c r="D2380" s="46">
        <v>350</v>
      </c>
      <c r="E2380" s="24">
        <v>22287.391428571427</v>
      </c>
      <c r="F2380" s="19">
        <f t="shared" ref="F2380:F2443" si="111">IFERROR(D2380*E2380,0)</f>
        <v>7800587</v>
      </c>
      <c r="G2380" s="119">
        <v>6335</v>
      </c>
      <c r="H2380" s="26">
        <v>1372.3021310181532</v>
      </c>
      <c r="I2380" s="115">
        <f t="shared" ref="I2380:I2443" si="112">IFERROR(G2380*H2380,"")</f>
        <v>8693534</v>
      </c>
      <c r="J2380" s="117">
        <v>2021</v>
      </c>
      <c r="K2380" s="139">
        <f t="shared" ref="K2380:K2443" si="113">IFERROR(ROUND((F2380+I2380),0),0)</f>
        <v>16494121</v>
      </c>
    </row>
    <row r="2381" spans="2:11">
      <c r="B2381" s="137" t="s">
        <v>5697</v>
      </c>
      <c r="C2381" s="43" t="s">
        <v>1700</v>
      </c>
      <c r="D2381" s="46">
        <v>120</v>
      </c>
      <c r="E2381" s="24">
        <v>15048.6</v>
      </c>
      <c r="F2381" s="19">
        <f t="shared" si="111"/>
        <v>1805832</v>
      </c>
      <c r="G2381" s="119">
        <v>2592</v>
      </c>
      <c r="H2381" s="26">
        <v>0</v>
      </c>
      <c r="I2381" s="115">
        <f t="shared" si="112"/>
        <v>0</v>
      </c>
      <c r="J2381" s="117">
        <v>2021</v>
      </c>
      <c r="K2381" s="139">
        <f t="shared" si="113"/>
        <v>1805832</v>
      </c>
    </row>
    <row r="2382" spans="2:11">
      <c r="B2382" s="137" t="s">
        <v>5698</v>
      </c>
      <c r="C2382" s="43" t="s">
        <v>1701</v>
      </c>
      <c r="D2382" s="46">
        <v>30</v>
      </c>
      <c r="E2382" s="24">
        <v>2649.8666666666668</v>
      </c>
      <c r="F2382" s="19">
        <f t="shared" si="111"/>
        <v>79496</v>
      </c>
      <c r="G2382" s="119">
        <v>1647</v>
      </c>
      <c r="H2382" s="26">
        <v>0</v>
      </c>
      <c r="I2382" s="115">
        <f t="shared" si="112"/>
        <v>0</v>
      </c>
      <c r="J2382" s="117">
        <v>2021</v>
      </c>
      <c r="K2382" s="139">
        <f t="shared" si="113"/>
        <v>79496</v>
      </c>
    </row>
    <row r="2383" spans="2:11">
      <c r="B2383" s="137" t="s">
        <v>5699</v>
      </c>
      <c r="C2383" s="43" t="s">
        <v>1702</v>
      </c>
      <c r="D2383" s="46">
        <v>60</v>
      </c>
      <c r="E2383" s="24">
        <v>4132.9833333333336</v>
      </c>
      <c r="F2383" s="19">
        <f t="shared" si="111"/>
        <v>247979</v>
      </c>
      <c r="G2383" s="119">
        <v>585</v>
      </c>
      <c r="H2383" s="26">
        <v>601.81025641025644</v>
      </c>
      <c r="I2383" s="115">
        <f t="shared" si="112"/>
        <v>352059</v>
      </c>
      <c r="J2383" s="117">
        <v>2021</v>
      </c>
      <c r="K2383" s="139">
        <f t="shared" si="113"/>
        <v>600038</v>
      </c>
    </row>
    <row r="2384" spans="2:11">
      <c r="B2384" s="137" t="s">
        <v>5700</v>
      </c>
      <c r="C2384" s="43" t="s">
        <v>1702</v>
      </c>
      <c r="D2384" s="46">
        <v>320</v>
      </c>
      <c r="E2384" s="24">
        <v>4458.0562499999996</v>
      </c>
      <c r="F2384" s="19">
        <f t="shared" si="111"/>
        <v>1426578</v>
      </c>
      <c r="G2384" s="119">
        <v>3120</v>
      </c>
      <c r="H2384" s="26">
        <v>295.47916666666669</v>
      </c>
      <c r="I2384" s="115">
        <f t="shared" si="112"/>
        <v>921895.00000000012</v>
      </c>
      <c r="J2384" s="117">
        <v>2021</v>
      </c>
      <c r="K2384" s="139">
        <f t="shared" si="113"/>
        <v>2348473</v>
      </c>
    </row>
    <row r="2385" spans="2:11">
      <c r="B2385" s="137" t="s">
        <v>1703</v>
      </c>
      <c r="C2385" s="43" t="s">
        <v>850</v>
      </c>
      <c r="D2385" s="46">
        <v>400</v>
      </c>
      <c r="E2385" s="24">
        <v>7234.2624999999998</v>
      </c>
      <c r="F2385" s="19">
        <f t="shared" si="111"/>
        <v>2893705</v>
      </c>
      <c r="G2385" s="119">
        <v>3900</v>
      </c>
      <c r="H2385" s="26">
        <v>277.13230769230768</v>
      </c>
      <c r="I2385" s="115">
        <f t="shared" si="112"/>
        <v>1080816</v>
      </c>
      <c r="J2385" s="117">
        <v>2021</v>
      </c>
      <c r="K2385" s="139">
        <f t="shared" si="113"/>
        <v>3974521</v>
      </c>
    </row>
    <row r="2386" spans="2:11">
      <c r="B2386" s="137" t="s">
        <v>1704</v>
      </c>
      <c r="C2386" s="43" t="s">
        <v>850</v>
      </c>
      <c r="D2386" s="46">
        <v>290</v>
      </c>
      <c r="E2386" s="24">
        <v>4876.1517241379306</v>
      </c>
      <c r="F2386" s="19">
        <f t="shared" si="111"/>
        <v>1414083.9999999998</v>
      </c>
      <c r="G2386" s="119">
        <v>2827.5</v>
      </c>
      <c r="H2386" s="26">
        <v>630.37524314765699</v>
      </c>
      <c r="I2386" s="115">
        <f t="shared" si="112"/>
        <v>1782386.0000000002</v>
      </c>
      <c r="J2386" s="117">
        <v>2021</v>
      </c>
      <c r="K2386" s="139">
        <f t="shared" si="113"/>
        <v>3196470</v>
      </c>
    </row>
    <row r="2387" spans="2:11">
      <c r="B2387" s="137" t="s">
        <v>1705</v>
      </c>
      <c r="C2387" s="43" t="s">
        <v>841</v>
      </c>
      <c r="D2387" s="46">
        <v>250</v>
      </c>
      <c r="E2387" s="24">
        <v>4803.5079999999998</v>
      </c>
      <c r="F2387" s="19">
        <f t="shared" si="111"/>
        <v>1200877</v>
      </c>
      <c r="G2387" s="119">
        <v>2437.5</v>
      </c>
      <c r="H2387" s="26">
        <v>452.10789743589743</v>
      </c>
      <c r="I2387" s="115">
        <f t="shared" si="112"/>
        <v>1102013</v>
      </c>
      <c r="J2387" s="117">
        <v>2021</v>
      </c>
      <c r="K2387" s="139">
        <f t="shared" si="113"/>
        <v>2302890</v>
      </c>
    </row>
    <row r="2388" spans="2:11">
      <c r="B2388" s="137" t="s">
        <v>1706</v>
      </c>
      <c r="C2388" s="43" t="s">
        <v>841</v>
      </c>
      <c r="D2388" s="46">
        <v>160</v>
      </c>
      <c r="E2388" s="24">
        <v>4436.2937499999998</v>
      </c>
      <c r="F2388" s="19">
        <f t="shared" si="111"/>
        <v>709807</v>
      </c>
      <c r="G2388" s="119">
        <v>1560</v>
      </c>
      <c r="H2388" s="26">
        <v>105.70833333333333</v>
      </c>
      <c r="I2388" s="115">
        <f t="shared" si="112"/>
        <v>164905</v>
      </c>
      <c r="J2388" s="117">
        <v>2021</v>
      </c>
      <c r="K2388" s="139">
        <f t="shared" si="113"/>
        <v>874712</v>
      </c>
    </row>
    <row r="2389" spans="2:11">
      <c r="B2389" s="137" t="s">
        <v>1707</v>
      </c>
      <c r="C2389" s="43" t="s">
        <v>1708</v>
      </c>
      <c r="D2389" s="46">
        <v>50</v>
      </c>
      <c r="E2389" s="24">
        <v>9544.7199999999993</v>
      </c>
      <c r="F2389" s="19">
        <f t="shared" si="111"/>
        <v>477235.99999999994</v>
      </c>
      <c r="G2389" s="119">
        <v>540</v>
      </c>
      <c r="H2389" s="26">
        <v>363.15185185185186</v>
      </c>
      <c r="I2389" s="115">
        <f t="shared" si="112"/>
        <v>196102</v>
      </c>
      <c r="J2389" s="117">
        <v>2021</v>
      </c>
      <c r="K2389" s="139">
        <f t="shared" si="113"/>
        <v>673338</v>
      </c>
    </row>
    <row r="2390" spans="2:11">
      <c r="B2390" s="137" t="s">
        <v>1709</v>
      </c>
      <c r="C2390" s="43" t="s">
        <v>1708</v>
      </c>
      <c r="D2390" s="46">
        <v>50</v>
      </c>
      <c r="E2390" s="24">
        <v>5246.34</v>
      </c>
      <c r="F2390" s="19">
        <f t="shared" si="111"/>
        <v>262317</v>
      </c>
      <c r="G2390" s="119">
        <v>540</v>
      </c>
      <c r="H2390" s="26">
        <v>288.59629629629632</v>
      </c>
      <c r="I2390" s="115">
        <f t="shared" si="112"/>
        <v>155842</v>
      </c>
      <c r="J2390" s="117">
        <v>2021</v>
      </c>
      <c r="K2390" s="139">
        <f t="shared" si="113"/>
        <v>418159</v>
      </c>
    </row>
    <row r="2391" spans="2:11">
      <c r="B2391" s="137" t="s">
        <v>5701</v>
      </c>
      <c r="C2391" s="43" t="s">
        <v>1710</v>
      </c>
      <c r="D2391" s="46">
        <v>20</v>
      </c>
      <c r="E2391" s="24">
        <v>600000</v>
      </c>
      <c r="F2391" s="19">
        <f t="shared" si="111"/>
        <v>12000000</v>
      </c>
      <c r="G2391" s="119">
        <v>390</v>
      </c>
      <c r="H2391" s="26">
        <v>0</v>
      </c>
      <c r="I2391" s="115">
        <f t="shared" si="112"/>
        <v>0</v>
      </c>
      <c r="J2391" s="117">
        <v>2021</v>
      </c>
      <c r="K2391" s="139">
        <f t="shared" si="113"/>
        <v>12000000</v>
      </c>
    </row>
    <row r="2392" spans="2:11">
      <c r="B2392" s="137" t="s">
        <v>5702</v>
      </c>
      <c r="C2392" s="43" t="s">
        <v>1710</v>
      </c>
      <c r="D2392" s="46">
        <v>60</v>
      </c>
      <c r="E2392" s="24">
        <v>600000</v>
      </c>
      <c r="F2392" s="19">
        <f t="shared" si="111"/>
        <v>36000000</v>
      </c>
      <c r="G2392" s="119">
        <v>585</v>
      </c>
      <c r="H2392" s="26">
        <v>0</v>
      </c>
      <c r="I2392" s="115">
        <f t="shared" si="112"/>
        <v>0</v>
      </c>
      <c r="J2392" s="117">
        <v>2021</v>
      </c>
      <c r="K2392" s="139">
        <f t="shared" si="113"/>
        <v>36000000</v>
      </c>
    </row>
    <row r="2393" spans="2:11">
      <c r="B2393" s="137" t="s">
        <v>1711</v>
      </c>
      <c r="C2393" s="43" t="s">
        <v>518</v>
      </c>
      <c r="D2393" s="46">
        <v>400</v>
      </c>
      <c r="E2393" s="24">
        <v>1340.03</v>
      </c>
      <c r="F2393" s="19">
        <f t="shared" si="111"/>
        <v>536012</v>
      </c>
      <c r="G2393" s="119">
        <v>3900</v>
      </c>
      <c r="H2393" s="26">
        <v>220.7451282051282</v>
      </c>
      <c r="I2393" s="115">
        <f t="shared" si="112"/>
        <v>860906</v>
      </c>
      <c r="J2393" s="117">
        <v>2021</v>
      </c>
      <c r="K2393" s="139">
        <f t="shared" si="113"/>
        <v>1396918</v>
      </c>
    </row>
    <row r="2394" spans="2:11">
      <c r="B2394" s="137" t="s">
        <v>5703</v>
      </c>
      <c r="C2394" s="43" t="s">
        <v>518</v>
      </c>
      <c r="D2394" s="46">
        <v>70</v>
      </c>
      <c r="E2394" s="24">
        <v>4916.8142857142857</v>
      </c>
      <c r="F2394" s="19">
        <f t="shared" si="111"/>
        <v>344177</v>
      </c>
      <c r="G2394" s="119">
        <v>682.5</v>
      </c>
      <c r="H2394" s="26">
        <v>522.15531135531137</v>
      </c>
      <c r="I2394" s="115">
        <f t="shared" si="112"/>
        <v>356371</v>
      </c>
      <c r="J2394" s="117">
        <v>2021</v>
      </c>
      <c r="K2394" s="139">
        <f t="shared" si="113"/>
        <v>700548</v>
      </c>
    </row>
    <row r="2395" spans="2:11">
      <c r="B2395" s="137" t="s">
        <v>5704</v>
      </c>
      <c r="C2395" s="43" t="s">
        <v>1712</v>
      </c>
      <c r="D2395" s="46">
        <v>330</v>
      </c>
      <c r="E2395" s="24">
        <v>4504.2666666666664</v>
      </c>
      <c r="F2395" s="19">
        <f t="shared" si="111"/>
        <v>1486408</v>
      </c>
      <c r="G2395" s="119">
        <v>7128</v>
      </c>
      <c r="H2395" s="26">
        <v>130.67157687991022</v>
      </c>
      <c r="I2395" s="115">
        <f t="shared" si="112"/>
        <v>931427</v>
      </c>
      <c r="J2395" s="117">
        <v>2021</v>
      </c>
      <c r="K2395" s="139">
        <f t="shared" si="113"/>
        <v>2417835</v>
      </c>
    </row>
    <row r="2396" spans="2:11">
      <c r="B2396" s="137" t="s">
        <v>5705</v>
      </c>
      <c r="C2396" s="43" t="s">
        <v>1712</v>
      </c>
      <c r="D2396" s="46">
        <v>180</v>
      </c>
      <c r="E2396" s="24">
        <v>10297.338888888889</v>
      </c>
      <c r="F2396" s="19">
        <f t="shared" si="111"/>
        <v>1853521</v>
      </c>
      <c r="G2396" s="119">
        <v>3888</v>
      </c>
      <c r="H2396" s="26">
        <v>300.62011316872429</v>
      </c>
      <c r="I2396" s="115">
        <f t="shared" si="112"/>
        <v>1168811</v>
      </c>
      <c r="J2396" s="117">
        <v>2021</v>
      </c>
      <c r="K2396" s="139">
        <f t="shared" si="113"/>
        <v>3022332</v>
      </c>
    </row>
    <row r="2397" spans="2:11">
      <c r="B2397" s="137" t="s">
        <v>5706</v>
      </c>
      <c r="C2397" s="43" t="s">
        <v>1714</v>
      </c>
      <c r="D2397" s="46">
        <v>170</v>
      </c>
      <c r="E2397" s="24">
        <v>10532.052941176471</v>
      </c>
      <c r="F2397" s="19">
        <f t="shared" si="111"/>
        <v>1790449</v>
      </c>
      <c r="G2397" s="119">
        <v>3672</v>
      </c>
      <c r="H2397" s="26">
        <v>754.85947712418306</v>
      </c>
      <c r="I2397" s="115">
        <f t="shared" si="112"/>
        <v>2771844</v>
      </c>
      <c r="J2397" s="117">
        <v>2021</v>
      </c>
      <c r="K2397" s="139">
        <f t="shared" si="113"/>
        <v>4562293</v>
      </c>
    </row>
    <row r="2398" spans="2:11">
      <c r="B2398" s="137" t="s">
        <v>5707</v>
      </c>
      <c r="C2398" s="43" t="s">
        <v>274</v>
      </c>
      <c r="D2398" s="46">
        <v>320</v>
      </c>
      <c r="E2398" s="24">
        <v>7323.9156249999996</v>
      </c>
      <c r="F2398" s="19">
        <f t="shared" si="111"/>
        <v>2343653</v>
      </c>
      <c r="G2398" s="119">
        <v>6912</v>
      </c>
      <c r="H2398" s="26">
        <v>130.3666087962963</v>
      </c>
      <c r="I2398" s="115">
        <f t="shared" si="112"/>
        <v>901094</v>
      </c>
      <c r="J2398" s="117">
        <v>2021</v>
      </c>
      <c r="K2398" s="139">
        <f t="shared" si="113"/>
        <v>3244747</v>
      </c>
    </row>
    <row r="2399" spans="2:11">
      <c r="B2399" s="137" t="s">
        <v>1715</v>
      </c>
      <c r="C2399" s="43" t="s">
        <v>265</v>
      </c>
      <c r="D2399" s="46">
        <v>290</v>
      </c>
      <c r="E2399" s="24">
        <v>5141.7862068965514</v>
      </c>
      <c r="F2399" s="19">
        <f t="shared" si="111"/>
        <v>1491118</v>
      </c>
      <c r="G2399" s="119">
        <v>2827.5</v>
      </c>
      <c r="H2399" s="26">
        <v>265.99646330680815</v>
      </c>
      <c r="I2399" s="115">
        <f t="shared" si="112"/>
        <v>752105</v>
      </c>
      <c r="J2399" s="117">
        <v>2021</v>
      </c>
      <c r="K2399" s="139">
        <f t="shared" si="113"/>
        <v>2243223</v>
      </c>
    </row>
    <row r="2400" spans="2:11">
      <c r="B2400" s="137" t="s">
        <v>5708</v>
      </c>
      <c r="C2400" s="43" t="s">
        <v>265</v>
      </c>
      <c r="D2400" s="46">
        <v>120</v>
      </c>
      <c r="E2400" s="24">
        <v>5300.6583333333338</v>
      </c>
      <c r="F2400" s="19">
        <f t="shared" si="111"/>
        <v>636079</v>
      </c>
      <c r="G2400" s="119">
        <v>1170</v>
      </c>
      <c r="H2400" s="26">
        <v>212.64615384615385</v>
      </c>
      <c r="I2400" s="115">
        <f t="shared" si="112"/>
        <v>248796</v>
      </c>
      <c r="J2400" s="117">
        <v>2021</v>
      </c>
      <c r="K2400" s="139">
        <f t="shared" si="113"/>
        <v>884875</v>
      </c>
    </row>
    <row r="2401" spans="2:11">
      <c r="B2401" s="137" t="s">
        <v>5709</v>
      </c>
      <c r="C2401" s="43" t="s">
        <v>1716</v>
      </c>
      <c r="D2401" s="46">
        <v>80</v>
      </c>
      <c r="E2401" s="24">
        <v>9620.8875000000007</v>
      </c>
      <c r="F2401" s="19">
        <f t="shared" si="111"/>
        <v>769671</v>
      </c>
      <c r="G2401" s="119">
        <v>780</v>
      </c>
      <c r="H2401" s="26">
        <v>630.88076923076926</v>
      </c>
      <c r="I2401" s="115">
        <f t="shared" si="112"/>
        <v>492087</v>
      </c>
      <c r="J2401" s="117">
        <v>2021</v>
      </c>
      <c r="K2401" s="139">
        <f t="shared" si="113"/>
        <v>1261758</v>
      </c>
    </row>
    <row r="2402" spans="2:11">
      <c r="B2402" s="137" t="s">
        <v>5710</v>
      </c>
      <c r="C2402" s="43" t="s">
        <v>1716</v>
      </c>
      <c r="D2402" s="46">
        <v>210</v>
      </c>
      <c r="E2402" s="24">
        <v>1168.6333333333334</v>
      </c>
      <c r="F2402" s="19">
        <f t="shared" si="111"/>
        <v>245413.00000000003</v>
      </c>
      <c r="G2402" s="119">
        <v>2047.5</v>
      </c>
      <c r="H2402" s="26">
        <v>210.86251526251527</v>
      </c>
      <c r="I2402" s="115">
        <f t="shared" si="112"/>
        <v>431741</v>
      </c>
      <c r="J2402" s="117">
        <v>2021</v>
      </c>
      <c r="K2402" s="139">
        <f t="shared" si="113"/>
        <v>677154</v>
      </c>
    </row>
    <row r="2403" spans="2:11">
      <c r="B2403" s="137" t="s">
        <v>5711</v>
      </c>
      <c r="C2403" s="43" t="s">
        <v>1717</v>
      </c>
      <c r="D2403" s="46">
        <v>160</v>
      </c>
      <c r="E2403" s="24">
        <v>25507.143749999999</v>
      </c>
      <c r="F2403" s="19">
        <f t="shared" si="111"/>
        <v>4081143</v>
      </c>
      <c r="G2403" s="119">
        <v>1560</v>
      </c>
      <c r="H2403" s="26">
        <v>363.50769230769231</v>
      </c>
      <c r="I2403" s="115">
        <f t="shared" si="112"/>
        <v>567072</v>
      </c>
      <c r="J2403" s="117">
        <v>2021</v>
      </c>
      <c r="K2403" s="139">
        <f t="shared" si="113"/>
        <v>4648215</v>
      </c>
    </row>
    <row r="2404" spans="2:11">
      <c r="B2404" s="137" t="s">
        <v>5712</v>
      </c>
      <c r="C2404" s="43" t="s">
        <v>1717</v>
      </c>
      <c r="D2404" s="46">
        <v>230</v>
      </c>
      <c r="E2404" s="24">
        <v>8428.7043478260875</v>
      </c>
      <c r="F2404" s="19">
        <f t="shared" si="111"/>
        <v>1938602.0000000002</v>
      </c>
      <c r="G2404" s="119">
        <v>2242.5</v>
      </c>
      <c r="H2404" s="26">
        <v>218.2903010033445</v>
      </c>
      <c r="I2404" s="115">
        <f t="shared" si="112"/>
        <v>489516.00000000006</v>
      </c>
      <c r="J2404" s="117">
        <v>2021</v>
      </c>
      <c r="K2404" s="139">
        <f t="shared" si="113"/>
        <v>2428118</v>
      </c>
    </row>
    <row r="2405" spans="2:11">
      <c r="B2405" s="137" t="s">
        <v>1718</v>
      </c>
      <c r="C2405" s="43" t="s">
        <v>286</v>
      </c>
      <c r="D2405" s="46">
        <v>120</v>
      </c>
      <c r="E2405" s="24">
        <v>13984.766666666666</v>
      </c>
      <c r="F2405" s="19">
        <f t="shared" si="111"/>
        <v>1678172</v>
      </c>
      <c r="G2405" s="119">
        <v>1170</v>
      </c>
      <c r="H2405" s="26">
        <v>392.0042735042735</v>
      </c>
      <c r="I2405" s="115">
        <f t="shared" si="112"/>
        <v>458645</v>
      </c>
      <c r="J2405" s="117">
        <v>2021</v>
      </c>
      <c r="K2405" s="139">
        <f t="shared" si="113"/>
        <v>2136817</v>
      </c>
    </row>
    <row r="2406" spans="2:11">
      <c r="B2406" s="137" t="s">
        <v>5713</v>
      </c>
      <c r="C2406" s="43" t="s">
        <v>286</v>
      </c>
      <c r="D2406" s="46">
        <v>250</v>
      </c>
      <c r="E2406" s="24">
        <v>7720.424</v>
      </c>
      <c r="F2406" s="19">
        <f t="shared" si="111"/>
        <v>1930106</v>
      </c>
      <c r="G2406" s="119">
        <v>2437.5</v>
      </c>
      <c r="H2406" s="26">
        <v>274.20758974358972</v>
      </c>
      <c r="I2406" s="115">
        <f t="shared" si="112"/>
        <v>668381</v>
      </c>
      <c r="J2406" s="117">
        <v>2021</v>
      </c>
      <c r="K2406" s="139">
        <f t="shared" si="113"/>
        <v>2598487</v>
      </c>
    </row>
    <row r="2407" spans="2:11">
      <c r="B2407" s="137" t="s">
        <v>5714</v>
      </c>
      <c r="C2407" s="43" t="s">
        <v>1719</v>
      </c>
      <c r="D2407" s="46">
        <v>450</v>
      </c>
      <c r="E2407" s="24">
        <v>8595.4755555555548</v>
      </c>
      <c r="F2407" s="19">
        <f t="shared" si="111"/>
        <v>3867963.9999999995</v>
      </c>
      <c r="G2407" s="119">
        <v>4387.5</v>
      </c>
      <c r="H2407" s="26">
        <v>240.31977207977209</v>
      </c>
      <c r="I2407" s="115">
        <f t="shared" si="112"/>
        <v>1054403</v>
      </c>
      <c r="J2407" s="117">
        <v>2021</v>
      </c>
      <c r="K2407" s="139">
        <f t="shared" si="113"/>
        <v>4922367</v>
      </c>
    </row>
    <row r="2408" spans="2:11">
      <c r="B2408" s="137" t="s">
        <v>5715</v>
      </c>
      <c r="C2408" s="43" t="s">
        <v>1719</v>
      </c>
      <c r="D2408" s="46">
        <v>260</v>
      </c>
      <c r="E2408" s="24">
        <v>4107.0538461538463</v>
      </c>
      <c r="F2408" s="19">
        <f t="shared" si="111"/>
        <v>1067834</v>
      </c>
      <c r="G2408" s="119">
        <v>2535</v>
      </c>
      <c r="H2408" s="26">
        <v>407.091124260355</v>
      </c>
      <c r="I2408" s="115">
        <f t="shared" si="112"/>
        <v>1031975.9999999999</v>
      </c>
      <c r="J2408" s="117">
        <v>2021</v>
      </c>
      <c r="K2408" s="139">
        <f t="shared" si="113"/>
        <v>2099810</v>
      </c>
    </row>
    <row r="2409" spans="2:11">
      <c r="B2409" s="137" t="s">
        <v>1721</v>
      </c>
      <c r="C2409" s="43" t="s">
        <v>546</v>
      </c>
      <c r="D2409" s="46">
        <v>120</v>
      </c>
      <c r="E2409" s="24">
        <v>5080.1000000000004</v>
      </c>
      <c r="F2409" s="19">
        <f t="shared" si="111"/>
        <v>609612</v>
      </c>
      <c r="G2409" s="119">
        <v>1170</v>
      </c>
      <c r="H2409" s="26">
        <v>261.29487179487177</v>
      </c>
      <c r="I2409" s="115">
        <f t="shared" si="112"/>
        <v>305714.99999999994</v>
      </c>
      <c r="J2409" s="117">
        <v>2021</v>
      </c>
      <c r="K2409" s="139">
        <f t="shared" si="113"/>
        <v>915327</v>
      </c>
    </row>
    <row r="2410" spans="2:11">
      <c r="B2410" s="137" t="s">
        <v>5716</v>
      </c>
      <c r="C2410" s="43" t="s">
        <v>546</v>
      </c>
      <c r="D2410" s="46">
        <v>40</v>
      </c>
      <c r="E2410" s="24">
        <v>8648.4750000000004</v>
      </c>
      <c r="F2410" s="19">
        <f t="shared" si="111"/>
        <v>345939</v>
      </c>
      <c r="G2410" s="119">
        <v>390</v>
      </c>
      <c r="H2410" s="26">
        <v>648.91282051282053</v>
      </c>
      <c r="I2410" s="115">
        <f t="shared" si="112"/>
        <v>253076</v>
      </c>
      <c r="J2410" s="117">
        <v>2021</v>
      </c>
      <c r="K2410" s="139">
        <f t="shared" si="113"/>
        <v>599015</v>
      </c>
    </row>
    <row r="2411" spans="2:11">
      <c r="B2411" s="137" t="s">
        <v>1722</v>
      </c>
      <c r="C2411" s="43" t="s">
        <v>278</v>
      </c>
      <c r="D2411" s="46">
        <v>380</v>
      </c>
      <c r="E2411" s="24">
        <v>8544.8605263157897</v>
      </c>
      <c r="F2411" s="19">
        <f t="shared" si="111"/>
        <v>3247047</v>
      </c>
      <c r="G2411" s="119">
        <v>3705</v>
      </c>
      <c r="H2411" s="26">
        <v>200.57381916329285</v>
      </c>
      <c r="I2411" s="115">
        <f t="shared" si="112"/>
        <v>743126</v>
      </c>
      <c r="J2411" s="117">
        <v>2021</v>
      </c>
      <c r="K2411" s="139">
        <f t="shared" si="113"/>
        <v>3990173</v>
      </c>
    </row>
    <row r="2412" spans="2:11">
      <c r="B2412" s="137" t="s">
        <v>5717</v>
      </c>
      <c r="C2412" s="43" t="s">
        <v>278</v>
      </c>
      <c r="D2412" s="46">
        <v>300</v>
      </c>
      <c r="E2412" s="24">
        <v>11583.756666666666</v>
      </c>
      <c r="F2412" s="19">
        <f t="shared" si="111"/>
        <v>3475127</v>
      </c>
      <c r="G2412" s="119">
        <v>2925</v>
      </c>
      <c r="H2412" s="26">
        <v>317.27658119658122</v>
      </c>
      <c r="I2412" s="115">
        <f t="shared" si="112"/>
        <v>928034.00000000012</v>
      </c>
      <c r="J2412" s="117">
        <v>2021</v>
      </c>
      <c r="K2412" s="139">
        <f t="shared" si="113"/>
        <v>4403161</v>
      </c>
    </row>
    <row r="2413" spans="2:11">
      <c r="B2413" s="137" t="s">
        <v>1723</v>
      </c>
      <c r="C2413" s="43" t="s">
        <v>278</v>
      </c>
      <c r="D2413" s="46">
        <v>90</v>
      </c>
      <c r="E2413" s="24">
        <v>11657.933333333332</v>
      </c>
      <c r="F2413" s="19">
        <f t="shared" si="111"/>
        <v>1049214</v>
      </c>
      <c r="G2413" s="119">
        <v>877.5</v>
      </c>
      <c r="H2413" s="26">
        <v>542.05925925925931</v>
      </c>
      <c r="I2413" s="115">
        <f t="shared" si="112"/>
        <v>475657.00000000006</v>
      </c>
      <c r="J2413" s="117">
        <v>2021</v>
      </c>
      <c r="K2413" s="139">
        <f t="shared" si="113"/>
        <v>1524871</v>
      </c>
    </row>
    <row r="2414" spans="2:11">
      <c r="B2414" s="137" t="s">
        <v>1724</v>
      </c>
      <c r="C2414" s="43" t="s">
        <v>1713</v>
      </c>
      <c r="D2414" s="46">
        <v>160</v>
      </c>
      <c r="E2414" s="24">
        <v>6091.7687500000002</v>
      </c>
      <c r="F2414" s="19">
        <f t="shared" si="111"/>
        <v>974683</v>
      </c>
      <c r="G2414" s="119">
        <v>1560</v>
      </c>
      <c r="H2414" s="26">
        <v>245.22564102564104</v>
      </c>
      <c r="I2414" s="115">
        <f t="shared" si="112"/>
        <v>382552</v>
      </c>
      <c r="J2414" s="117">
        <v>2021</v>
      </c>
      <c r="K2414" s="139">
        <f t="shared" si="113"/>
        <v>1357235</v>
      </c>
    </row>
    <row r="2415" spans="2:11">
      <c r="B2415" s="137" t="s">
        <v>5718</v>
      </c>
      <c r="C2415" s="43" t="s">
        <v>278</v>
      </c>
      <c r="D2415" s="46">
        <v>260</v>
      </c>
      <c r="E2415" s="24">
        <v>27553.953846153847</v>
      </c>
      <c r="F2415" s="19">
        <f t="shared" si="111"/>
        <v>7164028</v>
      </c>
      <c r="G2415" s="119">
        <v>2535</v>
      </c>
      <c r="H2415" s="26">
        <v>372.6165680473373</v>
      </c>
      <c r="I2415" s="115">
        <f t="shared" si="112"/>
        <v>944583</v>
      </c>
      <c r="J2415" s="117">
        <v>2021</v>
      </c>
      <c r="K2415" s="139">
        <f t="shared" si="113"/>
        <v>8108611</v>
      </c>
    </row>
    <row r="2416" spans="2:11">
      <c r="B2416" s="137" t="s">
        <v>1725</v>
      </c>
      <c r="C2416" s="43" t="s">
        <v>546</v>
      </c>
      <c r="D2416" s="46">
        <v>120</v>
      </c>
      <c r="E2416" s="24">
        <v>5080.1000000000004</v>
      </c>
      <c r="F2416" s="19">
        <f t="shared" si="111"/>
        <v>609612</v>
      </c>
      <c r="G2416" s="119">
        <v>1170</v>
      </c>
      <c r="H2416" s="26">
        <v>261.29487179487177</v>
      </c>
      <c r="I2416" s="115">
        <f t="shared" si="112"/>
        <v>305714.99999999994</v>
      </c>
      <c r="J2416" s="117">
        <v>2021</v>
      </c>
      <c r="K2416" s="139">
        <f t="shared" si="113"/>
        <v>915327</v>
      </c>
    </row>
    <row r="2417" spans="2:11">
      <c r="B2417" s="137" t="s">
        <v>5719</v>
      </c>
      <c r="C2417" s="43" t="s">
        <v>546</v>
      </c>
      <c r="D2417" s="46">
        <v>140</v>
      </c>
      <c r="E2417" s="24">
        <v>4789.7071428571426</v>
      </c>
      <c r="F2417" s="19">
        <f t="shared" si="111"/>
        <v>670559</v>
      </c>
      <c r="G2417" s="119">
        <v>1365</v>
      </c>
      <c r="H2417" s="26">
        <v>280.94505494505495</v>
      </c>
      <c r="I2417" s="115">
        <f t="shared" si="112"/>
        <v>383490</v>
      </c>
      <c r="J2417" s="117">
        <v>2021</v>
      </c>
      <c r="K2417" s="139">
        <f t="shared" si="113"/>
        <v>1054049</v>
      </c>
    </row>
    <row r="2418" spans="2:11">
      <c r="B2418" s="137" t="s">
        <v>1726</v>
      </c>
      <c r="C2418" s="43" t="s">
        <v>548</v>
      </c>
      <c r="D2418" s="46">
        <v>50</v>
      </c>
      <c r="E2418" s="24">
        <v>8734.64</v>
      </c>
      <c r="F2418" s="19">
        <f t="shared" si="111"/>
        <v>436732</v>
      </c>
      <c r="G2418" s="119">
        <v>487.5</v>
      </c>
      <c r="H2418" s="26">
        <v>312.09230769230771</v>
      </c>
      <c r="I2418" s="115">
        <f t="shared" si="112"/>
        <v>152145</v>
      </c>
      <c r="J2418" s="117">
        <v>2021</v>
      </c>
      <c r="K2418" s="139">
        <f t="shared" si="113"/>
        <v>588877</v>
      </c>
    </row>
    <row r="2419" spans="2:11">
      <c r="B2419" s="137" t="s">
        <v>1727</v>
      </c>
      <c r="C2419" s="43" t="s">
        <v>548</v>
      </c>
      <c r="D2419" s="46">
        <v>170</v>
      </c>
      <c r="E2419" s="24">
        <v>11917.347058823529</v>
      </c>
      <c r="F2419" s="19">
        <f t="shared" si="111"/>
        <v>2025948.9999999998</v>
      </c>
      <c r="G2419" s="119">
        <v>1657.5</v>
      </c>
      <c r="H2419" s="26">
        <v>321.9782805429864</v>
      </c>
      <c r="I2419" s="115">
        <f t="shared" si="112"/>
        <v>533679</v>
      </c>
      <c r="J2419" s="117">
        <v>2021</v>
      </c>
      <c r="K2419" s="139">
        <f t="shared" si="113"/>
        <v>2559628</v>
      </c>
    </row>
    <row r="2420" spans="2:11">
      <c r="B2420" s="137" t="s">
        <v>3658</v>
      </c>
      <c r="C2420" s="43" t="s">
        <v>3512</v>
      </c>
      <c r="D2420" s="46">
        <v>410</v>
      </c>
      <c r="E2420" s="24">
        <v>13922.453658536586</v>
      </c>
      <c r="F2420" s="19">
        <f t="shared" si="111"/>
        <v>5708206</v>
      </c>
      <c r="G2420" s="119">
        <v>3998</v>
      </c>
      <c r="H2420" s="26">
        <v>770.44672336168082</v>
      </c>
      <c r="I2420" s="115">
        <f t="shared" si="112"/>
        <v>3080246</v>
      </c>
      <c r="J2420" s="117">
        <v>2021</v>
      </c>
      <c r="K2420" s="139">
        <f t="shared" si="113"/>
        <v>8788452</v>
      </c>
    </row>
    <row r="2421" spans="2:11">
      <c r="B2421" s="137" t="s">
        <v>5720</v>
      </c>
      <c r="C2421" s="43" t="s">
        <v>1720</v>
      </c>
      <c r="D2421" s="46">
        <v>260</v>
      </c>
      <c r="E2421" s="24">
        <v>2974.5346153846153</v>
      </c>
      <c r="F2421" s="19">
        <f t="shared" si="111"/>
        <v>773379</v>
      </c>
      <c r="G2421" s="119">
        <v>2535</v>
      </c>
      <c r="H2421" s="26">
        <v>261.2516765285996</v>
      </c>
      <c r="I2421" s="115">
        <f t="shared" si="112"/>
        <v>662273</v>
      </c>
      <c r="J2421" s="117">
        <v>2021</v>
      </c>
      <c r="K2421" s="139">
        <f t="shared" si="113"/>
        <v>1435652</v>
      </c>
    </row>
    <row r="2422" spans="2:11">
      <c r="B2422" s="137" t="s">
        <v>1728</v>
      </c>
      <c r="C2422" s="43" t="s">
        <v>1729</v>
      </c>
      <c r="D2422" s="46">
        <v>1820</v>
      </c>
      <c r="E2422" s="24">
        <v>511.28571428571428</v>
      </c>
      <c r="F2422" s="19">
        <f t="shared" si="111"/>
        <v>930540</v>
      </c>
      <c r="G2422" s="119">
        <v>17745</v>
      </c>
      <c r="H2422" s="26">
        <v>123.00411383488307</v>
      </c>
      <c r="I2422" s="115">
        <f t="shared" si="112"/>
        <v>2182708</v>
      </c>
      <c r="J2422" s="117">
        <v>2021</v>
      </c>
      <c r="K2422" s="139">
        <f t="shared" si="113"/>
        <v>3113248</v>
      </c>
    </row>
    <row r="2423" spans="2:11">
      <c r="B2423" s="137" t="s">
        <v>5721</v>
      </c>
      <c r="C2423" s="43" t="s">
        <v>1730</v>
      </c>
      <c r="D2423" s="46">
        <v>3320</v>
      </c>
      <c r="E2423" s="24">
        <v>422.464156626506</v>
      </c>
      <c r="F2423" s="19">
        <f t="shared" si="111"/>
        <v>1402581</v>
      </c>
      <c r="G2423" s="119">
        <v>32370</v>
      </c>
      <c r="H2423" s="26">
        <v>155.62338585109669</v>
      </c>
      <c r="I2423" s="115">
        <f t="shared" si="112"/>
        <v>5037529</v>
      </c>
      <c r="J2423" s="117">
        <v>2021</v>
      </c>
      <c r="K2423" s="139">
        <f t="shared" si="113"/>
        <v>6440110</v>
      </c>
    </row>
    <row r="2424" spans="2:11">
      <c r="B2424" s="137" t="s">
        <v>5722</v>
      </c>
      <c r="C2424" s="43" t="s">
        <v>1731</v>
      </c>
      <c r="D2424" s="46">
        <v>550</v>
      </c>
      <c r="E2424" s="24">
        <v>2344.6799999999998</v>
      </c>
      <c r="F2424" s="19">
        <f t="shared" si="111"/>
        <v>1289574</v>
      </c>
      <c r="G2424" s="119">
        <v>5362.5</v>
      </c>
      <c r="H2424" s="26">
        <v>191.93174825174825</v>
      </c>
      <c r="I2424" s="115">
        <f t="shared" si="112"/>
        <v>1029234</v>
      </c>
      <c r="J2424" s="117">
        <v>2021</v>
      </c>
      <c r="K2424" s="139">
        <f t="shared" si="113"/>
        <v>2318808</v>
      </c>
    </row>
    <row r="2425" spans="2:11">
      <c r="B2425" s="137" t="s">
        <v>1732</v>
      </c>
      <c r="C2425" s="43" t="s">
        <v>1729</v>
      </c>
      <c r="D2425" s="46">
        <v>1820</v>
      </c>
      <c r="E2425" s="24">
        <v>511.28571428571428</v>
      </c>
      <c r="F2425" s="19">
        <f t="shared" si="111"/>
        <v>930540</v>
      </c>
      <c r="G2425" s="119">
        <v>17745</v>
      </c>
      <c r="H2425" s="26">
        <v>123.00411383488307</v>
      </c>
      <c r="I2425" s="115">
        <f t="shared" si="112"/>
        <v>2182708</v>
      </c>
      <c r="J2425" s="117">
        <v>2021</v>
      </c>
      <c r="K2425" s="139">
        <f t="shared" si="113"/>
        <v>3113248</v>
      </c>
    </row>
    <row r="2426" spans="2:11">
      <c r="B2426" s="137" t="s">
        <v>5723</v>
      </c>
      <c r="C2426" s="43" t="s">
        <v>1729</v>
      </c>
      <c r="D2426" s="46">
        <v>980</v>
      </c>
      <c r="E2426" s="24">
        <v>497.93469387755101</v>
      </c>
      <c r="F2426" s="19">
        <f t="shared" si="111"/>
        <v>487976</v>
      </c>
      <c r="G2426" s="119">
        <v>9555</v>
      </c>
      <c r="H2426" s="26">
        <v>209.01716378859237</v>
      </c>
      <c r="I2426" s="115">
        <f t="shared" si="112"/>
        <v>1997159</v>
      </c>
      <c r="J2426" s="117">
        <v>2021</v>
      </c>
      <c r="K2426" s="139">
        <f t="shared" si="113"/>
        <v>2485135</v>
      </c>
    </row>
    <row r="2427" spans="2:11">
      <c r="B2427" s="137" t="s">
        <v>5724</v>
      </c>
      <c r="C2427" s="43" t="s">
        <v>297</v>
      </c>
      <c r="D2427" s="46">
        <v>50</v>
      </c>
      <c r="E2427" s="24">
        <v>17098.32</v>
      </c>
      <c r="F2427" s="19">
        <f t="shared" si="111"/>
        <v>854916</v>
      </c>
      <c r="G2427" s="119">
        <v>487.5</v>
      </c>
      <c r="H2427" s="26">
        <v>971.62051282051277</v>
      </c>
      <c r="I2427" s="115">
        <f t="shared" si="112"/>
        <v>473665</v>
      </c>
      <c r="J2427" s="117">
        <v>2021</v>
      </c>
      <c r="K2427" s="139">
        <f t="shared" si="113"/>
        <v>1328581</v>
      </c>
    </row>
    <row r="2428" spans="2:11">
      <c r="B2428" s="137" t="s">
        <v>5725</v>
      </c>
      <c r="C2428" s="43" t="s">
        <v>297</v>
      </c>
      <c r="D2428" s="46">
        <v>270</v>
      </c>
      <c r="E2428" s="24">
        <v>10384.740740740741</v>
      </c>
      <c r="F2428" s="19">
        <f t="shared" si="111"/>
        <v>2803880</v>
      </c>
      <c r="G2428" s="119">
        <v>2632.5</v>
      </c>
      <c r="H2428" s="26">
        <v>598.1785375118709</v>
      </c>
      <c r="I2428" s="115">
        <f t="shared" si="112"/>
        <v>1574705.0000000002</v>
      </c>
      <c r="J2428" s="117">
        <v>2021</v>
      </c>
      <c r="K2428" s="139">
        <f t="shared" si="113"/>
        <v>4378585</v>
      </c>
    </row>
    <row r="2429" spans="2:11">
      <c r="B2429" s="137" t="s">
        <v>1733</v>
      </c>
      <c r="C2429" s="43" t="s">
        <v>297</v>
      </c>
      <c r="D2429" s="46">
        <v>560</v>
      </c>
      <c r="E2429" s="24">
        <v>6644.5464285714288</v>
      </c>
      <c r="F2429" s="19">
        <f t="shared" si="111"/>
        <v>3720946</v>
      </c>
      <c r="G2429" s="119">
        <v>5460</v>
      </c>
      <c r="H2429" s="26">
        <v>279.60879120879122</v>
      </c>
      <c r="I2429" s="115">
        <f t="shared" si="112"/>
        <v>1526664</v>
      </c>
      <c r="J2429" s="117">
        <v>2021</v>
      </c>
      <c r="K2429" s="139">
        <f t="shared" si="113"/>
        <v>5247610</v>
      </c>
    </row>
    <row r="2430" spans="2:11">
      <c r="B2430" s="137" t="s">
        <v>5726</v>
      </c>
      <c r="C2430" s="43" t="s">
        <v>297</v>
      </c>
      <c r="D2430" s="46">
        <v>50</v>
      </c>
      <c r="E2430" s="24">
        <v>24116.799999999999</v>
      </c>
      <c r="F2430" s="19">
        <f t="shared" si="111"/>
        <v>1205840</v>
      </c>
      <c r="G2430" s="119">
        <v>487.5</v>
      </c>
      <c r="H2430" s="26">
        <v>1953.0133333333333</v>
      </c>
      <c r="I2430" s="115">
        <f t="shared" si="112"/>
        <v>952094</v>
      </c>
      <c r="J2430" s="117">
        <v>2021</v>
      </c>
      <c r="K2430" s="139">
        <f t="shared" si="113"/>
        <v>2157934</v>
      </c>
    </row>
    <row r="2431" spans="2:11">
      <c r="B2431" s="137" t="s">
        <v>5727</v>
      </c>
      <c r="C2431" s="43" t="s">
        <v>1734</v>
      </c>
      <c r="D2431" s="46">
        <v>120</v>
      </c>
      <c r="E2431" s="24">
        <v>12827.825000000001</v>
      </c>
      <c r="F2431" s="19">
        <f t="shared" si="111"/>
        <v>1539339</v>
      </c>
      <c r="G2431" s="119">
        <v>1170</v>
      </c>
      <c r="H2431" s="26">
        <v>270.70683760683761</v>
      </c>
      <c r="I2431" s="115">
        <f t="shared" si="112"/>
        <v>316727</v>
      </c>
      <c r="J2431" s="117">
        <v>2021</v>
      </c>
      <c r="K2431" s="139">
        <f t="shared" si="113"/>
        <v>1856066</v>
      </c>
    </row>
    <row r="2432" spans="2:11">
      <c r="B2432" s="137" t="s">
        <v>5728</v>
      </c>
      <c r="C2432" s="43" t="s">
        <v>1734</v>
      </c>
      <c r="D2432" s="46">
        <v>40</v>
      </c>
      <c r="E2432" s="24">
        <v>11370</v>
      </c>
      <c r="F2432" s="19">
        <f t="shared" si="111"/>
        <v>454800</v>
      </c>
      <c r="G2432" s="119">
        <v>390</v>
      </c>
      <c r="H2432" s="26">
        <v>407.89487179487179</v>
      </c>
      <c r="I2432" s="115">
        <f t="shared" si="112"/>
        <v>159079</v>
      </c>
      <c r="J2432" s="117">
        <v>2021</v>
      </c>
      <c r="K2432" s="139">
        <f t="shared" si="113"/>
        <v>613879</v>
      </c>
    </row>
    <row r="2433" spans="2:11">
      <c r="B2433" s="137" t="s">
        <v>1735</v>
      </c>
      <c r="C2433" s="43" t="s">
        <v>306</v>
      </c>
      <c r="D2433" s="46">
        <v>100</v>
      </c>
      <c r="E2433" s="24">
        <v>8829.48</v>
      </c>
      <c r="F2433" s="19">
        <f t="shared" si="111"/>
        <v>882948</v>
      </c>
      <c r="G2433" s="119">
        <v>975</v>
      </c>
      <c r="H2433" s="26">
        <v>466.03897435897437</v>
      </c>
      <c r="I2433" s="115">
        <f t="shared" si="112"/>
        <v>454388</v>
      </c>
      <c r="J2433" s="117">
        <v>2021</v>
      </c>
      <c r="K2433" s="139">
        <f t="shared" si="113"/>
        <v>1337336</v>
      </c>
    </row>
    <row r="2434" spans="2:11">
      <c r="B2434" s="137" t="s">
        <v>1736</v>
      </c>
      <c r="C2434" s="43" t="s">
        <v>382</v>
      </c>
      <c r="D2434" s="46">
        <v>50</v>
      </c>
      <c r="E2434" s="24">
        <v>8244.66</v>
      </c>
      <c r="F2434" s="19">
        <f t="shared" si="111"/>
        <v>412233</v>
      </c>
      <c r="G2434" s="119">
        <v>487.5</v>
      </c>
      <c r="H2434" s="26">
        <v>1669.3394871794872</v>
      </c>
      <c r="I2434" s="115">
        <f t="shared" si="112"/>
        <v>813803</v>
      </c>
      <c r="J2434" s="117">
        <v>2021</v>
      </c>
      <c r="K2434" s="139">
        <f t="shared" si="113"/>
        <v>1226036</v>
      </c>
    </row>
    <row r="2435" spans="2:11">
      <c r="B2435" s="137" t="s">
        <v>5729</v>
      </c>
      <c r="C2435" s="43" t="s">
        <v>382</v>
      </c>
      <c r="D2435" s="46">
        <v>200</v>
      </c>
      <c r="E2435" s="24">
        <v>2076.1</v>
      </c>
      <c r="F2435" s="19">
        <f t="shared" si="111"/>
        <v>415220</v>
      </c>
      <c r="G2435" s="119">
        <v>1950</v>
      </c>
      <c r="H2435" s="26">
        <v>223.59794871794873</v>
      </c>
      <c r="I2435" s="115">
        <f t="shared" si="112"/>
        <v>436016</v>
      </c>
      <c r="J2435" s="117">
        <v>2021</v>
      </c>
      <c r="K2435" s="139">
        <f t="shared" si="113"/>
        <v>851236</v>
      </c>
    </row>
    <row r="2436" spans="2:11">
      <c r="B2436" s="137" t="s">
        <v>10120</v>
      </c>
      <c r="C2436" s="43" t="s">
        <v>1737</v>
      </c>
      <c r="D2436" s="46">
        <v>610</v>
      </c>
      <c r="E2436" s="24">
        <v>1003.6426229508197</v>
      </c>
      <c r="F2436" s="19">
        <f t="shared" si="111"/>
        <v>612222</v>
      </c>
      <c r="G2436" s="119">
        <v>11895</v>
      </c>
      <c r="H2436" s="26">
        <v>77.790332072299279</v>
      </c>
      <c r="I2436" s="115">
        <f t="shared" si="112"/>
        <v>925315.99999999988</v>
      </c>
      <c r="J2436" s="117">
        <v>2021</v>
      </c>
      <c r="K2436" s="139">
        <f t="shared" si="113"/>
        <v>1537538</v>
      </c>
    </row>
    <row r="2437" spans="2:11">
      <c r="B2437" s="137" t="s">
        <v>5730</v>
      </c>
      <c r="C2437" s="43" t="s">
        <v>1738</v>
      </c>
      <c r="D2437" s="46">
        <v>660</v>
      </c>
      <c r="E2437" s="24">
        <v>6024.712121212121</v>
      </c>
      <c r="F2437" s="19">
        <f t="shared" si="111"/>
        <v>3976310</v>
      </c>
      <c r="G2437" s="119">
        <v>12870</v>
      </c>
      <c r="H2437" s="26">
        <v>178.52261072261072</v>
      </c>
      <c r="I2437" s="115">
        <f t="shared" si="112"/>
        <v>2297586</v>
      </c>
      <c r="J2437" s="117">
        <v>2021</v>
      </c>
      <c r="K2437" s="139">
        <f t="shared" si="113"/>
        <v>6273896</v>
      </c>
    </row>
    <row r="2438" spans="2:11">
      <c r="B2438" s="137" t="s">
        <v>5731</v>
      </c>
      <c r="C2438" s="43" t="s">
        <v>493</v>
      </c>
      <c r="D2438" s="46">
        <v>490</v>
      </c>
      <c r="E2438" s="24">
        <v>14487.959183673469</v>
      </c>
      <c r="F2438" s="19">
        <f t="shared" si="111"/>
        <v>7099100</v>
      </c>
      <c r="G2438" s="119">
        <v>10584</v>
      </c>
      <c r="H2438" s="26">
        <v>123.65542328042328</v>
      </c>
      <c r="I2438" s="115">
        <f t="shared" si="112"/>
        <v>1308769</v>
      </c>
      <c r="J2438" s="117">
        <v>2021</v>
      </c>
      <c r="K2438" s="139">
        <f t="shared" si="113"/>
        <v>8407869</v>
      </c>
    </row>
    <row r="2439" spans="2:11">
      <c r="B2439" s="137" t="s">
        <v>5732</v>
      </c>
      <c r="C2439" s="43" t="s">
        <v>493</v>
      </c>
      <c r="D2439" s="46">
        <v>230</v>
      </c>
      <c r="E2439" s="24">
        <v>48850.15217391304</v>
      </c>
      <c r="F2439" s="19">
        <f t="shared" si="111"/>
        <v>11235535</v>
      </c>
      <c r="G2439" s="119">
        <v>2081.5</v>
      </c>
      <c r="H2439" s="26">
        <v>0</v>
      </c>
      <c r="I2439" s="115">
        <f t="shared" si="112"/>
        <v>0</v>
      </c>
      <c r="J2439" s="117">
        <v>2021</v>
      </c>
      <c r="K2439" s="139">
        <f t="shared" si="113"/>
        <v>11235535</v>
      </c>
    </row>
    <row r="2440" spans="2:11">
      <c r="B2440" s="137" t="s">
        <v>3659</v>
      </c>
      <c r="C2440" s="43" t="s">
        <v>3512</v>
      </c>
      <c r="D2440" s="46">
        <v>450</v>
      </c>
      <c r="E2440" s="24">
        <v>9001.7488888888893</v>
      </c>
      <c r="F2440" s="19">
        <f t="shared" si="111"/>
        <v>4050787</v>
      </c>
      <c r="G2440" s="119">
        <v>4388</v>
      </c>
      <c r="H2440" s="26">
        <v>770.4551048313582</v>
      </c>
      <c r="I2440" s="115">
        <f t="shared" si="112"/>
        <v>3380757</v>
      </c>
      <c r="J2440" s="117">
        <v>2021</v>
      </c>
      <c r="K2440" s="139">
        <f t="shared" si="113"/>
        <v>7431544</v>
      </c>
    </row>
    <row r="2441" spans="2:11">
      <c r="B2441" s="137" t="s">
        <v>5733</v>
      </c>
      <c r="C2441" s="43" t="s">
        <v>97</v>
      </c>
      <c r="D2441" s="46">
        <v>400</v>
      </c>
      <c r="E2441" s="24">
        <v>4961.5649999999996</v>
      </c>
      <c r="F2441" s="19">
        <f t="shared" si="111"/>
        <v>1984625.9999999998</v>
      </c>
      <c r="G2441" s="119">
        <v>3620</v>
      </c>
      <c r="H2441" s="26">
        <v>297.19806629834255</v>
      </c>
      <c r="I2441" s="115">
        <f t="shared" si="112"/>
        <v>1075857</v>
      </c>
      <c r="J2441" s="117">
        <v>2021</v>
      </c>
      <c r="K2441" s="139">
        <f t="shared" si="113"/>
        <v>3060483</v>
      </c>
    </row>
    <row r="2442" spans="2:11">
      <c r="B2442" s="137" t="s">
        <v>5734</v>
      </c>
      <c r="C2442" s="43" t="s">
        <v>97</v>
      </c>
      <c r="D2442" s="46">
        <v>250</v>
      </c>
      <c r="E2442" s="24">
        <v>13959.712</v>
      </c>
      <c r="F2442" s="19">
        <f t="shared" si="111"/>
        <v>3489928</v>
      </c>
      <c r="G2442" s="119">
        <v>2262.5</v>
      </c>
      <c r="H2442" s="26">
        <v>433.60265193370168</v>
      </c>
      <c r="I2442" s="115">
        <f t="shared" si="112"/>
        <v>981026</v>
      </c>
      <c r="J2442" s="117">
        <v>2021</v>
      </c>
      <c r="K2442" s="139">
        <f t="shared" si="113"/>
        <v>4470954</v>
      </c>
    </row>
    <row r="2443" spans="2:11">
      <c r="B2443" s="137" t="s">
        <v>1739</v>
      </c>
      <c r="C2443" s="43" t="s">
        <v>413</v>
      </c>
      <c r="D2443" s="46">
        <v>220</v>
      </c>
      <c r="E2443" s="24">
        <v>18223.645454545454</v>
      </c>
      <c r="F2443" s="19">
        <f t="shared" si="111"/>
        <v>4009202</v>
      </c>
      <c r="G2443" s="119">
        <v>2145</v>
      </c>
      <c r="H2443" s="26">
        <v>210.63356643356644</v>
      </c>
      <c r="I2443" s="115">
        <f t="shared" si="112"/>
        <v>451809</v>
      </c>
      <c r="J2443" s="117">
        <v>2021</v>
      </c>
      <c r="K2443" s="139">
        <f t="shared" si="113"/>
        <v>4461011</v>
      </c>
    </row>
    <row r="2444" spans="2:11">
      <c r="B2444" s="137" t="s">
        <v>1740</v>
      </c>
      <c r="C2444" s="43" t="s">
        <v>413</v>
      </c>
      <c r="D2444" s="46">
        <v>120</v>
      </c>
      <c r="E2444" s="24">
        <v>13145.85</v>
      </c>
      <c r="F2444" s="19">
        <f t="shared" ref="F2444:F2507" si="114">IFERROR(D2444*E2444,0)</f>
        <v>1577502</v>
      </c>
      <c r="G2444" s="119">
        <v>1170</v>
      </c>
      <c r="H2444" s="26">
        <v>589.69914529914524</v>
      </c>
      <c r="I2444" s="115">
        <f t="shared" ref="I2444:I2507" si="115">IFERROR(G2444*H2444,"")</f>
        <v>689947.99999999988</v>
      </c>
      <c r="J2444" s="117">
        <v>2021</v>
      </c>
      <c r="K2444" s="139">
        <f t="shared" ref="K2444:K2507" si="116">IFERROR(ROUND((F2444+I2444),0),0)</f>
        <v>2267450</v>
      </c>
    </row>
    <row r="2445" spans="2:11">
      <c r="B2445" s="137" t="s">
        <v>1741</v>
      </c>
      <c r="C2445" s="43" t="s">
        <v>415</v>
      </c>
      <c r="D2445" s="46">
        <v>220</v>
      </c>
      <c r="E2445" s="24">
        <v>12750.690909090908</v>
      </c>
      <c r="F2445" s="19">
        <f t="shared" si="114"/>
        <v>2805152</v>
      </c>
      <c r="G2445" s="119">
        <v>4290</v>
      </c>
      <c r="H2445" s="26">
        <v>239.27855477855479</v>
      </c>
      <c r="I2445" s="115">
        <f t="shared" si="115"/>
        <v>1026505</v>
      </c>
      <c r="J2445" s="117">
        <v>2021</v>
      </c>
      <c r="K2445" s="139">
        <f t="shared" si="116"/>
        <v>3831657</v>
      </c>
    </row>
    <row r="2446" spans="2:11">
      <c r="B2446" s="137" t="s">
        <v>1742</v>
      </c>
      <c r="C2446" s="43" t="s">
        <v>415</v>
      </c>
      <c r="D2446" s="46">
        <v>160</v>
      </c>
      <c r="E2446" s="24">
        <v>20478.206249999999</v>
      </c>
      <c r="F2446" s="19">
        <f t="shared" si="114"/>
        <v>3276513</v>
      </c>
      <c r="G2446" s="119">
        <v>1560</v>
      </c>
      <c r="H2446" s="26">
        <v>358.5057692307692</v>
      </c>
      <c r="I2446" s="115">
        <f t="shared" si="115"/>
        <v>559269</v>
      </c>
      <c r="J2446" s="117">
        <v>2021</v>
      </c>
      <c r="K2446" s="139">
        <f t="shared" si="116"/>
        <v>3835782</v>
      </c>
    </row>
    <row r="2447" spans="2:11">
      <c r="B2447" s="137" t="s">
        <v>1743</v>
      </c>
      <c r="C2447" s="43" t="s">
        <v>380</v>
      </c>
      <c r="D2447" s="46">
        <v>500</v>
      </c>
      <c r="E2447" s="24">
        <v>3886.8020000000001</v>
      </c>
      <c r="F2447" s="19">
        <f t="shared" si="114"/>
        <v>1943401</v>
      </c>
      <c r="G2447" s="119">
        <v>4875</v>
      </c>
      <c r="H2447" s="26">
        <v>269.62851282051281</v>
      </c>
      <c r="I2447" s="115">
        <f t="shared" si="115"/>
        <v>1314439</v>
      </c>
      <c r="J2447" s="117">
        <v>2021</v>
      </c>
      <c r="K2447" s="139">
        <f t="shared" si="116"/>
        <v>3257840</v>
      </c>
    </row>
    <row r="2448" spans="2:11">
      <c r="B2448" s="137" t="s">
        <v>5735</v>
      </c>
      <c r="C2448" s="43" t="s">
        <v>380</v>
      </c>
      <c r="D2448" s="46">
        <v>190</v>
      </c>
      <c r="E2448" s="24">
        <v>916.44210526315794</v>
      </c>
      <c r="F2448" s="19">
        <f t="shared" si="114"/>
        <v>174124</v>
      </c>
      <c r="G2448" s="119">
        <v>1852.5</v>
      </c>
      <c r="H2448" s="26">
        <v>248.64507422402158</v>
      </c>
      <c r="I2448" s="115">
        <f t="shared" si="115"/>
        <v>460615</v>
      </c>
      <c r="J2448" s="117">
        <v>2021</v>
      </c>
      <c r="K2448" s="139">
        <f t="shared" si="116"/>
        <v>634739</v>
      </c>
    </row>
    <row r="2449" spans="2:11">
      <c r="B2449" s="137" t="s">
        <v>5736</v>
      </c>
      <c r="C2449" s="43" t="s">
        <v>783</v>
      </c>
      <c r="D2449" s="46">
        <v>290</v>
      </c>
      <c r="E2449" s="24">
        <v>20163.03448275862</v>
      </c>
      <c r="F2449" s="19">
        <f t="shared" si="114"/>
        <v>5847280</v>
      </c>
      <c r="G2449" s="119">
        <v>2827.5</v>
      </c>
      <c r="H2449" s="26">
        <v>347.68452696728559</v>
      </c>
      <c r="I2449" s="115">
        <f t="shared" si="115"/>
        <v>983078</v>
      </c>
      <c r="J2449" s="117">
        <v>2021</v>
      </c>
      <c r="K2449" s="139">
        <f t="shared" si="116"/>
        <v>6830358</v>
      </c>
    </row>
    <row r="2450" spans="2:11">
      <c r="B2450" s="137" t="s">
        <v>5737</v>
      </c>
      <c r="C2450" s="43" t="s">
        <v>783</v>
      </c>
      <c r="D2450" s="46">
        <v>500</v>
      </c>
      <c r="E2450" s="24">
        <v>12876.763999999999</v>
      </c>
      <c r="F2450" s="19">
        <f t="shared" si="114"/>
        <v>6438382</v>
      </c>
      <c r="G2450" s="119">
        <v>4875</v>
      </c>
      <c r="H2450" s="26">
        <v>197.95282051282052</v>
      </c>
      <c r="I2450" s="115">
        <f t="shared" si="115"/>
        <v>965020</v>
      </c>
      <c r="J2450" s="117">
        <v>2021</v>
      </c>
      <c r="K2450" s="139">
        <f t="shared" si="116"/>
        <v>7403402</v>
      </c>
    </row>
    <row r="2451" spans="2:11">
      <c r="B2451" s="137" t="s">
        <v>1744</v>
      </c>
      <c r="C2451" s="43" t="s">
        <v>1745</v>
      </c>
      <c r="D2451" s="46">
        <v>2029.9999999999998</v>
      </c>
      <c r="E2451" s="24">
        <v>341.46108374384238</v>
      </c>
      <c r="F2451" s="19">
        <f t="shared" si="114"/>
        <v>693166</v>
      </c>
      <c r="G2451" s="119">
        <v>19792.5</v>
      </c>
      <c r="H2451" s="26">
        <v>120.76150056839712</v>
      </c>
      <c r="I2451" s="115">
        <f t="shared" si="115"/>
        <v>2390172</v>
      </c>
      <c r="J2451" s="117">
        <v>2021</v>
      </c>
      <c r="K2451" s="139">
        <f t="shared" si="116"/>
        <v>3083338</v>
      </c>
    </row>
    <row r="2452" spans="2:11">
      <c r="B2452" s="137" t="s">
        <v>1746</v>
      </c>
      <c r="C2452" s="43" t="s">
        <v>1747</v>
      </c>
      <c r="D2452" s="46">
        <v>250</v>
      </c>
      <c r="E2452" s="24">
        <v>11218.227999999999</v>
      </c>
      <c r="F2452" s="19">
        <f t="shared" si="114"/>
        <v>2804557</v>
      </c>
      <c r="G2452" s="119">
        <v>2437.5</v>
      </c>
      <c r="H2452" s="26">
        <v>192.53784615384615</v>
      </c>
      <c r="I2452" s="115">
        <f t="shared" si="115"/>
        <v>469311</v>
      </c>
      <c r="J2452" s="117">
        <v>2021</v>
      </c>
      <c r="K2452" s="139">
        <f t="shared" si="116"/>
        <v>3273868</v>
      </c>
    </row>
    <row r="2453" spans="2:11">
      <c r="B2453" s="137" t="s">
        <v>5738</v>
      </c>
      <c r="C2453" s="43" t="s">
        <v>1748</v>
      </c>
      <c r="D2453" s="46">
        <v>500</v>
      </c>
      <c r="E2453" s="24">
        <v>5721.268</v>
      </c>
      <c r="F2453" s="19">
        <f t="shared" si="114"/>
        <v>2860634</v>
      </c>
      <c r="G2453" s="119">
        <v>4875</v>
      </c>
      <c r="H2453" s="26">
        <v>200.3308717948718</v>
      </c>
      <c r="I2453" s="115">
        <f t="shared" si="115"/>
        <v>976613</v>
      </c>
      <c r="J2453" s="117">
        <v>2021</v>
      </c>
      <c r="K2453" s="139">
        <f t="shared" si="116"/>
        <v>3837247</v>
      </c>
    </row>
    <row r="2454" spans="2:11">
      <c r="B2454" s="137" t="s">
        <v>5739</v>
      </c>
      <c r="C2454" s="43" t="s">
        <v>1748</v>
      </c>
      <c r="D2454" s="46">
        <v>80</v>
      </c>
      <c r="E2454" s="24">
        <v>11641.85</v>
      </c>
      <c r="F2454" s="19">
        <f t="shared" si="114"/>
        <v>931348</v>
      </c>
      <c r="G2454" s="119">
        <v>780</v>
      </c>
      <c r="H2454" s="26">
        <v>419.8051282051282</v>
      </c>
      <c r="I2454" s="115">
        <f t="shared" si="115"/>
        <v>327448</v>
      </c>
      <c r="J2454" s="117">
        <v>2021</v>
      </c>
      <c r="K2454" s="139">
        <f t="shared" si="116"/>
        <v>1258796</v>
      </c>
    </row>
    <row r="2455" spans="2:11">
      <c r="B2455" s="137" t="s">
        <v>1749</v>
      </c>
      <c r="C2455" s="43" t="s">
        <v>1747</v>
      </c>
      <c r="D2455" s="46">
        <v>250</v>
      </c>
      <c r="E2455" s="24">
        <v>11218.227999999999</v>
      </c>
      <c r="F2455" s="19">
        <f t="shared" si="114"/>
        <v>2804557</v>
      </c>
      <c r="G2455" s="119">
        <v>2437.5</v>
      </c>
      <c r="H2455" s="26">
        <v>192.53784615384615</v>
      </c>
      <c r="I2455" s="115">
        <f t="shared" si="115"/>
        <v>469311</v>
      </c>
      <c r="J2455" s="117">
        <v>2021</v>
      </c>
      <c r="K2455" s="139">
        <f t="shared" si="116"/>
        <v>3273868</v>
      </c>
    </row>
    <row r="2456" spans="2:11">
      <c r="B2456" s="137" t="s">
        <v>1750</v>
      </c>
      <c r="C2456" s="43" t="s">
        <v>1747</v>
      </c>
      <c r="D2456" s="46">
        <v>240</v>
      </c>
      <c r="E2456" s="24">
        <v>22979.041666666668</v>
      </c>
      <c r="F2456" s="19">
        <f t="shared" si="114"/>
        <v>5514970</v>
      </c>
      <c r="G2456" s="119">
        <v>2340</v>
      </c>
      <c r="H2456" s="26">
        <v>200.56025641025641</v>
      </c>
      <c r="I2456" s="115">
        <f t="shared" si="115"/>
        <v>469311</v>
      </c>
      <c r="J2456" s="117">
        <v>2021</v>
      </c>
      <c r="K2456" s="139">
        <f t="shared" si="116"/>
        <v>5984281</v>
      </c>
    </row>
    <row r="2457" spans="2:11">
      <c r="B2457" s="137" t="s">
        <v>5740</v>
      </c>
      <c r="C2457" s="43" t="s">
        <v>3512</v>
      </c>
      <c r="D2457" s="46">
        <v>90</v>
      </c>
      <c r="E2457" s="24">
        <v>16883.711111111112</v>
      </c>
      <c r="F2457" s="19">
        <f t="shared" si="114"/>
        <v>1519534</v>
      </c>
      <c r="G2457" s="119">
        <v>877.5</v>
      </c>
      <c r="H2457" s="26">
        <v>0</v>
      </c>
      <c r="I2457" s="115">
        <f t="shared" si="115"/>
        <v>0</v>
      </c>
      <c r="J2457" s="117">
        <v>2021</v>
      </c>
      <c r="K2457" s="139">
        <f t="shared" si="116"/>
        <v>1519534</v>
      </c>
    </row>
    <row r="2458" spans="2:11">
      <c r="B2458" s="137" t="s">
        <v>1751</v>
      </c>
      <c r="C2458" s="43" t="s">
        <v>1747</v>
      </c>
      <c r="D2458" s="46">
        <v>290</v>
      </c>
      <c r="E2458" s="24">
        <v>2292.8034482758621</v>
      </c>
      <c r="F2458" s="19">
        <f t="shared" si="114"/>
        <v>664913</v>
      </c>
      <c r="G2458" s="119">
        <v>2827.5</v>
      </c>
      <c r="H2458" s="26">
        <v>104.53191865605659</v>
      </c>
      <c r="I2458" s="115">
        <f t="shared" si="115"/>
        <v>295564</v>
      </c>
      <c r="J2458" s="117">
        <v>2021</v>
      </c>
      <c r="K2458" s="139">
        <f t="shared" si="116"/>
        <v>960477</v>
      </c>
    </row>
    <row r="2459" spans="2:11">
      <c r="B2459" s="137" t="s">
        <v>1752</v>
      </c>
      <c r="C2459" s="43" t="s">
        <v>853</v>
      </c>
      <c r="D2459" s="46">
        <v>310</v>
      </c>
      <c r="E2459" s="24">
        <v>5539.0903225806451</v>
      </c>
      <c r="F2459" s="19">
        <f t="shared" si="114"/>
        <v>1717118</v>
      </c>
      <c r="G2459" s="119">
        <v>3022.5</v>
      </c>
      <c r="H2459" s="26">
        <v>230.02051282051283</v>
      </c>
      <c r="I2459" s="115">
        <f t="shared" si="115"/>
        <v>695237</v>
      </c>
      <c r="J2459" s="117">
        <v>2021</v>
      </c>
      <c r="K2459" s="139">
        <f t="shared" si="116"/>
        <v>2412355</v>
      </c>
    </row>
    <row r="2460" spans="2:11">
      <c r="B2460" s="137" t="s">
        <v>5741</v>
      </c>
      <c r="C2460" s="43" t="s">
        <v>853</v>
      </c>
      <c r="D2460" s="46">
        <v>210</v>
      </c>
      <c r="E2460" s="24">
        <v>17037.900000000001</v>
      </c>
      <c r="F2460" s="19">
        <f t="shared" si="114"/>
        <v>3577959.0000000005</v>
      </c>
      <c r="G2460" s="119">
        <v>2047.5</v>
      </c>
      <c r="H2460" s="26">
        <v>346.66764346764347</v>
      </c>
      <c r="I2460" s="115">
        <f t="shared" si="115"/>
        <v>709802</v>
      </c>
      <c r="J2460" s="117">
        <v>2021</v>
      </c>
      <c r="K2460" s="139">
        <f t="shared" si="116"/>
        <v>4287761</v>
      </c>
    </row>
    <row r="2461" spans="2:11">
      <c r="B2461" s="137" t="s">
        <v>1753</v>
      </c>
      <c r="C2461" s="43" t="s">
        <v>888</v>
      </c>
      <c r="D2461" s="46">
        <v>70</v>
      </c>
      <c r="E2461" s="24">
        <v>5417</v>
      </c>
      <c r="F2461" s="19">
        <f t="shared" si="114"/>
        <v>379190</v>
      </c>
      <c r="G2461" s="119">
        <v>1512</v>
      </c>
      <c r="H2461" s="26">
        <v>733.54960317460313</v>
      </c>
      <c r="I2461" s="115">
        <f t="shared" si="115"/>
        <v>1109127</v>
      </c>
      <c r="J2461" s="117">
        <v>2021</v>
      </c>
      <c r="K2461" s="139">
        <f t="shared" si="116"/>
        <v>1488317</v>
      </c>
    </row>
    <row r="2462" spans="2:11">
      <c r="B2462" s="137" t="s">
        <v>5742</v>
      </c>
      <c r="C2462" s="43" t="s">
        <v>888</v>
      </c>
      <c r="D2462" s="46">
        <v>250</v>
      </c>
      <c r="E2462" s="24">
        <v>14981.22</v>
      </c>
      <c r="F2462" s="19">
        <f t="shared" si="114"/>
        <v>3745305</v>
      </c>
      <c r="G2462" s="119">
        <v>5400</v>
      </c>
      <c r="H2462" s="26">
        <v>448.27314814814815</v>
      </c>
      <c r="I2462" s="115">
        <f t="shared" si="115"/>
        <v>2420675</v>
      </c>
      <c r="J2462" s="117">
        <v>2021</v>
      </c>
      <c r="K2462" s="139">
        <f t="shared" si="116"/>
        <v>6165980</v>
      </c>
    </row>
    <row r="2463" spans="2:11">
      <c r="B2463" s="137" t="s">
        <v>1754</v>
      </c>
      <c r="C2463" s="43" t="s">
        <v>923</v>
      </c>
      <c r="D2463" s="46">
        <v>90</v>
      </c>
      <c r="E2463" s="24">
        <v>4166.6888888888889</v>
      </c>
      <c r="F2463" s="19">
        <f t="shared" si="114"/>
        <v>375002</v>
      </c>
      <c r="G2463" s="119">
        <v>877.5</v>
      </c>
      <c r="H2463" s="26">
        <v>690.47635327635328</v>
      </c>
      <c r="I2463" s="115">
        <f t="shared" si="115"/>
        <v>605893</v>
      </c>
      <c r="J2463" s="117">
        <v>2021</v>
      </c>
      <c r="K2463" s="139">
        <f t="shared" si="116"/>
        <v>980895</v>
      </c>
    </row>
    <row r="2464" spans="2:11">
      <c r="B2464" s="137" t="s">
        <v>5743</v>
      </c>
      <c r="C2464" s="43" t="s">
        <v>923</v>
      </c>
      <c r="D2464" s="46">
        <v>170</v>
      </c>
      <c r="E2464" s="24">
        <v>10932.329411764706</v>
      </c>
      <c r="F2464" s="19">
        <f t="shared" si="114"/>
        <v>1858496</v>
      </c>
      <c r="G2464" s="119">
        <v>1657.5</v>
      </c>
      <c r="H2464" s="26">
        <v>1357.0829562594267</v>
      </c>
      <c r="I2464" s="115">
        <f t="shared" si="115"/>
        <v>2249365</v>
      </c>
      <c r="J2464" s="117">
        <v>2021</v>
      </c>
      <c r="K2464" s="139">
        <f t="shared" si="116"/>
        <v>4107861</v>
      </c>
    </row>
    <row r="2465" spans="2:11">
      <c r="B2465" s="137" t="s">
        <v>1755</v>
      </c>
      <c r="C2465" s="43" t="s">
        <v>923</v>
      </c>
      <c r="D2465" s="46">
        <v>220</v>
      </c>
      <c r="E2465" s="24">
        <v>11313.109090909091</v>
      </c>
      <c r="F2465" s="19">
        <f t="shared" si="114"/>
        <v>2488884</v>
      </c>
      <c r="G2465" s="119">
        <v>2145</v>
      </c>
      <c r="H2465" s="26">
        <v>965.58228438228434</v>
      </c>
      <c r="I2465" s="115">
        <f t="shared" si="115"/>
        <v>2071174</v>
      </c>
      <c r="J2465" s="117">
        <v>2021</v>
      </c>
      <c r="K2465" s="139">
        <f t="shared" si="116"/>
        <v>4560058</v>
      </c>
    </row>
    <row r="2466" spans="2:11">
      <c r="B2466" s="137" t="s">
        <v>1756</v>
      </c>
      <c r="C2466" s="43" t="s">
        <v>923</v>
      </c>
      <c r="D2466" s="46">
        <v>60</v>
      </c>
      <c r="E2466" s="24">
        <v>3801.7666666666669</v>
      </c>
      <c r="F2466" s="19">
        <f t="shared" si="114"/>
        <v>228106</v>
      </c>
      <c r="G2466" s="119">
        <v>585</v>
      </c>
      <c r="H2466" s="26">
        <v>881.27692307692303</v>
      </c>
      <c r="I2466" s="115">
        <f t="shared" si="115"/>
        <v>515546.99999999994</v>
      </c>
      <c r="J2466" s="117">
        <v>2021</v>
      </c>
      <c r="K2466" s="139">
        <f t="shared" si="116"/>
        <v>743653</v>
      </c>
    </row>
    <row r="2467" spans="2:11">
      <c r="B2467" s="137" t="s">
        <v>1757</v>
      </c>
      <c r="C2467" s="43" t="s">
        <v>1015</v>
      </c>
      <c r="D2467" s="46">
        <v>120</v>
      </c>
      <c r="E2467" s="24">
        <v>5177.6750000000002</v>
      </c>
      <c r="F2467" s="19">
        <f t="shared" si="114"/>
        <v>621321</v>
      </c>
      <c r="G2467" s="119">
        <v>1170</v>
      </c>
      <c r="H2467" s="26">
        <v>1931.7555555555555</v>
      </c>
      <c r="I2467" s="115">
        <f t="shared" si="115"/>
        <v>2260154</v>
      </c>
      <c r="J2467" s="117">
        <v>2021</v>
      </c>
      <c r="K2467" s="139">
        <f t="shared" si="116"/>
        <v>2881475</v>
      </c>
    </row>
    <row r="2468" spans="2:11">
      <c r="B2468" s="137" t="s">
        <v>5744</v>
      </c>
      <c r="C2468" s="43" t="s">
        <v>1015</v>
      </c>
      <c r="D2468" s="46">
        <v>350</v>
      </c>
      <c r="E2468" s="24">
        <v>10223.64</v>
      </c>
      <c r="F2468" s="19">
        <f t="shared" si="114"/>
        <v>3578274</v>
      </c>
      <c r="G2468" s="119">
        <v>3412.5</v>
      </c>
      <c r="H2468" s="26">
        <v>1029.1915018315019</v>
      </c>
      <c r="I2468" s="115">
        <f t="shared" si="115"/>
        <v>3512116.0000000005</v>
      </c>
      <c r="J2468" s="117">
        <v>2021</v>
      </c>
      <c r="K2468" s="139">
        <f t="shared" si="116"/>
        <v>7090390</v>
      </c>
    </row>
    <row r="2469" spans="2:11">
      <c r="B2469" s="137" t="s">
        <v>1758</v>
      </c>
      <c r="C2469" s="43" t="s">
        <v>1015</v>
      </c>
      <c r="D2469" s="46">
        <v>210</v>
      </c>
      <c r="E2469" s="24">
        <v>9021.2523809523809</v>
      </c>
      <c r="F2469" s="19">
        <f t="shared" si="114"/>
        <v>1894463</v>
      </c>
      <c r="G2469" s="119">
        <v>2047.5</v>
      </c>
      <c r="H2469" s="26">
        <v>1114.5699633699633</v>
      </c>
      <c r="I2469" s="115">
        <f t="shared" si="115"/>
        <v>2282082</v>
      </c>
      <c r="J2469" s="117">
        <v>2021</v>
      </c>
      <c r="K2469" s="139">
        <f t="shared" si="116"/>
        <v>4176545</v>
      </c>
    </row>
    <row r="2470" spans="2:11">
      <c r="B2470" s="137" t="s">
        <v>5745</v>
      </c>
      <c r="C2470" s="43" t="s">
        <v>1015</v>
      </c>
      <c r="D2470" s="46">
        <v>240</v>
      </c>
      <c r="E2470" s="24">
        <v>24845.762500000001</v>
      </c>
      <c r="F2470" s="19">
        <f t="shared" si="114"/>
        <v>5962983</v>
      </c>
      <c r="G2470" s="119">
        <v>2340</v>
      </c>
      <c r="H2470" s="26">
        <v>1471.6431623931624</v>
      </c>
      <c r="I2470" s="115">
        <f t="shared" si="115"/>
        <v>3443645</v>
      </c>
      <c r="J2470" s="117">
        <v>2021</v>
      </c>
      <c r="K2470" s="139">
        <f t="shared" si="116"/>
        <v>9406628</v>
      </c>
    </row>
    <row r="2471" spans="2:11">
      <c r="B2471" s="137" t="s">
        <v>1759</v>
      </c>
      <c r="C2471" s="43" t="s">
        <v>1010</v>
      </c>
      <c r="D2471" s="46">
        <v>240</v>
      </c>
      <c r="E2471" s="24">
        <v>19001.712500000001</v>
      </c>
      <c r="F2471" s="19">
        <f t="shared" si="114"/>
        <v>4560411</v>
      </c>
      <c r="G2471" s="119">
        <v>2340</v>
      </c>
      <c r="H2471" s="26">
        <v>1141.4692307692308</v>
      </c>
      <c r="I2471" s="115">
        <f t="shared" si="115"/>
        <v>2671038</v>
      </c>
      <c r="J2471" s="117">
        <v>2021</v>
      </c>
      <c r="K2471" s="139">
        <f t="shared" si="116"/>
        <v>7231449</v>
      </c>
    </row>
    <row r="2472" spans="2:11">
      <c r="B2472" s="137" t="s">
        <v>5746</v>
      </c>
      <c r="C2472" s="43" t="s">
        <v>1010</v>
      </c>
      <c r="D2472" s="46">
        <v>220</v>
      </c>
      <c r="E2472" s="24">
        <v>10012.895454545454</v>
      </c>
      <c r="F2472" s="19">
        <f t="shared" si="114"/>
        <v>2202837</v>
      </c>
      <c r="G2472" s="119">
        <v>2145</v>
      </c>
      <c r="H2472" s="26">
        <v>868.84568764568769</v>
      </c>
      <c r="I2472" s="115">
        <f t="shared" si="115"/>
        <v>1863674</v>
      </c>
      <c r="J2472" s="117">
        <v>2021</v>
      </c>
      <c r="K2472" s="139">
        <f t="shared" si="116"/>
        <v>4066511</v>
      </c>
    </row>
    <row r="2473" spans="2:11">
      <c r="B2473" s="137" t="s">
        <v>1760</v>
      </c>
      <c r="C2473" s="43" t="s">
        <v>799</v>
      </c>
      <c r="D2473" s="46">
        <v>140</v>
      </c>
      <c r="E2473" s="24">
        <v>10011.521428571428</v>
      </c>
      <c r="F2473" s="19">
        <f t="shared" si="114"/>
        <v>1401613</v>
      </c>
      <c r="G2473" s="119">
        <v>1365</v>
      </c>
      <c r="H2473" s="26">
        <v>966.86959706959703</v>
      </c>
      <c r="I2473" s="115">
        <f t="shared" si="115"/>
        <v>1319777</v>
      </c>
      <c r="J2473" s="117">
        <v>2021</v>
      </c>
      <c r="K2473" s="139">
        <f t="shared" si="116"/>
        <v>2721390</v>
      </c>
    </row>
    <row r="2474" spans="2:11">
      <c r="B2474" s="137" t="s">
        <v>5747</v>
      </c>
      <c r="C2474" s="43" t="s">
        <v>799</v>
      </c>
      <c r="D2474" s="46">
        <v>360</v>
      </c>
      <c r="E2474" s="24">
        <v>19811</v>
      </c>
      <c r="F2474" s="19">
        <f t="shared" si="114"/>
        <v>7131960</v>
      </c>
      <c r="G2474" s="119">
        <v>3510</v>
      </c>
      <c r="H2474" s="26">
        <v>704.33447293447296</v>
      </c>
      <c r="I2474" s="115">
        <f t="shared" si="115"/>
        <v>2472214</v>
      </c>
      <c r="J2474" s="117">
        <v>2021</v>
      </c>
      <c r="K2474" s="139">
        <f t="shared" si="116"/>
        <v>9604174</v>
      </c>
    </row>
    <row r="2475" spans="2:11">
      <c r="B2475" s="137" t="s">
        <v>1761</v>
      </c>
      <c r="C2475" s="43" t="s">
        <v>734</v>
      </c>
      <c r="D2475" s="46">
        <v>220</v>
      </c>
      <c r="E2475" s="24">
        <v>22858.109090909093</v>
      </c>
      <c r="F2475" s="19">
        <f t="shared" si="114"/>
        <v>5028784</v>
      </c>
      <c r="G2475" s="119">
        <v>2145</v>
      </c>
      <c r="H2475" s="26">
        <v>1052.5664335664335</v>
      </c>
      <c r="I2475" s="115">
        <f t="shared" si="115"/>
        <v>2257755</v>
      </c>
      <c r="J2475" s="117">
        <v>2021</v>
      </c>
      <c r="K2475" s="139">
        <f t="shared" si="116"/>
        <v>7286539</v>
      </c>
    </row>
    <row r="2476" spans="2:11">
      <c r="B2476" s="137" t="s">
        <v>5748</v>
      </c>
      <c r="C2476" s="43" t="s">
        <v>734</v>
      </c>
      <c r="D2476" s="46">
        <v>100</v>
      </c>
      <c r="E2476" s="24">
        <v>37021.01</v>
      </c>
      <c r="F2476" s="19">
        <f t="shared" si="114"/>
        <v>3702101</v>
      </c>
      <c r="G2476" s="119">
        <v>1950</v>
      </c>
      <c r="H2476" s="26">
        <v>964.43897435897441</v>
      </c>
      <c r="I2476" s="115">
        <f t="shared" si="115"/>
        <v>1880656</v>
      </c>
      <c r="J2476" s="117">
        <v>2021</v>
      </c>
      <c r="K2476" s="139">
        <f t="shared" si="116"/>
        <v>5582757</v>
      </c>
    </row>
    <row r="2477" spans="2:11">
      <c r="B2477" s="137" t="s">
        <v>1762</v>
      </c>
      <c r="C2477" s="43" t="s">
        <v>1035</v>
      </c>
      <c r="D2477" s="46">
        <v>110</v>
      </c>
      <c r="E2477" s="24">
        <v>10528.745454545455</v>
      </c>
      <c r="F2477" s="19">
        <f t="shared" si="114"/>
        <v>1158162</v>
      </c>
      <c r="G2477" s="119">
        <v>1072.5</v>
      </c>
      <c r="H2477" s="26">
        <v>1147.1151515151514</v>
      </c>
      <c r="I2477" s="115">
        <f t="shared" si="115"/>
        <v>1230281</v>
      </c>
      <c r="J2477" s="117">
        <v>2021</v>
      </c>
      <c r="K2477" s="139">
        <f t="shared" si="116"/>
        <v>2388443</v>
      </c>
    </row>
    <row r="2478" spans="2:11">
      <c r="B2478" s="137" t="s">
        <v>1763</v>
      </c>
      <c r="C2478" s="43" t="s">
        <v>1035</v>
      </c>
      <c r="D2478" s="46">
        <v>300</v>
      </c>
      <c r="E2478" s="24">
        <v>9494.496666666666</v>
      </c>
      <c r="F2478" s="19">
        <f t="shared" si="114"/>
        <v>2848349</v>
      </c>
      <c r="G2478" s="119">
        <v>2925</v>
      </c>
      <c r="H2478" s="26">
        <v>1068.6885470085469</v>
      </c>
      <c r="I2478" s="115">
        <f t="shared" si="115"/>
        <v>3125914</v>
      </c>
      <c r="J2478" s="117">
        <v>2021</v>
      </c>
      <c r="K2478" s="139">
        <f t="shared" si="116"/>
        <v>5974263</v>
      </c>
    </row>
    <row r="2479" spans="2:11">
      <c r="B2479" s="137" t="s">
        <v>1764</v>
      </c>
      <c r="C2479" s="43" t="s">
        <v>926</v>
      </c>
      <c r="D2479" s="46">
        <v>240</v>
      </c>
      <c r="E2479" s="24">
        <v>8607.5583333333325</v>
      </c>
      <c r="F2479" s="19">
        <f t="shared" si="114"/>
        <v>2065813.9999999998</v>
      </c>
      <c r="G2479" s="119">
        <v>2172</v>
      </c>
      <c r="H2479" s="26">
        <v>915.96823204419888</v>
      </c>
      <c r="I2479" s="115">
        <f t="shared" si="115"/>
        <v>1989483</v>
      </c>
      <c r="J2479" s="117">
        <v>2021</v>
      </c>
      <c r="K2479" s="139">
        <f t="shared" si="116"/>
        <v>4055297</v>
      </c>
    </row>
    <row r="2480" spans="2:11">
      <c r="B2480" s="137" t="s">
        <v>5749</v>
      </c>
      <c r="C2480" s="43" t="s">
        <v>926</v>
      </c>
      <c r="D2480" s="46">
        <v>370</v>
      </c>
      <c r="E2480" s="24">
        <v>16640.902702702704</v>
      </c>
      <c r="F2480" s="19">
        <f t="shared" si="114"/>
        <v>6157134.0000000009</v>
      </c>
      <c r="G2480" s="119">
        <v>3348.5</v>
      </c>
      <c r="H2480" s="26">
        <v>1583.2719127967746</v>
      </c>
      <c r="I2480" s="115">
        <f t="shared" si="115"/>
        <v>5301586</v>
      </c>
      <c r="J2480" s="117">
        <v>2021</v>
      </c>
      <c r="K2480" s="139">
        <f t="shared" si="116"/>
        <v>11458720</v>
      </c>
    </row>
    <row r="2481" spans="2:11">
      <c r="B2481" s="137" t="s">
        <v>1765</v>
      </c>
      <c r="C2481" s="43" t="s">
        <v>1010</v>
      </c>
      <c r="D2481" s="46">
        <v>220</v>
      </c>
      <c r="E2481" s="24">
        <v>19993.963636363635</v>
      </c>
      <c r="F2481" s="19">
        <f t="shared" si="114"/>
        <v>4398672</v>
      </c>
      <c r="G2481" s="119">
        <v>2145</v>
      </c>
      <c r="H2481" s="26">
        <v>1087.2997668997668</v>
      </c>
      <c r="I2481" s="115">
        <f t="shared" si="115"/>
        <v>2332258</v>
      </c>
      <c r="J2481" s="117">
        <v>2021</v>
      </c>
      <c r="K2481" s="139">
        <f t="shared" si="116"/>
        <v>6730930</v>
      </c>
    </row>
    <row r="2482" spans="2:11">
      <c r="B2482" s="137" t="s">
        <v>5750</v>
      </c>
      <c r="C2482" s="43" t="s">
        <v>1010</v>
      </c>
      <c r="D2482" s="46">
        <v>190</v>
      </c>
      <c r="E2482" s="24">
        <v>14621.457894736843</v>
      </c>
      <c r="F2482" s="19">
        <f t="shared" si="114"/>
        <v>2778077</v>
      </c>
      <c r="G2482" s="119">
        <v>1852.5</v>
      </c>
      <c r="H2482" s="26">
        <v>748.73252361673417</v>
      </c>
      <c r="I2482" s="115">
        <f t="shared" si="115"/>
        <v>1387027</v>
      </c>
      <c r="J2482" s="117">
        <v>2021</v>
      </c>
      <c r="K2482" s="139">
        <f t="shared" si="116"/>
        <v>4165104</v>
      </c>
    </row>
    <row r="2483" spans="2:11">
      <c r="B2483" s="137" t="s">
        <v>1766</v>
      </c>
      <c r="C2483" s="43" t="s">
        <v>734</v>
      </c>
      <c r="D2483" s="46">
        <v>20</v>
      </c>
      <c r="E2483" s="24">
        <v>14229.6</v>
      </c>
      <c r="F2483" s="19">
        <f t="shared" si="114"/>
        <v>284592</v>
      </c>
      <c r="G2483" s="119">
        <v>390</v>
      </c>
      <c r="H2483" s="26">
        <v>1005.1717948717949</v>
      </c>
      <c r="I2483" s="115">
        <f t="shared" si="115"/>
        <v>392017</v>
      </c>
      <c r="J2483" s="117">
        <v>2021</v>
      </c>
      <c r="K2483" s="139">
        <f t="shared" si="116"/>
        <v>676609</v>
      </c>
    </row>
    <row r="2484" spans="2:11">
      <c r="B2484" s="137" t="s">
        <v>1767</v>
      </c>
      <c r="C2484" s="43" t="s">
        <v>1035</v>
      </c>
      <c r="D2484" s="46">
        <v>300</v>
      </c>
      <c r="E2484" s="24">
        <v>9494.496666666666</v>
      </c>
      <c r="F2484" s="19">
        <f t="shared" si="114"/>
        <v>2848349</v>
      </c>
      <c r="G2484" s="119">
        <v>2925</v>
      </c>
      <c r="H2484" s="26">
        <v>1068.6885470085469</v>
      </c>
      <c r="I2484" s="115">
        <f t="shared" si="115"/>
        <v>3125914</v>
      </c>
      <c r="J2484" s="117">
        <v>2021</v>
      </c>
      <c r="K2484" s="139">
        <f t="shared" si="116"/>
        <v>5974263</v>
      </c>
    </row>
    <row r="2485" spans="2:11">
      <c r="B2485" s="137" t="s">
        <v>1768</v>
      </c>
      <c r="C2485" s="43" t="s">
        <v>734</v>
      </c>
      <c r="D2485" s="46">
        <v>100</v>
      </c>
      <c r="E2485" s="24">
        <v>18019.95</v>
      </c>
      <c r="F2485" s="19">
        <f t="shared" si="114"/>
        <v>1801995</v>
      </c>
      <c r="G2485" s="119">
        <v>1950</v>
      </c>
      <c r="H2485" s="26">
        <v>809.46820512820511</v>
      </c>
      <c r="I2485" s="115">
        <f t="shared" si="115"/>
        <v>1578463</v>
      </c>
      <c r="J2485" s="117">
        <v>2021</v>
      </c>
      <c r="K2485" s="139">
        <f t="shared" si="116"/>
        <v>3380458</v>
      </c>
    </row>
    <row r="2486" spans="2:11">
      <c r="B2486" s="137" t="s">
        <v>1769</v>
      </c>
      <c r="C2486" s="43" t="s">
        <v>913</v>
      </c>
      <c r="D2486" s="46">
        <v>130</v>
      </c>
      <c r="E2486" s="24">
        <v>9044.1384615384613</v>
      </c>
      <c r="F2486" s="19">
        <f t="shared" si="114"/>
        <v>1175738</v>
      </c>
      <c r="G2486" s="119">
        <v>1267.5</v>
      </c>
      <c r="H2486" s="26">
        <v>1317.8706114398422</v>
      </c>
      <c r="I2486" s="115">
        <f t="shared" si="115"/>
        <v>1670401</v>
      </c>
      <c r="J2486" s="117">
        <v>2021</v>
      </c>
      <c r="K2486" s="139">
        <f t="shared" si="116"/>
        <v>2846139</v>
      </c>
    </row>
    <row r="2487" spans="2:11">
      <c r="B2487" s="137" t="s">
        <v>1770</v>
      </c>
      <c r="C2487" s="43" t="s">
        <v>913</v>
      </c>
      <c r="D2487" s="46">
        <v>190</v>
      </c>
      <c r="E2487" s="24">
        <v>8878.7526315789473</v>
      </c>
      <c r="F2487" s="19">
        <f t="shared" si="114"/>
        <v>1686963</v>
      </c>
      <c r="G2487" s="119">
        <v>1852.5</v>
      </c>
      <c r="H2487" s="26">
        <v>1126.3800269905532</v>
      </c>
      <c r="I2487" s="115">
        <f t="shared" si="115"/>
        <v>2086618.9999999998</v>
      </c>
      <c r="J2487" s="117">
        <v>2021</v>
      </c>
      <c r="K2487" s="139">
        <f t="shared" si="116"/>
        <v>3773582</v>
      </c>
    </row>
    <row r="2488" spans="2:11">
      <c r="B2488" s="137" t="s">
        <v>1771</v>
      </c>
      <c r="C2488" s="43" t="s">
        <v>945</v>
      </c>
      <c r="D2488" s="46">
        <v>570</v>
      </c>
      <c r="E2488" s="24">
        <v>8719.2298245614038</v>
      </c>
      <c r="F2488" s="19">
        <f t="shared" si="114"/>
        <v>4969961</v>
      </c>
      <c r="G2488" s="119">
        <v>5557.5</v>
      </c>
      <c r="H2488" s="26">
        <v>735.14997750787222</v>
      </c>
      <c r="I2488" s="115">
        <f t="shared" si="115"/>
        <v>4085596</v>
      </c>
      <c r="J2488" s="117">
        <v>2021</v>
      </c>
      <c r="K2488" s="139">
        <f t="shared" si="116"/>
        <v>9055557</v>
      </c>
    </row>
    <row r="2489" spans="2:11">
      <c r="B2489" s="137" t="s">
        <v>1772</v>
      </c>
      <c r="C2489" s="43" t="s">
        <v>945</v>
      </c>
      <c r="D2489" s="46">
        <v>260</v>
      </c>
      <c r="E2489" s="24">
        <v>6136.6423076923074</v>
      </c>
      <c r="F2489" s="19">
        <f t="shared" si="114"/>
        <v>1595527</v>
      </c>
      <c r="G2489" s="119">
        <v>2535</v>
      </c>
      <c r="H2489" s="26">
        <v>895.20907297830377</v>
      </c>
      <c r="I2489" s="115">
        <f t="shared" si="115"/>
        <v>2269355</v>
      </c>
      <c r="J2489" s="117">
        <v>2021</v>
      </c>
      <c r="K2489" s="139">
        <f t="shared" si="116"/>
        <v>3864882</v>
      </c>
    </row>
    <row r="2490" spans="2:11">
      <c r="B2490" s="137" t="s">
        <v>5751</v>
      </c>
      <c r="C2490" s="43" t="s">
        <v>3512</v>
      </c>
      <c r="D2490" s="46">
        <v>60</v>
      </c>
      <c r="E2490" s="24">
        <v>16883.716666666667</v>
      </c>
      <c r="F2490" s="19">
        <f t="shared" si="114"/>
        <v>1013023</v>
      </c>
      <c r="G2490" s="119">
        <v>585</v>
      </c>
      <c r="H2490" s="26">
        <v>0</v>
      </c>
      <c r="I2490" s="115">
        <f t="shared" si="115"/>
        <v>0</v>
      </c>
      <c r="J2490" s="117">
        <v>2021</v>
      </c>
      <c r="K2490" s="139">
        <f t="shared" si="116"/>
        <v>1013023</v>
      </c>
    </row>
    <row r="2491" spans="2:11">
      <c r="B2491" s="137" t="s">
        <v>1773</v>
      </c>
      <c r="C2491" s="43" t="s">
        <v>945</v>
      </c>
      <c r="D2491" s="46">
        <v>260</v>
      </c>
      <c r="E2491" s="24">
        <v>6136.6423076923074</v>
      </c>
      <c r="F2491" s="19">
        <f t="shared" si="114"/>
        <v>1595527</v>
      </c>
      <c r="G2491" s="119">
        <v>2535</v>
      </c>
      <c r="H2491" s="26">
        <v>895.20907297830377</v>
      </c>
      <c r="I2491" s="115">
        <f t="shared" si="115"/>
        <v>2269355</v>
      </c>
      <c r="J2491" s="117">
        <v>2021</v>
      </c>
      <c r="K2491" s="139">
        <f t="shared" si="116"/>
        <v>3864882</v>
      </c>
    </row>
    <row r="2492" spans="2:11">
      <c r="B2492" s="137" t="s">
        <v>1774</v>
      </c>
      <c r="C2492" s="43" t="s">
        <v>936</v>
      </c>
      <c r="D2492" s="46">
        <v>100</v>
      </c>
      <c r="E2492" s="24">
        <v>6734.82</v>
      </c>
      <c r="F2492" s="19">
        <f t="shared" si="114"/>
        <v>673482</v>
      </c>
      <c r="G2492" s="119">
        <v>975</v>
      </c>
      <c r="H2492" s="26">
        <v>1579.6697435897436</v>
      </c>
      <c r="I2492" s="115">
        <f t="shared" si="115"/>
        <v>1540178</v>
      </c>
      <c r="J2492" s="117">
        <v>2021</v>
      </c>
      <c r="K2492" s="139">
        <f t="shared" si="116"/>
        <v>2213660</v>
      </c>
    </row>
    <row r="2493" spans="2:11">
      <c r="B2493" s="137" t="s">
        <v>5752</v>
      </c>
      <c r="C2493" s="43" t="s">
        <v>936</v>
      </c>
      <c r="D2493" s="46">
        <v>180</v>
      </c>
      <c r="E2493" s="24">
        <v>11632.344444444445</v>
      </c>
      <c r="F2493" s="19">
        <f t="shared" si="114"/>
        <v>2093822</v>
      </c>
      <c r="G2493" s="119">
        <v>1755</v>
      </c>
      <c r="H2493" s="26">
        <v>1083.1572649572649</v>
      </c>
      <c r="I2493" s="115">
        <f t="shared" si="115"/>
        <v>1900941</v>
      </c>
      <c r="J2493" s="117">
        <v>2021</v>
      </c>
      <c r="K2493" s="139">
        <f t="shared" si="116"/>
        <v>3994763</v>
      </c>
    </row>
    <row r="2494" spans="2:11">
      <c r="B2494" s="137" t="s">
        <v>1775</v>
      </c>
      <c r="C2494" s="43" t="s">
        <v>862</v>
      </c>
      <c r="D2494" s="46">
        <v>300</v>
      </c>
      <c r="E2494" s="24">
        <v>2727.93</v>
      </c>
      <c r="F2494" s="19">
        <f t="shared" si="114"/>
        <v>818379</v>
      </c>
      <c r="G2494" s="119">
        <v>2925</v>
      </c>
      <c r="H2494" s="26">
        <v>688.08376068376072</v>
      </c>
      <c r="I2494" s="115">
        <f t="shared" si="115"/>
        <v>2012645</v>
      </c>
      <c r="J2494" s="117">
        <v>2021</v>
      </c>
      <c r="K2494" s="139">
        <f t="shared" si="116"/>
        <v>2831024</v>
      </c>
    </row>
    <row r="2495" spans="2:11">
      <c r="B2495" s="137" t="s">
        <v>5753</v>
      </c>
      <c r="C2495" s="43" t="s">
        <v>862</v>
      </c>
      <c r="D2495" s="46">
        <v>200</v>
      </c>
      <c r="E2495" s="24">
        <v>1543.7850000000001</v>
      </c>
      <c r="F2495" s="19">
        <f t="shared" si="114"/>
        <v>308757</v>
      </c>
      <c r="G2495" s="119">
        <v>1950</v>
      </c>
      <c r="H2495" s="26">
        <v>448.28410256410257</v>
      </c>
      <c r="I2495" s="115">
        <f t="shared" si="115"/>
        <v>874154</v>
      </c>
      <c r="J2495" s="117">
        <v>2021</v>
      </c>
      <c r="K2495" s="139">
        <f t="shared" si="116"/>
        <v>1182911</v>
      </c>
    </row>
    <row r="2496" spans="2:11">
      <c r="B2496" s="137" t="s">
        <v>1776</v>
      </c>
      <c r="C2496" s="43" t="s">
        <v>920</v>
      </c>
      <c r="D2496" s="46">
        <v>100</v>
      </c>
      <c r="E2496" s="24">
        <v>9682.7000000000007</v>
      </c>
      <c r="F2496" s="19">
        <f t="shared" si="114"/>
        <v>968270.00000000012</v>
      </c>
      <c r="G2496" s="119">
        <v>975</v>
      </c>
      <c r="H2496" s="26">
        <v>1793.8441025641025</v>
      </c>
      <c r="I2496" s="115">
        <f t="shared" si="115"/>
        <v>1748998</v>
      </c>
      <c r="J2496" s="117">
        <v>2021</v>
      </c>
      <c r="K2496" s="139">
        <f t="shared" si="116"/>
        <v>2717268</v>
      </c>
    </row>
    <row r="2497" spans="2:11">
      <c r="B2497" s="137" t="s">
        <v>5754</v>
      </c>
      <c r="C2497" s="43" t="s">
        <v>920</v>
      </c>
      <c r="D2497" s="46">
        <v>200</v>
      </c>
      <c r="E2497" s="24">
        <v>18020.03</v>
      </c>
      <c r="F2497" s="19">
        <f t="shared" si="114"/>
        <v>3604006</v>
      </c>
      <c r="G2497" s="119">
        <v>1950</v>
      </c>
      <c r="H2497" s="26">
        <v>977.10974358974363</v>
      </c>
      <c r="I2497" s="115">
        <f t="shared" si="115"/>
        <v>1905364</v>
      </c>
      <c r="J2497" s="117">
        <v>2021</v>
      </c>
      <c r="K2497" s="139">
        <f t="shared" si="116"/>
        <v>5509370</v>
      </c>
    </row>
    <row r="2498" spans="2:11">
      <c r="B2498" s="137" t="s">
        <v>1777</v>
      </c>
      <c r="C2498" s="43" t="s">
        <v>789</v>
      </c>
      <c r="D2498" s="46">
        <v>110</v>
      </c>
      <c r="E2498" s="24">
        <v>4299.4727272727268</v>
      </c>
      <c r="F2498" s="19">
        <f t="shared" si="114"/>
        <v>472941.99999999994</v>
      </c>
      <c r="G2498" s="119">
        <v>1072.5</v>
      </c>
      <c r="H2498" s="26">
        <v>890.30862470862473</v>
      </c>
      <c r="I2498" s="115">
        <f t="shared" si="115"/>
        <v>954856</v>
      </c>
      <c r="J2498" s="117">
        <v>2021</v>
      </c>
      <c r="K2498" s="139">
        <f t="shared" si="116"/>
        <v>1427798</v>
      </c>
    </row>
    <row r="2499" spans="2:11">
      <c r="B2499" s="137" t="s">
        <v>5755</v>
      </c>
      <c r="C2499" s="43" t="s">
        <v>789</v>
      </c>
      <c r="D2499" s="46">
        <v>620</v>
      </c>
      <c r="E2499" s="24">
        <v>7284.2612903225809</v>
      </c>
      <c r="F2499" s="19">
        <f t="shared" si="114"/>
        <v>4516242</v>
      </c>
      <c r="G2499" s="119">
        <v>6045</v>
      </c>
      <c r="H2499" s="26">
        <v>540.89528535980151</v>
      </c>
      <c r="I2499" s="115">
        <f t="shared" si="115"/>
        <v>3269712</v>
      </c>
      <c r="J2499" s="117">
        <v>2021</v>
      </c>
      <c r="K2499" s="139">
        <f t="shared" si="116"/>
        <v>7785954</v>
      </c>
    </row>
    <row r="2500" spans="2:11">
      <c r="B2500" s="137" t="s">
        <v>1778</v>
      </c>
      <c r="C2500" s="43" t="s">
        <v>789</v>
      </c>
      <c r="D2500" s="46">
        <v>110</v>
      </c>
      <c r="E2500" s="24">
        <v>7326.8909090909092</v>
      </c>
      <c r="F2500" s="19">
        <f t="shared" si="114"/>
        <v>805958</v>
      </c>
      <c r="G2500" s="119">
        <v>1072.5</v>
      </c>
      <c r="H2500" s="26">
        <v>945.62703962703961</v>
      </c>
      <c r="I2500" s="115">
        <f t="shared" si="115"/>
        <v>1014185</v>
      </c>
      <c r="J2500" s="117">
        <v>2021</v>
      </c>
      <c r="K2500" s="139">
        <f t="shared" si="116"/>
        <v>1820143</v>
      </c>
    </row>
    <row r="2501" spans="2:11">
      <c r="B2501" s="137" t="s">
        <v>5756</v>
      </c>
      <c r="C2501" s="43" t="s">
        <v>789</v>
      </c>
      <c r="D2501" s="46">
        <v>280</v>
      </c>
      <c r="E2501" s="24">
        <v>11955.924999999999</v>
      </c>
      <c r="F2501" s="19">
        <f t="shared" si="114"/>
        <v>3347659</v>
      </c>
      <c r="G2501" s="119">
        <v>2730</v>
      </c>
      <c r="H2501" s="26">
        <v>859.45164835164837</v>
      </c>
      <c r="I2501" s="115">
        <f t="shared" si="115"/>
        <v>2346303</v>
      </c>
      <c r="J2501" s="117">
        <v>2021</v>
      </c>
      <c r="K2501" s="139">
        <f t="shared" si="116"/>
        <v>5693962</v>
      </c>
    </row>
    <row r="2502" spans="2:11">
      <c r="B2502" s="137" t="s">
        <v>1779</v>
      </c>
      <c r="C2502" s="43" t="s">
        <v>439</v>
      </c>
      <c r="D2502" s="46">
        <v>210</v>
      </c>
      <c r="E2502" s="24">
        <v>11759.828571428572</v>
      </c>
      <c r="F2502" s="19">
        <f t="shared" si="114"/>
        <v>2469564</v>
      </c>
      <c r="G2502" s="119">
        <v>1900.5</v>
      </c>
      <c r="H2502" s="26">
        <v>206.05630097342805</v>
      </c>
      <c r="I2502" s="115">
        <f t="shared" si="115"/>
        <v>391610</v>
      </c>
      <c r="J2502" s="117">
        <v>2021</v>
      </c>
      <c r="K2502" s="139">
        <f t="shared" si="116"/>
        <v>2861174</v>
      </c>
    </row>
    <row r="2503" spans="2:11">
      <c r="B2503" s="137" t="s">
        <v>1780</v>
      </c>
      <c r="C2503" s="43" t="s">
        <v>439</v>
      </c>
      <c r="D2503" s="46">
        <v>100</v>
      </c>
      <c r="E2503" s="24">
        <v>42297.94</v>
      </c>
      <c r="F2503" s="19">
        <f t="shared" si="114"/>
        <v>4229794</v>
      </c>
      <c r="G2503" s="119">
        <v>905</v>
      </c>
      <c r="H2503" s="26">
        <v>510.21546961325964</v>
      </c>
      <c r="I2503" s="115">
        <f t="shared" si="115"/>
        <v>461745</v>
      </c>
      <c r="J2503" s="117">
        <v>2021</v>
      </c>
      <c r="K2503" s="139">
        <f t="shared" si="116"/>
        <v>4691539</v>
      </c>
    </row>
    <row r="2504" spans="2:11">
      <c r="B2504" s="137" t="s">
        <v>1781</v>
      </c>
      <c r="C2504" s="43" t="s">
        <v>805</v>
      </c>
      <c r="D2504" s="46">
        <v>370</v>
      </c>
      <c r="E2504" s="24">
        <v>7996.5864864864861</v>
      </c>
      <c r="F2504" s="19">
        <f t="shared" si="114"/>
        <v>2958737</v>
      </c>
      <c r="G2504" s="119">
        <v>3607.5</v>
      </c>
      <c r="H2504" s="26">
        <v>1008.8510048510049</v>
      </c>
      <c r="I2504" s="115">
        <f t="shared" si="115"/>
        <v>3639430</v>
      </c>
      <c r="J2504" s="117">
        <v>2021</v>
      </c>
      <c r="K2504" s="139">
        <f t="shared" si="116"/>
        <v>6598167</v>
      </c>
    </row>
    <row r="2505" spans="2:11">
      <c r="B2505" s="137" t="s">
        <v>1782</v>
      </c>
      <c r="C2505" s="43" t="s">
        <v>805</v>
      </c>
      <c r="D2505" s="46">
        <v>60</v>
      </c>
      <c r="E2505" s="24">
        <v>1832.3666666666666</v>
      </c>
      <c r="F2505" s="19">
        <f t="shared" si="114"/>
        <v>109942</v>
      </c>
      <c r="G2505" s="119">
        <v>585</v>
      </c>
      <c r="H2505" s="26">
        <v>1011.2666666666667</v>
      </c>
      <c r="I2505" s="115">
        <f t="shared" si="115"/>
        <v>591591</v>
      </c>
      <c r="J2505" s="117">
        <v>2021</v>
      </c>
      <c r="K2505" s="139">
        <f t="shared" si="116"/>
        <v>701533</v>
      </c>
    </row>
    <row r="2506" spans="2:11">
      <c r="B2506" s="137" t="s">
        <v>5757</v>
      </c>
      <c r="C2506" s="43" t="s">
        <v>825</v>
      </c>
      <c r="D2506" s="46">
        <v>120</v>
      </c>
      <c r="E2506" s="24">
        <v>22003.758333333335</v>
      </c>
      <c r="F2506" s="19">
        <f t="shared" si="114"/>
        <v>2640451</v>
      </c>
      <c r="G2506" s="119">
        <v>1170</v>
      </c>
      <c r="H2506" s="26">
        <v>288.90940170940172</v>
      </c>
      <c r="I2506" s="115">
        <f t="shared" si="115"/>
        <v>338024</v>
      </c>
      <c r="J2506" s="117">
        <v>2021</v>
      </c>
      <c r="K2506" s="139">
        <f t="shared" si="116"/>
        <v>2978475</v>
      </c>
    </row>
    <row r="2507" spans="2:11">
      <c r="B2507" s="137" t="s">
        <v>5758</v>
      </c>
      <c r="C2507" s="43" t="s">
        <v>825</v>
      </c>
      <c r="D2507" s="46">
        <v>450</v>
      </c>
      <c r="E2507" s="24">
        <v>18653.017777777779</v>
      </c>
      <c r="F2507" s="19">
        <f t="shared" si="114"/>
        <v>8393858</v>
      </c>
      <c r="G2507" s="119">
        <v>4387.5</v>
      </c>
      <c r="H2507" s="26">
        <v>236.6491168091168</v>
      </c>
      <c r="I2507" s="115">
        <f t="shared" si="115"/>
        <v>1038298</v>
      </c>
      <c r="J2507" s="117">
        <v>2021</v>
      </c>
      <c r="K2507" s="139">
        <f t="shared" si="116"/>
        <v>9432156</v>
      </c>
    </row>
    <row r="2508" spans="2:11">
      <c r="B2508" s="137" t="s">
        <v>3660</v>
      </c>
      <c r="C2508" s="43" t="s">
        <v>3512</v>
      </c>
      <c r="D2508" s="46">
        <v>320</v>
      </c>
      <c r="E2508" s="24">
        <v>8068.2624999999998</v>
      </c>
      <c r="F2508" s="19">
        <f t="shared" ref="F2508:F2571" si="117">IFERROR(D2508*E2508,0)</f>
        <v>2581844</v>
      </c>
      <c r="G2508" s="119">
        <v>3120</v>
      </c>
      <c r="H2508" s="26">
        <v>770.54294871794866</v>
      </c>
      <c r="I2508" s="115">
        <f t="shared" ref="I2508:I2571" si="118">IFERROR(G2508*H2508,"")</f>
        <v>2404094</v>
      </c>
      <c r="J2508" s="117">
        <v>2021</v>
      </c>
      <c r="K2508" s="139">
        <f t="shared" ref="K2508:K2571" si="119">IFERROR(ROUND((F2508+I2508),0),0)</f>
        <v>4985938</v>
      </c>
    </row>
    <row r="2509" spans="2:11">
      <c r="B2509" s="137" t="s">
        <v>3661</v>
      </c>
      <c r="C2509" s="43" t="s">
        <v>3512</v>
      </c>
      <c r="D2509" s="46">
        <v>330</v>
      </c>
      <c r="E2509" s="24">
        <v>8068.2636363636366</v>
      </c>
      <c r="F2509" s="19">
        <f t="shared" si="117"/>
        <v>2662527</v>
      </c>
      <c r="G2509" s="119">
        <v>3218</v>
      </c>
      <c r="H2509" s="26">
        <v>770.42324425108768</v>
      </c>
      <c r="I2509" s="115">
        <f t="shared" si="118"/>
        <v>2479222</v>
      </c>
      <c r="J2509" s="117">
        <v>2021</v>
      </c>
      <c r="K2509" s="139">
        <f t="shared" si="119"/>
        <v>5141749</v>
      </c>
    </row>
    <row r="2510" spans="2:11">
      <c r="B2510" s="137" t="s">
        <v>5759</v>
      </c>
      <c r="C2510" s="43" t="s">
        <v>1115</v>
      </c>
      <c r="D2510" s="46">
        <v>370</v>
      </c>
      <c r="E2510" s="24">
        <v>23465.783783783783</v>
      </c>
      <c r="F2510" s="19">
        <f t="shared" si="117"/>
        <v>8682340</v>
      </c>
      <c r="G2510" s="119">
        <v>3607.5</v>
      </c>
      <c r="H2510" s="26">
        <v>932.00249480249477</v>
      </c>
      <c r="I2510" s="115">
        <f t="shared" si="118"/>
        <v>3362199</v>
      </c>
      <c r="J2510" s="117">
        <v>2021</v>
      </c>
      <c r="K2510" s="139">
        <f t="shared" si="119"/>
        <v>12044539</v>
      </c>
    </row>
    <row r="2511" spans="2:11">
      <c r="B2511" s="137" t="s">
        <v>5760</v>
      </c>
      <c r="C2511" s="43" t="s">
        <v>1115</v>
      </c>
      <c r="D2511" s="46">
        <v>120</v>
      </c>
      <c r="E2511" s="24">
        <v>7886.6583333333338</v>
      </c>
      <c r="F2511" s="19">
        <f t="shared" si="117"/>
        <v>946399</v>
      </c>
      <c r="G2511" s="119">
        <v>1170</v>
      </c>
      <c r="H2511" s="26">
        <v>653.18547008547012</v>
      </c>
      <c r="I2511" s="115">
        <f t="shared" si="118"/>
        <v>764227</v>
      </c>
      <c r="J2511" s="117">
        <v>2021</v>
      </c>
      <c r="K2511" s="139">
        <f t="shared" si="119"/>
        <v>1710626</v>
      </c>
    </row>
    <row r="2512" spans="2:11">
      <c r="B2512" s="137" t="s">
        <v>1783</v>
      </c>
      <c r="C2512" s="43" t="s">
        <v>1356</v>
      </c>
      <c r="D2512" s="46">
        <v>1900</v>
      </c>
      <c r="E2512" s="24">
        <v>6525.0073684210529</v>
      </c>
      <c r="F2512" s="19">
        <f t="shared" si="117"/>
        <v>12397514</v>
      </c>
      <c r="G2512" s="119">
        <v>18525</v>
      </c>
      <c r="H2512" s="26">
        <v>386.75751686909581</v>
      </c>
      <c r="I2512" s="115">
        <f t="shared" si="118"/>
        <v>7164683</v>
      </c>
      <c r="J2512" s="117">
        <v>2021</v>
      </c>
      <c r="K2512" s="139">
        <f t="shared" si="119"/>
        <v>19562197</v>
      </c>
    </row>
    <row r="2513" spans="2:11">
      <c r="B2513" s="137" t="s">
        <v>5761</v>
      </c>
      <c r="C2513" s="43" t="s">
        <v>1784</v>
      </c>
      <c r="D2513" s="46">
        <v>710</v>
      </c>
      <c r="E2513" s="24">
        <v>3080.7056338028169</v>
      </c>
      <c r="F2513" s="19">
        <f t="shared" si="117"/>
        <v>2187301</v>
      </c>
      <c r="G2513" s="119">
        <v>6922.5</v>
      </c>
      <c r="H2513" s="26">
        <v>487.23279162152403</v>
      </c>
      <c r="I2513" s="115">
        <f t="shared" si="118"/>
        <v>3372869</v>
      </c>
      <c r="J2513" s="117">
        <v>2021</v>
      </c>
      <c r="K2513" s="139">
        <f t="shared" si="119"/>
        <v>5560170</v>
      </c>
    </row>
    <row r="2514" spans="2:11">
      <c r="B2514" s="137" t="s">
        <v>3662</v>
      </c>
      <c r="C2514" s="43" t="s">
        <v>3512</v>
      </c>
      <c r="D2514" s="46">
        <v>280</v>
      </c>
      <c r="E2514" s="24">
        <v>8068.2642857142855</v>
      </c>
      <c r="F2514" s="19">
        <f t="shared" si="117"/>
        <v>2259114</v>
      </c>
      <c r="G2514" s="119">
        <v>2730</v>
      </c>
      <c r="H2514" s="26">
        <v>770.54285714285709</v>
      </c>
      <c r="I2514" s="115">
        <f t="shared" si="118"/>
        <v>2103582</v>
      </c>
      <c r="J2514" s="117">
        <v>2021</v>
      </c>
      <c r="K2514" s="139">
        <f t="shared" si="119"/>
        <v>4362696</v>
      </c>
    </row>
    <row r="2515" spans="2:11">
      <c r="B2515" s="137" t="s">
        <v>1785</v>
      </c>
      <c r="C2515" s="43" t="s">
        <v>1132</v>
      </c>
      <c r="D2515" s="46">
        <v>180</v>
      </c>
      <c r="E2515" s="24">
        <v>4554.2</v>
      </c>
      <c r="F2515" s="19">
        <f t="shared" si="117"/>
        <v>819756</v>
      </c>
      <c r="G2515" s="119">
        <v>1755</v>
      </c>
      <c r="H2515" s="26">
        <v>554.18917378917376</v>
      </c>
      <c r="I2515" s="115">
        <f t="shared" si="118"/>
        <v>972602</v>
      </c>
      <c r="J2515" s="117">
        <v>2021</v>
      </c>
      <c r="K2515" s="139">
        <f t="shared" si="119"/>
        <v>1792358</v>
      </c>
    </row>
    <row r="2516" spans="2:11">
      <c r="B2516" s="137" t="s">
        <v>5762</v>
      </c>
      <c r="C2516" s="43" t="s">
        <v>3512</v>
      </c>
      <c r="D2516" s="46">
        <v>430</v>
      </c>
      <c r="E2516" s="24">
        <v>16883.711627906978</v>
      </c>
      <c r="F2516" s="19">
        <f t="shared" si="117"/>
        <v>7259996</v>
      </c>
      <c r="G2516" s="119">
        <v>4192.5</v>
      </c>
      <c r="H2516" s="26">
        <v>0</v>
      </c>
      <c r="I2516" s="115">
        <f t="shared" si="118"/>
        <v>0</v>
      </c>
      <c r="J2516" s="117">
        <v>2021</v>
      </c>
      <c r="K2516" s="139">
        <f t="shared" si="119"/>
        <v>7259996</v>
      </c>
    </row>
    <row r="2517" spans="2:11">
      <c r="B2517" s="137" t="s">
        <v>1786</v>
      </c>
      <c r="C2517" s="43" t="s">
        <v>1129</v>
      </c>
      <c r="D2517" s="46">
        <v>190</v>
      </c>
      <c r="E2517" s="24">
        <v>17099.747368421053</v>
      </c>
      <c r="F2517" s="19">
        <f t="shared" si="117"/>
        <v>3248952</v>
      </c>
      <c r="G2517" s="119">
        <v>1852.5</v>
      </c>
      <c r="H2517" s="26">
        <v>1010.5522267206478</v>
      </c>
      <c r="I2517" s="115">
        <f t="shared" si="118"/>
        <v>1872048</v>
      </c>
      <c r="J2517" s="117">
        <v>2021</v>
      </c>
      <c r="K2517" s="139">
        <f t="shared" si="119"/>
        <v>5121000</v>
      </c>
    </row>
    <row r="2518" spans="2:11">
      <c r="B2518" s="137" t="s">
        <v>5763</v>
      </c>
      <c r="C2518" s="43" t="s">
        <v>1129</v>
      </c>
      <c r="D2518" s="46">
        <v>270</v>
      </c>
      <c r="E2518" s="24">
        <v>18452.562962962962</v>
      </c>
      <c r="F2518" s="19">
        <f t="shared" si="117"/>
        <v>4982192</v>
      </c>
      <c r="G2518" s="119">
        <v>2632.5</v>
      </c>
      <c r="H2518" s="26">
        <v>899.17568850902182</v>
      </c>
      <c r="I2518" s="115">
        <f t="shared" si="118"/>
        <v>2367080</v>
      </c>
      <c r="J2518" s="117">
        <v>2021</v>
      </c>
      <c r="K2518" s="139">
        <f t="shared" si="119"/>
        <v>7349272</v>
      </c>
    </row>
    <row r="2519" spans="2:11">
      <c r="B2519" s="137" t="s">
        <v>5764</v>
      </c>
      <c r="C2519" s="43" t="s">
        <v>3512</v>
      </c>
      <c r="D2519" s="46">
        <v>120</v>
      </c>
      <c r="E2519" s="24">
        <v>16883.708333333332</v>
      </c>
      <c r="F2519" s="19">
        <f t="shared" si="117"/>
        <v>2026044.9999999998</v>
      </c>
      <c r="G2519" s="119">
        <v>1170</v>
      </c>
      <c r="H2519" s="26">
        <v>0</v>
      </c>
      <c r="I2519" s="115">
        <f t="shared" si="118"/>
        <v>0</v>
      </c>
      <c r="J2519" s="117">
        <v>2021</v>
      </c>
      <c r="K2519" s="139">
        <f t="shared" si="119"/>
        <v>2026045</v>
      </c>
    </row>
    <row r="2520" spans="2:11">
      <c r="B2520" s="137" t="s">
        <v>5765</v>
      </c>
      <c r="C2520" s="43" t="s">
        <v>3512</v>
      </c>
      <c r="D2520" s="46">
        <v>430</v>
      </c>
      <c r="E2520" s="24">
        <v>16883.711627906978</v>
      </c>
      <c r="F2520" s="19">
        <f t="shared" si="117"/>
        <v>7259996</v>
      </c>
      <c r="G2520" s="119">
        <v>4192.5</v>
      </c>
      <c r="H2520" s="26">
        <v>0</v>
      </c>
      <c r="I2520" s="115">
        <f t="shared" si="118"/>
        <v>0</v>
      </c>
      <c r="J2520" s="117">
        <v>2021</v>
      </c>
      <c r="K2520" s="139">
        <f t="shared" si="119"/>
        <v>7259996</v>
      </c>
    </row>
    <row r="2521" spans="2:11">
      <c r="B2521" s="137" t="s">
        <v>1787</v>
      </c>
      <c r="C2521" s="43" t="s">
        <v>1134</v>
      </c>
      <c r="D2521" s="46">
        <v>500</v>
      </c>
      <c r="E2521" s="24">
        <v>3576.0540000000001</v>
      </c>
      <c r="F2521" s="19">
        <f t="shared" si="117"/>
        <v>1788027</v>
      </c>
      <c r="G2521" s="119">
        <v>4875</v>
      </c>
      <c r="H2521" s="26">
        <v>426.71220512820514</v>
      </c>
      <c r="I2521" s="115">
        <f t="shared" si="118"/>
        <v>2080222</v>
      </c>
      <c r="J2521" s="117">
        <v>2021</v>
      </c>
      <c r="K2521" s="139">
        <f t="shared" si="119"/>
        <v>3868249</v>
      </c>
    </row>
    <row r="2522" spans="2:11">
      <c r="B2522" s="137" t="s">
        <v>5766</v>
      </c>
      <c r="C2522" s="43" t="s">
        <v>1134</v>
      </c>
      <c r="D2522" s="46">
        <v>300</v>
      </c>
      <c r="E2522" s="24">
        <v>5960.09</v>
      </c>
      <c r="F2522" s="19">
        <f t="shared" si="117"/>
        <v>1788027</v>
      </c>
      <c r="G2522" s="119">
        <v>2925</v>
      </c>
      <c r="H2522" s="26">
        <v>711.18700854700853</v>
      </c>
      <c r="I2522" s="115">
        <f t="shared" si="118"/>
        <v>2080222</v>
      </c>
      <c r="J2522" s="117">
        <v>2021</v>
      </c>
      <c r="K2522" s="139">
        <f t="shared" si="119"/>
        <v>3868249</v>
      </c>
    </row>
    <row r="2523" spans="2:11">
      <c r="B2523" s="137" t="s">
        <v>1788</v>
      </c>
      <c r="C2523" s="43" t="s">
        <v>680</v>
      </c>
      <c r="D2523" s="46">
        <v>180</v>
      </c>
      <c r="E2523" s="24">
        <v>19676.838888888888</v>
      </c>
      <c r="F2523" s="19">
        <f t="shared" si="117"/>
        <v>3541831</v>
      </c>
      <c r="G2523" s="119">
        <v>1629</v>
      </c>
      <c r="H2523" s="26">
        <v>1651.2633517495397</v>
      </c>
      <c r="I2523" s="115">
        <f t="shared" si="118"/>
        <v>2689908</v>
      </c>
      <c r="J2523" s="117">
        <v>2021</v>
      </c>
      <c r="K2523" s="139">
        <f t="shared" si="119"/>
        <v>6231739</v>
      </c>
    </row>
    <row r="2524" spans="2:11">
      <c r="B2524" s="137" t="s">
        <v>1789</v>
      </c>
      <c r="C2524" s="43" t="s">
        <v>680</v>
      </c>
      <c r="D2524" s="46">
        <v>80</v>
      </c>
      <c r="E2524" s="24">
        <v>19928.9375</v>
      </c>
      <c r="F2524" s="19">
        <f t="shared" si="117"/>
        <v>1594315</v>
      </c>
      <c r="G2524" s="119">
        <v>724</v>
      </c>
      <c r="H2524" s="26">
        <v>1979.0345303867402</v>
      </c>
      <c r="I2524" s="115">
        <f t="shared" si="118"/>
        <v>1432821</v>
      </c>
      <c r="J2524" s="117">
        <v>2021</v>
      </c>
      <c r="K2524" s="139">
        <f t="shared" si="119"/>
        <v>3027136</v>
      </c>
    </row>
    <row r="2525" spans="2:11">
      <c r="B2525" s="137" t="s">
        <v>1790</v>
      </c>
      <c r="C2525" s="43" t="s">
        <v>686</v>
      </c>
      <c r="D2525" s="46">
        <v>780</v>
      </c>
      <c r="E2525" s="24">
        <v>5499.6217948717949</v>
      </c>
      <c r="F2525" s="19">
        <f t="shared" si="117"/>
        <v>4289705</v>
      </c>
      <c r="G2525" s="119">
        <v>7605</v>
      </c>
      <c r="H2525" s="26">
        <v>712.94411571334649</v>
      </c>
      <c r="I2525" s="115">
        <f t="shared" si="118"/>
        <v>5421940</v>
      </c>
      <c r="J2525" s="117">
        <v>2021</v>
      </c>
      <c r="K2525" s="139">
        <f t="shared" si="119"/>
        <v>9711645</v>
      </c>
    </row>
    <row r="2526" spans="2:11">
      <c r="B2526" s="137" t="s">
        <v>1791</v>
      </c>
      <c r="C2526" s="43" t="s">
        <v>1792</v>
      </c>
      <c r="D2526" s="46">
        <v>50</v>
      </c>
      <c r="E2526" s="24">
        <v>7764.96</v>
      </c>
      <c r="F2526" s="19">
        <f t="shared" si="117"/>
        <v>388248</v>
      </c>
      <c r="G2526" s="119">
        <v>975</v>
      </c>
      <c r="H2526" s="26">
        <v>206.94974358974358</v>
      </c>
      <c r="I2526" s="115">
        <f t="shared" si="118"/>
        <v>201776</v>
      </c>
      <c r="J2526" s="117">
        <v>2021</v>
      </c>
      <c r="K2526" s="139">
        <f t="shared" si="119"/>
        <v>590024</v>
      </c>
    </row>
    <row r="2527" spans="2:11">
      <c r="B2527" s="137" t="s">
        <v>1793</v>
      </c>
      <c r="C2527" s="43" t="s">
        <v>695</v>
      </c>
      <c r="D2527" s="46">
        <v>140</v>
      </c>
      <c r="E2527" s="24">
        <v>2919.7285714285713</v>
      </c>
      <c r="F2527" s="19">
        <f t="shared" si="117"/>
        <v>408762</v>
      </c>
      <c r="G2527" s="119">
        <v>1365</v>
      </c>
      <c r="H2527" s="26">
        <v>1093.2505494505494</v>
      </c>
      <c r="I2527" s="115">
        <f t="shared" si="118"/>
        <v>1492287</v>
      </c>
      <c r="J2527" s="117">
        <v>2021</v>
      </c>
      <c r="K2527" s="139">
        <f t="shared" si="119"/>
        <v>1901049</v>
      </c>
    </row>
    <row r="2528" spans="2:11">
      <c r="B2528" s="137" t="s">
        <v>1794</v>
      </c>
      <c r="C2528" s="43" t="s">
        <v>695</v>
      </c>
      <c r="D2528" s="46">
        <v>450</v>
      </c>
      <c r="E2528" s="24">
        <v>1545.0177777777778</v>
      </c>
      <c r="F2528" s="19">
        <f t="shared" si="117"/>
        <v>695258</v>
      </c>
      <c r="G2528" s="119">
        <v>4387.5</v>
      </c>
      <c r="H2528" s="26">
        <v>282.16319088319091</v>
      </c>
      <c r="I2528" s="115">
        <f t="shared" si="118"/>
        <v>1237991</v>
      </c>
      <c r="J2528" s="117">
        <v>2021</v>
      </c>
      <c r="K2528" s="139">
        <f t="shared" si="119"/>
        <v>1933249</v>
      </c>
    </row>
    <row r="2529" spans="2:11">
      <c r="B2529" s="137" t="s">
        <v>1795</v>
      </c>
      <c r="C2529" s="43" t="s">
        <v>1129</v>
      </c>
      <c r="D2529" s="46">
        <v>230</v>
      </c>
      <c r="E2529" s="24">
        <v>7989.6826086956526</v>
      </c>
      <c r="F2529" s="19">
        <f t="shared" si="117"/>
        <v>1837627</v>
      </c>
      <c r="G2529" s="119">
        <v>2242.5</v>
      </c>
      <c r="H2529" s="26">
        <v>985.95986622073576</v>
      </c>
      <c r="I2529" s="115">
        <f t="shared" si="118"/>
        <v>2211015</v>
      </c>
      <c r="J2529" s="117">
        <v>2021</v>
      </c>
      <c r="K2529" s="139">
        <f t="shared" si="119"/>
        <v>4048642</v>
      </c>
    </row>
    <row r="2530" spans="2:11">
      <c r="B2530" s="137" t="s">
        <v>5767</v>
      </c>
      <c r="C2530" s="43" t="s">
        <v>1129</v>
      </c>
      <c r="D2530" s="46">
        <v>50</v>
      </c>
      <c r="E2530" s="24">
        <v>77411.16</v>
      </c>
      <c r="F2530" s="19">
        <f t="shared" si="117"/>
        <v>3870558</v>
      </c>
      <c r="G2530" s="119">
        <v>487.5</v>
      </c>
      <c r="H2530" s="26">
        <v>4433.7107692307691</v>
      </c>
      <c r="I2530" s="115">
        <f t="shared" si="118"/>
        <v>2161434</v>
      </c>
      <c r="J2530" s="117">
        <v>2021</v>
      </c>
      <c r="K2530" s="139">
        <f t="shared" si="119"/>
        <v>6031992</v>
      </c>
    </row>
    <row r="2531" spans="2:11">
      <c r="B2531" s="137" t="s">
        <v>5768</v>
      </c>
      <c r="C2531" s="43" t="s">
        <v>1796</v>
      </c>
      <c r="D2531" s="46">
        <v>330</v>
      </c>
      <c r="E2531" s="24">
        <v>4850.7363636363634</v>
      </c>
      <c r="F2531" s="19">
        <f t="shared" si="117"/>
        <v>1600743</v>
      </c>
      <c r="G2531" s="119">
        <v>3217.5</v>
      </c>
      <c r="H2531" s="26">
        <v>892.4702408702409</v>
      </c>
      <c r="I2531" s="115">
        <f t="shared" si="118"/>
        <v>2871523</v>
      </c>
      <c r="J2531" s="117">
        <v>2021</v>
      </c>
      <c r="K2531" s="139">
        <f t="shared" si="119"/>
        <v>4472266</v>
      </c>
    </row>
    <row r="2532" spans="2:11">
      <c r="B2532" s="137" t="s">
        <v>5769</v>
      </c>
      <c r="C2532" s="43" t="s">
        <v>1796</v>
      </c>
      <c r="D2532" s="46">
        <v>290</v>
      </c>
      <c r="E2532" s="24">
        <v>6197.2931034482763</v>
      </c>
      <c r="F2532" s="19">
        <f t="shared" si="117"/>
        <v>1797215.0000000002</v>
      </c>
      <c r="G2532" s="119">
        <v>2827.5</v>
      </c>
      <c r="H2532" s="26">
        <v>746.50291777188329</v>
      </c>
      <c r="I2532" s="115">
        <f t="shared" si="118"/>
        <v>2110737</v>
      </c>
      <c r="J2532" s="117">
        <v>2021</v>
      </c>
      <c r="K2532" s="139">
        <f t="shared" si="119"/>
        <v>3907952</v>
      </c>
    </row>
    <row r="2533" spans="2:11">
      <c r="B2533" s="137" t="s">
        <v>1797</v>
      </c>
      <c r="C2533" s="43" t="s">
        <v>711</v>
      </c>
      <c r="D2533" s="46">
        <v>300</v>
      </c>
      <c r="E2533" s="24">
        <v>9074.73</v>
      </c>
      <c r="F2533" s="19">
        <f t="shared" si="117"/>
        <v>2722419</v>
      </c>
      <c r="G2533" s="119">
        <v>2925</v>
      </c>
      <c r="H2533" s="26">
        <v>906.58905982905981</v>
      </c>
      <c r="I2533" s="115">
        <f t="shared" si="118"/>
        <v>2651773</v>
      </c>
      <c r="J2533" s="117">
        <v>2021</v>
      </c>
      <c r="K2533" s="139">
        <f t="shared" si="119"/>
        <v>5374192</v>
      </c>
    </row>
    <row r="2534" spans="2:11">
      <c r="B2534" s="137" t="s">
        <v>5770</v>
      </c>
      <c r="C2534" s="43" t="s">
        <v>711</v>
      </c>
      <c r="D2534" s="46">
        <v>80</v>
      </c>
      <c r="E2534" s="24">
        <v>3980.4375</v>
      </c>
      <c r="F2534" s="19">
        <f t="shared" si="117"/>
        <v>318435</v>
      </c>
      <c r="G2534" s="119">
        <v>780</v>
      </c>
      <c r="H2534" s="26">
        <v>1252.7756410256411</v>
      </c>
      <c r="I2534" s="115">
        <f t="shared" si="118"/>
        <v>977165.00000000012</v>
      </c>
      <c r="J2534" s="117">
        <v>2021</v>
      </c>
      <c r="K2534" s="139">
        <f t="shared" si="119"/>
        <v>1295600</v>
      </c>
    </row>
    <row r="2535" spans="2:11">
      <c r="B2535" s="137" t="s">
        <v>1798</v>
      </c>
      <c r="C2535" s="43" t="s">
        <v>1181</v>
      </c>
      <c r="D2535" s="46">
        <v>100</v>
      </c>
      <c r="E2535" s="24">
        <v>34848.269999999997</v>
      </c>
      <c r="F2535" s="19">
        <f t="shared" si="117"/>
        <v>3484826.9999999995</v>
      </c>
      <c r="G2535" s="119">
        <v>975</v>
      </c>
      <c r="H2535" s="26">
        <v>1892.6071794871796</v>
      </c>
      <c r="I2535" s="115">
        <f t="shared" si="118"/>
        <v>1845292</v>
      </c>
      <c r="J2535" s="117">
        <v>2021</v>
      </c>
      <c r="K2535" s="139">
        <f t="shared" si="119"/>
        <v>5330119</v>
      </c>
    </row>
    <row r="2536" spans="2:11">
      <c r="B2536" s="137" t="s">
        <v>5771</v>
      </c>
      <c r="C2536" s="43" t="s">
        <v>1181</v>
      </c>
      <c r="D2536" s="46">
        <v>100</v>
      </c>
      <c r="E2536" s="24">
        <v>18894.03</v>
      </c>
      <c r="F2536" s="19">
        <f t="shared" si="117"/>
        <v>1889403</v>
      </c>
      <c r="G2536" s="119">
        <v>975</v>
      </c>
      <c r="H2536" s="26">
        <v>1520.5364102564104</v>
      </c>
      <c r="I2536" s="115">
        <f t="shared" si="118"/>
        <v>1482523</v>
      </c>
      <c r="J2536" s="117">
        <v>2021</v>
      </c>
      <c r="K2536" s="139">
        <f t="shared" si="119"/>
        <v>3371926</v>
      </c>
    </row>
    <row r="2537" spans="2:11">
      <c r="B2537" s="137" t="s">
        <v>1799</v>
      </c>
      <c r="C2537" s="43" t="s">
        <v>1181</v>
      </c>
      <c r="D2537" s="46">
        <v>200</v>
      </c>
      <c r="E2537" s="24">
        <v>11882.35</v>
      </c>
      <c r="F2537" s="19">
        <f t="shared" si="117"/>
        <v>2376470</v>
      </c>
      <c r="G2537" s="119">
        <v>1950</v>
      </c>
      <c r="H2537" s="26">
        <v>725.84205128205133</v>
      </c>
      <c r="I2537" s="115">
        <f t="shared" si="118"/>
        <v>1415392</v>
      </c>
      <c r="J2537" s="117">
        <v>2021</v>
      </c>
      <c r="K2537" s="139">
        <f t="shared" si="119"/>
        <v>3791862</v>
      </c>
    </row>
    <row r="2538" spans="2:11">
      <c r="B2538" s="137" t="s">
        <v>1800</v>
      </c>
      <c r="C2538" s="43" t="s">
        <v>1181</v>
      </c>
      <c r="D2538" s="46">
        <v>100</v>
      </c>
      <c r="E2538" s="24">
        <v>34848.269999999997</v>
      </c>
      <c r="F2538" s="19">
        <f t="shared" si="117"/>
        <v>3484826.9999999995</v>
      </c>
      <c r="G2538" s="119">
        <v>975</v>
      </c>
      <c r="H2538" s="26">
        <v>1892.6071794871796</v>
      </c>
      <c r="I2538" s="115">
        <f t="shared" si="118"/>
        <v>1845292</v>
      </c>
      <c r="J2538" s="117">
        <v>2021</v>
      </c>
      <c r="K2538" s="139">
        <f t="shared" si="119"/>
        <v>5330119</v>
      </c>
    </row>
    <row r="2539" spans="2:11">
      <c r="B2539" s="137" t="s">
        <v>5772</v>
      </c>
      <c r="C2539" s="43" t="s">
        <v>1802</v>
      </c>
      <c r="D2539" s="46">
        <v>230</v>
      </c>
      <c r="E2539" s="24">
        <v>8912.152173913044</v>
      </c>
      <c r="F2539" s="19">
        <f t="shared" si="117"/>
        <v>2049795</v>
      </c>
      <c r="G2539" s="119">
        <v>4163</v>
      </c>
      <c r="H2539" s="26">
        <v>1328.7391304347825</v>
      </c>
      <c r="I2539" s="115">
        <f t="shared" si="118"/>
        <v>5531541</v>
      </c>
      <c r="J2539" s="117">
        <v>2021</v>
      </c>
      <c r="K2539" s="139">
        <f t="shared" si="119"/>
        <v>7581336</v>
      </c>
    </row>
    <row r="2540" spans="2:11">
      <c r="B2540" s="137" t="s">
        <v>5773</v>
      </c>
      <c r="C2540" s="43" t="s">
        <v>1802</v>
      </c>
      <c r="D2540" s="46">
        <v>90</v>
      </c>
      <c r="E2540" s="24">
        <v>13000.422222222222</v>
      </c>
      <c r="F2540" s="19">
        <f t="shared" si="117"/>
        <v>1170038</v>
      </c>
      <c r="G2540" s="119">
        <v>1629</v>
      </c>
      <c r="H2540" s="26">
        <v>1618.6445672191528</v>
      </c>
      <c r="I2540" s="115">
        <f t="shared" si="118"/>
        <v>2636772</v>
      </c>
      <c r="J2540" s="117">
        <v>2021</v>
      </c>
      <c r="K2540" s="139">
        <f t="shared" si="119"/>
        <v>3806810</v>
      </c>
    </row>
    <row r="2541" spans="2:11">
      <c r="B2541" s="137" t="s">
        <v>1803</v>
      </c>
      <c r="C2541" s="43" t="s">
        <v>1211</v>
      </c>
      <c r="D2541" s="46">
        <v>300</v>
      </c>
      <c r="E2541" s="24">
        <v>10714.416666666666</v>
      </c>
      <c r="F2541" s="19">
        <f t="shared" si="117"/>
        <v>3214325</v>
      </c>
      <c r="G2541" s="119">
        <v>2925</v>
      </c>
      <c r="H2541" s="26">
        <v>2067.0994871794874</v>
      </c>
      <c r="I2541" s="115">
        <f t="shared" si="118"/>
        <v>6046266.0000000009</v>
      </c>
      <c r="J2541" s="117">
        <v>2021</v>
      </c>
      <c r="K2541" s="139">
        <f t="shared" si="119"/>
        <v>9260591</v>
      </c>
    </row>
    <row r="2542" spans="2:11">
      <c r="B2542" s="137" t="s">
        <v>5774</v>
      </c>
      <c r="C2542" s="43" t="s">
        <v>1211</v>
      </c>
      <c r="D2542" s="46">
        <v>50</v>
      </c>
      <c r="E2542" s="24">
        <v>7481.44</v>
      </c>
      <c r="F2542" s="19">
        <f t="shared" si="117"/>
        <v>374072</v>
      </c>
      <c r="G2542" s="119">
        <v>487.5</v>
      </c>
      <c r="H2542" s="26">
        <v>2692.9435897435897</v>
      </c>
      <c r="I2542" s="115">
        <f t="shared" si="118"/>
        <v>1312810</v>
      </c>
      <c r="J2542" s="117">
        <v>2021</v>
      </c>
      <c r="K2542" s="139">
        <f t="shared" si="119"/>
        <v>1686882</v>
      </c>
    </row>
    <row r="2543" spans="2:11">
      <c r="B2543" s="137" t="s">
        <v>1804</v>
      </c>
      <c r="C2543" s="43" t="s">
        <v>1331</v>
      </c>
      <c r="D2543" s="46">
        <v>60</v>
      </c>
      <c r="E2543" s="24">
        <v>15186.216666666667</v>
      </c>
      <c r="F2543" s="19">
        <f t="shared" si="117"/>
        <v>911173</v>
      </c>
      <c r="G2543" s="119">
        <v>585</v>
      </c>
      <c r="H2543" s="26">
        <v>2521.0119658119656</v>
      </c>
      <c r="I2543" s="115">
        <f t="shared" si="118"/>
        <v>1474792</v>
      </c>
      <c r="J2543" s="117">
        <v>2021</v>
      </c>
      <c r="K2543" s="139">
        <f t="shared" si="119"/>
        <v>2385965</v>
      </c>
    </row>
    <row r="2544" spans="2:11">
      <c r="B2544" s="137" t="s">
        <v>1805</v>
      </c>
      <c r="C2544" s="43" t="s">
        <v>1331</v>
      </c>
      <c r="D2544" s="46">
        <v>150</v>
      </c>
      <c r="E2544" s="24">
        <v>9671.5333333333328</v>
      </c>
      <c r="F2544" s="19">
        <f t="shared" si="117"/>
        <v>1450730</v>
      </c>
      <c r="G2544" s="119">
        <v>1462.5</v>
      </c>
      <c r="H2544" s="26">
        <v>1992.702905982906</v>
      </c>
      <c r="I2544" s="115">
        <f t="shared" si="118"/>
        <v>2914328</v>
      </c>
      <c r="J2544" s="117">
        <v>2021</v>
      </c>
      <c r="K2544" s="139">
        <f t="shared" si="119"/>
        <v>4365058</v>
      </c>
    </row>
    <row r="2545" spans="2:11">
      <c r="B2545" s="137" t="s">
        <v>1806</v>
      </c>
      <c r="C2545" s="43" t="s">
        <v>1331</v>
      </c>
      <c r="D2545" s="46">
        <v>150</v>
      </c>
      <c r="E2545" s="24">
        <v>9671.5333333333328</v>
      </c>
      <c r="F2545" s="19">
        <f t="shared" si="117"/>
        <v>1450730</v>
      </c>
      <c r="G2545" s="119">
        <v>1462.5</v>
      </c>
      <c r="H2545" s="26">
        <v>1992.702905982906</v>
      </c>
      <c r="I2545" s="115">
        <f t="shared" si="118"/>
        <v>2914328</v>
      </c>
      <c r="J2545" s="117">
        <v>2021</v>
      </c>
      <c r="K2545" s="139">
        <f t="shared" si="119"/>
        <v>4365058</v>
      </c>
    </row>
    <row r="2546" spans="2:11">
      <c r="B2546" s="137" t="s">
        <v>5775</v>
      </c>
      <c r="C2546" s="43" t="s">
        <v>1331</v>
      </c>
      <c r="D2546" s="46">
        <v>60</v>
      </c>
      <c r="E2546" s="24">
        <v>25297.5</v>
      </c>
      <c r="F2546" s="19">
        <f t="shared" si="117"/>
        <v>1517850</v>
      </c>
      <c r="G2546" s="119">
        <v>585</v>
      </c>
      <c r="H2546" s="26">
        <v>7106.3042735042736</v>
      </c>
      <c r="I2546" s="115">
        <f t="shared" si="118"/>
        <v>4157188</v>
      </c>
      <c r="J2546" s="117">
        <v>2021</v>
      </c>
      <c r="K2546" s="139">
        <f t="shared" si="119"/>
        <v>5675038</v>
      </c>
    </row>
    <row r="2547" spans="2:11">
      <c r="B2547" s="137" t="s">
        <v>1807</v>
      </c>
      <c r="C2547" s="43" t="s">
        <v>689</v>
      </c>
      <c r="D2547" s="46">
        <v>50</v>
      </c>
      <c r="E2547" s="24">
        <v>8557.36</v>
      </c>
      <c r="F2547" s="19">
        <f t="shared" si="117"/>
        <v>427868</v>
      </c>
      <c r="G2547" s="119">
        <v>487.5</v>
      </c>
      <c r="H2547" s="26">
        <v>3264.1394871794873</v>
      </c>
      <c r="I2547" s="115">
        <f t="shared" si="118"/>
        <v>1591268</v>
      </c>
      <c r="J2547" s="117">
        <v>2021</v>
      </c>
      <c r="K2547" s="139">
        <f t="shared" si="119"/>
        <v>2019136</v>
      </c>
    </row>
    <row r="2548" spans="2:11">
      <c r="B2548" s="137" t="s">
        <v>5776</v>
      </c>
      <c r="C2548" s="43" t="s">
        <v>689</v>
      </c>
      <c r="D2548" s="46">
        <v>100</v>
      </c>
      <c r="E2548" s="24">
        <v>5964.59</v>
      </c>
      <c r="F2548" s="19">
        <f t="shared" si="117"/>
        <v>596459</v>
      </c>
      <c r="G2548" s="119">
        <v>1950</v>
      </c>
      <c r="H2548" s="26">
        <v>785.10512820512815</v>
      </c>
      <c r="I2548" s="115">
        <f t="shared" si="118"/>
        <v>1530955</v>
      </c>
      <c r="J2548" s="117">
        <v>2021</v>
      </c>
      <c r="K2548" s="139">
        <f t="shared" si="119"/>
        <v>2127414</v>
      </c>
    </row>
    <row r="2549" spans="2:11">
      <c r="B2549" s="137" t="s">
        <v>1808</v>
      </c>
      <c r="C2549" s="43" t="s">
        <v>689</v>
      </c>
      <c r="D2549" s="46">
        <v>240</v>
      </c>
      <c r="E2549" s="24">
        <v>5944.2541666666666</v>
      </c>
      <c r="F2549" s="19">
        <f t="shared" si="117"/>
        <v>1426621</v>
      </c>
      <c r="G2549" s="119">
        <v>2340</v>
      </c>
      <c r="H2549" s="26">
        <v>791.23376068376069</v>
      </c>
      <c r="I2549" s="115">
        <f t="shared" si="118"/>
        <v>1851487</v>
      </c>
      <c r="J2549" s="117">
        <v>2021</v>
      </c>
      <c r="K2549" s="139">
        <f t="shared" si="119"/>
        <v>3278108</v>
      </c>
    </row>
    <row r="2550" spans="2:11">
      <c r="B2550" s="137" t="s">
        <v>1809</v>
      </c>
      <c r="C2550" s="43" t="s">
        <v>689</v>
      </c>
      <c r="D2550" s="46">
        <v>50</v>
      </c>
      <c r="E2550" s="24">
        <v>8557.36</v>
      </c>
      <c r="F2550" s="19">
        <f t="shared" si="117"/>
        <v>427868</v>
      </c>
      <c r="G2550" s="119">
        <v>975</v>
      </c>
      <c r="H2550" s="26">
        <v>1632.0697435897437</v>
      </c>
      <c r="I2550" s="115">
        <f t="shared" si="118"/>
        <v>1591268</v>
      </c>
      <c r="J2550" s="117">
        <v>2021</v>
      </c>
      <c r="K2550" s="139">
        <f t="shared" si="119"/>
        <v>2019136</v>
      </c>
    </row>
    <row r="2551" spans="2:11">
      <c r="B2551" s="137" t="s">
        <v>1810</v>
      </c>
      <c r="C2551" s="43" t="s">
        <v>734</v>
      </c>
      <c r="D2551" s="46">
        <v>180</v>
      </c>
      <c r="E2551" s="24">
        <v>17170.683333333334</v>
      </c>
      <c r="F2551" s="19">
        <f t="shared" si="117"/>
        <v>3090723</v>
      </c>
      <c r="G2551" s="119">
        <v>1755</v>
      </c>
      <c r="H2551" s="26">
        <v>1817.9880341880341</v>
      </c>
      <c r="I2551" s="115">
        <f t="shared" si="118"/>
        <v>3190569</v>
      </c>
      <c r="J2551" s="117">
        <v>2021</v>
      </c>
      <c r="K2551" s="139">
        <f t="shared" si="119"/>
        <v>6281292</v>
      </c>
    </row>
    <row r="2552" spans="2:11">
      <c r="B2552" s="137" t="s">
        <v>5777</v>
      </c>
      <c r="C2552" s="43" t="s">
        <v>734</v>
      </c>
      <c r="D2552" s="46">
        <v>350</v>
      </c>
      <c r="E2552" s="24">
        <v>10395.879999999999</v>
      </c>
      <c r="F2552" s="19">
        <f t="shared" si="117"/>
        <v>3638557.9999999995</v>
      </c>
      <c r="G2552" s="119">
        <v>3412.5</v>
      </c>
      <c r="H2552" s="26">
        <v>1813.5419780219779</v>
      </c>
      <c r="I2552" s="115">
        <f t="shared" si="118"/>
        <v>6188712</v>
      </c>
      <c r="J2552" s="117">
        <v>2021</v>
      </c>
      <c r="K2552" s="139">
        <f t="shared" si="119"/>
        <v>9827270</v>
      </c>
    </row>
    <row r="2553" spans="2:11">
      <c r="B2553" s="137" t="s">
        <v>1811</v>
      </c>
      <c r="C2553" s="43" t="s">
        <v>722</v>
      </c>
      <c r="D2553" s="46">
        <v>100</v>
      </c>
      <c r="E2553" s="24">
        <v>4159.34</v>
      </c>
      <c r="F2553" s="19">
        <f t="shared" si="117"/>
        <v>415934</v>
      </c>
      <c r="G2553" s="119">
        <v>2390</v>
      </c>
      <c r="H2553" s="26">
        <v>610.9832635983264</v>
      </c>
      <c r="I2553" s="115">
        <f t="shared" si="118"/>
        <v>1460250</v>
      </c>
      <c r="J2553" s="117">
        <v>2021</v>
      </c>
      <c r="K2553" s="139">
        <f t="shared" si="119"/>
        <v>1876184</v>
      </c>
    </row>
    <row r="2554" spans="2:11">
      <c r="B2554" s="137" t="s">
        <v>5778</v>
      </c>
      <c r="C2554" s="43" t="s">
        <v>722</v>
      </c>
      <c r="D2554" s="46">
        <v>500</v>
      </c>
      <c r="E2554" s="24">
        <v>11429.272000000001</v>
      </c>
      <c r="F2554" s="19">
        <f t="shared" si="117"/>
        <v>5714636</v>
      </c>
      <c r="G2554" s="119">
        <v>11950</v>
      </c>
      <c r="H2554" s="26">
        <v>316.41079497907953</v>
      </c>
      <c r="I2554" s="115">
        <f t="shared" si="118"/>
        <v>3781109.0000000005</v>
      </c>
      <c r="J2554" s="117">
        <v>2021</v>
      </c>
      <c r="K2554" s="139">
        <f t="shared" si="119"/>
        <v>9495745</v>
      </c>
    </row>
    <row r="2555" spans="2:11">
      <c r="B2555" s="137" t="s">
        <v>5779</v>
      </c>
      <c r="C2555" s="43" t="s">
        <v>1812</v>
      </c>
      <c r="D2555" s="46">
        <v>160</v>
      </c>
      <c r="E2555" s="24">
        <v>2759.1187500000001</v>
      </c>
      <c r="F2555" s="19">
        <f t="shared" si="117"/>
        <v>441459</v>
      </c>
      <c r="G2555" s="119">
        <v>3120</v>
      </c>
      <c r="H2555" s="26">
        <v>424.71923076923076</v>
      </c>
      <c r="I2555" s="115">
        <f t="shared" si="118"/>
        <v>1325124</v>
      </c>
      <c r="J2555" s="117">
        <v>2021</v>
      </c>
      <c r="K2555" s="139">
        <f t="shared" si="119"/>
        <v>1766583</v>
      </c>
    </row>
    <row r="2556" spans="2:11">
      <c r="B2556" s="137" t="s">
        <v>1813</v>
      </c>
      <c r="C2556" s="43" t="s">
        <v>391</v>
      </c>
      <c r="D2556" s="46">
        <v>80</v>
      </c>
      <c r="E2556" s="24">
        <v>2214.4499999999998</v>
      </c>
      <c r="F2556" s="19">
        <f t="shared" si="117"/>
        <v>177156</v>
      </c>
      <c r="G2556" s="119">
        <v>780</v>
      </c>
      <c r="H2556" s="26">
        <v>429.8051282051282</v>
      </c>
      <c r="I2556" s="115">
        <f t="shared" si="118"/>
        <v>335248</v>
      </c>
      <c r="J2556" s="117">
        <v>2021</v>
      </c>
      <c r="K2556" s="139">
        <f t="shared" si="119"/>
        <v>512404</v>
      </c>
    </row>
    <row r="2557" spans="2:11">
      <c r="B2557" s="137" t="s">
        <v>1814</v>
      </c>
      <c r="C2557" s="43" t="s">
        <v>1815</v>
      </c>
      <c r="D2557" s="46">
        <v>110</v>
      </c>
      <c r="E2557" s="24">
        <v>2995.8909090909092</v>
      </c>
      <c r="F2557" s="19">
        <f t="shared" si="117"/>
        <v>329548</v>
      </c>
      <c r="G2557" s="119">
        <v>1072.5</v>
      </c>
      <c r="H2557" s="26">
        <v>319.09090909090907</v>
      </c>
      <c r="I2557" s="115">
        <f t="shared" si="118"/>
        <v>342225</v>
      </c>
      <c r="J2557" s="117">
        <v>2021</v>
      </c>
      <c r="K2557" s="139">
        <f t="shared" si="119"/>
        <v>671773</v>
      </c>
    </row>
    <row r="2558" spans="2:11">
      <c r="B2558" s="137" t="s">
        <v>5780</v>
      </c>
      <c r="C2558" s="43" t="s">
        <v>391</v>
      </c>
      <c r="D2558" s="46">
        <v>190</v>
      </c>
      <c r="E2558" s="24">
        <v>4193.9947368421053</v>
      </c>
      <c r="F2558" s="19">
        <f t="shared" si="117"/>
        <v>796859</v>
      </c>
      <c r="G2558" s="119">
        <v>1852.5</v>
      </c>
      <c r="H2558" s="26">
        <v>436.86963562753039</v>
      </c>
      <c r="I2558" s="115">
        <f t="shared" si="118"/>
        <v>809301</v>
      </c>
      <c r="J2558" s="117">
        <v>2021</v>
      </c>
      <c r="K2558" s="139">
        <f t="shared" si="119"/>
        <v>1606160</v>
      </c>
    </row>
    <row r="2559" spans="2:11">
      <c r="B2559" s="137" t="s">
        <v>5781</v>
      </c>
      <c r="C2559" s="43" t="s">
        <v>384</v>
      </c>
      <c r="D2559" s="46">
        <v>200</v>
      </c>
      <c r="E2559" s="24">
        <v>4668.4949999999999</v>
      </c>
      <c r="F2559" s="19">
        <f t="shared" si="117"/>
        <v>933699</v>
      </c>
      <c r="G2559" s="119">
        <v>1950</v>
      </c>
      <c r="H2559" s="26">
        <v>478.64923076923077</v>
      </c>
      <c r="I2559" s="115">
        <f t="shared" si="118"/>
        <v>933366</v>
      </c>
      <c r="J2559" s="117">
        <v>2021</v>
      </c>
      <c r="K2559" s="139">
        <f t="shared" si="119"/>
        <v>1867065</v>
      </c>
    </row>
    <row r="2560" spans="2:11">
      <c r="B2560" s="137" t="s">
        <v>5782</v>
      </c>
      <c r="C2560" s="43" t="s">
        <v>384</v>
      </c>
      <c r="D2560" s="46">
        <v>140</v>
      </c>
      <c r="E2560" s="24">
        <v>8237.7857142857138</v>
      </c>
      <c r="F2560" s="19">
        <f t="shared" si="117"/>
        <v>1153290</v>
      </c>
      <c r="G2560" s="119">
        <v>1365</v>
      </c>
      <c r="H2560" s="26">
        <v>728.2454212454212</v>
      </c>
      <c r="I2560" s="115">
        <f t="shared" si="118"/>
        <v>994054.99999999988</v>
      </c>
      <c r="J2560" s="117">
        <v>2021</v>
      </c>
      <c r="K2560" s="139">
        <f t="shared" si="119"/>
        <v>2147345</v>
      </c>
    </row>
    <row r="2561" spans="2:11">
      <c r="B2561" s="137" t="s">
        <v>1816</v>
      </c>
      <c r="C2561" s="43" t="s">
        <v>389</v>
      </c>
      <c r="D2561" s="46">
        <v>100</v>
      </c>
      <c r="E2561" s="24">
        <v>4160.63</v>
      </c>
      <c r="F2561" s="19">
        <f t="shared" si="117"/>
        <v>416063</v>
      </c>
      <c r="G2561" s="119">
        <v>1195</v>
      </c>
      <c r="H2561" s="26">
        <v>415.27196652719664</v>
      </c>
      <c r="I2561" s="115">
        <f t="shared" si="118"/>
        <v>496250</v>
      </c>
      <c r="J2561" s="117">
        <v>2021</v>
      </c>
      <c r="K2561" s="139">
        <f t="shared" si="119"/>
        <v>912313</v>
      </c>
    </row>
    <row r="2562" spans="2:11">
      <c r="B2562" s="137" t="s">
        <v>5783</v>
      </c>
      <c r="C2562" s="43" t="s">
        <v>1817</v>
      </c>
      <c r="D2562" s="46">
        <v>290</v>
      </c>
      <c r="E2562" s="24">
        <v>2359.5586206896551</v>
      </c>
      <c r="F2562" s="19">
        <f t="shared" si="117"/>
        <v>684272</v>
      </c>
      <c r="G2562" s="119">
        <v>2827.5</v>
      </c>
      <c r="H2562" s="26">
        <v>273.30893015030944</v>
      </c>
      <c r="I2562" s="115">
        <f t="shared" si="118"/>
        <v>772780.99999999988</v>
      </c>
      <c r="J2562" s="117">
        <v>2021</v>
      </c>
      <c r="K2562" s="139">
        <f t="shared" si="119"/>
        <v>1457053</v>
      </c>
    </row>
    <row r="2563" spans="2:11">
      <c r="B2563" s="137" t="s">
        <v>5784</v>
      </c>
      <c r="C2563" s="43" t="s">
        <v>389</v>
      </c>
      <c r="D2563" s="46">
        <v>260</v>
      </c>
      <c r="E2563" s="24">
        <v>4050.1423076923079</v>
      </c>
      <c r="F2563" s="19">
        <f t="shared" si="117"/>
        <v>1053037</v>
      </c>
      <c r="G2563" s="119">
        <v>2535</v>
      </c>
      <c r="H2563" s="26">
        <v>283.99605522682447</v>
      </c>
      <c r="I2563" s="115">
        <f t="shared" si="118"/>
        <v>719930</v>
      </c>
      <c r="J2563" s="117">
        <v>2021</v>
      </c>
      <c r="K2563" s="139">
        <f t="shared" si="119"/>
        <v>1772967</v>
      </c>
    </row>
    <row r="2564" spans="2:11">
      <c r="B2564" s="137" t="s">
        <v>5785</v>
      </c>
      <c r="C2564" s="43" t="s">
        <v>1818</v>
      </c>
      <c r="D2564" s="46">
        <v>100</v>
      </c>
      <c r="E2564" s="24">
        <v>2071.11</v>
      </c>
      <c r="F2564" s="19">
        <f t="shared" si="117"/>
        <v>207111</v>
      </c>
      <c r="G2564" s="119">
        <v>975</v>
      </c>
      <c r="H2564" s="26">
        <v>254.44</v>
      </c>
      <c r="I2564" s="115">
        <f t="shared" si="118"/>
        <v>248079</v>
      </c>
      <c r="J2564" s="117">
        <v>2021</v>
      </c>
      <c r="K2564" s="139">
        <f t="shared" si="119"/>
        <v>455190</v>
      </c>
    </row>
    <row r="2565" spans="2:11">
      <c r="B2565" s="137" t="s">
        <v>5786</v>
      </c>
      <c r="C2565" s="43" t="s">
        <v>1818</v>
      </c>
      <c r="D2565" s="46">
        <v>90</v>
      </c>
      <c r="E2565" s="24">
        <v>5669.4666666666662</v>
      </c>
      <c r="F2565" s="19">
        <f t="shared" si="117"/>
        <v>510251.99999999994</v>
      </c>
      <c r="G2565" s="119">
        <v>877.5</v>
      </c>
      <c r="H2565" s="26">
        <v>364.85356125356128</v>
      </c>
      <c r="I2565" s="115">
        <f t="shared" si="118"/>
        <v>320159</v>
      </c>
      <c r="J2565" s="117">
        <v>2021</v>
      </c>
      <c r="K2565" s="139">
        <f t="shared" si="119"/>
        <v>830411</v>
      </c>
    </row>
    <row r="2566" spans="2:11">
      <c r="B2566" s="137" t="s">
        <v>1819</v>
      </c>
      <c r="C2566" s="43" t="s">
        <v>387</v>
      </c>
      <c r="D2566" s="46">
        <v>530</v>
      </c>
      <c r="E2566" s="24">
        <v>11858.347169811321</v>
      </c>
      <c r="F2566" s="19">
        <f t="shared" si="117"/>
        <v>6284924</v>
      </c>
      <c r="G2566" s="119">
        <v>5167.5</v>
      </c>
      <c r="H2566" s="26">
        <v>296.23570391872278</v>
      </c>
      <c r="I2566" s="115">
        <f t="shared" si="118"/>
        <v>1530798</v>
      </c>
      <c r="J2566" s="117">
        <v>2021</v>
      </c>
      <c r="K2566" s="139">
        <f t="shared" si="119"/>
        <v>7815722</v>
      </c>
    </row>
    <row r="2567" spans="2:11">
      <c r="B2567" s="137" t="s">
        <v>1820</v>
      </c>
      <c r="C2567" s="43" t="s">
        <v>387</v>
      </c>
      <c r="D2567" s="46">
        <v>110</v>
      </c>
      <c r="E2567" s="24">
        <v>7017.909090909091</v>
      </c>
      <c r="F2567" s="19">
        <f t="shared" si="117"/>
        <v>771970</v>
      </c>
      <c r="G2567" s="119">
        <v>1072.5</v>
      </c>
      <c r="H2567" s="26">
        <v>276.72634032634033</v>
      </c>
      <c r="I2567" s="115">
        <f t="shared" si="118"/>
        <v>296789</v>
      </c>
      <c r="J2567" s="117">
        <v>2021</v>
      </c>
      <c r="K2567" s="139">
        <f t="shared" si="119"/>
        <v>1068759</v>
      </c>
    </row>
    <row r="2568" spans="2:11">
      <c r="B2568" s="137" t="s">
        <v>1821</v>
      </c>
      <c r="C2568" s="43" t="s">
        <v>400</v>
      </c>
      <c r="D2568" s="46">
        <v>100</v>
      </c>
      <c r="E2568" s="24">
        <v>5944.79</v>
      </c>
      <c r="F2568" s="19">
        <f t="shared" si="117"/>
        <v>594479</v>
      </c>
      <c r="G2568" s="119">
        <v>975</v>
      </c>
      <c r="H2568" s="26">
        <v>349.5128205128205</v>
      </c>
      <c r="I2568" s="115">
        <f t="shared" si="118"/>
        <v>340775</v>
      </c>
      <c r="J2568" s="117">
        <v>2021</v>
      </c>
      <c r="K2568" s="139">
        <f t="shared" si="119"/>
        <v>935254</v>
      </c>
    </row>
    <row r="2569" spans="2:11">
      <c r="B2569" s="137" t="s">
        <v>5787</v>
      </c>
      <c r="C2569" s="43" t="s">
        <v>400</v>
      </c>
      <c r="D2569" s="46">
        <v>110</v>
      </c>
      <c r="E2569" s="24">
        <v>7244.6272727272726</v>
      </c>
      <c r="F2569" s="19">
        <f t="shared" si="117"/>
        <v>796909</v>
      </c>
      <c r="G2569" s="119">
        <v>1072.5</v>
      </c>
      <c r="H2569" s="26">
        <v>592.86806526806527</v>
      </c>
      <c r="I2569" s="115">
        <f t="shared" si="118"/>
        <v>635851</v>
      </c>
      <c r="J2569" s="117">
        <v>2021</v>
      </c>
      <c r="K2569" s="139">
        <f t="shared" si="119"/>
        <v>1432760</v>
      </c>
    </row>
    <row r="2570" spans="2:11">
      <c r="B2570" s="137" t="s">
        <v>1822</v>
      </c>
      <c r="C2570" s="43" t="s">
        <v>461</v>
      </c>
      <c r="D2570" s="46">
        <v>120</v>
      </c>
      <c r="E2570" s="24">
        <v>5318.0749999999998</v>
      </c>
      <c r="F2570" s="19">
        <f t="shared" si="117"/>
        <v>638169</v>
      </c>
      <c r="G2570" s="119">
        <v>1170</v>
      </c>
      <c r="H2570" s="26">
        <v>185.45555555555555</v>
      </c>
      <c r="I2570" s="115">
        <f t="shared" si="118"/>
        <v>216983</v>
      </c>
      <c r="J2570" s="117">
        <v>2021</v>
      </c>
      <c r="K2570" s="139">
        <f t="shared" si="119"/>
        <v>855152</v>
      </c>
    </row>
    <row r="2571" spans="2:11">
      <c r="B2571" s="137" t="s">
        <v>1823</v>
      </c>
      <c r="C2571" s="43" t="s">
        <v>1824</v>
      </c>
      <c r="D2571" s="46">
        <v>260</v>
      </c>
      <c r="E2571" s="24">
        <v>2098.5653846153846</v>
      </c>
      <c r="F2571" s="19">
        <f t="shared" si="117"/>
        <v>545627</v>
      </c>
      <c r="G2571" s="119">
        <v>2535</v>
      </c>
      <c r="H2571" s="26">
        <v>300.49309664694277</v>
      </c>
      <c r="I2571" s="115">
        <f t="shared" si="118"/>
        <v>761749.99999999988</v>
      </c>
      <c r="J2571" s="117">
        <v>2021</v>
      </c>
      <c r="K2571" s="139">
        <f t="shared" si="119"/>
        <v>1307377</v>
      </c>
    </row>
    <row r="2572" spans="2:11">
      <c r="B2572" s="137" t="s">
        <v>1825</v>
      </c>
      <c r="C2572" s="43" t="s">
        <v>1815</v>
      </c>
      <c r="D2572" s="46">
        <v>100</v>
      </c>
      <c r="E2572" s="24">
        <v>5973.44</v>
      </c>
      <c r="F2572" s="19">
        <f t="shared" ref="F2572:F2635" si="120">IFERROR(D2572*E2572,0)</f>
        <v>597344</v>
      </c>
      <c r="G2572" s="119">
        <v>975</v>
      </c>
      <c r="H2572" s="26">
        <v>871.06051282051283</v>
      </c>
      <c r="I2572" s="115">
        <f t="shared" ref="I2572:I2635" si="121">IFERROR(G2572*H2572,"")</f>
        <v>849284</v>
      </c>
      <c r="J2572" s="117">
        <v>2021</v>
      </c>
      <c r="K2572" s="139">
        <f t="shared" ref="K2572:K2635" si="122">IFERROR(ROUND((F2572+I2572),0),0)</f>
        <v>1446628</v>
      </c>
    </row>
    <row r="2573" spans="2:11">
      <c r="B2573" s="137" t="s">
        <v>1826</v>
      </c>
      <c r="C2573" s="43" t="s">
        <v>1815</v>
      </c>
      <c r="D2573" s="46">
        <v>560</v>
      </c>
      <c r="E2573" s="24">
        <v>2172.3089285714286</v>
      </c>
      <c r="F2573" s="19">
        <f t="shared" si="120"/>
        <v>1216493</v>
      </c>
      <c r="G2573" s="119">
        <v>5460</v>
      </c>
      <c r="H2573" s="26">
        <v>214.8010989010989</v>
      </c>
      <c r="I2573" s="115">
        <f t="shared" si="121"/>
        <v>1172814</v>
      </c>
      <c r="J2573" s="117">
        <v>2021</v>
      </c>
      <c r="K2573" s="139">
        <f t="shared" si="122"/>
        <v>2389307</v>
      </c>
    </row>
    <row r="2574" spans="2:11">
      <c r="B2574" s="137" t="s">
        <v>1827</v>
      </c>
      <c r="C2574" s="43" t="s">
        <v>1815</v>
      </c>
      <c r="D2574" s="46">
        <v>110</v>
      </c>
      <c r="E2574" s="24">
        <v>2995.8909090909092</v>
      </c>
      <c r="F2574" s="19">
        <f t="shared" si="120"/>
        <v>329548</v>
      </c>
      <c r="G2574" s="119">
        <v>1072.5</v>
      </c>
      <c r="H2574" s="26">
        <v>319.09090909090907</v>
      </c>
      <c r="I2574" s="115">
        <f t="shared" si="121"/>
        <v>342225</v>
      </c>
      <c r="J2574" s="117">
        <v>2021</v>
      </c>
      <c r="K2574" s="139">
        <f t="shared" si="122"/>
        <v>671773</v>
      </c>
    </row>
    <row r="2575" spans="2:11">
      <c r="B2575" s="137" t="s">
        <v>1828</v>
      </c>
      <c r="C2575" s="43" t="s">
        <v>1815</v>
      </c>
      <c r="D2575" s="46">
        <v>100</v>
      </c>
      <c r="E2575" s="24">
        <v>5973.44</v>
      </c>
      <c r="F2575" s="19">
        <f t="shared" si="120"/>
        <v>597344</v>
      </c>
      <c r="G2575" s="119">
        <v>975</v>
      </c>
      <c r="H2575" s="26">
        <v>871.06051282051283</v>
      </c>
      <c r="I2575" s="115">
        <f t="shared" si="121"/>
        <v>849284</v>
      </c>
      <c r="J2575" s="117">
        <v>2021</v>
      </c>
      <c r="K2575" s="139">
        <f t="shared" si="122"/>
        <v>1446628</v>
      </c>
    </row>
    <row r="2576" spans="2:11">
      <c r="B2576" s="137" t="s">
        <v>1829</v>
      </c>
      <c r="C2576" s="43" t="s">
        <v>391</v>
      </c>
      <c r="D2576" s="46">
        <v>70</v>
      </c>
      <c r="E2576" s="24">
        <v>3044.5142857142855</v>
      </c>
      <c r="F2576" s="19">
        <f t="shared" si="120"/>
        <v>213116</v>
      </c>
      <c r="G2576" s="119">
        <v>682.5</v>
      </c>
      <c r="H2576" s="26">
        <v>448.21831501831502</v>
      </c>
      <c r="I2576" s="115">
        <f t="shared" si="121"/>
        <v>305909</v>
      </c>
      <c r="J2576" s="117">
        <v>2021</v>
      </c>
      <c r="K2576" s="139">
        <f t="shared" si="122"/>
        <v>519025</v>
      </c>
    </row>
    <row r="2577" spans="2:11">
      <c r="B2577" s="137" t="s">
        <v>5788</v>
      </c>
      <c r="C2577" s="43" t="s">
        <v>391</v>
      </c>
      <c r="D2577" s="46">
        <v>210</v>
      </c>
      <c r="E2577" s="24">
        <v>5658.2666666666664</v>
      </c>
      <c r="F2577" s="19">
        <f t="shared" si="120"/>
        <v>1188236</v>
      </c>
      <c r="G2577" s="119">
        <v>2047.5</v>
      </c>
      <c r="H2577" s="26">
        <v>389.04322344322344</v>
      </c>
      <c r="I2577" s="115">
        <f t="shared" si="121"/>
        <v>796566</v>
      </c>
      <c r="J2577" s="117">
        <v>2021</v>
      </c>
      <c r="K2577" s="139">
        <f t="shared" si="122"/>
        <v>1984802</v>
      </c>
    </row>
    <row r="2578" spans="2:11">
      <c r="B2578" s="137" t="s">
        <v>1830</v>
      </c>
      <c r="C2578" s="43" t="s">
        <v>384</v>
      </c>
      <c r="D2578" s="46">
        <v>120</v>
      </c>
      <c r="E2578" s="24">
        <v>5934.125</v>
      </c>
      <c r="F2578" s="19">
        <f t="shared" si="120"/>
        <v>712095</v>
      </c>
      <c r="G2578" s="119">
        <v>1170</v>
      </c>
      <c r="H2578" s="26">
        <v>535.38888888888891</v>
      </c>
      <c r="I2578" s="115">
        <f t="shared" si="121"/>
        <v>626405</v>
      </c>
      <c r="J2578" s="117">
        <v>2021</v>
      </c>
      <c r="K2578" s="139">
        <f t="shared" si="122"/>
        <v>1338500</v>
      </c>
    </row>
    <row r="2579" spans="2:11">
      <c r="B2579" s="137" t="s">
        <v>5789</v>
      </c>
      <c r="C2579" s="43" t="s">
        <v>384</v>
      </c>
      <c r="D2579" s="46">
        <v>560</v>
      </c>
      <c r="E2579" s="24">
        <v>7843.9857142857145</v>
      </c>
      <c r="F2579" s="19">
        <f t="shared" si="120"/>
        <v>4392632</v>
      </c>
      <c r="G2579" s="119">
        <v>5460</v>
      </c>
      <c r="H2579" s="26">
        <v>319.25201465201468</v>
      </c>
      <c r="I2579" s="115">
        <f t="shared" si="121"/>
        <v>1743116.0000000002</v>
      </c>
      <c r="J2579" s="117">
        <v>2021</v>
      </c>
      <c r="K2579" s="139">
        <f t="shared" si="122"/>
        <v>6135748</v>
      </c>
    </row>
    <row r="2580" spans="2:11">
      <c r="B2580" s="137" t="s">
        <v>5790</v>
      </c>
      <c r="C2580" s="43" t="s">
        <v>3512</v>
      </c>
      <c r="D2580" s="46">
        <v>180</v>
      </c>
      <c r="E2580" s="24">
        <v>16883.711111111112</v>
      </c>
      <c r="F2580" s="19">
        <f t="shared" si="120"/>
        <v>3039068</v>
      </c>
      <c r="G2580" s="119">
        <v>1755</v>
      </c>
      <c r="H2580" s="26">
        <v>0</v>
      </c>
      <c r="I2580" s="115">
        <f t="shared" si="121"/>
        <v>0</v>
      </c>
      <c r="J2580" s="117">
        <v>2021</v>
      </c>
      <c r="K2580" s="139">
        <f t="shared" si="122"/>
        <v>3039068</v>
      </c>
    </row>
    <row r="2581" spans="2:11">
      <c r="B2581" s="137" t="s">
        <v>5791</v>
      </c>
      <c r="C2581" s="43" t="s">
        <v>3512</v>
      </c>
      <c r="D2581" s="46">
        <v>120</v>
      </c>
      <c r="E2581" s="24">
        <v>16883.708333333332</v>
      </c>
      <c r="F2581" s="19">
        <f t="shared" si="120"/>
        <v>2026044.9999999998</v>
      </c>
      <c r="G2581" s="119">
        <v>1170</v>
      </c>
      <c r="H2581" s="26">
        <v>0</v>
      </c>
      <c r="I2581" s="115">
        <f t="shared" si="121"/>
        <v>0</v>
      </c>
      <c r="J2581" s="117">
        <v>2021</v>
      </c>
      <c r="K2581" s="139">
        <f t="shared" si="122"/>
        <v>2026045</v>
      </c>
    </row>
    <row r="2582" spans="2:11">
      <c r="B2582" s="137" t="s">
        <v>1831</v>
      </c>
      <c r="C2582" s="43" t="s">
        <v>410</v>
      </c>
      <c r="D2582" s="46">
        <v>320</v>
      </c>
      <c r="E2582" s="24">
        <v>20386.424999999999</v>
      </c>
      <c r="F2582" s="19">
        <f t="shared" si="120"/>
        <v>6523656</v>
      </c>
      <c r="G2582" s="119">
        <v>3120</v>
      </c>
      <c r="H2582" s="26">
        <v>195.18269230769232</v>
      </c>
      <c r="I2582" s="115">
        <f t="shared" si="121"/>
        <v>608970</v>
      </c>
      <c r="J2582" s="117">
        <v>2021</v>
      </c>
      <c r="K2582" s="139">
        <f t="shared" si="122"/>
        <v>7132626</v>
      </c>
    </row>
    <row r="2583" spans="2:11">
      <c r="B2583" s="137" t="s">
        <v>1832</v>
      </c>
      <c r="C2583" s="43" t="s">
        <v>410</v>
      </c>
      <c r="D2583" s="46">
        <v>320</v>
      </c>
      <c r="E2583" s="24">
        <v>6840.7093750000004</v>
      </c>
      <c r="F2583" s="19">
        <f t="shared" si="120"/>
        <v>2189027</v>
      </c>
      <c r="G2583" s="119">
        <v>3120</v>
      </c>
      <c r="H2583" s="26">
        <v>249.00096153846152</v>
      </c>
      <c r="I2583" s="115">
        <f t="shared" si="121"/>
        <v>776883</v>
      </c>
      <c r="J2583" s="117">
        <v>2021</v>
      </c>
      <c r="K2583" s="139">
        <f t="shared" si="122"/>
        <v>2965910</v>
      </c>
    </row>
    <row r="2584" spans="2:11">
      <c r="B2584" s="137" t="s">
        <v>5792</v>
      </c>
      <c r="C2584" s="43" t="s">
        <v>1833</v>
      </c>
      <c r="D2584" s="46">
        <v>100</v>
      </c>
      <c r="E2584" s="24">
        <v>12109.71</v>
      </c>
      <c r="F2584" s="19">
        <f t="shared" si="120"/>
        <v>1210971</v>
      </c>
      <c r="G2584" s="119">
        <v>975</v>
      </c>
      <c r="H2584" s="26">
        <v>191.00205128205127</v>
      </c>
      <c r="I2584" s="115">
        <f t="shared" si="121"/>
        <v>186227</v>
      </c>
      <c r="J2584" s="117">
        <v>2021</v>
      </c>
      <c r="K2584" s="139">
        <f t="shared" si="122"/>
        <v>1397198</v>
      </c>
    </row>
    <row r="2585" spans="2:11">
      <c r="B2585" s="137" t="s">
        <v>5793</v>
      </c>
      <c r="C2585" s="43" t="s">
        <v>1833</v>
      </c>
      <c r="D2585" s="46">
        <v>400</v>
      </c>
      <c r="E2585" s="24">
        <v>20531.2</v>
      </c>
      <c r="F2585" s="19">
        <f t="shared" si="120"/>
        <v>8212480</v>
      </c>
      <c r="G2585" s="119">
        <v>3900</v>
      </c>
      <c r="H2585" s="26">
        <v>231.51102564102564</v>
      </c>
      <c r="I2585" s="115">
        <f t="shared" si="121"/>
        <v>902893</v>
      </c>
      <c r="J2585" s="117">
        <v>2021</v>
      </c>
      <c r="K2585" s="139">
        <f t="shared" si="122"/>
        <v>9115373</v>
      </c>
    </row>
    <row r="2586" spans="2:11">
      <c r="B2586" s="137" t="s">
        <v>1834</v>
      </c>
      <c r="C2586" s="43" t="s">
        <v>410</v>
      </c>
      <c r="D2586" s="46">
        <v>320</v>
      </c>
      <c r="E2586" s="24">
        <v>6840.7093750000004</v>
      </c>
      <c r="F2586" s="19">
        <f t="shared" si="120"/>
        <v>2189027</v>
      </c>
      <c r="G2586" s="119">
        <v>3120</v>
      </c>
      <c r="H2586" s="26">
        <v>249.00096153846152</v>
      </c>
      <c r="I2586" s="115">
        <f t="shared" si="121"/>
        <v>776883</v>
      </c>
      <c r="J2586" s="117">
        <v>2021</v>
      </c>
      <c r="K2586" s="139">
        <f t="shared" si="122"/>
        <v>2965910</v>
      </c>
    </row>
    <row r="2587" spans="2:11">
      <c r="B2587" s="137" t="s">
        <v>5794</v>
      </c>
      <c r="C2587" s="43" t="s">
        <v>1835</v>
      </c>
      <c r="D2587" s="46">
        <v>100</v>
      </c>
      <c r="E2587" s="24">
        <v>12315.62</v>
      </c>
      <c r="F2587" s="19">
        <f t="shared" si="120"/>
        <v>1231562</v>
      </c>
      <c r="G2587" s="119">
        <v>975</v>
      </c>
      <c r="H2587" s="26">
        <v>488.84923076923076</v>
      </c>
      <c r="I2587" s="115">
        <f t="shared" si="121"/>
        <v>476628</v>
      </c>
      <c r="J2587" s="117">
        <v>2021</v>
      </c>
      <c r="K2587" s="139">
        <f t="shared" si="122"/>
        <v>1708190</v>
      </c>
    </row>
    <row r="2588" spans="2:11">
      <c r="B2588" s="137" t="s">
        <v>5795</v>
      </c>
      <c r="C2588" s="43" t="s">
        <v>1835</v>
      </c>
      <c r="D2588" s="46">
        <v>410</v>
      </c>
      <c r="E2588" s="24">
        <v>10753.648780487805</v>
      </c>
      <c r="F2588" s="19">
        <f t="shared" si="120"/>
        <v>4408996</v>
      </c>
      <c r="G2588" s="119">
        <v>3997.5</v>
      </c>
      <c r="H2588" s="26">
        <v>263.76785490931832</v>
      </c>
      <c r="I2588" s="115">
        <f t="shared" si="121"/>
        <v>1054412</v>
      </c>
      <c r="J2588" s="117">
        <v>2021</v>
      </c>
      <c r="K2588" s="139">
        <f t="shared" si="122"/>
        <v>5463408</v>
      </c>
    </row>
    <row r="2589" spans="2:11">
      <c r="B2589" s="137" t="s">
        <v>5796</v>
      </c>
      <c r="C2589" s="43" t="s">
        <v>3512</v>
      </c>
      <c r="D2589" s="46">
        <v>50</v>
      </c>
      <c r="E2589" s="24">
        <v>16883.72</v>
      </c>
      <c r="F2589" s="19">
        <f t="shared" si="120"/>
        <v>844186</v>
      </c>
      <c r="G2589" s="119">
        <v>487.5</v>
      </c>
      <c r="H2589" s="26">
        <v>0</v>
      </c>
      <c r="I2589" s="115">
        <f t="shared" si="121"/>
        <v>0</v>
      </c>
      <c r="J2589" s="117">
        <v>2021</v>
      </c>
      <c r="K2589" s="139">
        <f t="shared" si="122"/>
        <v>844186</v>
      </c>
    </row>
    <row r="2590" spans="2:11">
      <c r="B2590" s="137" t="s">
        <v>5797</v>
      </c>
      <c r="C2590" s="43" t="s">
        <v>3512</v>
      </c>
      <c r="D2590" s="46">
        <v>240</v>
      </c>
      <c r="E2590" s="24">
        <v>16883.712500000001</v>
      </c>
      <c r="F2590" s="19">
        <f t="shared" si="120"/>
        <v>4052091.0000000005</v>
      </c>
      <c r="G2590" s="119">
        <v>2340</v>
      </c>
      <c r="H2590" s="26">
        <v>0</v>
      </c>
      <c r="I2590" s="115">
        <f t="shared" si="121"/>
        <v>0</v>
      </c>
      <c r="J2590" s="117">
        <v>2021</v>
      </c>
      <c r="K2590" s="139">
        <f t="shared" si="122"/>
        <v>4052091</v>
      </c>
    </row>
    <row r="2591" spans="2:11">
      <c r="B2591" s="137" t="s">
        <v>5798</v>
      </c>
      <c r="C2591" s="43" t="s">
        <v>3512</v>
      </c>
      <c r="D2591" s="46">
        <v>120</v>
      </c>
      <c r="E2591" s="24">
        <v>16883.708333333332</v>
      </c>
      <c r="F2591" s="19">
        <f t="shared" si="120"/>
        <v>2026044.9999999998</v>
      </c>
      <c r="G2591" s="119">
        <v>1170</v>
      </c>
      <c r="H2591" s="26">
        <v>0</v>
      </c>
      <c r="I2591" s="115">
        <f t="shared" si="121"/>
        <v>0</v>
      </c>
      <c r="J2591" s="117">
        <v>2021</v>
      </c>
      <c r="K2591" s="139">
        <f t="shared" si="122"/>
        <v>2026045</v>
      </c>
    </row>
    <row r="2592" spans="2:11">
      <c r="B2592" s="137" t="s">
        <v>5799</v>
      </c>
      <c r="C2592" s="43" t="s">
        <v>3512</v>
      </c>
      <c r="D2592" s="46">
        <v>240</v>
      </c>
      <c r="E2592" s="24">
        <v>16883.712500000001</v>
      </c>
      <c r="F2592" s="19">
        <f t="shared" si="120"/>
        <v>4052091.0000000005</v>
      </c>
      <c r="G2592" s="119">
        <v>2340</v>
      </c>
      <c r="H2592" s="26">
        <v>0</v>
      </c>
      <c r="I2592" s="115">
        <f t="shared" si="121"/>
        <v>0</v>
      </c>
      <c r="J2592" s="117">
        <v>2021</v>
      </c>
      <c r="K2592" s="139">
        <f t="shared" si="122"/>
        <v>4052091</v>
      </c>
    </row>
    <row r="2593" spans="2:11">
      <c r="B2593" s="137" t="s">
        <v>5800</v>
      </c>
      <c r="C2593" s="43" t="s">
        <v>3512</v>
      </c>
      <c r="D2593" s="46">
        <v>120</v>
      </c>
      <c r="E2593" s="24">
        <v>16883.708333333332</v>
      </c>
      <c r="F2593" s="19">
        <f t="shared" si="120"/>
        <v>2026044.9999999998</v>
      </c>
      <c r="G2593" s="119">
        <v>1170</v>
      </c>
      <c r="H2593" s="26">
        <v>0</v>
      </c>
      <c r="I2593" s="115">
        <f t="shared" si="121"/>
        <v>0</v>
      </c>
      <c r="J2593" s="117">
        <v>2021</v>
      </c>
      <c r="K2593" s="139">
        <f t="shared" si="122"/>
        <v>2026045</v>
      </c>
    </row>
    <row r="2594" spans="2:11">
      <c r="B2594" s="137" t="s">
        <v>5801</v>
      </c>
      <c r="C2594" s="43" t="s">
        <v>3512</v>
      </c>
      <c r="D2594" s="46">
        <v>100</v>
      </c>
      <c r="E2594" s="24">
        <v>16883.71</v>
      </c>
      <c r="F2594" s="19">
        <f t="shared" si="120"/>
        <v>1688371</v>
      </c>
      <c r="G2594" s="119">
        <v>975</v>
      </c>
      <c r="H2594" s="26">
        <v>0</v>
      </c>
      <c r="I2594" s="115">
        <f t="shared" si="121"/>
        <v>0</v>
      </c>
      <c r="J2594" s="117">
        <v>2021</v>
      </c>
      <c r="K2594" s="139">
        <f t="shared" si="122"/>
        <v>1688371</v>
      </c>
    </row>
    <row r="2595" spans="2:11">
      <c r="B2595" s="137" t="s">
        <v>1837</v>
      </c>
      <c r="C2595" s="43" t="s">
        <v>461</v>
      </c>
      <c r="D2595" s="46">
        <v>120</v>
      </c>
      <c r="E2595" s="24">
        <v>5318.0749999999998</v>
      </c>
      <c r="F2595" s="19">
        <f t="shared" si="120"/>
        <v>638169</v>
      </c>
      <c r="G2595" s="119">
        <v>1170</v>
      </c>
      <c r="H2595" s="26">
        <v>185.45555555555555</v>
      </c>
      <c r="I2595" s="115">
        <f t="shared" si="121"/>
        <v>216983</v>
      </c>
      <c r="J2595" s="117">
        <v>2021</v>
      </c>
      <c r="K2595" s="139">
        <f t="shared" si="122"/>
        <v>855152</v>
      </c>
    </row>
    <row r="2596" spans="2:11">
      <c r="B2596" s="137" t="s">
        <v>1838</v>
      </c>
      <c r="C2596" s="43" t="s">
        <v>1836</v>
      </c>
      <c r="D2596" s="46">
        <v>100</v>
      </c>
      <c r="E2596" s="24">
        <v>5436.82</v>
      </c>
      <c r="F2596" s="19">
        <f t="shared" si="120"/>
        <v>543682</v>
      </c>
      <c r="G2596" s="119">
        <v>975</v>
      </c>
      <c r="H2596" s="26">
        <v>369.54974358974357</v>
      </c>
      <c r="I2596" s="115">
        <f t="shared" si="121"/>
        <v>360311</v>
      </c>
      <c r="J2596" s="117">
        <v>2021</v>
      </c>
      <c r="K2596" s="139">
        <f t="shared" si="122"/>
        <v>903993</v>
      </c>
    </row>
    <row r="2597" spans="2:11">
      <c r="B2597" s="137" t="s">
        <v>1839</v>
      </c>
      <c r="C2597" s="43" t="s">
        <v>1836</v>
      </c>
      <c r="D2597" s="46">
        <v>100</v>
      </c>
      <c r="E2597" s="24">
        <v>5436.82</v>
      </c>
      <c r="F2597" s="19">
        <f t="shared" si="120"/>
        <v>543682</v>
      </c>
      <c r="G2597" s="119">
        <v>975</v>
      </c>
      <c r="H2597" s="26">
        <v>369.54974358974357</v>
      </c>
      <c r="I2597" s="115">
        <f t="shared" si="121"/>
        <v>360311</v>
      </c>
      <c r="J2597" s="117">
        <v>2021</v>
      </c>
      <c r="K2597" s="139">
        <f t="shared" si="122"/>
        <v>903993</v>
      </c>
    </row>
    <row r="2598" spans="2:11">
      <c r="B2598" s="137" t="s">
        <v>5802</v>
      </c>
      <c r="C2598" s="43" t="s">
        <v>3512</v>
      </c>
      <c r="D2598" s="46">
        <v>50</v>
      </c>
      <c r="E2598" s="24">
        <v>16883.72</v>
      </c>
      <c r="F2598" s="19">
        <f t="shared" si="120"/>
        <v>844186</v>
      </c>
      <c r="G2598" s="119">
        <v>487.5</v>
      </c>
      <c r="H2598" s="26">
        <v>0</v>
      </c>
      <c r="I2598" s="115">
        <f t="shared" si="121"/>
        <v>0</v>
      </c>
      <c r="J2598" s="117">
        <v>2021</v>
      </c>
      <c r="K2598" s="139">
        <f t="shared" si="122"/>
        <v>844186</v>
      </c>
    </row>
    <row r="2599" spans="2:11">
      <c r="B2599" s="137" t="s">
        <v>5803</v>
      </c>
      <c r="C2599" s="43" t="s">
        <v>3512</v>
      </c>
      <c r="D2599" s="46">
        <v>180</v>
      </c>
      <c r="E2599" s="24">
        <v>16883.711111111112</v>
      </c>
      <c r="F2599" s="19">
        <f t="shared" si="120"/>
        <v>3039068</v>
      </c>
      <c r="G2599" s="119">
        <v>1755</v>
      </c>
      <c r="H2599" s="26">
        <v>0</v>
      </c>
      <c r="I2599" s="115">
        <f t="shared" si="121"/>
        <v>0</v>
      </c>
      <c r="J2599" s="117">
        <v>2021</v>
      </c>
      <c r="K2599" s="139">
        <f t="shared" si="122"/>
        <v>3039068</v>
      </c>
    </row>
    <row r="2600" spans="2:11">
      <c r="B2600" s="137" t="s">
        <v>5804</v>
      </c>
      <c r="C2600" s="43" t="s">
        <v>3512</v>
      </c>
      <c r="D2600" s="46">
        <v>50</v>
      </c>
      <c r="E2600" s="24">
        <v>16883.72</v>
      </c>
      <c r="F2600" s="19">
        <f t="shared" si="120"/>
        <v>844186</v>
      </c>
      <c r="G2600" s="119">
        <v>487.5</v>
      </c>
      <c r="H2600" s="26">
        <v>0</v>
      </c>
      <c r="I2600" s="115">
        <f t="shared" si="121"/>
        <v>0</v>
      </c>
      <c r="J2600" s="117">
        <v>2021</v>
      </c>
      <c r="K2600" s="139">
        <f t="shared" si="122"/>
        <v>844186</v>
      </c>
    </row>
    <row r="2601" spans="2:11">
      <c r="B2601" s="137" t="s">
        <v>5805</v>
      </c>
      <c r="C2601" s="43" t="s">
        <v>420</v>
      </c>
      <c r="D2601" s="46">
        <v>180</v>
      </c>
      <c r="E2601" s="24">
        <v>2920.7722222222224</v>
      </c>
      <c r="F2601" s="19">
        <f t="shared" si="120"/>
        <v>525739</v>
      </c>
      <c r="G2601" s="119">
        <v>1755</v>
      </c>
      <c r="H2601" s="26">
        <v>203.47065527065527</v>
      </c>
      <c r="I2601" s="115">
        <f t="shared" si="121"/>
        <v>357091</v>
      </c>
      <c r="J2601" s="117">
        <v>2021</v>
      </c>
      <c r="K2601" s="139">
        <f t="shared" si="122"/>
        <v>882830</v>
      </c>
    </row>
    <row r="2602" spans="2:11">
      <c r="B2602" s="137" t="s">
        <v>5806</v>
      </c>
      <c r="C2602" s="43" t="s">
        <v>420</v>
      </c>
      <c r="D2602" s="46">
        <v>310</v>
      </c>
      <c r="E2602" s="24">
        <v>2961.4612903225807</v>
      </c>
      <c r="F2602" s="19">
        <f t="shared" si="120"/>
        <v>918053</v>
      </c>
      <c r="G2602" s="119">
        <v>3022.5</v>
      </c>
      <c r="H2602" s="26">
        <v>250.35070306038048</v>
      </c>
      <c r="I2602" s="115">
        <f t="shared" si="121"/>
        <v>756685</v>
      </c>
      <c r="J2602" s="117">
        <v>2021</v>
      </c>
      <c r="K2602" s="139">
        <f t="shared" si="122"/>
        <v>1674738</v>
      </c>
    </row>
    <row r="2603" spans="2:11">
      <c r="B2603" s="137" t="s">
        <v>1840</v>
      </c>
      <c r="C2603" s="43" t="s">
        <v>433</v>
      </c>
      <c r="D2603" s="46">
        <v>100</v>
      </c>
      <c r="E2603" s="24">
        <v>6458.44</v>
      </c>
      <c r="F2603" s="19">
        <f t="shared" si="120"/>
        <v>645844</v>
      </c>
      <c r="G2603" s="119">
        <v>975</v>
      </c>
      <c r="H2603" s="26">
        <v>216.72307692307692</v>
      </c>
      <c r="I2603" s="115">
        <f t="shared" si="121"/>
        <v>211305</v>
      </c>
      <c r="J2603" s="117">
        <v>2021</v>
      </c>
      <c r="K2603" s="139">
        <f t="shared" si="122"/>
        <v>857149</v>
      </c>
    </row>
    <row r="2604" spans="2:11">
      <c r="B2604" s="137" t="s">
        <v>5807</v>
      </c>
      <c r="C2604" s="43" t="s">
        <v>3512</v>
      </c>
      <c r="D2604" s="46">
        <v>100</v>
      </c>
      <c r="E2604" s="24">
        <v>16883.71</v>
      </c>
      <c r="F2604" s="19">
        <f t="shared" si="120"/>
        <v>1688371</v>
      </c>
      <c r="G2604" s="119">
        <v>975</v>
      </c>
      <c r="H2604" s="26">
        <v>0</v>
      </c>
      <c r="I2604" s="115">
        <f t="shared" si="121"/>
        <v>0</v>
      </c>
      <c r="J2604" s="117">
        <v>2021</v>
      </c>
      <c r="K2604" s="139">
        <f t="shared" si="122"/>
        <v>1688371</v>
      </c>
    </row>
    <row r="2605" spans="2:11">
      <c r="B2605" s="137" t="s">
        <v>5808</v>
      </c>
      <c r="C2605" s="43" t="s">
        <v>3512</v>
      </c>
      <c r="D2605" s="46">
        <v>240</v>
      </c>
      <c r="E2605" s="24">
        <v>16883.712500000001</v>
      </c>
      <c r="F2605" s="19">
        <f t="shared" si="120"/>
        <v>4052091.0000000005</v>
      </c>
      <c r="G2605" s="119">
        <v>2340</v>
      </c>
      <c r="H2605" s="26">
        <v>0</v>
      </c>
      <c r="I2605" s="115">
        <f t="shared" si="121"/>
        <v>0</v>
      </c>
      <c r="J2605" s="117">
        <v>2021</v>
      </c>
      <c r="K2605" s="139">
        <f t="shared" si="122"/>
        <v>4052091</v>
      </c>
    </row>
    <row r="2606" spans="2:11">
      <c r="B2606" s="137" t="s">
        <v>5809</v>
      </c>
      <c r="C2606" s="43" t="s">
        <v>3512</v>
      </c>
      <c r="D2606" s="46">
        <v>100</v>
      </c>
      <c r="E2606" s="24">
        <v>16883.71</v>
      </c>
      <c r="F2606" s="19">
        <f t="shared" si="120"/>
        <v>1688371</v>
      </c>
      <c r="G2606" s="119">
        <v>975</v>
      </c>
      <c r="H2606" s="26">
        <v>0</v>
      </c>
      <c r="I2606" s="115">
        <f t="shared" si="121"/>
        <v>0</v>
      </c>
      <c r="J2606" s="117">
        <v>2021</v>
      </c>
      <c r="K2606" s="139">
        <f t="shared" si="122"/>
        <v>1688371</v>
      </c>
    </row>
    <row r="2607" spans="2:11">
      <c r="B2607" s="137" t="s">
        <v>1841</v>
      </c>
      <c r="C2607" s="43" t="s">
        <v>435</v>
      </c>
      <c r="D2607" s="46">
        <v>140</v>
      </c>
      <c r="E2607" s="24">
        <v>6162.3071428571429</v>
      </c>
      <c r="F2607" s="19">
        <f t="shared" si="120"/>
        <v>862723</v>
      </c>
      <c r="G2607" s="119">
        <v>1365</v>
      </c>
      <c r="H2607" s="26">
        <v>306.06739926739925</v>
      </c>
      <c r="I2607" s="115">
        <f t="shared" si="121"/>
        <v>417782</v>
      </c>
      <c r="J2607" s="117">
        <v>2021</v>
      </c>
      <c r="K2607" s="139">
        <f t="shared" si="122"/>
        <v>1280505</v>
      </c>
    </row>
    <row r="2608" spans="2:11">
      <c r="B2608" s="137" t="s">
        <v>5810</v>
      </c>
      <c r="C2608" s="43" t="s">
        <v>435</v>
      </c>
      <c r="D2608" s="46">
        <v>190</v>
      </c>
      <c r="E2608" s="24">
        <v>3979.4894736842107</v>
      </c>
      <c r="F2608" s="19">
        <f t="shared" si="120"/>
        <v>756103</v>
      </c>
      <c r="G2608" s="119">
        <v>1852.5</v>
      </c>
      <c r="H2608" s="26">
        <v>222.86639676113361</v>
      </c>
      <c r="I2608" s="115">
        <f t="shared" si="121"/>
        <v>412860</v>
      </c>
      <c r="J2608" s="117">
        <v>2021</v>
      </c>
      <c r="K2608" s="139">
        <f t="shared" si="122"/>
        <v>1168963</v>
      </c>
    </row>
    <row r="2609" spans="2:11">
      <c r="B2609" s="137" t="s">
        <v>5811</v>
      </c>
      <c r="C2609" s="43" t="s">
        <v>1842</v>
      </c>
      <c r="D2609" s="46">
        <v>170</v>
      </c>
      <c r="E2609" s="24">
        <v>11609.723529411765</v>
      </c>
      <c r="F2609" s="19">
        <f t="shared" si="120"/>
        <v>1973653.0000000002</v>
      </c>
      <c r="G2609" s="119">
        <v>1657.5</v>
      </c>
      <c r="H2609" s="26">
        <v>238.54539969834087</v>
      </c>
      <c r="I2609" s="115">
        <f t="shared" si="121"/>
        <v>395389</v>
      </c>
      <c r="J2609" s="117">
        <v>2021</v>
      </c>
      <c r="K2609" s="139">
        <f t="shared" si="122"/>
        <v>2369042</v>
      </c>
    </row>
    <row r="2610" spans="2:11">
      <c r="B2610" s="137" t="s">
        <v>5812</v>
      </c>
      <c r="C2610" s="43" t="s">
        <v>1842</v>
      </c>
      <c r="D2610" s="46">
        <v>70</v>
      </c>
      <c r="E2610" s="24">
        <v>6905.028571428571</v>
      </c>
      <c r="F2610" s="19">
        <f t="shared" si="120"/>
        <v>483352</v>
      </c>
      <c r="G2610" s="119">
        <v>682.5</v>
      </c>
      <c r="H2610" s="26">
        <v>548.83369963369967</v>
      </c>
      <c r="I2610" s="115">
        <f t="shared" si="121"/>
        <v>374579</v>
      </c>
      <c r="J2610" s="117">
        <v>2021</v>
      </c>
      <c r="K2610" s="139">
        <f t="shared" si="122"/>
        <v>857931</v>
      </c>
    </row>
    <row r="2611" spans="2:11">
      <c r="B2611" s="137" t="s">
        <v>5813</v>
      </c>
      <c r="C2611" s="43" t="s">
        <v>1843</v>
      </c>
      <c r="D2611" s="46">
        <v>240</v>
      </c>
      <c r="E2611" s="24">
        <v>1974.75</v>
      </c>
      <c r="F2611" s="19">
        <f t="shared" si="120"/>
        <v>473940</v>
      </c>
      <c r="G2611" s="119">
        <v>2340</v>
      </c>
      <c r="H2611" s="26">
        <v>189.46452991452992</v>
      </c>
      <c r="I2611" s="115">
        <f t="shared" si="121"/>
        <v>443347</v>
      </c>
      <c r="J2611" s="117">
        <v>2021</v>
      </c>
      <c r="K2611" s="139">
        <f t="shared" si="122"/>
        <v>917287</v>
      </c>
    </row>
    <row r="2612" spans="2:11">
      <c r="B2612" s="137" t="s">
        <v>5814</v>
      </c>
      <c r="C2612" s="43" t="s">
        <v>3512</v>
      </c>
      <c r="D2612" s="46">
        <v>250</v>
      </c>
      <c r="E2612" s="24">
        <v>16883.712</v>
      </c>
      <c r="F2612" s="19">
        <f t="shared" si="120"/>
        <v>4220928</v>
      </c>
      <c r="G2612" s="119">
        <v>2437.5</v>
      </c>
      <c r="H2612" s="26">
        <v>0</v>
      </c>
      <c r="I2612" s="115">
        <f t="shared" si="121"/>
        <v>0</v>
      </c>
      <c r="J2612" s="117">
        <v>2021</v>
      </c>
      <c r="K2612" s="139">
        <f t="shared" si="122"/>
        <v>4220928</v>
      </c>
    </row>
    <row r="2613" spans="2:11">
      <c r="B2613" s="137" t="s">
        <v>1844</v>
      </c>
      <c r="C2613" s="43" t="s">
        <v>1197</v>
      </c>
      <c r="D2613" s="46">
        <v>230</v>
      </c>
      <c r="E2613" s="24">
        <v>9308.6913043478253</v>
      </c>
      <c r="F2613" s="19">
        <f t="shared" si="120"/>
        <v>2140999</v>
      </c>
      <c r="G2613" s="119">
        <v>5497</v>
      </c>
      <c r="H2613" s="26">
        <v>412.73385482990722</v>
      </c>
      <c r="I2613" s="115">
        <f t="shared" si="121"/>
        <v>2268798</v>
      </c>
      <c r="J2613" s="117">
        <v>2021</v>
      </c>
      <c r="K2613" s="139">
        <f t="shared" si="122"/>
        <v>4409797</v>
      </c>
    </row>
    <row r="2614" spans="2:11">
      <c r="B2614" s="137" t="s">
        <v>1845</v>
      </c>
      <c r="C2614" s="43" t="s">
        <v>1197</v>
      </c>
      <c r="D2614" s="46">
        <v>60</v>
      </c>
      <c r="E2614" s="24">
        <v>5310.2833333333338</v>
      </c>
      <c r="F2614" s="19">
        <f t="shared" si="120"/>
        <v>318617</v>
      </c>
      <c r="G2614" s="119">
        <v>1434</v>
      </c>
      <c r="H2614" s="26">
        <v>922.42468619246858</v>
      </c>
      <c r="I2614" s="115">
        <f t="shared" si="121"/>
        <v>1322757</v>
      </c>
      <c r="J2614" s="117">
        <v>2021</v>
      </c>
      <c r="K2614" s="139">
        <f t="shared" si="122"/>
        <v>1641374</v>
      </c>
    </row>
    <row r="2615" spans="2:11">
      <c r="B2615" s="137" t="s">
        <v>5815</v>
      </c>
      <c r="C2615" s="43" t="s">
        <v>1846</v>
      </c>
      <c r="D2615" s="46">
        <v>230</v>
      </c>
      <c r="E2615" s="24">
        <v>11431.778260869565</v>
      </c>
      <c r="F2615" s="19">
        <f t="shared" si="120"/>
        <v>2629309</v>
      </c>
      <c r="G2615" s="119">
        <v>2484</v>
      </c>
      <c r="H2615" s="26">
        <v>254.71417069243157</v>
      </c>
      <c r="I2615" s="115">
        <f t="shared" si="121"/>
        <v>632710</v>
      </c>
      <c r="J2615" s="117">
        <v>2021</v>
      </c>
      <c r="K2615" s="139">
        <f t="shared" si="122"/>
        <v>3262019</v>
      </c>
    </row>
    <row r="2616" spans="2:11">
      <c r="B2616" s="137" t="s">
        <v>5816</v>
      </c>
      <c r="C2616" s="43" t="s">
        <v>1846</v>
      </c>
      <c r="D2616" s="46">
        <v>120</v>
      </c>
      <c r="E2616" s="24">
        <v>5627.916666666667</v>
      </c>
      <c r="F2616" s="19">
        <f t="shared" si="120"/>
        <v>675350</v>
      </c>
      <c r="G2616" s="119">
        <v>1296</v>
      </c>
      <c r="H2616" s="26">
        <v>451.78780864197529</v>
      </c>
      <c r="I2616" s="115">
        <f t="shared" si="121"/>
        <v>585517</v>
      </c>
      <c r="J2616" s="117">
        <v>2021</v>
      </c>
      <c r="K2616" s="139">
        <f t="shared" si="122"/>
        <v>1260867</v>
      </c>
    </row>
    <row r="2617" spans="2:11">
      <c r="B2617" s="137" t="s">
        <v>5817</v>
      </c>
      <c r="C2617" s="43" t="s">
        <v>1846</v>
      </c>
      <c r="D2617" s="46">
        <v>180</v>
      </c>
      <c r="E2617" s="24">
        <v>2155.5166666666669</v>
      </c>
      <c r="F2617" s="19">
        <f t="shared" si="120"/>
        <v>387993.00000000006</v>
      </c>
      <c r="G2617" s="119">
        <v>1944</v>
      </c>
      <c r="H2617" s="26">
        <v>457.20318930041151</v>
      </c>
      <c r="I2617" s="115">
        <f t="shared" si="121"/>
        <v>888803</v>
      </c>
      <c r="J2617" s="117">
        <v>2021</v>
      </c>
      <c r="K2617" s="139">
        <f t="shared" si="122"/>
        <v>1276796</v>
      </c>
    </row>
    <row r="2618" spans="2:11">
      <c r="B2618" s="137" t="s">
        <v>5818</v>
      </c>
      <c r="C2618" s="43" t="s">
        <v>1846</v>
      </c>
      <c r="D2618" s="46">
        <v>200</v>
      </c>
      <c r="E2618" s="24">
        <v>4407.7449999999999</v>
      </c>
      <c r="F2618" s="19">
        <f t="shared" si="120"/>
        <v>881549</v>
      </c>
      <c r="G2618" s="119">
        <v>2160</v>
      </c>
      <c r="H2618" s="26">
        <v>567.79814814814813</v>
      </c>
      <c r="I2618" s="115">
        <f t="shared" si="121"/>
        <v>1226444</v>
      </c>
      <c r="J2618" s="117">
        <v>2021</v>
      </c>
      <c r="K2618" s="139">
        <f t="shared" si="122"/>
        <v>2107993</v>
      </c>
    </row>
    <row r="2619" spans="2:11">
      <c r="B2619" s="137" t="s">
        <v>5819</v>
      </c>
      <c r="C2619" s="43" t="s">
        <v>1847</v>
      </c>
      <c r="D2619" s="46">
        <v>870</v>
      </c>
      <c r="E2619" s="24">
        <v>15911.401149425288</v>
      </c>
      <c r="F2619" s="19">
        <f t="shared" si="120"/>
        <v>13842919</v>
      </c>
      <c r="G2619" s="119">
        <v>8482.5</v>
      </c>
      <c r="H2619" s="26">
        <v>222.13545534924845</v>
      </c>
      <c r="I2619" s="115">
        <f t="shared" si="121"/>
        <v>1884264</v>
      </c>
      <c r="J2619" s="117">
        <v>2021</v>
      </c>
      <c r="K2619" s="139">
        <f t="shared" si="122"/>
        <v>15727183</v>
      </c>
    </row>
    <row r="2620" spans="2:11">
      <c r="B2620" s="137" t="s">
        <v>1848</v>
      </c>
      <c r="C2620" s="43" t="s">
        <v>459</v>
      </c>
      <c r="D2620" s="46">
        <v>340</v>
      </c>
      <c r="E2620" s="24">
        <v>7200.035294117647</v>
      </c>
      <c r="F2620" s="19">
        <f t="shared" si="120"/>
        <v>2448012</v>
      </c>
      <c r="G2620" s="119">
        <v>8126</v>
      </c>
      <c r="H2620" s="26">
        <v>144.16158011321684</v>
      </c>
      <c r="I2620" s="115">
        <f t="shared" si="121"/>
        <v>1171457</v>
      </c>
      <c r="J2620" s="117">
        <v>2021</v>
      </c>
      <c r="K2620" s="139">
        <f t="shared" si="122"/>
        <v>3619469</v>
      </c>
    </row>
    <row r="2621" spans="2:11">
      <c r="B2621" s="137" t="s">
        <v>5820</v>
      </c>
      <c r="C2621" s="43" t="s">
        <v>459</v>
      </c>
      <c r="D2621" s="46">
        <v>190</v>
      </c>
      <c r="E2621" s="24">
        <v>4498.726315789474</v>
      </c>
      <c r="F2621" s="19">
        <f t="shared" si="120"/>
        <v>854758.00000000012</v>
      </c>
      <c r="G2621" s="119">
        <v>4541</v>
      </c>
      <c r="H2621" s="26">
        <v>148.95948029068487</v>
      </c>
      <c r="I2621" s="115">
        <f t="shared" si="121"/>
        <v>676425</v>
      </c>
      <c r="J2621" s="117">
        <v>2021</v>
      </c>
      <c r="K2621" s="139">
        <f t="shared" si="122"/>
        <v>1531183</v>
      </c>
    </row>
    <row r="2622" spans="2:11">
      <c r="B2622" s="137" t="s">
        <v>1849</v>
      </c>
      <c r="C2622" s="43" t="s">
        <v>459</v>
      </c>
      <c r="D2622" s="46">
        <v>340</v>
      </c>
      <c r="E2622" s="24">
        <v>7200.035294117647</v>
      </c>
      <c r="F2622" s="19">
        <f t="shared" si="120"/>
        <v>2448012</v>
      </c>
      <c r="G2622" s="119">
        <v>8126</v>
      </c>
      <c r="H2622" s="26">
        <v>144.16158011321684</v>
      </c>
      <c r="I2622" s="115">
        <f t="shared" si="121"/>
        <v>1171457</v>
      </c>
      <c r="J2622" s="117">
        <v>2021</v>
      </c>
      <c r="K2622" s="139">
        <f t="shared" si="122"/>
        <v>3619469</v>
      </c>
    </row>
    <row r="2623" spans="2:11">
      <c r="B2623" s="137" t="s">
        <v>5821</v>
      </c>
      <c r="C2623" s="43" t="s">
        <v>459</v>
      </c>
      <c r="D2623" s="46">
        <v>210</v>
      </c>
      <c r="E2623" s="24">
        <v>6895.1571428571433</v>
      </c>
      <c r="F2623" s="19">
        <f t="shared" si="120"/>
        <v>1447983</v>
      </c>
      <c r="G2623" s="119">
        <v>5019</v>
      </c>
      <c r="H2623" s="26">
        <v>145.86571030085673</v>
      </c>
      <c r="I2623" s="115">
        <f t="shared" si="121"/>
        <v>732100</v>
      </c>
      <c r="J2623" s="117">
        <v>2021</v>
      </c>
      <c r="K2623" s="139">
        <f t="shared" si="122"/>
        <v>2180083</v>
      </c>
    </row>
    <row r="2624" spans="2:11">
      <c r="B2624" s="137" t="s">
        <v>1850</v>
      </c>
      <c r="C2624" s="43" t="s">
        <v>1851</v>
      </c>
      <c r="D2624" s="46">
        <v>510</v>
      </c>
      <c r="E2624" s="24">
        <v>9685.1098039215685</v>
      </c>
      <c r="F2624" s="19">
        <f t="shared" si="120"/>
        <v>4939406</v>
      </c>
      <c r="G2624" s="119">
        <v>4972.5</v>
      </c>
      <c r="H2624" s="26">
        <v>170.20673705379588</v>
      </c>
      <c r="I2624" s="115">
        <f t="shared" si="121"/>
        <v>846353</v>
      </c>
      <c r="J2624" s="117">
        <v>2021</v>
      </c>
      <c r="K2624" s="139">
        <f t="shared" si="122"/>
        <v>5785759</v>
      </c>
    </row>
    <row r="2625" spans="2:11">
      <c r="B2625" s="137" t="s">
        <v>1852</v>
      </c>
      <c r="C2625" s="43" t="s">
        <v>1853</v>
      </c>
      <c r="D2625" s="46">
        <v>320</v>
      </c>
      <c r="E2625" s="24">
        <v>2896.0843749999999</v>
      </c>
      <c r="F2625" s="19">
        <f t="shared" si="120"/>
        <v>926747</v>
      </c>
      <c r="G2625" s="119">
        <v>3120</v>
      </c>
      <c r="H2625" s="26">
        <v>93.681089743589737</v>
      </c>
      <c r="I2625" s="115">
        <f t="shared" si="121"/>
        <v>292285</v>
      </c>
      <c r="J2625" s="117">
        <v>2021</v>
      </c>
      <c r="K2625" s="139">
        <f t="shared" si="122"/>
        <v>1219032</v>
      </c>
    </row>
    <row r="2626" spans="2:11">
      <c r="B2626" s="137" t="s">
        <v>1854</v>
      </c>
      <c r="C2626" s="43" t="s">
        <v>1851</v>
      </c>
      <c r="D2626" s="46">
        <v>510</v>
      </c>
      <c r="E2626" s="24">
        <v>9685.1098039215685</v>
      </c>
      <c r="F2626" s="19">
        <f t="shared" si="120"/>
        <v>4939406</v>
      </c>
      <c r="G2626" s="119">
        <v>4972.5</v>
      </c>
      <c r="H2626" s="26">
        <v>170.20673705379588</v>
      </c>
      <c r="I2626" s="115">
        <f t="shared" si="121"/>
        <v>846353</v>
      </c>
      <c r="J2626" s="117">
        <v>2021</v>
      </c>
      <c r="K2626" s="139">
        <f t="shared" si="122"/>
        <v>5785759</v>
      </c>
    </row>
    <row r="2627" spans="2:11">
      <c r="B2627" s="137" t="s">
        <v>1855</v>
      </c>
      <c r="C2627" s="43" t="s">
        <v>1856</v>
      </c>
      <c r="D2627" s="46">
        <v>320</v>
      </c>
      <c r="E2627" s="24">
        <v>9084.84375</v>
      </c>
      <c r="F2627" s="19">
        <f t="shared" si="120"/>
        <v>2907150</v>
      </c>
      <c r="G2627" s="119">
        <v>3120</v>
      </c>
      <c r="H2627" s="26">
        <v>243.64455128205128</v>
      </c>
      <c r="I2627" s="115">
        <f t="shared" si="121"/>
        <v>760171</v>
      </c>
      <c r="J2627" s="117">
        <v>2021</v>
      </c>
      <c r="K2627" s="139">
        <f t="shared" si="122"/>
        <v>3667321</v>
      </c>
    </row>
    <row r="2628" spans="2:11">
      <c r="B2628" s="137" t="s">
        <v>5822</v>
      </c>
      <c r="C2628" s="43" t="s">
        <v>1856</v>
      </c>
      <c r="D2628" s="46">
        <v>400</v>
      </c>
      <c r="E2628" s="24">
        <v>11673.942499999999</v>
      </c>
      <c r="F2628" s="19">
        <f t="shared" si="120"/>
        <v>4669577</v>
      </c>
      <c r="G2628" s="119">
        <v>3900</v>
      </c>
      <c r="H2628" s="26">
        <v>286.2676923076923</v>
      </c>
      <c r="I2628" s="115">
        <f t="shared" si="121"/>
        <v>1116444</v>
      </c>
      <c r="J2628" s="117">
        <v>2021</v>
      </c>
      <c r="K2628" s="139">
        <f t="shared" si="122"/>
        <v>5786021</v>
      </c>
    </row>
    <row r="2629" spans="2:11">
      <c r="B2629" s="137" t="s">
        <v>1857</v>
      </c>
      <c r="C2629" s="43" t="s">
        <v>284</v>
      </c>
      <c r="D2629" s="46">
        <v>330</v>
      </c>
      <c r="E2629" s="24">
        <v>3272.7333333333331</v>
      </c>
      <c r="F2629" s="19">
        <f t="shared" si="120"/>
        <v>1080002</v>
      </c>
      <c r="G2629" s="119">
        <v>5973</v>
      </c>
      <c r="H2629" s="26">
        <v>154.27122049221498</v>
      </c>
      <c r="I2629" s="115">
        <f t="shared" si="121"/>
        <v>921462.00000000012</v>
      </c>
      <c r="J2629" s="117">
        <v>2021</v>
      </c>
      <c r="K2629" s="139">
        <f t="shared" si="122"/>
        <v>2001464</v>
      </c>
    </row>
    <row r="2630" spans="2:11">
      <c r="B2630" s="137" t="s">
        <v>1858</v>
      </c>
      <c r="C2630" s="43" t="s">
        <v>1853</v>
      </c>
      <c r="D2630" s="46">
        <v>320</v>
      </c>
      <c r="E2630" s="24">
        <v>2896.0843749999999</v>
      </c>
      <c r="F2630" s="19">
        <f t="shared" si="120"/>
        <v>926747</v>
      </c>
      <c r="G2630" s="119">
        <v>3120</v>
      </c>
      <c r="H2630" s="26">
        <v>93.681089743589737</v>
      </c>
      <c r="I2630" s="115">
        <f t="shared" si="121"/>
        <v>292285</v>
      </c>
      <c r="J2630" s="117">
        <v>2021</v>
      </c>
      <c r="K2630" s="139">
        <f t="shared" si="122"/>
        <v>1219032</v>
      </c>
    </row>
    <row r="2631" spans="2:11">
      <c r="B2631" s="137" t="s">
        <v>5823</v>
      </c>
      <c r="C2631" s="43" t="s">
        <v>284</v>
      </c>
      <c r="D2631" s="46">
        <v>310</v>
      </c>
      <c r="E2631" s="24">
        <v>5076.8451612903227</v>
      </c>
      <c r="F2631" s="19">
        <f t="shared" si="120"/>
        <v>1573822</v>
      </c>
      <c r="G2631" s="119">
        <v>6696</v>
      </c>
      <c r="H2631" s="26">
        <v>130.52956989247312</v>
      </c>
      <c r="I2631" s="115">
        <f t="shared" si="121"/>
        <v>874026</v>
      </c>
      <c r="J2631" s="117">
        <v>2021</v>
      </c>
      <c r="K2631" s="139">
        <f t="shared" si="122"/>
        <v>2447848</v>
      </c>
    </row>
    <row r="2632" spans="2:11">
      <c r="B2632" s="137" t="s">
        <v>1859</v>
      </c>
      <c r="C2632" s="43" t="s">
        <v>1856</v>
      </c>
      <c r="D2632" s="46">
        <v>320</v>
      </c>
      <c r="E2632" s="24">
        <v>9084.84375</v>
      </c>
      <c r="F2632" s="19">
        <f t="shared" si="120"/>
        <v>2907150</v>
      </c>
      <c r="G2632" s="119">
        <v>3120</v>
      </c>
      <c r="H2632" s="26">
        <v>243.64455128205128</v>
      </c>
      <c r="I2632" s="115">
        <f t="shared" si="121"/>
        <v>760171</v>
      </c>
      <c r="J2632" s="117">
        <v>2021</v>
      </c>
      <c r="K2632" s="139">
        <f t="shared" si="122"/>
        <v>3667321</v>
      </c>
    </row>
    <row r="2633" spans="2:11">
      <c r="B2633" s="137" t="s">
        <v>5824</v>
      </c>
      <c r="C2633" s="43" t="s">
        <v>1856</v>
      </c>
      <c r="D2633" s="46">
        <v>270</v>
      </c>
      <c r="E2633" s="24">
        <v>9283.4962962962964</v>
      </c>
      <c r="F2633" s="19">
        <f t="shared" si="120"/>
        <v>2506544</v>
      </c>
      <c r="G2633" s="119">
        <v>2632.5</v>
      </c>
      <c r="H2633" s="26">
        <v>299.97340930674267</v>
      </c>
      <c r="I2633" s="115">
        <f t="shared" si="121"/>
        <v>789680.00000000012</v>
      </c>
      <c r="J2633" s="117">
        <v>2021</v>
      </c>
      <c r="K2633" s="139">
        <f t="shared" si="122"/>
        <v>3296224</v>
      </c>
    </row>
    <row r="2634" spans="2:11">
      <c r="B2634" s="137" t="s">
        <v>1860</v>
      </c>
      <c r="C2634" s="43" t="s">
        <v>686</v>
      </c>
      <c r="D2634" s="46">
        <v>70</v>
      </c>
      <c r="E2634" s="24">
        <v>82922.457142857136</v>
      </c>
      <c r="F2634" s="19">
        <f t="shared" si="120"/>
        <v>5804572</v>
      </c>
      <c r="G2634" s="119">
        <v>682.5</v>
      </c>
      <c r="H2634" s="26">
        <v>1902.6798534798536</v>
      </c>
      <c r="I2634" s="115">
        <f t="shared" si="121"/>
        <v>1298579</v>
      </c>
      <c r="J2634" s="117">
        <v>2021</v>
      </c>
      <c r="K2634" s="139">
        <f t="shared" si="122"/>
        <v>7103151</v>
      </c>
    </row>
    <row r="2635" spans="2:11">
      <c r="B2635" s="137" t="s">
        <v>5825</v>
      </c>
      <c r="C2635" s="43" t="s">
        <v>686</v>
      </c>
      <c r="D2635" s="46">
        <v>330</v>
      </c>
      <c r="E2635" s="24">
        <v>14375.306060606061</v>
      </c>
      <c r="F2635" s="19">
        <f t="shared" si="120"/>
        <v>4743851</v>
      </c>
      <c r="G2635" s="119">
        <v>3217.5</v>
      </c>
      <c r="H2635" s="26">
        <v>1842.2293706293706</v>
      </c>
      <c r="I2635" s="115">
        <f t="shared" si="121"/>
        <v>5927373</v>
      </c>
      <c r="J2635" s="117">
        <v>2021</v>
      </c>
      <c r="K2635" s="139">
        <f t="shared" si="122"/>
        <v>10671224</v>
      </c>
    </row>
    <row r="2636" spans="2:11">
      <c r="B2636" s="137" t="s">
        <v>1861</v>
      </c>
      <c r="C2636" s="43" t="s">
        <v>734</v>
      </c>
      <c r="D2636" s="46">
        <v>100</v>
      </c>
      <c r="E2636" s="24">
        <v>18019.95</v>
      </c>
      <c r="F2636" s="19">
        <f t="shared" ref="F2636:F2699" si="123">IFERROR(D2636*E2636,0)</f>
        <v>1801995</v>
      </c>
      <c r="G2636" s="119">
        <v>1950</v>
      </c>
      <c r="H2636" s="26">
        <v>809.46820512820511</v>
      </c>
      <c r="I2636" s="115">
        <f t="shared" ref="I2636:I2699" si="124">IFERROR(G2636*H2636,"")</f>
        <v>1578463</v>
      </c>
      <c r="J2636" s="117">
        <v>2021</v>
      </c>
      <c r="K2636" s="139">
        <f t="shared" ref="K2636:K2699" si="125">IFERROR(ROUND((F2636+I2636),0),0)</f>
        <v>3380458</v>
      </c>
    </row>
    <row r="2637" spans="2:11">
      <c r="B2637" s="137" t="s">
        <v>1862</v>
      </c>
      <c r="C2637" s="43" t="s">
        <v>734</v>
      </c>
      <c r="D2637" s="46">
        <v>130</v>
      </c>
      <c r="E2637" s="24">
        <v>21609.169230769232</v>
      </c>
      <c r="F2637" s="19">
        <f t="shared" si="123"/>
        <v>2809192</v>
      </c>
      <c r="G2637" s="119">
        <v>2535</v>
      </c>
      <c r="H2637" s="26">
        <v>604.78224852071003</v>
      </c>
      <c r="I2637" s="115">
        <f t="shared" si="124"/>
        <v>1533123</v>
      </c>
      <c r="J2637" s="117">
        <v>2021</v>
      </c>
      <c r="K2637" s="139">
        <f t="shared" si="125"/>
        <v>4342315</v>
      </c>
    </row>
    <row r="2638" spans="2:11">
      <c r="B2638" s="137" t="s">
        <v>5826</v>
      </c>
      <c r="C2638" s="43" t="s">
        <v>1863</v>
      </c>
      <c r="D2638" s="46">
        <v>550</v>
      </c>
      <c r="E2638" s="24">
        <v>11486.469090909091</v>
      </c>
      <c r="F2638" s="19">
        <f t="shared" si="123"/>
        <v>6317558</v>
      </c>
      <c r="G2638" s="119">
        <v>5362.5</v>
      </c>
      <c r="H2638" s="26">
        <v>202.95086247086246</v>
      </c>
      <c r="I2638" s="115">
        <f t="shared" si="124"/>
        <v>1088324</v>
      </c>
      <c r="J2638" s="117">
        <v>2021</v>
      </c>
      <c r="K2638" s="139">
        <f t="shared" si="125"/>
        <v>7405882</v>
      </c>
    </row>
    <row r="2639" spans="2:11">
      <c r="B2639" s="137" t="s">
        <v>5827</v>
      </c>
      <c r="C2639" s="43" t="s">
        <v>459</v>
      </c>
      <c r="D2639" s="46">
        <v>380</v>
      </c>
      <c r="E2639" s="24">
        <v>9488.7552631578947</v>
      </c>
      <c r="F2639" s="19">
        <f t="shared" si="123"/>
        <v>3605727</v>
      </c>
      <c r="G2639" s="119">
        <v>9082</v>
      </c>
      <c r="H2639" s="26">
        <v>134.70920502092051</v>
      </c>
      <c r="I2639" s="115">
        <f t="shared" si="124"/>
        <v>1223429</v>
      </c>
      <c r="J2639" s="117">
        <v>2021</v>
      </c>
      <c r="K2639" s="139">
        <f t="shared" si="125"/>
        <v>4829156</v>
      </c>
    </row>
    <row r="2640" spans="2:11">
      <c r="B2640" s="137" t="s">
        <v>5828</v>
      </c>
      <c r="C2640" s="43" t="s">
        <v>459</v>
      </c>
      <c r="D2640" s="46">
        <v>430</v>
      </c>
      <c r="E2640" s="24">
        <v>6029.6116279069765</v>
      </c>
      <c r="F2640" s="19">
        <f t="shared" si="123"/>
        <v>2592733</v>
      </c>
      <c r="G2640" s="119">
        <v>10277</v>
      </c>
      <c r="H2640" s="26">
        <v>123.17942979468717</v>
      </c>
      <c r="I2640" s="115">
        <f t="shared" si="124"/>
        <v>1265915</v>
      </c>
      <c r="J2640" s="117">
        <v>2021</v>
      </c>
      <c r="K2640" s="139">
        <f t="shared" si="125"/>
        <v>3858648</v>
      </c>
    </row>
    <row r="2641" spans="2:11">
      <c r="B2641" s="137" t="s">
        <v>1864</v>
      </c>
      <c r="C2641" s="43" t="s">
        <v>734</v>
      </c>
      <c r="D2641" s="46">
        <v>130</v>
      </c>
      <c r="E2641" s="24">
        <v>21609.169230769232</v>
      </c>
      <c r="F2641" s="19">
        <f t="shared" si="123"/>
        <v>2809192</v>
      </c>
      <c r="G2641" s="119">
        <v>2535</v>
      </c>
      <c r="H2641" s="26">
        <v>604.78224852071003</v>
      </c>
      <c r="I2641" s="115">
        <f t="shared" si="124"/>
        <v>1533123</v>
      </c>
      <c r="J2641" s="117">
        <v>2021</v>
      </c>
      <c r="K2641" s="139">
        <f t="shared" si="125"/>
        <v>4342315</v>
      </c>
    </row>
    <row r="2642" spans="2:11">
      <c r="B2642" s="137" t="s">
        <v>5829</v>
      </c>
      <c r="C2642" s="43" t="s">
        <v>734</v>
      </c>
      <c r="D2642" s="46">
        <v>120</v>
      </c>
      <c r="E2642" s="24">
        <v>7531.9666666666662</v>
      </c>
      <c r="F2642" s="19">
        <f t="shared" si="123"/>
        <v>903836</v>
      </c>
      <c r="G2642" s="119">
        <v>2340</v>
      </c>
      <c r="H2642" s="26">
        <v>845.82136752136751</v>
      </c>
      <c r="I2642" s="115">
        <f t="shared" si="124"/>
        <v>1979222</v>
      </c>
      <c r="J2642" s="117">
        <v>2021</v>
      </c>
      <c r="K2642" s="139">
        <f t="shared" si="125"/>
        <v>2883058</v>
      </c>
    </row>
    <row r="2643" spans="2:11">
      <c r="B2643" s="137" t="s">
        <v>1865</v>
      </c>
      <c r="C2643" s="43" t="s">
        <v>365</v>
      </c>
      <c r="D2643" s="46">
        <v>570</v>
      </c>
      <c r="E2643" s="24">
        <v>4211.2385964912282</v>
      </c>
      <c r="F2643" s="19">
        <f t="shared" si="123"/>
        <v>2400406</v>
      </c>
      <c r="G2643" s="119">
        <v>13623</v>
      </c>
      <c r="H2643" s="26">
        <v>204.55560449240255</v>
      </c>
      <c r="I2643" s="115">
        <f t="shared" si="124"/>
        <v>2786661</v>
      </c>
      <c r="J2643" s="117">
        <v>2021</v>
      </c>
      <c r="K2643" s="139">
        <f t="shared" si="125"/>
        <v>5187067</v>
      </c>
    </row>
    <row r="2644" spans="2:11">
      <c r="B2644" s="137" t="s">
        <v>1866</v>
      </c>
      <c r="C2644" s="43" t="s">
        <v>365</v>
      </c>
      <c r="D2644" s="46">
        <v>200</v>
      </c>
      <c r="E2644" s="24">
        <v>2240.395</v>
      </c>
      <c r="F2644" s="19">
        <f t="shared" si="123"/>
        <v>448079</v>
      </c>
      <c r="G2644" s="119">
        <v>4780</v>
      </c>
      <c r="H2644" s="26">
        <v>155.81987447698745</v>
      </c>
      <c r="I2644" s="115">
        <f t="shared" si="124"/>
        <v>744819</v>
      </c>
      <c r="J2644" s="117">
        <v>2021</v>
      </c>
      <c r="K2644" s="139">
        <f t="shared" si="125"/>
        <v>1192898</v>
      </c>
    </row>
    <row r="2645" spans="2:11">
      <c r="B2645" s="137" t="s">
        <v>5830</v>
      </c>
      <c r="C2645" s="43" t="s">
        <v>1245</v>
      </c>
      <c r="D2645" s="46">
        <v>160</v>
      </c>
      <c r="E2645" s="24">
        <v>13733.71875</v>
      </c>
      <c r="F2645" s="19">
        <f t="shared" si="123"/>
        <v>2197395</v>
      </c>
      <c r="G2645" s="119">
        <v>1448</v>
      </c>
      <c r="H2645" s="26">
        <v>1252.5607734806629</v>
      </c>
      <c r="I2645" s="115">
        <f t="shared" si="124"/>
        <v>1813707.9999999998</v>
      </c>
      <c r="J2645" s="117">
        <v>2021</v>
      </c>
      <c r="K2645" s="139">
        <f t="shared" si="125"/>
        <v>4011103</v>
      </c>
    </row>
    <row r="2646" spans="2:11">
      <c r="B2646" s="137" t="s">
        <v>5831</v>
      </c>
      <c r="C2646" s="43" t="s">
        <v>3512</v>
      </c>
      <c r="D2646" s="46">
        <v>440</v>
      </c>
      <c r="E2646" s="24">
        <v>13071.377272727274</v>
      </c>
      <c r="F2646" s="19">
        <f t="shared" si="123"/>
        <v>5751406</v>
      </c>
      <c r="G2646" s="119">
        <v>9504</v>
      </c>
      <c r="H2646" s="26">
        <v>0</v>
      </c>
      <c r="I2646" s="115">
        <f t="shared" si="124"/>
        <v>0</v>
      </c>
      <c r="J2646" s="117">
        <v>2021</v>
      </c>
      <c r="K2646" s="139">
        <f t="shared" si="125"/>
        <v>5751406</v>
      </c>
    </row>
    <row r="2647" spans="2:11">
      <c r="B2647" s="137" t="s">
        <v>1867</v>
      </c>
      <c r="C2647" s="43" t="s">
        <v>370</v>
      </c>
      <c r="D2647" s="46">
        <v>630</v>
      </c>
      <c r="E2647" s="24">
        <v>2295.9206349206347</v>
      </c>
      <c r="F2647" s="19">
        <f t="shared" si="123"/>
        <v>1446429.9999999998</v>
      </c>
      <c r="G2647" s="119">
        <v>6142.5</v>
      </c>
      <c r="H2647" s="26">
        <v>209.98827838827839</v>
      </c>
      <c r="I2647" s="115">
        <f t="shared" si="124"/>
        <v>1289853</v>
      </c>
      <c r="J2647" s="117">
        <v>2021</v>
      </c>
      <c r="K2647" s="139">
        <f t="shared" si="125"/>
        <v>2736283</v>
      </c>
    </row>
    <row r="2648" spans="2:11">
      <c r="B2648" s="137" t="s">
        <v>5832</v>
      </c>
      <c r="C2648" s="43" t="s">
        <v>1868</v>
      </c>
      <c r="D2648" s="46">
        <v>620</v>
      </c>
      <c r="E2648" s="24">
        <v>2587.8725806451612</v>
      </c>
      <c r="F2648" s="19">
        <f t="shared" si="123"/>
        <v>1604481</v>
      </c>
      <c r="G2648" s="119">
        <v>6045</v>
      </c>
      <c r="H2648" s="26">
        <v>204.74408602150538</v>
      </c>
      <c r="I2648" s="115">
        <f t="shared" si="124"/>
        <v>1237678</v>
      </c>
      <c r="J2648" s="117">
        <v>2021</v>
      </c>
      <c r="K2648" s="139">
        <f t="shared" si="125"/>
        <v>2842159</v>
      </c>
    </row>
    <row r="2649" spans="2:11">
      <c r="B2649" s="137" t="s">
        <v>3663</v>
      </c>
      <c r="C2649" s="43" t="s">
        <v>3512</v>
      </c>
      <c r="D2649" s="46">
        <v>290</v>
      </c>
      <c r="E2649" s="24">
        <v>8068.2655172413797</v>
      </c>
      <c r="F2649" s="19">
        <f t="shared" si="123"/>
        <v>2339797</v>
      </c>
      <c r="G2649" s="119">
        <v>2828</v>
      </c>
      <c r="H2649" s="26">
        <v>770.40664780763791</v>
      </c>
      <c r="I2649" s="115">
        <f t="shared" si="124"/>
        <v>2178710</v>
      </c>
      <c r="J2649" s="117">
        <v>2021</v>
      </c>
      <c r="K2649" s="139">
        <f t="shared" si="125"/>
        <v>4518507</v>
      </c>
    </row>
    <row r="2650" spans="2:11">
      <c r="B2650" s="137" t="s">
        <v>3664</v>
      </c>
      <c r="C2650" s="43" t="s">
        <v>3512</v>
      </c>
      <c r="D2650" s="46">
        <v>280</v>
      </c>
      <c r="E2650" s="24">
        <v>8068.2642857142855</v>
      </c>
      <c r="F2650" s="19">
        <f t="shared" si="123"/>
        <v>2259114</v>
      </c>
      <c r="G2650" s="119">
        <v>2730</v>
      </c>
      <c r="H2650" s="26">
        <v>770.54285714285709</v>
      </c>
      <c r="I2650" s="115">
        <f t="shared" si="124"/>
        <v>2103582</v>
      </c>
      <c r="J2650" s="117">
        <v>2021</v>
      </c>
      <c r="K2650" s="139">
        <f t="shared" si="125"/>
        <v>4362696</v>
      </c>
    </row>
    <row r="2651" spans="2:11">
      <c r="B2651" s="137" t="s">
        <v>1869</v>
      </c>
      <c r="C2651" s="43" t="s">
        <v>1248</v>
      </c>
      <c r="D2651" s="46">
        <v>170</v>
      </c>
      <c r="E2651" s="24">
        <v>15096.6</v>
      </c>
      <c r="F2651" s="19">
        <f t="shared" si="123"/>
        <v>2566422</v>
      </c>
      <c r="G2651" s="119">
        <v>1657.5</v>
      </c>
      <c r="H2651" s="26">
        <v>1221.3484162895927</v>
      </c>
      <c r="I2651" s="115">
        <f t="shared" si="124"/>
        <v>2024385</v>
      </c>
      <c r="J2651" s="117">
        <v>2021</v>
      </c>
      <c r="K2651" s="139">
        <f t="shared" si="125"/>
        <v>4590807</v>
      </c>
    </row>
    <row r="2652" spans="2:11">
      <c r="B2652" s="137" t="s">
        <v>5833</v>
      </c>
      <c r="C2652" s="43" t="s">
        <v>1248</v>
      </c>
      <c r="D2652" s="46">
        <v>490</v>
      </c>
      <c r="E2652" s="24">
        <v>6101.0367346938774</v>
      </c>
      <c r="F2652" s="19">
        <f t="shared" si="123"/>
        <v>2989508</v>
      </c>
      <c r="G2652" s="119">
        <v>4777.5</v>
      </c>
      <c r="H2652" s="26">
        <v>1075.3770800627944</v>
      </c>
      <c r="I2652" s="115">
        <f t="shared" si="124"/>
        <v>5137614.0000000009</v>
      </c>
      <c r="J2652" s="117">
        <v>2021</v>
      </c>
      <c r="K2652" s="139">
        <f t="shared" si="125"/>
        <v>8127122</v>
      </c>
    </row>
    <row r="2653" spans="2:11">
      <c r="B2653" s="137" t="s">
        <v>1870</v>
      </c>
      <c r="C2653" s="43" t="s">
        <v>1241</v>
      </c>
      <c r="D2653" s="46">
        <v>130</v>
      </c>
      <c r="E2653" s="24">
        <v>5434.2692307692305</v>
      </c>
      <c r="F2653" s="19">
        <f t="shared" si="123"/>
        <v>706455</v>
      </c>
      <c r="G2653" s="119">
        <v>1267.5</v>
      </c>
      <c r="H2653" s="26">
        <v>2407.1660749506905</v>
      </c>
      <c r="I2653" s="115">
        <f t="shared" si="124"/>
        <v>3051083</v>
      </c>
      <c r="J2653" s="117">
        <v>2021</v>
      </c>
      <c r="K2653" s="139">
        <f t="shared" si="125"/>
        <v>3757538</v>
      </c>
    </row>
    <row r="2654" spans="2:11">
      <c r="B2654" s="137" t="s">
        <v>1871</v>
      </c>
      <c r="C2654" s="43" t="s">
        <v>1241</v>
      </c>
      <c r="D2654" s="46">
        <v>160</v>
      </c>
      <c r="E2654" s="24">
        <v>19063.25</v>
      </c>
      <c r="F2654" s="19">
        <f t="shared" si="123"/>
        <v>3050120</v>
      </c>
      <c r="G2654" s="119">
        <v>1560</v>
      </c>
      <c r="H2654" s="26">
        <v>1721.9115384615384</v>
      </c>
      <c r="I2654" s="115">
        <f t="shared" si="124"/>
        <v>2686182</v>
      </c>
      <c r="J2654" s="117">
        <v>2021</v>
      </c>
      <c r="K2654" s="139">
        <f t="shared" si="125"/>
        <v>5736302</v>
      </c>
    </row>
    <row r="2655" spans="2:11">
      <c r="B2655" s="137" t="s">
        <v>1872</v>
      </c>
      <c r="C2655" s="43" t="s">
        <v>1234</v>
      </c>
      <c r="D2655" s="46">
        <v>120</v>
      </c>
      <c r="E2655" s="24">
        <v>14116.133333333333</v>
      </c>
      <c r="F2655" s="19">
        <f t="shared" si="123"/>
        <v>1693936</v>
      </c>
      <c r="G2655" s="119">
        <v>1170</v>
      </c>
      <c r="H2655" s="26">
        <v>2590.1008547008546</v>
      </c>
      <c r="I2655" s="115">
        <f t="shared" si="124"/>
        <v>3030418</v>
      </c>
      <c r="J2655" s="117">
        <v>2021</v>
      </c>
      <c r="K2655" s="139">
        <f t="shared" si="125"/>
        <v>4724354</v>
      </c>
    </row>
    <row r="2656" spans="2:11">
      <c r="B2656" s="137" t="s">
        <v>1873</v>
      </c>
      <c r="C2656" s="43" t="s">
        <v>1234</v>
      </c>
      <c r="D2656" s="46">
        <v>140</v>
      </c>
      <c r="E2656" s="24">
        <v>12641</v>
      </c>
      <c r="F2656" s="19">
        <f t="shared" si="123"/>
        <v>1769740</v>
      </c>
      <c r="G2656" s="119">
        <v>1365</v>
      </c>
      <c r="H2656" s="26">
        <v>2249.5604395604396</v>
      </c>
      <c r="I2656" s="115">
        <f t="shared" si="124"/>
        <v>3070650</v>
      </c>
      <c r="J2656" s="117">
        <v>2021</v>
      </c>
      <c r="K2656" s="139">
        <f t="shared" si="125"/>
        <v>4840390</v>
      </c>
    </row>
    <row r="2657" spans="2:11">
      <c r="B2657" s="137" t="s">
        <v>1874</v>
      </c>
      <c r="C2657" s="43" t="s">
        <v>1238</v>
      </c>
      <c r="D2657" s="46">
        <v>390</v>
      </c>
      <c r="E2657" s="24">
        <v>2211.3128205128205</v>
      </c>
      <c r="F2657" s="19">
        <f t="shared" si="123"/>
        <v>862412</v>
      </c>
      <c r="G2657" s="119">
        <v>3802.5</v>
      </c>
      <c r="H2657" s="26">
        <v>1089.7435897435898</v>
      </c>
      <c r="I2657" s="115">
        <f t="shared" si="124"/>
        <v>4143750.0000000005</v>
      </c>
      <c r="J2657" s="117">
        <v>2021</v>
      </c>
      <c r="K2657" s="139">
        <f t="shared" si="125"/>
        <v>5006162</v>
      </c>
    </row>
    <row r="2658" spans="2:11">
      <c r="B2658" s="137" t="s">
        <v>1875</v>
      </c>
      <c r="C2658" s="43" t="s">
        <v>1876</v>
      </c>
      <c r="D2658" s="46">
        <v>100</v>
      </c>
      <c r="E2658" s="24">
        <v>3617.72</v>
      </c>
      <c r="F2658" s="19">
        <f t="shared" si="123"/>
        <v>361772</v>
      </c>
      <c r="G2658" s="119">
        <v>975</v>
      </c>
      <c r="H2658" s="26">
        <v>1449.2379487179487</v>
      </c>
      <c r="I2658" s="115">
        <f t="shared" si="124"/>
        <v>1413007</v>
      </c>
      <c r="J2658" s="117">
        <v>2021</v>
      </c>
      <c r="K2658" s="139">
        <f t="shared" si="125"/>
        <v>1774779</v>
      </c>
    </row>
    <row r="2659" spans="2:11">
      <c r="B2659" s="137" t="s">
        <v>5834</v>
      </c>
      <c r="C2659" s="43" t="s">
        <v>1877</v>
      </c>
      <c r="D2659" s="46">
        <v>230</v>
      </c>
      <c r="E2659" s="24">
        <v>16006.817391304348</v>
      </c>
      <c r="F2659" s="19">
        <f t="shared" si="123"/>
        <v>3681568</v>
      </c>
      <c r="G2659" s="119">
        <v>2242.5</v>
      </c>
      <c r="H2659" s="26">
        <v>1398.9395763656632</v>
      </c>
      <c r="I2659" s="115">
        <f t="shared" si="124"/>
        <v>3137122</v>
      </c>
      <c r="J2659" s="117">
        <v>2021</v>
      </c>
      <c r="K2659" s="139">
        <f t="shared" si="125"/>
        <v>6818690</v>
      </c>
    </row>
    <row r="2660" spans="2:11">
      <c r="B2660" s="137" t="s">
        <v>1878</v>
      </c>
      <c r="C2660" s="43" t="s">
        <v>1876</v>
      </c>
      <c r="D2660" s="46">
        <v>100</v>
      </c>
      <c r="E2660" s="24">
        <v>3617.72</v>
      </c>
      <c r="F2660" s="19">
        <f t="shared" si="123"/>
        <v>361772</v>
      </c>
      <c r="G2660" s="119">
        <v>975</v>
      </c>
      <c r="H2660" s="26">
        <v>1449.2379487179487</v>
      </c>
      <c r="I2660" s="115">
        <f t="shared" si="124"/>
        <v>1413007</v>
      </c>
      <c r="J2660" s="117">
        <v>2021</v>
      </c>
      <c r="K2660" s="139">
        <f t="shared" si="125"/>
        <v>1774779</v>
      </c>
    </row>
    <row r="2661" spans="2:11">
      <c r="B2661" s="137" t="s">
        <v>1879</v>
      </c>
      <c r="C2661" s="43" t="s">
        <v>1876</v>
      </c>
      <c r="D2661" s="46">
        <v>230</v>
      </c>
      <c r="E2661" s="24">
        <v>3005.6478260869567</v>
      </c>
      <c r="F2661" s="19">
        <f t="shared" si="123"/>
        <v>691299</v>
      </c>
      <c r="G2661" s="119">
        <v>2242.5</v>
      </c>
      <c r="H2661" s="26">
        <v>630.10345596432558</v>
      </c>
      <c r="I2661" s="115">
        <f t="shared" si="124"/>
        <v>1413007</v>
      </c>
      <c r="J2661" s="117">
        <v>2021</v>
      </c>
      <c r="K2661" s="139">
        <f t="shared" si="125"/>
        <v>2104306</v>
      </c>
    </row>
    <row r="2662" spans="2:11">
      <c r="B2662" s="137" t="s">
        <v>1880</v>
      </c>
      <c r="C2662" s="43" t="s">
        <v>365</v>
      </c>
      <c r="D2662" s="46">
        <v>230</v>
      </c>
      <c r="E2662" s="24">
        <v>7210</v>
      </c>
      <c r="F2662" s="19">
        <f t="shared" si="123"/>
        <v>1658300</v>
      </c>
      <c r="G2662" s="119">
        <v>7452</v>
      </c>
      <c r="H2662" s="26">
        <v>378.39210950080513</v>
      </c>
      <c r="I2662" s="115">
        <f t="shared" si="124"/>
        <v>2819778</v>
      </c>
      <c r="J2662" s="117">
        <v>2021</v>
      </c>
      <c r="K2662" s="139">
        <f t="shared" si="125"/>
        <v>4478078</v>
      </c>
    </row>
    <row r="2663" spans="2:11">
      <c r="B2663" s="137" t="s">
        <v>5835</v>
      </c>
      <c r="C2663" s="43" t="s">
        <v>365</v>
      </c>
      <c r="D2663" s="46">
        <v>280</v>
      </c>
      <c r="E2663" s="24">
        <v>6757.778571428571</v>
      </c>
      <c r="F2663" s="19">
        <f t="shared" si="123"/>
        <v>1892178</v>
      </c>
      <c r="G2663" s="119">
        <v>9072</v>
      </c>
      <c r="H2663" s="26">
        <v>448.22156084656086</v>
      </c>
      <c r="I2663" s="115">
        <f t="shared" si="124"/>
        <v>4066266</v>
      </c>
      <c r="J2663" s="117">
        <v>2021</v>
      </c>
      <c r="K2663" s="139">
        <f t="shared" si="125"/>
        <v>5958444</v>
      </c>
    </row>
    <row r="2664" spans="2:11">
      <c r="B2664" s="137" t="s">
        <v>5836</v>
      </c>
      <c r="C2664" s="43" t="s">
        <v>1881</v>
      </c>
      <c r="D2664" s="46">
        <v>170</v>
      </c>
      <c r="E2664" s="24">
        <v>8743.5352941176479</v>
      </c>
      <c r="F2664" s="19">
        <f t="shared" si="123"/>
        <v>1486401.0000000002</v>
      </c>
      <c r="G2664" s="119">
        <v>5508</v>
      </c>
      <c r="H2664" s="26">
        <v>207.39542483660131</v>
      </c>
      <c r="I2664" s="115">
        <f t="shared" si="124"/>
        <v>1142334</v>
      </c>
      <c r="J2664" s="117">
        <v>2021</v>
      </c>
      <c r="K2664" s="139">
        <f t="shared" si="125"/>
        <v>2628735</v>
      </c>
    </row>
    <row r="2665" spans="2:11">
      <c r="B2665" s="137" t="s">
        <v>5837</v>
      </c>
      <c r="C2665" s="43" t="s">
        <v>1881</v>
      </c>
      <c r="D2665" s="46">
        <v>330</v>
      </c>
      <c r="E2665" s="24">
        <v>9563.0212121212116</v>
      </c>
      <c r="F2665" s="19">
        <f t="shared" si="123"/>
        <v>3155797</v>
      </c>
      <c r="G2665" s="119">
        <v>7128</v>
      </c>
      <c r="H2665" s="26">
        <v>212.03002244668912</v>
      </c>
      <c r="I2665" s="115">
        <f t="shared" si="124"/>
        <v>1511350</v>
      </c>
      <c r="J2665" s="117">
        <v>2021</v>
      </c>
      <c r="K2665" s="139">
        <f t="shared" si="125"/>
        <v>4667147</v>
      </c>
    </row>
    <row r="2666" spans="2:11">
      <c r="B2666" s="137" t="s">
        <v>1882</v>
      </c>
      <c r="C2666" s="43" t="s">
        <v>365</v>
      </c>
      <c r="D2666" s="46">
        <v>280</v>
      </c>
      <c r="E2666" s="24">
        <v>6216.35</v>
      </c>
      <c r="F2666" s="19">
        <f t="shared" si="123"/>
        <v>1740578</v>
      </c>
      <c r="G2666" s="119">
        <v>9072</v>
      </c>
      <c r="H2666" s="26">
        <v>163.16622574955909</v>
      </c>
      <c r="I2666" s="115">
        <f t="shared" si="124"/>
        <v>1480244</v>
      </c>
      <c r="J2666" s="117">
        <v>2021</v>
      </c>
      <c r="K2666" s="139">
        <f t="shared" si="125"/>
        <v>3220822</v>
      </c>
    </row>
    <row r="2667" spans="2:11">
      <c r="B2667" s="137" t="s">
        <v>5838</v>
      </c>
      <c r="C2667" s="43" t="s">
        <v>365</v>
      </c>
      <c r="D2667" s="46">
        <v>250</v>
      </c>
      <c r="E2667" s="24">
        <v>15872.88</v>
      </c>
      <c r="F2667" s="19">
        <f t="shared" si="123"/>
        <v>3968220</v>
      </c>
      <c r="G2667" s="119">
        <v>8100</v>
      </c>
      <c r="H2667" s="26">
        <v>129.71629629629629</v>
      </c>
      <c r="I2667" s="115">
        <f t="shared" si="124"/>
        <v>1050702</v>
      </c>
      <c r="J2667" s="117">
        <v>2021</v>
      </c>
      <c r="K2667" s="139">
        <f t="shared" si="125"/>
        <v>5018922</v>
      </c>
    </row>
    <row r="2668" spans="2:11">
      <c r="B2668" s="137" t="s">
        <v>1883</v>
      </c>
      <c r="C2668" s="43" t="s">
        <v>744</v>
      </c>
      <c r="D2668" s="46">
        <v>100</v>
      </c>
      <c r="E2668" s="24">
        <v>13918.06</v>
      </c>
      <c r="F2668" s="19">
        <f t="shared" si="123"/>
        <v>1391806</v>
      </c>
      <c r="G2668" s="119">
        <v>975</v>
      </c>
      <c r="H2668" s="26">
        <v>2371.8020512820513</v>
      </c>
      <c r="I2668" s="115">
        <f t="shared" si="124"/>
        <v>2312507</v>
      </c>
      <c r="J2668" s="117">
        <v>2021</v>
      </c>
      <c r="K2668" s="139">
        <f t="shared" si="125"/>
        <v>3704313</v>
      </c>
    </row>
    <row r="2669" spans="2:11">
      <c r="B2669" s="137" t="s">
        <v>1884</v>
      </c>
      <c r="C2669" s="43" t="s">
        <v>744</v>
      </c>
      <c r="D2669" s="46">
        <v>110</v>
      </c>
      <c r="E2669" s="24">
        <v>6748.863636363636</v>
      </c>
      <c r="F2669" s="19">
        <f t="shared" si="123"/>
        <v>742375</v>
      </c>
      <c r="G2669" s="119">
        <v>1072.5</v>
      </c>
      <c r="H2669" s="26">
        <v>1132.0261072261071</v>
      </c>
      <c r="I2669" s="115">
        <f t="shared" si="124"/>
        <v>1214097.9999999998</v>
      </c>
      <c r="J2669" s="117">
        <v>2021</v>
      </c>
      <c r="K2669" s="139">
        <f t="shared" si="125"/>
        <v>1956473</v>
      </c>
    </row>
    <row r="2670" spans="2:11">
      <c r="B2670" s="137" t="s">
        <v>3665</v>
      </c>
      <c r="C2670" s="43" t="s">
        <v>3512</v>
      </c>
      <c r="D2670" s="46">
        <v>220</v>
      </c>
      <c r="E2670" s="24">
        <v>8068.2636363636366</v>
      </c>
      <c r="F2670" s="19">
        <f t="shared" si="123"/>
        <v>1775018</v>
      </c>
      <c r="G2670" s="119">
        <v>2145</v>
      </c>
      <c r="H2670" s="26">
        <v>770.54312354312356</v>
      </c>
      <c r="I2670" s="115">
        <f t="shared" si="124"/>
        <v>1652815</v>
      </c>
      <c r="J2670" s="117">
        <v>2021</v>
      </c>
      <c r="K2670" s="139">
        <f t="shared" si="125"/>
        <v>3427833</v>
      </c>
    </row>
    <row r="2671" spans="2:11">
      <c r="B2671" s="137" t="s">
        <v>3666</v>
      </c>
      <c r="C2671" s="43" t="s">
        <v>3512</v>
      </c>
      <c r="D2671" s="46">
        <v>210</v>
      </c>
      <c r="E2671" s="24">
        <v>8068.2619047619046</v>
      </c>
      <c r="F2671" s="19">
        <f t="shared" si="123"/>
        <v>1694335</v>
      </c>
      <c r="G2671" s="119">
        <v>2048</v>
      </c>
      <c r="H2671" s="26">
        <v>770.35498046875</v>
      </c>
      <c r="I2671" s="115">
        <f t="shared" si="124"/>
        <v>1577687</v>
      </c>
      <c r="J2671" s="117">
        <v>2021</v>
      </c>
      <c r="K2671" s="139">
        <f t="shared" si="125"/>
        <v>3272022</v>
      </c>
    </row>
    <row r="2672" spans="2:11">
      <c r="B2672" s="137" t="s">
        <v>1885</v>
      </c>
      <c r="C2672" s="43" t="s">
        <v>736</v>
      </c>
      <c r="D2672" s="46">
        <v>80</v>
      </c>
      <c r="E2672" s="24">
        <v>12061.6875</v>
      </c>
      <c r="F2672" s="19">
        <f t="shared" si="123"/>
        <v>964935</v>
      </c>
      <c r="G2672" s="119">
        <v>724</v>
      </c>
      <c r="H2672" s="26">
        <v>1593.3397790055249</v>
      </c>
      <c r="I2672" s="115">
        <f t="shared" si="124"/>
        <v>1153578</v>
      </c>
      <c r="J2672" s="117">
        <v>2021</v>
      </c>
      <c r="K2672" s="139">
        <f t="shared" si="125"/>
        <v>2118513</v>
      </c>
    </row>
    <row r="2673" spans="2:11">
      <c r="B2673" s="137" t="s">
        <v>5839</v>
      </c>
      <c r="C2673" s="43" t="s">
        <v>736</v>
      </c>
      <c r="D2673" s="46">
        <v>230</v>
      </c>
      <c r="E2673" s="24">
        <v>16935.747826086958</v>
      </c>
      <c r="F2673" s="19">
        <f t="shared" si="123"/>
        <v>3895222</v>
      </c>
      <c r="G2673" s="119">
        <v>2081.5</v>
      </c>
      <c r="H2673" s="26">
        <v>1162.9930338698055</v>
      </c>
      <c r="I2673" s="115">
        <f t="shared" si="124"/>
        <v>2420770</v>
      </c>
      <c r="J2673" s="117">
        <v>2021</v>
      </c>
      <c r="K2673" s="139">
        <f t="shared" si="125"/>
        <v>6315992</v>
      </c>
    </row>
    <row r="2674" spans="2:11">
      <c r="B2674" s="137" t="s">
        <v>1886</v>
      </c>
      <c r="C2674" s="43" t="s">
        <v>732</v>
      </c>
      <c r="D2674" s="46">
        <v>60</v>
      </c>
      <c r="E2674" s="24">
        <v>5526.7</v>
      </c>
      <c r="F2674" s="19">
        <f t="shared" si="123"/>
        <v>331602</v>
      </c>
      <c r="G2674" s="119">
        <v>1434</v>
      </c>
      <c r="H2674" s="26">
        <v>474.63249651324963</v>
      </c>
      <c r="I2674" s="115">
        <f t="shared" si="124"/>
        <v>680623</v>
      </c>
      <c r="J2674" s="117">
        <v>2021</v>
      </c>
      <c r="K2674" s="139">
        <f t="shared" si="125"/>
        <v>1012225</v>
      </c>
    </row>
    <row r="2675" spans="2:11">
      <c r="B2675" s="137" t="s">
        <v>5840</v>
      </c>
      <c r="C2675" s="43" t="s">
        <v>732</v>
      </c>
      <c r="D2675" s="46">
        <v>180</v>
      </c>
      <c r="E2675" s="24">
        <v>5755.9888888888891</v>
      </c>
      <c r="F2675" s="19">
        <f t="shared" si="123"/>
        <v>1036078</v>
      </c>
      <c r="G2675" s="119">
        <v>4302</v>
      </c>
      <c r="H2675" s="26">
        <v>385.25058112505809</v>
      </c>
      <c r="I2675" s="115">
        <f t="shared" si="124"/>
        <v>1657348</v>
      </c>
      <c r="J2675" s="117">
        <v>2021</v>
      </c>
      <c r="K2675" s="139">
        <f t="shared" si="125"/>
        <v>2693426</v>
      </c>
    </row>
    <row r="2676" spans="2:11">
      <c r="B2676" s="137" t="s">
        <v>1887</v>
      </c>
      <c r="C2676" s="43" t="s">
        <v>744</v>
      </c>
      <c r="D2676" s="46">
        <v>70</v>
      </c>
      <c r="E2676" s="24">
        <v>4470.9571428571426</v>
      </c>
      <c r="F2676" s="19">
        <f t="shared" si="123"/>
        <v>312967</v>
      </c>
      <c r="G2676" s="119">
        <v>682.5</v>
      </c>
      <c r="H2676" s="26">
        <v>940</v>
      </c>
      <c r="I2676" s="115">
        <f t="shared" si="124"/>
        <v>641550</v>
      </c>
      <c r="J2676" s="117">
        <v>2021</v>
      </c>
      <c r="K2676" s="139">
        <f t="shared" si="125"/>
        <v>954517</v>
      </c>
    </row>
    <row r="2677" spans="2:11">
      <c r="B2677" s="137" t="s">
        <v>1888</v>
      </c>
      <c r="C2677" s="43" t="s">
        <v>1217</v>
      </c>
      <c r="D2677" s="46">
        <v>280</v>
      </c>
      <c r="E2677" s="24">
        <v>8108.528571428571</v>
      </c>
      <c r="F2677" s="19">
        <f t="shared" si="123"/>
        <v>2270388</v>
      </c>
      <c r="G2677" s="119">
        <v>2730</v>
      </c>
      <c r="H2677" s="26">
        <v>958.0080586080586</v>
      </c>
      <c r="I2677" s="115">
        <f t="shared" si="124"/>
        <v>2615362</v>
      </c>
      <c r="J2677" s="117">
        <v>2021</v>
      </c>
      <c r="K2677" s="139">
        <f t="shared" si="125"/>
        <v>4885750</v>
      </c>
    </row>
    <row r="2678" spans="2:11">
      <c r="B2678" s="137" t="s">
        <v>5841</v>
      </c>
      <c r="C2678" s="43" t="s">
        <v>744</v>
      </c>
      <c r="D2678" s="46">
        <v>490</v>
      </c>
      <c r="E2678" s="24">
        <v>7952.5755102040812</v>
      </c>
      <c r="F2678" s="19">
        <f t="shared" si="123"/>
        <v>3896762</v>
      </c>
      <c r="G2678" s="119">
        <v>4777.5</v>
      </c>
      <c r="H2678" s="26">
        <v>774.07012035583466</v>
      </c>
      <c r="I2678" s="115">
        <f t="shared" si="124"/>
        <v>3698120</v>
      </c>
      <c r="J2678" s="117">
        <v>2021</v>
      </c>
      <c r="K2678" s="139">
        <f t="shared" si="125"/>
        <v>7594882</v>
      </c>
    </row>
    <row r="2679" spans="2:11">
      <c r="B2679" s="137" t="s">
        <v>1889</v>
      </c>
      <c r="C2679" s="43" t="s">
        <v>1217</v>
      </c>
      <c r="D2679" s="46">
        <v>280</v>
      </c>
      <c r="E2679" s="24">
        <v>8108.528571428571</v>
      </c>
      <c r="F2679" s="19">
        <f t="shared" si="123"/>
        <v>2270388</v>
      </c>
      <c r="G2679" s="119">
        <v>2730</v>
      </c>
      <c r="H2679" s="26">
        <v>958.0080586080586</v>
      </c>
      <c r="I2679" s="115">
        <f t="shared" si="124"/>
        <v>2615362</v>
      </c>
      <c r="J2679" s="117">
        <v>2021</v>
      </c>
      <c r="K2679" s="139">
        <f t="shared" si="125"/>
        <v>4885750</v>
      </c>
    </row>
    <row r="2680" spans="2:11">
      <c r="B2680" s="137" t="s">
        <v>1890</v>
      </c>
      <c r="C2680" s="43" t="s">
        <v>1217</v>
      </c>
      <c r="D2680" s="46">
        <v>160</v>
      </c>
      <c r="E2680" s="24">
        <v>11402.1</v>
      </c>
      <c r="F2680" s="19">
        <f t="shared" si="123"/>
        <v>1824336</v>
      </c>
      <c r="G2680" s="119">
        <v>1560</v>
      </c>
      <c r="H2680" s="26">
        <v>1254.0391025641027</v>
      </c>
      <c r="I2680" s="115">
        <f t="shared" si="124"/>
        <v>1956301.0000000002</v>
      </c>
      <c r="J2680" s="117">
        <v>2021</v>
      </c>
      <c r="K2680" s="139">
        <f t="shared" si="125"/>
        <v>3780637</v>
      </c>
    </row>
    <row r="2681" spans="2:11">
      <c r="B2681" s="137" t="s">
        <v>3667</v>
      </c>
      <c r="C2681" s="43" t="s">
        <v>3512</v>
      </c>
      <c r="D2681" s="46">
        <v>200</v>
      </c>
      <c r="E2681" s="24">
        <v>8068.26</v>
      </c>
      <c r="F2681" s="19">
        <f t="shared" si="123"/>
        <v>1613652</v>
      </c>
      <c r="G2681" s="119">
        <v>1950</v>
      </c>
      <c r="H2681" s="26">
        <v>770.54307692307691</v>
      </c>
      <c r="I2681" s="115">
        <f t="shared" si="124"/>
        <v>1502559</v>
      </c>
      <c r="J2681" s="117">
        <v>2021</v>
      </c>
      <c r="K2681" s="139">
        <f t="shared" si="125"/>
        <v>3116211</v>
      </c>
    </row>
    <row r="2682" spans="2:11">
      <c r="B2682" s="137" t="s">
        <v>1891</v>
      </c>
      <c r="C2682" s="43" t="s">
        <v>1051</v>
      </c>
      <c r="D2682" s="46">
        <v>270</v>
      </c>
      <c r="E2682" s="24">
        <v>8602.3481481481485</v>
      </c>
      <c r="F2682" s="19">
        <f t="shared" si="123"/>
        <v>2322634</v>
      </c>
      <c r="G2682" s="119">
        <v>2632.5</v>
      </c>
      <c r="H2682" s="26">
        <v>953.62962962962968</v>
      </c>
      <c r="I2682" s="115">
        <f t="shared" si="124"/>
        <v>2510430</v>
      </c>
      <c r="J2682" s="117">
        <v>2021</v>
      </c>
      <c r="K2682" s="139">
        <f t="shared" si="125"/>
        <v>4833064</v>
      </c>
    </row>
    <row r="2683" spans="2:11">
      <c r="B2683" s="137" t="s">
        <v>1892</v>
      </c>
      <c r="C2683" s="43" t="s">
        <v>1217</v>
      </c>
      <c r="D2683" s="46">
        <v>160</v>
      </c>
      <c r="E2683" s="24">
        <v>11402.1</v>
      </c>
      <c r="F2683" s="19">
        <f t="shared" si="123"/>
        <v>1824336</v>
      </c>
      <c r="G2683" s="119">
        <v>1560</v>
      </c>
      <c r="H2683" s="26">
        <v>1254.0391025641027</v>
      </c>
      <c r="I2683" s="115">
        <f t="shared" si="124"/>
        <v>1956301.0000000002</v>
      </c>
      <c r="J2683" s="117">
        <v>2021</v>
      </c>
      <c r="K2683" s="139">
        <f t="shared" si="125"/>
        <v>3780637</v>
      </c>
    </row>
    <row r="2684" spans="2:11">
      <c r="B2684" s="137" t="s">
        <v>1893</v>
      </c>
      <c r="C2684" s="43" t="s">
        <v>1217</v>
      </c>
      <c r="D2684" s="46">
        <v>220</v>
      </c>
      <c r="E2684" s="24">
        <v>6234.5409090909088</v>
      </c>
      <c r="F2684" s="19">
        <f t="shared" si="123"/>
        <v>1371599</v>
      </c>
      <c r="G2684" s="119">
        <v>2145</v>
      </c>
      <c r="H2684" s="26">
        <v>736.53613053613049</v>
      </c>
      <c r="I2684" s="115">
        <f t="shared" si="124"/>
        <v>1579870</v>
      </c>
      <c r="J2684" s="117">
        <v>2021</v>
      </c>
      <c r="K2684" s="139">
        <f t="shared" si="125"/>
        <v>2951469</v>
      </c>
    </row>
    <row r="2685" spans="2:11">
      <c r="B2685" s="137" t="s">
        <v>1894</v>
      </c>
      <c r="C2685" s="43" t="s">
        <v>1693</v>
      </c>
      <c r="D2685" s="46">
        <v>240</v>
      </c>
      <c r="E2685" s="24">
        <v>4694.416666666667</v>
      </c>
      <c r="F2685" s="19">
        <f t="shared" si="123"/>
        <v>1126660</v>
      </c>
      <c r="G2685" s="119">
        <v>2340</v>
      </c>
      <c r="H2685" s="26">
        <v>1715.967094017094</v>
      </c>
      <c r="I2685" s="115">
        <f t="shared" si="124"/>
        <v>4015363</v>
      </c>
      <c r="J2685" s="117">
        <v>2021</v>
      </c>
      <c r="K2685" s="139">
        <f t="shared" si="125"/>
        <v>5142023</v>
      </c>
    </row>
    <row r="2686" spans="2:11">
      <c r="B2686" s="137" t="s">
        <v>5842</v>
      </c>
      <c r="C2686" s="43" t="s">
        <v>1693</v>
      </c>
      <c r="D2686" s="46">
        <v>100</v>
      </c>
      <c r="E2686" s="24">
        <v>3583.24</v>
      </c>
      <c r="F2686" s="19">
        <f t="shared" si="123"/>
        <v>358324</v>
      </c>
      <c r="G2686" s="119">
        <v>975</v>
      </c>
      <c r="H2686" s="26">
        <v>1904.3887179487178</v>
      </c>
      <c r="I2686" s="115">
        <f t="shared" si="124"/>
        <v>1856779</v>
      </c>
      <c r="J2686" s="117">
        <v>2021</v>
      </c>
      <c r="K2686" s="139">
        <f t="shared" si="125"/>
        <v>2215103</v>
      </c>
    </row>
    <row r="2687" spans="2:11">
      <c r="B2687" s="137" t="s">
        <v>1895</v>
      </c>
      <c r="C2687" s="43" t="s">
        <v>1216</v>
      </c>
      <c r="D2687" s="46">
        <v>100</v>
      </c>
      <c r="E2687" s="24">
        <v>7734.42</v>
      </c>
      <c r="F2687" s="19">
        <f t="shared" si="123"/>
        <v>773442</v>
      </c>
      <c r="G2687" s="119">
        <v>975</v>
      </c>
      <c r="H2687" s="26">
        <v>2501.5979487179488</v>
      </c>
      <c r="I2687" s="115">
        <f t="shared" si="124"/>
        <v>2439058</v>
      </c>
      <c r="J2687" s="117">
        <v>2021</v>
      </c>
      <c r="K2687" s="139">
        <f t="shared" si="125"/>
        <v>3212500</v>
      </c>
    </row>
    <row r="2688" spans="2:11">
      <c r="B2688" s="137" t="s">
        <v>1896</v>
      </c>
      <c r="C2688" s="43" t="s">
        <v>1324</v>
      </c>
      <c r="D2688" s="46">
        <v>310</v>
      </c>
      <c r="E2688" s="24">
        <v>10522.825806451612</v>
      </c>
      <c r="F2688" s="19">
        <f t="shared" si="123"/>
        <v>3262076</v>
      </c>
      <c r="G2688" s="119">
        <v>3022.5</v>
      </c>
      <c r="H2688" s="26">
        <v>1137.9642679900744</v>
      </c>
      <c r="I2688" s="115">
        <f t="shared" si="124"/>
        <v>3439497</v>
      </c>
      <c r="J2688" s="117">
        <v>2021</v>
      </c>
      <c r="K2688" s="139">
        <f t="shared" si="125"/>
        <v>6701573</v>
      </c>
    </row>
    <row r="2689" spans="2:11">
      <c r="B2689" s="137" t="s">
        <v>1897</v>
      </c>
      <c r="C2689" s="43" t="s">
        <v>1222</v>
      </c>
      <c r="D2689" s="46">
        <v>190</v>
      </c>
      <c r="E2689" s="24">
        <v>10222.568421052632</v>
      </c>
      <c r="F2689" s="19">
        <f t="shared" si="123"/>
        <v>1942288.0000000002</v>
      </c>
      <c r="G2689" s="119">
        <v>1852.5</v>
      </c>
      <c r="H2689" s="26">
        <v>2744.1392712550605</v>
      </c>
      <c r="I2689" s="115">
        <f t="shared" si="124"/>
        <v>5083518</v>
      </c>
      <c r="J2689" s="117">
        <v>2021</v>
      </c>
      <c r="K2689" s="139">
        <f t="shared" si="125"/>
        <v>7025806</v>
      </c>
    </row>
    <row r="2690" spans="2:11">
      <c r="B2690" s="137" t="s">
        <v>5843</v>
      </c>
      <c r="C2690" s="43" t="s">
        <v>1222</v>
      </c>
      <c r="D2690" s="46">
        <v>80</v>
      </c>
      <c r="E2690" s="24">
        <v>7044.2250000000004</v>
      </c>
      <c r="F2690" s="19">
        <f t="shared" si="123"/>
        <v>563538</v>
      </c>
      <c r="G2690" s="119">
        <v>780</v>
      </c>
      <c r="H2690" s="26">
        <v>1878.0474358974359</v>
      </c>
      <c r="I2690" s="115">
        <f t="shared" si="124"/>
        <v>1464877</v>
      </c>
      <c r="J2690" s="117">
        <v>2021</v>
      </c>
      <c r="K2690" s="139">
        <f t="shared" si="125"/>
        <v>2028415</v>
      </c>
    </row>
    <row r="2691" spans="2:11">
      <c r="B2691" s="137" t="s">
        <v>5844</v>
      </c>
      <c r="C2691" s="43" t="s">
        <v>3512</v>
      </c>
      <c r="D2691" s="46">
        <v>100</v>
      </c>
      <c r="E2691" s="24">
        <v>13285.27</v>
      </c>
      <c r="F2691" s="19">
        <f t="shared" si="123"/>
        <v>1328527</v>
      </c>
      <c r="G2691" s="119">
        <v>975</v>
      </c>
      <c r="H2691" s="26">
        <v>0</v>
      </c>
      <c r="I2691" s="115">
        <f t="shared" si="124"/>
        <v>0</v>
      </c>
      <c r="J2691" s="117">
        <v>2021</v>
      </c>
      <c r="K2691" s="139">
        <f t="shared" si="125"/>
        <v>1328527</v>
      </c>
    </row>
    <row r="2692" spans="2:11">
      <c r="B2692" s="137" t="s">
        <v>1898</v>
      </c>
      <c r="C2692" s="43" t="s">
        <v>1020</v>
      </c>
      <c r="D2692" s="46">
        <v>280</v>
      </c>
      <c r="E2692" s="24">
        <v>1893.625</v>
      </c>
      <c r="F2692" s="19">
        <f t="shared" si="123"/>
        <v>530215</v>
      </c>
      <c r="G2692" s="119">
        <v>2730</v>
      </c>
      <c r="H2692" s="26">
        <v>749.78278388278386</v>
      </c>
      <c r="I2692" s="115">
        <f t="shared" si="124"/>
        <v>2046907</v>
      </c>
      <c r="J2692" s="117">
        <v>2021</v>
      </c>
      <c r="K2692" s="139">
        <f t="shared" si="125"/>
        <v>2577122</v>
      </c>
    </row>
    <row r="2693" spans="2:11">
      <c r="B2693" s="137" t="s">
        <v>1899</v>
      </c>
      <c r="C2693" s="43" t="s">
        <v>1900</v>
      </c>
      <c r="D2693" s="46">
        <v>190</v>
      </c>
      <c r="E2693" s="24">
        <v>8987.1315789473683</v>
      </c>
      <c r="F2693" s="19">
        <f t="shared" si="123"/>
        <v>1707555</v>
      </c>
      <c r="G2693" s="119">
        <v>1852.5</v>
      </c>
      <c r="H2693" s="26">
        <v>1709.4110661268555</v>
      </c>
      <c r="I2693" s="115">
        <f t="shared" si="124"/>
        <v>3166684</v>
      </c>
      <c r="J2693" s="117">
        <v>2021</v>
      </c>
      <c r="K2693" s="139">
        <f t="shared" si="125"/>
        <v>4874239</v>
      </c>
    </row>
    <row r="2694" spans="2:11">
      <c r="B2694" s="137" t="s">
        <v>5845</v>
      </c>
      <c r="C2694" s="43" t="s">
        <v>1241</v>
      </c>
      <c r="D2694" s="46">
        <v>130</v>
      </c>
      <c r="E2694" s="24">
        <v>17001.346153846152</v>
      </c>
      <c r="F2694" s="19">
        <f t="shared" si="123"/>
        <v>2210175</v>
      </c>
      <c r="G2694" s="119">
        <v>1267.5</v>
      </c>
      <c r="H2694" s="26">
        <v>2531.3167652859961</v>
      </c>
      <c r="I2694" s="115">
        <f t="shared" si="124"/>
        <v>3208444</v>
      </c>
      <c r="J2694" s="117">
        <v>2021</v>
      </c>
      <c r="K2694" s="139">
        <f t="shared" si="125"/>
        <v>5418619</v>
      </c>
    </row>
    <row r="2695" spans="2:11">
      <c r="B2695" s="137" t="s">
        <v>1901</v>
      </c>
      <c r="C2695" s="43" t="s">
        <v>1234</v>
      </c>
      <c r="D2695" s="46">
        <v>120</v>
      </c>
      <c r="E2695" s="24">
        <v>13766.424999999999</v>
      </c>
      <c r="F2695" s="19">
        <f t="shared" si="123"/>
        <v>1651971</v>
      </c>
      <c r="G2695" s="119">
        <v>1170</v>
      </c>
      <c r="H2695" s="26">
        <v>2904.8076923076924</v>
      </c>
      <c r="I2695" s="115">
        <f t="shared" si="124"/>
        <v>3398625</v>
      </c>
      <c r="J2695" s="117">
        <v>2021</v>
      </c>
      <c r="K2695" s="139">
        <f t="shared" si="125"/>
        <v>5050596</v>
      </c>
    </row>
    <row r="2696" spans="2:11">
      <c r="B2696" s="137" t="s">
        <v>1902</v>
      </c>
      <c r="C2696" s="43" t="s">
        <v>1900</v>
      </c>
      <c r="D2696" s="46">
        <v>190</v>
      </c>
      <c r="E2696" s="24">
        <v>8987.1315789473683</v>
      </c>
      <c r="F2696" s="19">
        <f t="shared" si="123"/>
        <v>1707555</v>
      </c>
      <c r="G2696" s="119">
        <v>1852.5</v>
      </c>
      <c r="H2696" s="26">
        <v>1709.4110661268555</v>
      </c>
      <c r="I2696" s="115">
        <f t="shared" si="124"/>
        <v>3166684</v>
      </c>
      <c r="J2696" s="117">
        <v>2021</v>
      </c>
      <c r="K2696" s="139">
        <f t="shared" si="125"/>
        <v>4874239</v>
      </c>
    </row>
    <row r="2697" spans="2:11">
      <c r="B2697" s="137" t="s">
        <v>5846</v>
      </c>
      <c r="C2697" s="43" t="s">
        <v>1234</v>
      </c>
      <c r="D2697" s="46">
        <v>120</v>
      </c>
      <c r="E2697" s="24">
        <v>5428.5583333333334</v>
      </c>
      <c r="F2697" s="19">
        <f t="shared" si="123"/>
        <v>651427</v>
      </c>
      <c r="G2697" s="119">
        <v>1170</v>
      </c>
      <c r="H2697" s="26">
        <v>1571.8888888888889</v>
      </c>
      <c r="I2697" s="115">
        <f t="shared" si="124"/>
        <v>1839110</v>
      </c>
      <c r="J2697" s="117">
        <v>2021</v>
      </c>
      <c r="K2697" s="139">
        <f t="shared" si="125"/>
        <v>2490537</v>
      </c>
    </row>
    <row r="2698" spans="2:11">
      <c r="B2698" s="137" t="s">
        <v>1903</v>
      </c>
      <c r="C2698" s="43" t="s">
        <v>1292</v>
      </c>
      <c r="D2698" s="46">
        <v>240</v>
      </c>
      <c r="E2698" s="24">
        <v>6680.3208333333332</v>
      </c>
      <c r="F2698" s="19">
        <f t="shared" si="123"/>
        <v>1603277</v>
      </c>
      <c r="G2698" s="119">
        <v>7776</v>
      </c>
      <c r="H2698" s="26">
        <v>748.51466049382714</v>
      </c>
      <c r="I2698" s="115">
        <f t="shared" si="124"/>
        <v>5820450</v>
      </c>
      <c r="J2698" s="117">
        <v>2021</v>
      </c>
      <c r="K2698" s="139">
        <f t="shared" si="125"/>
        <v>7423727</v>
      </c>
    </row>
    <row r="2699" spans="2:11">
      <c r="B2699" s="137" t="s">
        <v>1904</v>
      </c>
      <c r="C2699" s="43" t="s">
        <v>1292</v>
      </c>
      <c r="D2699" s="46">
        <v>170</v>
      </c>
      <c r="E2699" s="24">
        <v>6107.052941176471</v>
      </c>
      <c r="F2699" s="19">
        <f t="shared" si="123"/>
        <v>1038199.0000000001</v>
      </c>
      <c r="G2699" s="119">
        <v>5508</v>
      </c>
      <c r="H2699" s="26">
        <v>885.49727668845321</v>
      </c>
      <c r="I2699" s="115">
        <f t="shared" si="124"/>
        <v>4877319</v>
      </c>
      <c r="J2699" s="117">
        <v>2021</v>
      </c>
      <c r="K2699" s="139">
        <f t="shared" si="125"/>
        <v>5915518</v>
      </c>
    </row>
    <row r="2700" spans="2:11">
      <c r="B2700" s="137" t="s">
        <v>1905</v>
      </c>
      <c r="C2700" s="43" t="s">
        <v>1292</v>
      </c>
      <c r="D2700" s="46">
        <v>240</v>
      </c>
      <c r="E2700" s="24">
        <v>6680.3208333333332</v>
      </c>
      <c r="F2700" s="19">
        <f t="shared" ref="F2700:F2763" si="126">IFERROR(D2700*E2700,0)</f>
        <v>1603277</v>
      </c>
      <c r="G2700" s="119">
        <v>7776</v>
      </c>
      <c r="H2700" s="26">
        <v>748.51466049382714</v>
      </c>
      <c r="I2700" s="115">
        <f t="shared" ref="I2700:I2763" si="127">IFERROR(G2700*H2700,"")</f>
        <v>5820450</v>
      </c>
      <c r="J2700" s="117">
        <v>2021</v>
      </c>
      <c r="K2700" s="139">
        <f t="shared" ref="K2700:K2763" si="128">IFERROR(ROUND((F2700+I2700),0),0)</f>
        <v>7423727</v>
      </c>
    </row>
    <row r="2701" spans="2:11">
      <c r="B2701" s="137" t="s">
        <v>10121</v>
      </c>
      <c r="C2701" s="43" t="s">
        <v>1292</v>
      </c>
      <c r="D2701" s="46">
        <v>140</v>
      </c>
      <c r="E2701" s="24">
        <v>4788.1071428571431</v>
      </c>
      <c r="F2701" s="19">
        <f t="shared" si="126"/>
        <v>670335</v>
      </c>
      <c r="G2701" s="119">
        <v>4536</v>
      </c>
      <c r="H2701" s="26">
        <v>852.94929453262785</v>
      </c>
      <c r="I2701" s="115">
        <f t="shared" si="127"/>
        <v>3868978</v>
      </c>
      <c r="J2701" s="117">
        <v>2021</v>
      </c>
      <c r="K2701" s="139">
        <f t="shared" si="128"/>
        <v>4539313</v>
      </c>
    </row>
    <row r="2702" spans="2:11">
      <c r="B2702" s="137" t="s">
        <v>5847</v>
      </c>
      <c r="C2702" s="43" t="s">
        <v>1698</v>
      </c>
      <c r="D2702" s="46">
        <v>440</v>
      </c>
      <c r="E2702" s="24">
        <v>7376.022727272727</v>
      </c>
      <c r="F2702" s="19">
        <f t="shared" si="126"/>
        <v>3245450</v>
      </c>
      <c r="G2702" s="119">
        <v>14256</v>
      </c>
      <c r="H2702" s="26">
        <v>1500.3186026936028</v>
      </c>
      <c r="I2702" s="115">
        <f t="shared" si="127"/>
        <v>21388542</v>
      </c>
      <c r="J2702" s="117">
        <v>2021</v>
      </c>
      <c r="K2702" s="139">
        <f t="shared" si="128"/>
        <v>24633992</v>
      </c>
    </row>
    <row r="2703" spans="2:11">
      <c r="B2703" s="137" t="s">
        <v>5848</v>
      </c>
      <c r="C2703" s="43" t="s">
        <v>1698</v>
      </c>
      <c r="D2703" s="46">
        <v>170</v>
      </c>
      <c r="E2703" s="24">
        <v>6268.8058823529409</v>
      </c>
      <c r="F2703" s="19">
        <f t="shared" si="126"/>
        <v>1065697</v>
      </c>
      <c r="G2703" s="119">
        <v>5508</v>
      </c>
      <c r="H2703" s="26">
        <v>1254.6439724037764</v>
      </c>
      <c r="I2703" s="115">
        <f t="shared" si="127"/>
        <v>6910579</v>
      </c>
      <c r="J2703" s="117">
        <v>2021</v>
      </c>
      <c r="K2703" s="139">
        <f t="shared" si="128"/>
        <v>7976276</v>
      </c>
    </row>
    <row r="2704" spans="2:11">
      <c r="B2704" s="137" t="s">
        <v>5849</v>
      </c>
      <c r="C2704" s="43" t="s">
        <v>1906</v>
      </c>
      <c r="D2704" s="46">
        <v>950</v>
      </c>
      <c r="E2704" s="24">
        <v>1044.2231578947369</v>
      </c>
      <c r="F2704" s="19">
        <f t="shared" si="126"/>
        <v>992012.00000000012</v>
      </c>
      <c r="G2704" s="119">
        <v>9262.5</v>
      </c>
      <c r="H2704" s="26">
        <v>190.87751686909581</v>
      </c>
      <c r="I2704" s="115">
        <f t="shared" si="127"/>
        <v>1768003</v>
      </c>
      <c r="J2704" s="117">
        <v>2021</v>
      </c>
      <c r="K2704" s="139">
        <f t="shared" si="128"/>
        <v>2760015</v>
      </c>
    </row>
    <row r="2705" spans="2:11">
      <c r="B2705" s="137" t="s">
        <v>5850</v>
      </c>
      <c r="C2705" s="43" t="s">
        <v>1906</v>
      </c>
      <c r="D2705" s="46">
        <v>150</v>
      </c>
      <c r="E2705" s="24">
        <v>608.52</v>
      </c>
      <c r="F2705" s="19">
        <f t="shared" si="126"/>
        <v>91278</v>
      </c>
      <c r="G2705" s="119">
        <v>1462.5</v>
      </c>
      <c r="H2705" s="26">
        <v>303.49333333333334</v>
      </c>
      <c r="I2705" s="115">
        <f t="shared" si="127"/>
        <v>443859</v>
      </c>
      <c r="J2705" s="117">
        <v>2021</v>
      </c>
      <c r="K2705" s="139">
        <f t="shared" si="128"/>
        <v>535137</v>
      </c>
    </row>
    <row r="2706" spans="2:11">
      <c r="B2706" s="137" t="s">
        <v>1907</v>
      </c>
      <c r="C2706" s="43" t="s">
        <v>1696</v>
      </c>
      <c r="D2706" s="46">
        <v>140</v>
      </c>
      <c r="E2706" s="24">
        <v>4216.7714285714283</v>
      </c>
      <c r="F2706" s="19">
        <f t="shared" si="126"/>
        <v>590348</v>
      </c>
      <c r="G2706" s="119">
        <v>1267</v>
      </c>
      <c r="H2706" s="26">
        <v>3330.4364640883978</v>
      </c>
      <c r="I2706" s="115">
        <f t="shared" si="127"/>
        <v>4219663</v>
      </c>
      <c r="J2706" s="117">
        <v>2021</v>
      </c>
      <c r="K2706" s="139">
        <f t="shared" si="128"/>
        <v>4810011</v>
      </c>
    </row>
    <row r="2707" spans="2:11">
      <c r="B2707" s="137" t="s">
        <v>1908</v>
      </c>
      <c r="C2707" s="43" t="s">
        <v>1696</v>
      </c>
      <c r="D2707" s="46">
        <v>510</v>
      </c>
      <c r="E2707" s="24">
        <v>4286.5686274509808</v>
      </c>
      <c r="F2707" s="19">
        <f t="shared" si="126"/>
        <v>2186150</v>
      </c>
      <c r="G2707" s="119">
        <v>4972.5</v>
      </c>
      <c r="H2707" s="26">
        <v>1001.9014580191051</v>
      </c>
      <c r="I2707" s="115">
        <f t="shared" si="127"/>
        <v>4981955</v>
      </c>
      <c r="J2707" s="117">
        <v>2021</v>
      </c>
      <c r="K2707" s="139">
        <f t="shared" si="128"/>
        <v>7168105</v>
      </c>
    </row>
    <row r="2708" spans="2:11">
      <c r="B2708" s="137" t="s">
        <v>5851</v>
      </c>
      <c r="C2708" s="43" t="s">
        <v>1696</v>
      </c>
      <c r="D2708" s="46">
        <v>1410</v>
      </c>
      <c r="E2708" s="24">
        <v>2717.8652482269504</v>
      </c>
      <c r="F2708" s="19">
        <f t="shared" si="126"/>
        <v>3832190</v>
      </c>
      <c r="G2708" s="119">
        <v>15228</v>
      </c>
      <c r="H2708" s="26">
        <v>579.17809298660359</v>
      </c>
      <c r="I2708" s="115">
        <f t="shared" si="127"/>
        <v>8819724</v>
      </c>
      <c r="J2708" s="117">
        <v>2021</v>
      </c>
      <c r="K2708" s="139">
        <f t="shared" si="128"/>
        <v>12651914</v>
      </c>
    </row>
    <row r="2709" spans="2:11">
      <c r="B2709" s="137" t="s">
        <v>5852</v>
      </c>
      <c r="C2709" s="43" t="s">
        <v>1696</v>
      </c>
      <c r="D2709" s="46">
        <v>130</v>
      </c>
      <c r="E2709" s="24">
        <v>5272.8</v>
      </c>
      <c r="F2709" s="19">
        <f t="shared" si="126"/>
        <v>685464</v>
      </c>
      <c r="G2709" s="119">
        <v>1404</v>
      </c>
      <c r="H2709" s="26">
        <v>1952.8276353276353</v>
      </c>
      <c r="I2709" s="115">
        <f t="shared" si="127"/>
        <v>2741770</v>
      </c>
      <c r="J2709" s="117">
        <v>2021</v>
      </c>
      <c r="K2709" s="139">
        <f t="shared" si="128"/>
        <v>3427234</v>
      </c>
    </row>
    <row r="2710" spans="2:11">
      <c r="B2710" s="137" t="s">
        <v>1909</v>
      </c>
      <c r="C2710" s="43" t="s">
        <v>1698</v>
      </c>
      <c r="D2710" s="46">
        <v>740</v>
      </c>
      <c r="E2710" s="24">
        <v>7058.7689189189186</v>
      </c>
      <c r="F2710" s="19">
        <f t="shared" si="126"/>
        <v>5223489</v>
      </c>
      <c r="G2710" s="119">
        <v>15984</v>
      </c>
      <c r="H2710" s="26">
        <v>621.30411661661662</v>
      </c>
      <c r="I2710" s="115">
        <f t="shared" si="127"/>
        <v>9930925</v>
      </c>
      <c r="J2710" s="117">
        <v>2021</v>
      </c>
      <c r="K2710" s="139">
        <f t="shared" si="128"/>
        <v>15154414</v>
      </c>
    </row>
    <row r="2711" spans="2:11">
      <c r="B2711" s="137" t="s">
        <v>1910</v>
      </c>
      <c r="C2711" s="43" t="s">
        <v>1911</v>
      </c>
      <c r="D2711" s="46">
        <v>110</v>
      </c>
      <c r="E2711" s="24">
        <v>5754.1272727272726</v>
      </c>
      <c r="F2711" s="19">
        <f t="shared" si="126"/>
        <v>632954</v>
      </c>
      <c r="G2711" s="119">
        <v>2376</v>
      </c>
      <c r="H2711" s="26">
        <v>729.48653198653199</v>
      </c>
      <c r="I2711" s="115">
        <f t="shared" si="127"/>
        <v>1733260</v>
      </c>
      <c r="J2711" s="117">
        <v>2021</v>
      </c>
      <c r="K2711" s="139">
        <f t="shared" si="128"/>
        <v>2366214</v>
      </c>
    </row>
    <row r="2712" spans="2:11">
      <c r="B2712" s="137" t="s">
        <v>10122</v>
      </c>
      <c r="C2712" s="43" t="s">
        <v>1292</v>
      </c>
      <c r="D2712" s="46">
        <v>550</v>
      </c>
      <c r="E2712" s="24">
        <v>5180.0072727272727</v>
      </c>
      <c r="F2712" s="19">
        <f t="shared" si="126"/>
        <v>2849004</v>
      </c>
      <c r="G2712" s="119">
        <v>17820</v>
      </c>
      <c r="H2712" s="26">
        <v>407.76172839506171</v>
      </c>
      <c r="I2712" s="115">
        <f t="shared" si="127"/>
        <v>7266314</v>
      </c>
      <c r="J2712" s="117">
        <v>2021</v>
      </c>
      <c r="K2712" s="139">
        <f t="shared" si="128"/>
        <v>10115318</v>
      </c>
    </row>
    <row r="2713" spans="2:11">
      <c r="B2713" s="137" t="s">
        <v>10123</v>
      </c>
      <c r="C2713" s="43" t="s">
        <v>1292</v>
      </c>
      <c r="D2713" s="46">
        <v>130</v>
      </c>
      <c r="E2713" s="24">
        <v>36661.215384615381</v>
      </c>
      <c r="F2713" s="19">
        <f t="shared" si="126"/>
        <v>4765958</v>
      </c>
      <c r="G2713" s="119">
        <v>4212</v>
      </c>
      <c r="H2713" s="26">
        <v>2479.7359924026591</v>
      </c>
      <c r="I2713" s="115">
        <f t="shared" si="127"/>
        <v>10444648</v>
      </c>
      <c r="J2713" s="117">
        <v>2021</v>
      </c>
      <c r="K2713" s="139">
        <f t="shared" si="128"/>
        <v>15210606</v>
      </c>
    </row>
    <row r="2714" spans="2:11">
      <c r="B2714" s="137" t="s">
        <v>3668</v>
      </c>
      <c r="C2714" s="43" t="s">
        <v>3512</v>
      </c>
      <c r="D2714" s="46">
        <v>390</v>
      </c>
      <c r="E2714" s="24">
        <v>6888.0384615384619</v>
      </c>
      <c r="F2714" s="19">
        <f t="shared" si="126"/>
        <v>2686335</v>
      </c>
      <c r="G2714" s="119">
        <v>4212</v>
      </c>
      <c r="H2714" s="26">
        <v>786.12915479582148</v>
      </c>
      <c r="I2714" s="115">
        <f t="shared" si="127"/>
        <v>3311176</v>
      </c>
      <c r="J2714" s="117">
        <v>2021</v>
      </c>
      <c r="K2714" s="139">
        <f t="shared" si="128"/>
        <v>5997511</v>
      </c>
    </row>
    <row r="2715" spans="2:11">
      <c r="B2715" s="137" t="s">
        <v>1912</v>
      </c>
      <c r="C2715" s="43" t="s">
        <v>1257</v>
      </c>
      <c r="D2715" s="46">
        <v>150</v>
      </c>
      <c r="E2715" s="24">
        <v>16276.206666666667</v>
      </c>
      <c r="F2715" s="19">
        <f t="shared" si="126"/>
        <v>2441431</v>
      </c>
      <c r="G2715" s="119">
        <v>1462.5</v>
      </c>
      <c r="H2715" s="26">
        <v>3469.9582905982907</v>
      </c>
      <c r="I2715" s="115">
        <f t="shared" si="127"/>
        <v>5074814</v>
      </c>
      <c r="J2715" s="117">
        <v>2021</v>
      </c>
      <c r="K2715" s="139">
        <f t="shared" si="128"/>
        <v>7516245</v>
      </c>
    </row>
    <row r="2716" spans="2:11">
      <c r="B2716" s="137" t="s">
        <v>1913</v>
      </c>
      <c r="C2716" s="43" t="s">
        <v>1257</v>
      </c>
      <c r="D2716" s="46">
        <v>240</v>
      </c>
      <c r="E2716" s="24">
        <v>9363.25</v>
      </c>
      <c r="F2716" s="19">
        <f t="shared" si="126"/>
        <v>2247180</v>
      </c>
      <c r="G2716" s="119">
        <v>2340</v>
      </c>
      <c r="H2716" s="26">
        <v>1926.3111111111111</v>
      </c>
      <c r="I2716" s="115">
        <f t="shared" si="127"/>
        <v>4507568</v>
      </c>
      <c r="J2716" s="117">
        <v>2021</v>
      </c>
      <c r="K2716" s="139">
        <f t="shared" si="128"/>
        <v>6754748</v>
      </c>
    </row>
    <row r="2717" spans="2:11">
      <c r="B2717" s="137" t="s">
        <v>1914</v>
      </c>
      <c r="C2717" s="43" t="s">
        <v>1272</v>
      </c>
      <c r="D2717" s="46">
        <v>200</v>
      </c>
      <c r="E2717" s="24">
        <v>61883.955000000002</v>
      </c>
      <c r="F2717" s="19">
        <f t="shared" si="126"/>
        <v>12376791</v>
      </c>
      <c r="G2717" s="119">
        <v>3620</v>
      </c>
      <c r="H2717" s="26">
        <v>7510.1632596685085</v>
      </c>
      <c r="I2717" s="115">
        <f t="shared" si="127"/>
        <v>27186791</v>
      </c>
      <c r="J2717" s="117">
        <v>2021</v>
      </c>
      <c r="K2717" s="139">
        <f t="shared" si="128"/>
        <v>39563582</v>
      </c>
    </row>
    <row r="2718" spans="2:11">
      <c r="B2718" s="137" t="s">
        <v>5853</v>
      </c>
      <c r="C2718" s="43" t="s">
        <v>3512</v>
      </c>
      <c r="D2718" s="46">
        <v>130</v>
      </c>
      <c r="E2718" s="24">
        <v>15222.576923076924</v>
      </c>
      <c r="F2718" s="19">
        <f t="shared" si="126"/>
        <v>1978935</v>
      </c>
      <c r="G2718" s="119">
        <v>2353</v>
      </c>
      <c r="H2718" s="26">
        <v>0</v>
      </c>
      <c r="I2718" s="115">
        <f t="shared" si="127"/>
        <v>0</v>
      </c>
      <c r="J2718" s="117">
        <v>2021</v>
      </c>
      <c r="K2718" s="139">
        <f t="shared" si="128"/>
        <v>1978935</v>
      </c>
    </row>
    <row r="2719" spans="2:11">
      <c r="B2719" s="137" t="s">
        <v>5854</v>
      </c>
      <c r="C2719" s="43" t="s">
        <v>1915</v>
      </c>
      <c r="D2719" s="46">
        <v>280</v>
      </c>
      <c r="E2719" s="24">
        <v>18287.417857142857</v>
      </c>
      <c r="F2719" s="19">
        <f t="shared" si="126"/>
        <v>5120477</v>
      </c>
      <c r="G2719" s="119">
        <v>2730</v>
      </c>
      <c r="H2719" s="26">
        <v>1063.8835164835166</v>
      </c>
      <c r="I2719" s="115">
        <f t="shared" si="127"/>
        <v>2904402.0000000005</v>
      </c>
      <c r="J2719" s="117">
        <v>2021</v>
      </c>
      <c r="K2719" s="139">
        <f t="shared" si="128"/>
        <v>8024879</v>
      </c>
    </row>
    <row r="2720" spans="2:11">
      <c r="B2720" s="137" t="s">
        <v>5855</v>
      </c>
      <c r="C2720" s="43" t="s">
        <v>1915</v>
      </c>
      <c r="D2720" s="46">
        <v>100</v>
      </c>
      <c r="E2720" s="24">
        <v>59336.49</v>
      </c>
      <c r="F2720" s="19">
        <f t="shared" si="126"/>
        <v>5933649</v>
      </c>
      <c r="G2720" s="119">
        <v>975</v>
      </c>
      <c r="H2720" s="26">
        <v>1794.0697435897437</v>
      </c>
      <c r="I2720" s="115">
        <f t="shared" si="127"/>
        <v>1749218</v>
      </c>
      <c r="J2720" s="117">
        <v>2021</v>
      </c>
      <c r="K2720" s="139">
        <f t="shared" si="128"/>
        <v>7682867</v>
      </c>
    </row>
    <row r="2721" spans="2:11">
      <c r="B2721" s="137" t="s">
        <v>1916</v>
      </c>
      <c r="C2721" s="43" t="s">
        <v>1687</v>
      </c>
      <c r="D2721" s="46">
        <v>60</v>
      </c>
      <c r="E2721" s="24">
        <v>22280.333333333332</v>
      </c>
      <c r="F2721" s="19">
        <f t="shared" si="126"/>
        <v>1336820</v>
      </c>
      <c r="G2721" s="119">
        <v>3294</v>
      </c>
      <c r="H2721" s="26">
        <v>408.00546448087431</v>
      </c>
      <c r="I2721" s="115">
        <f t="shared" si="127"/>
        <v>1343970</v>
      </c>
      <c r="J2721" s="117">
        <v>2021</v>
      </c>
      <c r="K2721" s="139">
        <f t="shared" si="128"/>
        <v>2680790</v>
      </c>
    </row>
    <row r="2722" spans="2:11">
      <c r="B2722" s="137" t="s">
        <v>1917</v>
      </c>
      <c r="C2722" s="43" t="s">
        <v>1272</v>
      </c>
      <c r="D2722" s="46">
        <v>140</v>
      </c>
      <c r="E2722" s="24">
        <v>20288.242857142857</v>
      </c>
      <c r="F2722" s="19">
        <f t="shared" si="126"/>
        <v>2840354</v>
      </c>
      <c r="G2722" s="119">
        <v>2534</v>
      </c>
      <c r="H2722" s="26">
        <v>1692.343725335438</v>
      </c>
      <c r="I2722" s="115">
        <f t="shared" si="127"/>
        <v>4288399</v>
      </c>
      <c r="J2722" s="117">
        <v>2021</v>
      </c>
      <c r="K2722" s="139">
        <f t="shared" si="128"/>
        <v>7128753</v>
      </c>
    </row>
    <row r="2723" spans="2:11">
      <c r="B2723" s="137" t="s">
        <v>5856</v>
      </c>
      <c r="C2723" s="43" t="s">
        <v>1272</v>
      </c>
      <c r="D2723" s="46">
        <v>80</v>
      </c>
      <c r="E2723" s="24">
        <v>6308.7375000000002</v>
      </c>
      <c r="F2723" s="19">
        <f t="shared" si="126"/>
        <v>504699</v>
      </c>
      <c r="G2723" s="119">
        <v>1448</v>
      </c>
      <c r="H2723" s="26">
        <v>1254.6291436464089</v>
      </c>
      <c r="I2723" s="115">
        <f t="shared" si="127"/>
        <v>1816703</v>
      </c>
      <c r="J2723" s="117">
        <v>2021</v>
      </c>
      <c r="K2723" s="139">
        <f t="shared" si="128"/>
        <v>2321402</v>
      </c>
    </row>
    <row r="2724" spans="2:11">
      <c r="B2724" s="137" t="s">
        <v>1918</v>
      </c>
      <c r="C2724" s="43" t="s">
        <v>1329</v>
      </c>
      <c r="D2724" s="46">
        <v>340</v>
      </c>
      <c r="E2724" s="24">
        <v>4453.464705882353</v>
      </c>
      <c r="F2724" s="19">
        <f t="shared" si="126"/>
        <v>1514178</v>
      </c>
      <c r="G2724" s="119">
        <v>3315</v>
      </c>
      <c r="H2724" s="26">
        <v>1463.9692307692308</v>
      </c>
      <c r="I2724" s="115">
        <f t="shared" si="127"/>
        <v>4853058</v>
      </c>
      <c r="J2724" s="117">
        <v>2021</v>
      </c>
      <c r="K2724" s="139">
        <f t="shared" si="128"/>
        <v>6367236</v>
      </c>
    </row>
    <row r="2725" spans="2:11">
      <c r="B2725" s="137" t="s">
        <v>5857</v>
      </c>
      <c r="C2725" s="43" t="s">
        <v>1329</v>
      </c>
      <c r="D2725" s="46">
        <v>270</v>
      </c>
      <c r="E2725" s="24">
        <v>16828.240740740741</v>
      </c>
      <c r="F2725" s="19">
        <f t="shared" si="126"/>
        <v>4543625</v>
      </c>
      <c r="G2725" s="119">
        <v>2632.5</v>
      </c>
      <c r="H2725" s="26">
        <v>2271.963152896486</v>
      </c>
      <c r="I2725" s="115">
        <f t="shared" si="127"/>
        <v>5980942.9999999991</v>
      </c>
      <c r="J2725" s="117">
        <v>2021</v>
      </c>
      <c r="K2725" s="139">
        <f t="shared" si="128"/>
        <v>10524568</v>
      </c>
    </row>
    <row r="2726" spans="2:11">
      <c r="B2726" s="137" t="s">
        <v>5858</v>
      </c>
      <c r="C2726" s="43" t="s">
        <v>1331</v>
      </c>
      <c r="D2726" s="46">
        <v>240</v>
      </c>
      <c r="E2726" s="24">
        <v>21350.458333333332</v>
      </c>
      <c r="F2726" s="19">
        <f t="shared" si="126"/>
        <v>5124110</v>
      </c>
      <c r="G2726" s="119">
        <v>2340</v>
      </c>
      <c r="H2726" s="26">
        <v>1627.605982905983</v>
      </c>
      <c r="I2726" s="115">
        <f t="shared" si="127"/>
        <v>3808598</v>
      </c>
      <c r="J2726" s="117">
        <v>2021</v>
      </c>
      <c r="K2726" s="139">
        <f t="shared" si="128"/>
        <v>8932708</v>
      </c>
    </row>
    <row r="2727" spans="2:11">
      <c r="B2727" s="137" t="s">
        <v>5859</v>
      </c>
      <c r="C2727" s="43" t="s">
        <v>1331</v>
      </c>
      <c r="D2727" s="46">
        <v>200</v>
      </c>
      <c r="E2727" s="24">
        <v>10913.94</v>
      </c>
      <c r="F2727" s="19">
        <f t="shared" si="126"/>
        <v>2182788</v>
      </c>
      <c r="G2727" s="119">
        <v>1950</v>
      </c>
      <c r="H2727" s="26">
        <v>3077.7</v>
      </c>
      <c r="I2727" s="115">
        <f t="shared" si="127"/>
        <v>6001515</v>
      </c>
      <c r="J2727" s="117">
        <v>2021</v>
      </c>
      <c r="K2727" s="139">
        <f t="shared" si="128"/>
        <v>8184303</v>
      </c>
    </row>
    <row r="2728" spans="2:11">
      <c r="B2728" s="137" t="s">
        <v>5860</v>
      </c>
      <c r="C2728" s="43" t="s">
        <v>1332</v>
      </c>
      <c r="D2728" s="46">
        <v>100</v>
      </c>
      <c r="E2728" s="24">
        <v>22716.82</v>
      </c>
      <c r="F2728" s="19">
        <f t="shared" si="126"/>
        <v>2271682</v>
      </c>
      <c r="G2728" s="119">
        <v>1950</v>
      </c>
      <c r="H2728" s="26">
        <v>1855.5523076923077</v>
      </c>
      <c r="I2728" s="115">
        <f t="shared" si="127"/>
        <v>3618327</v>
      </c>
      <c r="J2728" s="117">
        <v>2021</v>
      </c>
      <c r="K2728" s="139">
        <f t="shared" si="128"/>
        <v>5890009</v>
      </c>
    </row>
    <row r="2729" spans="2:11">
      <c r="B2729" s="137" t="s">
        <v>5861</v>
      </c>
      <c r="C2729" s="43" t="s">
        <v>1332</v>
      </c>
      <c r="D2729" s="46">
        <v>100</v>
      </c>
      <c r="E2729" s="24">
        <v>11577.37</v>
      </c>
      <c r="F2729" s="19">
        <f t="shared" si="126"/>
        <v>1157737</v>
      </c>
      <c r="G2729" s="119">
        <v>1950</v>
      </c>
      <c r="H2729" s="26">
        <v>906.51589743589739</v>
      </c>
      <c r="I2729" s="115">
        <f t="shared" si="127"/>
        <v>1767706</v>
      </c>
      <c r="J2729" s="117">
        <v>2021</v>
      </c>
      <c r="K2729" s="139">
        <f t="shared" si="128"/>
        <v>2925443</v>
      </c>
    </row>
    <row r="2730" spans="2:11">
      <c r="B2730" s="137" t="s">
        <v>1919</v>
      </c>
      <c r="C2730" s="43" t="s">
        <v>1352</v>
      </c>
      <c r="D2730" s="46">
        <v>670</v>
      </c>
      <c r="E2730" s="24">
        <v>2566.7522388059701</v>
      </c>
      <c r="F2730" s="19">
        <f t="shared" si="126"/>
        <v>1719724</v>
      </c>
      <c r="G2730" s="119">
        <v>6532.5</v>
      </c>
      <c r="H2730" s="26">
        <v>979.47523918867205</v>
      </c>
      <c r="I2730" s="115">
        <f t="shared" si="127"/>
        <v>6398422</v>
      </c>
      <c r="J2730" s="117">
        <v>2021</v>
      </c>
      <c r="K2730" s="139">
        <f t="shared" si="128"/>
        <v>8118146</v>
      </c>
    </row>
    <row r="2731" spans="2:11">
      <c r="B2731" s="137" t="s">
        <v>5862</v>
      </c>
      <c r="C2731" s="43" t="s">
        <v>1352</v>
      </c>
      <c r="D2731" s="46">
        <v>100</v>
      </c>
      <c r="E2731" s="24">
        <v>4796.55</v>
      </c>
      <c r="F2731" s="19">
        <f t="shared" si="126"/>
        <v>479655</v>
      </c>
      <c r="G2731" s="119">
        <v>975</v>
      </c>
      <c r="H2731" s="26">
        <v>1572.0051282051281</v>
      </c>
      <c r="I2731" s="115">
        <f t="shared" si="127"/>
        <v>1532705</v>
      </c>
      <c r="J2731" s="117">
        <v>2021</v>
      </c>
      <c r="K2731" s="139">
        <f t="shared" si="128"/>
        <v>2012360</v>
      </c>
    </row>
    <row r="2732" spans="2:11">
      <c r="B2732" s="137" t="s">
        <v>1921</v>
      </c>
      <c r="C2732" s="43" t="s">
        <v>1338</v>
      </c>
      <c r="D2732" s="46">
        <v>300</v>
      </c>
      <c r="E2732" s="24">
        <v>10308.626666666667</v>
      </c>
      <c r="F2732" s="19">
        <f t="shared" si="126"/>
        <v>3092588</v>
      </c>
      <c r="G2732" s="119">
        <v>2925</v>
      </c>
      <c r="H2732" s="26">
        <v>1809.508376068376</v>
      </c>
      <c r="I2732" s="115">
        <f t="shared" si="127"/>
        <v>5292812</v>
      </c>
      <c r="J2732" s="117">
        <v>2021</v>
      </c>
      <c r="K2732" s="139">
        <f t="shared" si="128"/>
        <v>8385400</v>
      </c>
    </row>
    <row r="2733" spans="2:11">
      <c r="B2733" s="137" t="s">
        <v>1922</v>
      </c>
      <c r="C2733" s="43" t="s">
        <v>1338</v>
      </c>
      <c r="D2733" s="46">
        <v>190</v>
      </c>
      <c r="E2733" s="24">
        <v>6241.105263157895</v>
      </c>
      <c r="F2733" s="19">
        <f t="shared" si="126"/>
        <v>1185810</v>
      </c>
      <c r="G2733" s="119">
        <v>1852.5</v>
      </c>
      <c r="H2733" s="26">
        <v>1462.5322537112011</v>
      </c>
      <c r="I2733" s="115">
        <f t="shared" si="127"/>
        <v>2709341</v>
      </c>
      <c r="J2733" s="117">
        <v>2021</v>
      </c>
      <c r="K2733" s="139">
        <f t="shared" si="128"/>
        <v>3895151</v>
      </c>
    </row>
    <row r="2734" spans="2:11">
      <c r="B2734" s="137" t="s">
        <v>1923</v>
      </c>
      <c r="C2734" s="43" t="s">
        <v>1338</v>
      </c>
      <c r="D2734" s="46">
        <v>190</v>
      </c>
      <c r="E2734" s="24">
        <v>6241.105263157895</v>
      </c>
      <c r="F2734" s="19">
        <f t="shared" si="126"/>
        <v>1185810</v>
      </c>
      <c r="G2734" s="119">
        <v>1852.5</v>
      </c>
      <c r="H2734" s="26">
        <v>1462.5322537112011</v>
      </c>
      <c r="I2734" s="115">
        <f t="shared" si="127"/>
        <v>2709341</v>
      </c>
      <c r="J2734" s="117">
        <v>2021</v>
      </c>
      <c r="K2734" s="139">
        <f t="shared" si="128"/>
        <v>3895151</v>
      </c>
    </row>
    <row r="2735" spans="2:11">
      <c r="B2735" s="137" t="s">
        <v>5863</v>
      </c>
      <c r="C2735" s="43" t="s">
        <v>1920</v>
      </c>
      <c r="D2735" s="46">
        <v>70</v>
      </c>
      <c r="E2735" s="24">
        <v>3641.6</v>
      </c>
      <c r="F2735" s="19">
        <f t="shared" si="126"/>
        <v>254912</v>
      </c>
      <c r="G2735" s="119">
        <v>682.5</v>
      </c>
      <c r="H2735" s="26">
        <v>3592.523076923077</v>
      </c>
      <c r="I2735" s="115">
        <f t="shared" si="127"/>
        <v>2451897</v>
      </c>
      <c r="J2735" s="117">
        <v>2021</v>
      </c>
      <c r="K2735" s="139">
        <f t="shared" si="128"/>
        <v>2706809</v>
      </c>
    </row>
    <row r="2736" spans="2:11">
      <c r="B2736" s="137" t="s">
        <v>1924</v>
      </c>
      <c r="C2736" s="43" t="s">
        <v>1342</v>
      </c>
      <c r="D2736" s="46">
        <v>220</v>
      </c>
      <c r="E2736" s="24">
        <v>13430.931818181818</v>
      </c>
      <c r="F2736" s="19">
        <f t="shared" si="126"/>
        <v>2954805</v>
      </c>
      <c r="G2736" s="119">
        <v>4290</v>
      </c>
      <c r="H2736" s="26">
        <v>1098.1811188811189</v>
      </c>
      <c r="I2736" s="115">
        <f t="shared" si="127"/>
        <v>4711197</v>
      </c>
      <c r="J2736" s="117">
        <v>2021</v>
      </c>
      <c r="K2736" s="139">
        <f t="shared" si="128"/>
        <v>7666002</v>
      </c>
    </row>
    <row r="2737" spans="2:11">
      <c r="B2737" s="137" t="s">
        <v>1925</v>
      </c>
      <c r="C2737" s="43" t="s">
        <v>1342</v>
      </c>
      <c r="D2737" s="46">
        <v>180</v>
      </c>
      <c r="E2737" s="24">
        <v>8360.0166666666664</v>
      </c>
      <c r="F2737" s="19">
        <f t="shared" si="126"/>
        <v>1504803</v>
      </c>
      <c r="G2737" s="119">
        <v>3510</v>
      </c>
      <c r="H2737" s="26">
        <v>1279.7396011396011</v>
      </c>
      <c r="I2737" s="115">
        <f t="shared" si="127"/>
        <v>4491886</v>
      </c>
      <c r="J2737" s="117">
        <v>2021</v>
      </c>
      <c r="K2737" s="139">
        <f t="shared" si="128"/>
        <v>5996689</v>
      </c>
    </row>
    <row r="2738" spans="2:11">
      <c r="B2738" s="137" t="s">
        <v>1926</v>
      </c>
      <c r="C2738" s="43" t="s">
        <v>1927</v>
      </c>
      <c r="D2738" s="46">
        <v>310</v>
      </c>
      <c r="E2738" s="24">
        <v>2222.7129032258063</v>
      </c>
      <c r="F2738" s="19">
        <f t="shared" si="126"/>
        <v>689040.99999999988</v>
      </c>
      <c r="G2738" s="119">
        <v>3348</v>
      </c>
      <c r="H2738" s="26">
        <v>700.14545997610514</v>
      </c>
      <c r="I2738" s="115">
        <f t="shared" si="127"/>
        <v>2344087</v>
      </c>
      <c r="J2738" s="117">
        <v>2021</v>
      </c>
      <c r="K2738" s="139">
        <f t="shared" si="128"/>
        <v>3033128</v>
      </c>
    </row>
    <row r="2739" spans="2:11">
      <c r="B2739" s="137" t="s">
        <v>1928</v>
      </c>
      <c r="C2739" s="43" t="s">
        <v>1927</v>
      </c>
      <c r="D2739" s="46">
        <v>310</v>
      </c>
      <c r="E2739" s="24">
        <v>2222.7129032258063</v>
      </c>
      <c r="F2739" s="19">
        <f t="shared" si="126"/>
        <v>689040.99999999988</v>
      </c>
      <c r="G2739" s="119">
        <v>3348</v>
      </c>
      <c r="H2739" s="26">
        <v>700.14545997610514</v>
      </c>
      <c r="I2739" s="115">
        <f t="shared" si="127"/>
        <v>2344087</v>
      </c>
      <c r="J2739" s="117">
        <v>2021</v>
      </c>
      <c r="K2739" s="139">
        <f t="shared" si="128"/>
        <v>3033128</v>
      </c>
    </row>
    <row r="2740" spans="2:11">
      <c r="B2740" s="137" t="s">
        <v>1929</v>
      </c>
      <c r="C2740" s="43" t="s">
        <v>340</v>
      </c>
      <c r="D2740" s="46">
        <v>440</v>
      </c>
      <c r="E2740" s="24">
        <v>5754.6113636363634</v>
      </c>
      <c r="F2740" s="19">
        <f t="shared" si="126"/>
        <v>2532029</v>
      </c>
      <c r="G2740" s="119">
        <v>4290</v>
      </c>
      <c r="H2740" s="26">
        <v>1683.5449883449883</v>
      </c>
      <c r="I2740" s="115">
        <f t="shared" si="127"/>
        <v>7222408</v>
      </c>
      <c r="J2740" s="117">
        <v>2021</v>
      </c>
      <c r="K2740" s="139">
        <f t="shared" si="128"/>
        <v>9754437</v>
      </c>
    </row>
    <row r="2741" spans="2:11">
      <c r="B2741" s="137" t="s">
        <v>5864</v>
      </c>
      <c r="C2741" s="43" t="s">
        <v>341</v>
      </c>
      <c r="D2741" s="46">
        <v>290</v>
      </c>
      <c r="E2741" s="24">
        <v>778.73103448275867</v>
      </c>
      <c r="F2741" s="19">
        <f t="shared" si="126"/>
        <v>225832.00000000003</v>
      </c>
      <c r="G2741" s="119">
        <v>2827.5</v>
      </c>
      <c r="H2741" s="26">
        <v>0</v>
      </c>
      <c r="I2741" s="115">
        <f t="shared" si="127"/>
        <v>0</v>
      </c>
      <c r="J2741" s="117">
        <v>2021</v>
      </c>
      <c r="K2741" s="139">
        <f t="shared" si="128"/>
        <v>225832</v>
      </c>
    </row>
    <row r="2742" spans="2:11">
      <c r="B2742" s="137" t="s">
        <v>5865</v>
      </c>
      <c r="C2742" s="43" t="s">
        <v>3512</v>
      </c>
      <c r="D2742" s="46">
        <v>230</v>
      </c>
      <c r="E2742" s="24">
        <v>7514.4478260869564</v>
      </c>
      <c r="F2742" s="19">
        <f t="shared" si="126"/>
        <v>1728323</v>
      </c>
      <c r="G2742" s="119">
        <v>4968</v>
      </c>
      <c r="H2742" s="26">
        <v>0</v>
      </c>
      <c r="I2742" s="115">
        <f t="shared" si="127"/>
        <v>0</v>
      </c>
      <c r="J2742" s="117">
        <v>2021</v>
      </c>
      <c r="K2742" s="139">
        <f t="shared" si="128"/>
        <v>1728323</v>
      </c>
    </row>
    <row r="2743" spans="2:11">
      <c r="B2743" s="137" t="s">
        <v>5866</v>
      </c>
      <c r="C2743" s="43" t="s">
        <v>1292</v>
      </c>
      <c r="D2743" s="46">
        <v>130</v>
      </c>
      <c r="E2743" s="24">
        <v>24043.415384615386</v>
      </c>
      <c r="F2743" s="19">
        <f t="shared" si="126"/>
        <v>3125644</v>
      </c>
      <c r="G2743" s="119">
        <v>2808</v>
      </c>
      <c r="H2743" s="26">
        <v>1714.3051994301995</v>
      </c>
      <c r="I2743" s="115">
        <f t="shared" si="127"/>
        <v>4813769</v>
      </c>
      <c r="J2743" s="117">
        <v>2021</v>
      </c>
      <c r="K2743" s="139">
        <f t="shared" si="128"/>
        <v>7939413</v>
      </c>
    </row>
    <row r="2744" spans="2:11">
      <c r="B2744" s="137" t="s">
        <v>5867</v>
      </c>
      <c r="C2744" s="43" t="s">
        <v>3512</v>
      </c>
      <c r="D2744" s="46">
        <v>310</v>
      </c>
      <c r="E2744" s="24">
        <v>16883.712903225805</v>
      </c>
      <c r="F2744" s="19">
        <f t="shared" si="126"/>
        <v>5233951</v>
      </c>
      <c r="G2744" s="119">
        <v>3022.5</v>
      </c>
      <c r="H2744" s="26">
        <v>0</v>
      </c>
      <c r="I2744" s="115">
        <f t="shared" si="127"/>
        <v>0</v>
      </c>
      <c r="J2744" s="117">
        <v>2021</v>
      </c>
      <c r="K2744" s="139">
        <f t="shared" si="128"/>
        <v>5233951</v>
      </c>
    </row>
    <row r="2745" spans="2:11">
      <c r="B2745" s="137" t="s">
        <v>5868</v>
      </c>
      <c r="C2745" s="43" t="s">
        <v>1930</v>
      </c>
      <c r="D2745" s="46">
        <v>540</v>
      </c>
      <c r="E2745" s="24">
        <v>16576.159259259261</v>
      </c>
      <c r="F2745" s="19">
        <f t="shared" si="126"/>
        <v>8951126</v>
      </c>
      <c r="G2745" s="119">
        <v>5265</v>
      </c>
      <c r="H2745" s="26">
        <v>1794.217853751187</v>
      </c>
      <c r="I2745" s="115">
        <f t="shared" si="127"/>
        <v>9446557</v>
      </c>
      <c r="J2745" s="117">
        <v>2021</v>
      </c>
      <c r="K2745" s="139">
        <f t="shared" si="128"/>
        <v>18397683</v>
      </c>
    </row>
    <row r="2746" spans="2:11">
      <c r="B2746" s="137" t="s">
        <v>5869</v>
      </c>
      <c r="C2746" s="43" t="s">
        <v>1313</v>
      </c>
      <c r="D2746" s="46">
        <v>210</v>
      </c>
      <c r="E2746" s="24">
        <v>17126.766666666666</v>
      </c>
      <c r="F2746" s="19">
        <f t="shared" si="126"/>
        <v>3596621</v>
      </c>
      <c r="G2746" s="119">
        <v>1900.5</v>
      </c>
      <c r="H2746" s="26">
        <v>2554.5930018416207</v>
      </c>
      <c r="I2746" s="115">
        <f t="shared" si="127"/>
        <v>4855004</v>
      </c>
      <c r="J2746" s="117">
        <v>2021</v>
      </c>
      <c r="K2746" s="139">
        <f t="shared" si="128"/>
        <v>8451625</v>
      </c>
    </row>
    <row r="2747" spans="2:11">
      <c r="B2747" s="137" t="s">
        <v>5870</v>
      </c>
      <c r="C2747" s="43" t="s">
        <v>1313</v>
      </c>
      <c r="D2747" s="46">
        <v>100</v>
      </c>
      <c r="E2747" s="24">
        <v>45714.53</v>
      </c>
      <c r="F2747" s="19">
        <f t="shared" si="126"/>
        <v>4571453</v>
      </c>
      <c r="G2747" s="119">
        <v>2715</v>
      </c>
      <c r="H2747" s="26">
        <v>1787.6066298342541</v>
      </c>
      <c r="I2747" s="115">
        <f t="shared" si="127"/>
        <v>4853352</v>
      </c>
      <c r="J2747" s="117">
        <v>2021</v>
      </c>
      <c r="K2747" s="139">
        <f t="shared" si="128"/>
        <v>9424805</v>
      </c>
    </row>
    <row r="2748" spans="2:11">
      <c r="B2748" s="137" t="s">
        <v>1931</v>
      </c>
      <c r="C2748" s="43" t="s">
        <v>1671</v>
      </c>
      <c r="D2748" s="46">
        <v>240</v>
      </c>
      <c r="E2748" s="24">
        <v>13193.262500000001</v>
      </c>
      <c r="F2748" s="19">
        <f t="shared" si="126"/>
        <v>3166383</v>
      </c>
      <c r="G2748" s="119">
        <v>2340</v>
      </c>
      <c r="H2748" s="26">
        <v>0</v>
      </c>
      <c r="I2748" s="115">
        <f t="shared" si="127"/>
        <v>0</v>
      </c>
      <c r="J2748" s="117">
        <v>2021</v>
      </c>
      <c r="K2748" s="139">
        <f t="shared" si="128"/>
        <v>3166383</v>
      </c>
    </row>
    <row r="2749" spans="2:11">
      <c r="B2749" s="137" t="s">
        <v>5871</v>
      </c>
      <c r="C2749" s="43" t="s">
        <v>1669</v>
      </c>
      <c r="D2749" s="46">
        <v>110</v>
      </c>
      <c r="E2749" s="24">
        <v>62888.172727272729</v>
      </c>
      <c r="F2749" s="19">
        <f t="shared" si="126"/>
        <v>6917699</v>
      </c>
      <c r="G2749" s="119">
        <v>1072.5</v>
      </c>
      <c r="H2749" s="26">
        <v>0</v>
      </c>
      <c r="I2749" s="115">
        <f t="shared" si="127"/>
        <v>0</v>
      </c>
      <c r="J2749" s="117">
        <v>2021</v>
      </c>
      <c r="K2749" s="139">
        <f t="shared" si="128"/>
        <v>6917699</v>
      </c>
    </row>
    <row r="2750" spans="2:11">
      <c r="B2750" s="137" t="s">
        <v>3669</v>
      </c>
      <c r="C2750" s="43" t="s">
        <v>3512</v>
      </c>
      <c r="D2750" s="46">
        <v>210</v>
      </c>
      <c r="E2750" s="24">
        <v>8068.2619047619046</v>
      </c>
      <c r="F2750" s="19">
        <f t="shared" si="126"/>
        <v>1694335</v>
      </c>
      <c r="G2750" s="119">
        <v>2048</v>
      </c>
      <c r="H2750" s="26">
        <v>770.35498046875</v>
      </c>
      <c r="I2750" s="115">
        <f t="shared" si="127"/>
        <v>1577687</v>
      </c>
      <c r="J2750" s="117">
        <v>2021</v>
      </c>
      <c r="K2750" s="139">
        <f t="shared" si="128"/>
        <v>3272022</v>
      </c>
    </row>
    <row r="2751" spans="2:11">
      <c r="B2751" s="137" t="s">
        <v>3670</v>
      </c>
      <c r="C2751" s="43" t="s">
        <v>3512</v>
      </c>
      <c r="D2751" s="46">
        <v>170</v>
      </c>
      <c r="E2751" s="24">
        <v>8068.2647058823532</v>
      </c>
      <c r="F2751" s="19">
        <f t="shared" si="126"/>
        <v>1371605</v>
      </c>
      <c r="G2751" s="119">
        <v>1658</v>
      </c>
      <c r="H2751" s="26">
        <v>770.31061519903494</v>
      </c>
      <c r="I2751" s="115">
        <f t="shared" si="127"/>
        <v>1277175</v>
      </c>
      <c r="J2751" s="117">
        <v>2021</v>
      </c>
      <c r="K2751" s="139">
        <f t="shared" si="128"/>
        <v>2648780</v>
      </c>
    </row>
    <row r="2752" spans="2:11">
      <c r="B2752" s="137" t="s">
        <v>1932</v>
      </c>
      <c r="C2752" s="43" t="s">
        <v>1933</v>
      </c>
      <c r="D2752" s="46">
        <v>170</v>
      </c>
      <c r="E2752" s="24">
        <v>34932.917647058821</v>
      </c>
      <c r="F2752" s="19">
        <f t="shared" si="126"/>
        <v>5938596</v>
      </c>
      <c r="G2752" s="119">
        <v>1657.5</v>
      </c>
      <c r="H2752" s="26">
        <v>0</v>
      </c>
      <c r="I2752" s="115">
        <f t="shared" si="127"/>
        <v>0</v>
      </c>
      <c r="J2752" s="117">
        <v>2021</v>
      </c>
      <c r="K2752" s="139">
        <f t="shared" si="128"/>
        <v>5938596</v>
      </c>
    </row>
    <row r="2753" spans="2:11">
      <c r="B2753" s="137" t="s">
        <v>3671</v>
      </c>
      <c r="C2753" s="43" t="s">
        <v>3512</v>
      </c>
      <c r="D2753" s="46">
        <v>100</v>
      </c>
      <c r="E2753" s="24">
        <v>26088.71</v>
      </c>
      <c r="F2753" s="19">
        <f t="shared" si="126"/>
        <v>2608871</v>
      </c>
      <c r="G2753" s="119">
        <v>5920</v>
      </c>
      <c r="H2753" s="26">
        <v>508.50743243243244</v>
      </c>
      <c r="I2753" s="115">
        <f t="shared" si="127"/>
        <v>3010364</v>
      </c>
      <c r="J2753" s="117">
        <v>2021</v>
      </c>
      <c r="K2753" s="139">
        <f t="shared" si="128"/>
        <v>5619235</v>
      </c>
    </row>
    <row r="2754" spans="2:11">
      <c r="B2754" s="137" t="s">
        <v>1934</v>
      </c>
      <c r="C2754" s="43" t="s">
        <v>1933</v>
      </c>
      <c r="D2754" s="46">
        <v>170</v>
      </c>
      <c r="E2754" s="24">
        <v>34932.917647058821</v>
      </c>
      <c r="F2754" s="19">
        <f t="shared" si="126"/>
        <v>5938596</v>
      </c>
      <c r="G2754" s="119">
        <v>1657.5</v>
      </c>
      <c r="H2754" s="26">
        <v>0</v>
      </c>
      <c r="I2754" s="115">
        <f t="shared" si="127"/>
        <v>0</v>
      </c>
      <c r="J2754" s="117">
        <v>2021</v>
      </c>
      <c r="K2754" s="139">
        <f t="shared" si="128"/>
        <v>5938596</v>
      </c>
    </row>
    <row r="2755" spans="2:11">
      <c r="B2755" s="137" t="s">
        <v>5872</v>
      </c>
      <c r="C2755" s="43" t="s">
        <v>1662</v>
      </c>
      <c r="D2755" s="46">
        <v>90</v>
      </c>
      <c r="E2755" s="24">
        <v>17687.755555555555</v>
      </c>
      <c r="F2755" s="19">
        <f t="shared" si="126"/>
        <v>1591898</v>
      </c>
      <c r="G2755" s="119">
        <v>5328</v>
      </c>
      <c r="H2755" s="26">
        <v>0</v>
      </c>
      <c r="I2755" s="115">
        <f t="shared" si="127"/>
        <v>0</v>
      </c>
      <c r="J2755" s="117">
        <v>2021</v>
      </c>
      <c r="K2755" s="139">
        <f t="shared" si="128"/>
        <v>1591898</v>
      </c>
    </row>
    <row r="2756" spans="2:11">
      <c r="B2756" s="137" t="s">
        <v>5873</v>
      </c>
      <c r="C2756" s="43" t="s">
        <v>1935</v>
      </c>
      <c r="D2756" s="46">
        <v>90</v>
      </c>
      <c r="E2756" s="24">
        <v>8375.0222222222219</v>
      </c>
      <c r="F2756" s="19">
        <f t="shared" si="126"/>
        <v>753752</v>
      </c>
      <c r="G2756" s="119">
        <v>2916</v>
      </c>
      <c r="H2756" s="26">
        <v>0</v>
      </c>
      <c r="I2756" s="115">
        <f t="shared" si="127"/>
        <v>0</v>
      </c>
      <c r="J2756" s="117">
        <v>2021</v>
      </c>
      <c r="K2756" s="139">
        <f t="shared" si="128"/>
        <v>753752</v>
      </c>
    </row>
    <row r="2757" spans="2:11">
      <c r="B2757" s="137" t="s">
        <v>5874</v>
      </c>
      <c r="C2757" s="43" t="s">
        <v>1935</v>
      </c>
      <c r="D2757" s="46">
        <v>90</v>
      </c>
      <c r="E2757" s="24">
        <v>5407.5333333333338</v>
      </c>
      <c r="F2757" s="19">
        <f t="shared" si="126"/>
        <v>486678.00000000006</v>
      </c>
      <c r="G2757" s="119">
        <v>2916</v>
      </c>
      <c r="H2757" s="26">
        <v>0</v>
      </c>
      <c r="I2757" s="115">
        <f t="shared" si="127"/>
        <v>0</v>
      </c>
      <c r="J2757" s="117">
        <v>2021</v>
      </c>
      <c r="K2757" s="139">
        <f t="shared" si="128"/>
        <v>486678</v>
      </c>
    </row>
    <row r="2758" spans="2:11">
      <c r="B2758" s="137" t="s">
        <v>5875</v>
      </c>
      <c r="C2758" s="43" t="s">
        <v>3512</v>
      </c>
      <c r="D2758" s="46">
        <v>110</v>
      </c>
      <c r="E2758" s="24">
        <v>15222.581818181818</v>
      </c>
      <c r="F2758" s="19">
        <f t="shared" si="126"/>
        <v>1674484</v>
      </c>
      <c r="G2758" s="119">
        <v>3256</v>
      </c>
      <c r="H2758" s="26">
        <v>0</v>
      </c>
      <c r="I2758" s="115">
        <f t="shared" si="127"/>
        <v>0</v>
      </c>
      <c r="J2758" s="117">
        <v>2021</v>
      </c>
      <c r="K2758" s="139">
        <f t="shared" si="128"/>
        <v>1674484</v>
      </c>
    </row>
    <row r="2759" spans="2:11">
      <c r="B2759" s="137" t="s">
        <v>1936</v>
      </c>
      <c r="C2759" s="43" t="s">
        <v>1937</v>
      </c>
      <c r="D2759" s="46">
        <v>260</v>
      </c>
      <c r="E2759" s="24">
        <v>27653.657692307694</v>
      </c>
      <c r="F2759" s="19">
        <f t="shared" si="126"/>
        <v>7189951</v>
      </c>
      <c r="G2759" s="119">
        <v>3848</v>
      </c>
      <c r="H2759" s="26">
        <v>0</v>
      </c>
      <c r="I2759" s="115">
        <f t="shared" si="127"/>
        <v>0</v>
      </c>
      <c r="J2759" s="117">
        <v>2021</v>
      </c>
      <c r="K2759" s="139">
        <f t="shared" si="128"/>
        <v>7189951</v>
      </c>
    </row>
    <row r="2760" spans="2:11">
      <c r="B2760" s="137" t="s">
        <v>5876</v>
      </c>
      <c r="C2760" s="43" t="s">
        <v>3512</v>
      </c>
      <c r="D2760" s="46">
        <v>70</v>
      </c>
      <c r="E2760" s="24">
        <v>13071.371428571429</v>
      </c>
      <c r="F2760" s="19">
        <f t="shared" si="126"/>
        <v>914996</v>
      </c>
      <c r="G2760" s="119">
        <v>3843</v>
      </c>
      <c r="H2760" s="26">
        <v>0</v>
      </c>
      <c r="I2760" s="115">
        <f t="shared" si="127"/>
        <v>0</v>
      </c>
      <c r="J2760" s="117">
        <v>2021</v>
      </c>
      <c r="K2760" s="139">
        <f t="shared" si="128"/>
        <v>914996</v>
      </c>
    </row>
    <row r="2761" spans="2:11">
      <c r="B2761" s="137" t="s">
        <v>1939</v>
      </c>
      <c r="C2761" s="43" t="s">
        <v>1636</v>
      </c>
      <c r="D2761" s="46">
        <v>80</v>
      </c>
      <c r="E2761" s="24">
        <v>97176.875</v>
      </c>
      <c r="F2761" s="19">
        <f t="shared" si="126"/>
        <v>7774150</v>
      </c>
      <c r="G2761" s="119">
        <v>780</v>
      </c>
      <c r="H2761" s="26">
        <v>0</v>
      </c>
      <c r="I2761" s="115">
        <f t="shared" si="127"/>
        <v>0</v>
      </c>
      <c r="J2761" s="117">
        <v>2021</v>
      </c>
      <c r="K2761" s="139">
        <f t="shared" si="128"/>
        <v>7774150</v>
      </c>
    </row>
    <row r="2762" spans="2:11">
      <c r="B2762" s="137" t="s">
        <v>3672</v>
      </c>
      <c r="C2762" s="43" t="s">
        <v>3512</v>
      </c>
      <c r="D2762" s="46">
        <v>130</v>
      </c>
      <c r="E2762" s="24">
        <v>6388.0538461538463</v>
      </c>
      <c r="F2762" s="19">
        <f t="shared" si="126"/>
        <v>830447</v>
      </c>
      <c r="G2762" s="119">
        <v>1268</v>
      </c>
      <c r="H2762" s="26">
        <v>602.03943217665619</v>
      </c>
      <c r="I2762" s="115">
        <f t="shared" si="127"/>
        <v>763386</v>
      </c>
      <c r="J2762" s="117">
        <v>2021</v>
      </c>
      <c r="K2762" s="139">
        <f t="shared" si="128"/>
        <v>1593833</v>
      </c>
    </row>
    <row r="2763" spans="2:11">
      <c r="B2763" s="137" t="s">
        <v>1940</v>
      </c>
      <c r="C2763" s="43" t="s">
        <v>1638</v>
      </c>
      <c r="D2763" s="46">
        <v>60</v>
      </c>
      <c r="E2763" s="24">
        <v>75843.350000000006</v>
      </c>
      <c r="F2763" s="19">
        <f t="shared" si="126"/>
        <v>4550601</v>
      </c>
      <c r="G2763" s="119">
        <v>1086</v>
      </c>
      <c r="H2763" s="26">
        <v>0</v>
      </c>
      <c r="I2763" s="115">
        <f t="shared" si="127"/>
        <v>0</v>
      </c>
      <c r="J2763" s="117">
        <v>2021</v>
      </c>
      <c r="K2763" s="139">
        <f t="shared" si="128"/>
        <v>4550601</v>
      </c>
    </row>
    <row r="2764" spans="2:11">
      <c r="B2764" s="137" t="s">
        <v>1941</v>
      </c>
      <c r="C2764" s="43" t="s">
        <v>1638</v>
      </c>
      <c r="D2764" s="46">
        <v>70</v>
      </c>
      <c r="E2764" s="24">
        <v>22334.285714285714</v>
      </c>
      <c r="F2764" s="19">
        <f t="shared" ref="F2764:F2827" si="129">IFERROR(D2764*E2764,0)</f>
        <v>1563400</v>
      </c>
      <c r="G2764" s="119">
        <v>1267</v>
      </c>
      <c r="H2764" s="26">
        <v>0</v>
      </c>
      <c r="I2764" s="115">
        <f t="shared" ref="I2764:I2827" si="130">IFERROR(G2764*H2764,"")</f>
        <v>0</v>
      </c>
      <c r="J2764" s="117">
        <v>2021</v>
      </c>
      <c r="K2764" s="139">
        <f t="shared" ref="K2764:K2827" si="131">IFERROR(ROUND((F2764+I2764),0),0)</f>
        <v>1563400</v>
      </c>
    </row>
    <row r="2765" spans="2:11">
      <c r="B2765" s="137" t="s">
        <v>1942</v>
      </c>
      <c r="C2765" s="43" t="s">
        <v>1943</v>
      </c>
      <c r="D2765" s="46">
        <v>170</v>
      </c>
      <c r="E2765" s="24">
        <v>38229.147058823532</v>
      </c>
      <c r="F2765" s="19">
        <f t="shared" si="129"/>
        <v>6498955</v>
      </c>
      <c r="G2765" s="119">
        <v>1657.5</v>
      </c>
      <c r="H2765" s="26">
        <v>0</v>
      </c>
      <c r="I2765" s="115">
        <f t="shared" si="130"/>
        <v>0</v>
      </c>
      <c r="J2765" s="117">
        <v>2021</v>
      </c>
      <c r="K2765" s="139">
        <f t="shared" si="131"/>
        <v>6498955</v>
      </c>
    </row>
    <row r="2766" spans="2:11">
      <c r="B2766" s="137" t="s">
        <v>1944</v>
      </c>
      <c r="C2766" s="43" t="s">
        <v>1943</v>
      </c>
      <c r="D2766" s="46">
        <v>260</v>
      </c>
      <c r="E2766" s="24">
        <v>15581.057692307691</v>
      </c>
      <c r="F2766" s="19">
        <f t="shared" si="129"/>
        <v>4051075</v>
      </c>
      <c r="G2766" s="119">
        <v>2535</v>
      </c>
      <c r="H2766" s="26">
        <v>0</v>
      </c>
      <c r="I2766" s="115">
        <f t="shared" si="130"/>
        <v>0</v>
      </c>
      <c r="J2766" s="117">
        <v>2021</v>
      </c>
      <c r="K2766" s="139">
        <f t="shared" si="131"/>
        <v>4051075</v>
      </c>
    </row>
    <row r="2767" spans="2:11">
      <c r="B2767" s="137" t="s">
        <v>5877</v>
      </c>
      <c r="C2767" s="43" t="s">
        <v>1662</v>
      </c>
      <c r="D2767" s="46">
        <v>140</v>
      </c>
      <c r="E2767" s="24">
        <v>166435.85714285713</v>
      </c>
      <c r="F2767" s="19">
        <f t="shared" si="129"/>
        <v>23301020</v>
      </c>
      <c r="G2767" s="119">
        <v>8288</v>
      </c>
      <c r="H2767" s="26">
        <v>0</v>
      </c>
      <c r="I2767" s="115">
        <f t="shared" si="130"/>
        <v>0</v>
      </c>
      <c r="J2767" s="117">
        <v>2021</v>
      </c>
      <c r="K2767" s="139">
        <f t="shared" si="131"/>
        <v>23301020</v>
      </c>
    </row>
    <row r="2768" spans="2:11">
      <c r="B2768" s="137" t="s">
        <v>1945</v>
      </c>
      <c r="C2768" s="43" t="s">
        <v>1618</v>
      </c>
      <c r="D2768" s="46">
        <v>230</v>
      </c>
      <c r="E2768" s="24">
        <v>31001.847826086956</v>
      </c>
      <c r="F2768" s="19">
        <f t="shared" si="129"/>
        <v>7130425</v>
      </c>
      <c r="G2768" s="119">
        <v>2242.5</v>
      </c>
      <c r="H2768" s="26">
        <v>2353.1375696767</v>
      </c>
      <c r="I2768" s="115">
        <f t="shared" si="130"/>
        <v>5276911</v>
      </c>
      <c r="J2768" s="117">
        <v>2021</v>
      </c>
      <c r="K2768" s="139">
        <f t="shared" si="131"/>
        <v>12407336</v>
      </c>
    </row>
    <row r="2769" spans="2:11">
      <c r="B2769" s="137" t="s">
        <v>1946</v>
      </c>
      <c r="C2769" s="43" t="s">
        <v>1618</v>
      </c>
      <c r="D2769" s="46">
        <v>410</v>
      </c>
      <c r="E2769" s="24">
        <v>17500.565853658536</v>
      </c>
      <c r="F2769" s="19">
        <f t="shared" si="129"/>
        <v>7175232</v>
      </c>
      <c r="G2769" s="119">
        <v>3997.5</v>
      </c>
      <c r="H2769" s="26">
        <v>1567.0146341463415</v>
      </c>
      <c r="I2769" s="115">
        <f t="shared" si="130"/>
        <v>6264141</v>
      </c>
      <c r="J2769" s="117">
        <v>2021</v>
      </c>
      <c r="K2769" s="139">
        <f t="shared" si="131"/>
        <v>13439373</v>
      </c>
    </row>
    <row r="2770" spans="2:11">
      <c r="B2770" s="137" t="s">
        <v>1947</v>
      </c>
      <c r="C2770" s="43" t="s">
        <v>1948</v>
      </c>
      <c r="D2770" s="46">
        <v>120</v>
      </c>
      <c r="E2770" s="24">
        <v>9081.7416666666668</v>
      </c>
      <c r="F2770" s="19">
        <f t="shared" si="129"/>
        <v>1089809</v>
      </c>
      <c r="G2770" s="119">
        <v>1170</v>
      </c>
      <c r="H2770" s="26">
        <v>1421.6777777777777</v>
      </c>
      <c r="I2770" s="115">
        <f t="shared" si="130"/>
        <v>1663363</v>
      </c>
      <c r="J2770" s="117">
        <v>2021</v>
      </c>
      <c r="K2770" s="139">
        <f t="shared" si="131"/>
        <v>2753172</v>
      </c>
    </row>
    <row r="2771" spans="2:11">
      <c r="B2771" s="137" t="s">
        <v>1949</v>
      </c>
      <c r="C2771" s="43" t="s">
        <v>1948</v>
      </c>
      <c r="D2771" s="46">
        <v>120</v>
      </c>
      <c r="E2771" s="24">
        <v>9081.7416666666668</v>
      </c>
      <c r="F2771" s="19">
        <f t="shared" si="129"/>
        <v>1089809</v>
      </c>
      <c r="G2771" s="119">
        <v>1170</v>
      </c>
      <c r="H2771" s="26">
        <v>1421.6777777777777</v>
      </c>
      <c r="I2771" s="115">
        <f t="shared" si="130"/>
        <v>1663363</v>
      </c>
      <c r="J2771" s="117">
        <v>2021</v>
      </c>
      <c r="K2771" s="139">
        <f t="shared" si="131"/>
        <v>2753172</v>
      </c>
    </row>
    <row r="2772" spans="2:11">
      <c r="B2772" s="137" t="s">
        <v>1950</v>
      </c>
      <c r="C2772" s="43" t="s">
        <v>1948</v>
      </c>
      <c r="D2772" s="46">
        <v>470</v>
      </c>
      <c r="E2772" s="24">
        <v>8316.1</v>
      </c>
      <c r="F2772" s="19">
        <f t="shared" si="129"/>
        <v>3908567</v>
      </c>
      <c r="G2772" s="119">
        <v>4582.5</v>
      </c>
      <c r="H2772" s="26">
        <v>689.0450627386798</v>
      </c>
      <c r="I2772" s="115">
        <f t="shared" si="130"/>
        <v>3157549</v>
      </c>
      <c r="J2772" s="117">
        <v>2021</v>
      </c>
      <c r="K2772" s="139">
        <f t="shared" si="131"/>
        <v>7066116</v>
      </c>
    </row>
    <row r="2773" spans="2:11">
      <c r="B2773" s="137" t="s">
        <v>1951</v>
      </c>
      <c r="C2773" s="43" t="s">
        <v>1626</v>
      </c>
      <c r="D2773" s="46">
        <v>430</v>
      </c>
      <c r="E2773" s="24">
        <v>16625.434883720929</v>
      </c>
      <c r="F2773" s="19">
        <f t="shared" si="129"/>
        <v>7148936.9999999991</v>
      </c>
      <c r="G2773" s="119">
        <v>4192.5</v>
      </c>
      <c r="H2773" s="26">
        <v>0</v>
      </c>
      <c r="I2773" s="115">
        <f t="shared" si="130"/>
        <v>0</v>
      </c>
      <c r="J2773" s="117">
        <v>2021</v>
      </c>
      <c r="K2773" s="139">
        <f t="shared" si="131"/>
        <v>7148937</v>
      </c>
    </row>
    <row r="2774" spans="2:11">
      <c r="B2774" s="137" t="s">
        <v>1952</v>
      </c>
      <c r="C2774" s="43" t="s">
        <v>1626</v>
      </c>
      <c r="D2774" s="46">
        <v>100</v>
      </c>
      <c r="E2774" s="24">
        <v>29767.74</v>
      </c>
      <c r="F2774" s="19">
        <f t="shared" si="129"/>
        <v>2976774</v>
      </c>
      <c r="G2774" s="119">
        <v>975</v>
      </c>
      <c r="H2774" s="26">
        <v>0</v>
      </c>
      <c r="I2774" s="115">
        <f t="shared" si="130"/>
        <v>0</v>
      </c>
      <c r="J2774" s="117">
        <v>2021</v>
      </c>
      <c r="K2774" s="139">
        <f t="shared" si="131"/>
        <v>2976774</v>
      </c>
    </row>
    <row r="2775" spans="2:11">
      <c r="B2775" s="137" t="s">
        <v>1953</v>
      </c>
      <c r="C2775" s="43" t="s">
        <v>1948</v>
      </c>
      <c r="D2775" s="46">
        <v>470</v>
      </c>
      <c r="E2775" s="24">
        <v>8316.1</v>
      </c>
      <c r="F2775" s="19">
        <f t="shared" si="129"/>
        <v>3908567</v>
      </c>
      <c r="G2775" s="119">
        <v>4582.5</v>
      </c>
      <c r="H2775" s="26">
        <v>689.0450627386798</v>
      </c>
      <c r="I2775" s="115">
        <f t="shared" si="130"/>
        <v>3157549</v>
      </c>
      <c r="J2775" s="117">
        <v>2021</v>
      </c>
      <c r="K2775" s="139">
        <f t="shared" si="131"/>
        <v>7066116</v>
      </c>
    </row>
    <row r="2776" spans="2:11">
      <c r="B2776" s="137" t="s">
        <v>1954</v>
      </c>
      <c r="C2776" s="43" t="s">
        <v>1618</v>
      </c>
      <c r="D2776" s="46">
        <v>490</v>
      </c>
      <c r="E2776" s="24">
        <v>9996.1285714285714</v>
      </c>
      <c r="F2776" s="19">
        <f t="shared" si="129"/>
        <v>4898103</v>
      </c>
      <c r="G2776" s="119">
        <v>4777.5</v>
      </c>
      <c r="H2776" s="26">
        <v>1660.4345368916797</v>
      </c>
      <c r="I2776" s="115">
        <f t="shared" si="130"/>
        <v>7932726</v>
      </c>
      <c r="J2776" s="117">
        <v>2021</v>
      </c>
      <c r="K2776" s="139">
        <f t="shared" si="131"/>
        <v>12830829</v>
      </c>
    </row>
    <row r="2777" spans="2:11">
      <c r="B2777" s="137" t="s">
        <v>1955</v>
      </c>
      <c r="C2777" s="43" t="s">
        <v>1651</v>
      </c>
      <c r="D2777" s="46">
        <v>400</v>
      </c>
      <c r="E2777" s="24">
        <v>5058.9475000000002</v>
      </c>
      <c r="F2777" s="19">
        <f t="shared" si="129"/>
        <v>2023579</v>
      </c>
      <c r="G2777" s="119">
        <v>3900</v>
      </c>
      <c r="H2777" s="26">
        <v>1248.7094871794873</v>
      </c>
      <c r="I2777" s="115">
        <f t="shared" si="130"/>
        <v>4869967</v>
      </c>
      <c r="J2777" s="117">
        <v>2021</v>
      </c>
      <c r="K2777" s="139">
        <f t="shared" si="131"/>
        <v>6893546</v>
      </c>
    </row>
    <row r="2778" spans="2:11">
      <c r="B2778" s="137" t="s">
        <v>1956</v>
      </c>
      <c r="C2778" s="43" t="s">
        <v>1642</v>
      </c>
      <c r="D2778" s="46">
        <v>190</v>
      </c>
      <c r="E2778" s="24">
        <v>7639.757894736842</v>
      </c>
      <c r="F2778" s="19">
        <f t="shared" si="129"/>
        <v>1451554</v>
      </c>
      <c r="G2778" s="119">
        <v>1852.5</v>
      </c>
      <c r="H2778" s="26">
        <v>0</v>
      </c>
      <c r="I2778" s="115">
        <f t="shared" si="130"/>
        <v>0</v>
      </c>
      <c r="J2778" s="117">
        <v>2021</v>
      </c>
      <c r="K2778" s="139">
        <f t="shared" si="131"/>
        <v>1451554</v>
      </c>
    </row>
    <row r="2779" spans="2:11">
      <c r="B2779" s="137" t="s">
        <v>5878</v>
      </c>
      <c r="C2779" s="43" t="s">
        <v>1642</v>
      </c>
      <c r="D2779" s="46">
        <v>50</v>
      </c>
      <c r="E2779" s="24">
        <v>13931.82</v>
      </c>
      <c r="F2779" s="19">
        <f t="shared" si="129"/>
        <v>696591</v>
      </c>
      <c r="G2779" s="119">
        <v>487.5</v>
      </c>
      <c r="H2779" s="26">
        <v>0</v>
      </c>
      <c r="I2779" s="115">
        <f t="shared" si="130"/>
        <v>0</v>
      </c>
      <c r="J2779" s="117">
        <v>2021</v>
      </c>
      <c r="K2779" s="139">
        <f t="shared" si="131"/>
        <v>696591</v>
      </c>
    </row>
    <row r="2780" spans="2:11">
      <c r="B2780" s="137" t="s">
        <v>1957</v>
      </c>
      <c r="C2780" s="43" t="s">
        <v>1432</v>
      </c>
      <c r="D2780" s="46">
        <v>180</v>
      </c>
      <c r="E2780" s="24">
        <v>6708.5777777777776</v>
      </c>
      <c r="F2780" s="19">
        <f t="shared" si="129"/>
        <v>1207544</v>
      </c>
      <c r="G2780" s="119">
        <v>5832</v>
      </c>
      <c r="H2780" s="26">
        <v>133.52160493827159</v>
      </c>
      <c r="I2780" s="115">
        <f t="shared" si="130"/>
        <v>778697.99999999988</v>
      </c>
      <c r="J2780" s="117">
        <v>2021</v>
      </c>
      <c r="K2780" s="139">
        <f t="shared" si="131"/>
        <v>1986242</v>
      </c>
    </row>
    <row r="2781" spans="2:11">
      <c r="B2781" s="137" t="s">
        <v>5879</v>
      </c>
      <c r="C2781" s="43" t="s">
        <v>1432</v>
      </c>
      <c r="D2781" s="46">
        <v>40</v>
      </c>
      <c r="E2781" s="24">
        <v>19073.349999999999</v>
      </c>
      <c r="F2781" s="19">
        <f t="shared" si="129"/>
        <v>762934</v>
      </c>
      <c r="G2781" s="119">
        <v>1296</v>
      </c>
      <c r="H2781" s="26">
        <v>0</v>
      </c>
      <c r="I2781" s="115">
        <f t="shared" si="130"/>
        <v>0</v>
      </c>
      <c r="J2781" s="117">
        <v>2021</v>
      </c>
      <c r="K2781" s="139">
        <f t="shared" si="131"/>
        <v>762934</v>
      </c>
    </row>
    <row r="2782" spans="2:11">
      <c r="B2782" s="137" t="s">
        <v>1958</v>
      </c>
      <c r="C2782" s="43" t="s">
        <v>1435</v>
      </c>
      <c r="D2782" s="46">
        <v>70</v>
      </c>
      <c r="E2782" s="24">
        <v>4322.5428571428574</v>
      </c>
      <c r="F2782" s="19">
        <f t="shared" si="129"/>
        <v>302578</v>
      </c>
      <c r="G2782" s="119">
        <v>1267</v>
      </c>
      <c r="H2782" s="26">
        <v>956.83425414364638</v>
      </c>
      <c r="I2782" s="115">
        <f t="shared" si="130"/>
        <v>1212309</v>
      </c>
      <c r="J2782" s="117">
        <v>2021</v>
      </c>
      <c r="K2782" s="139">
        <f t="shared" si="131"/>
        <v>1514887</v>
      </c>
    </row>
    <row r="2783" spans="2:11">
      <c r="B2783" s="137" t="s">
        <v>5880</v>
      </c>
      <c r="C2783" s="43" t="s">
        <v>1435</v>
      </c>
      <c r="D2783" s="46">
        <v>120</v>
      </c>
      <c r="E2783" s="24">
        <v>7067.2250000000004</v>
      </c>
      <c r="F2783" s="19">
        <f t="shared" si="129"/>
        <v>848067</v>
      </c>
      <c r="G2783" s="119">
        <v>2172</v>
      </c>
      <c r="H2783" s="26">
        <v>1333.2067219152855</v>
      </c>
      <c r="I2783" s="115">
        <f t="shared" si="130"/>
        <v>2895725</v>
      </c>
      <c r="J2783" s="117">
        <v>2021</v>
      </c>
      <c r="K2783" s="139">
        <f t="shared" si="131"/>
        <v>3743792</v>
      </c>
    </row>
    <row r="2784" spans="2:11">
      <c r="B2784" s="137" t="s">
        <v>1959</v>
      </c>
      <c r="C2784" s="43" t="s">
        <v>1440</v>
      </c>
      <c r="D2784" s="46">
        <v>280</v>
      </c>
      <c r="E2784" s="24">
        <v>20698.960714285713</v>
      </c>
      <c r="F2784" s="19">
        <f t="shared" si="129"/>
        <v>5795709</v>
      </c>
      <c r="G2784" s="119">
        <v>2730</v>
      </c>
      <c r="H2784" s="26">
        <v>1459.5890109890111</v>
      </c>
      <c r="I2784" s="115">
        <f t="shared" si="130"/>
        <v>3984678</v>
      </c>
      <c r="J2784" s="117">
        <v>2021</v>
      </c>
      <c r="K2784" s="139">
        <f t="shared" si="131"/>
        <v>9780387</v>
      </c>
    </row>
    <row r="2785" spans="2:11">
      <c r="B2785" s="137" t="s">
        <v>1960</v>
      </c>
      <c r="C2785" s="43" t="s">
        <v>1440</v>
      </c>
      <c r="D2785" s="46">
        <v>160</v>
      </c>
      <c r="E2785" s="24">
        <v>20542.418750000001</v>
      </c>
      <c r="F2785" s="19">
        <f t="shared" si="129"/>
        <v>3286787</v>
      </c>
      <c r="G2785" s="119">
        <v>1560</v>
      </c>
      <c r="H2785" s="26">
        <v>2175.148076923077</v>
      </c>
      <c r="I2785" s="115">
        <f t="shared" si="130"/>
        <v>3393231</v>
      </c>
      <c r="J2785" s="117">
        <v>2021</v>
      </c>
      <c r="K2785" s="139">
        <f t="shared" si="131"/>
        <v>6680018</v>
      </c>
    </row>
    <row r="2786" spans="2:11">
      <c r="B2786" s="137" t="s">
        <v>1961</v>
      </c>
      <c r="C2786" s="43" t="s">
        <v>1446</v>
      </c>
      <c r="D2786" s="46">
        <v>130</v>
      </c>
      <c r="E2786" s="24">
        <v>21945.815384615384</v>
      </c>
      <c r="F2786" s="19">
        <f t="shared" si="129"/>
        <v>2852956</v>
      </c>
      <c r="G2786" s="119">
        <v>1267.5</v>
      </c>
      <c r="H2786" s="26">
        <v>2559.2339250493096</v>
      </c>
      <c r="I2786" s="115">
        <f t="shared" si="130"/>
        <v>3243829</v>
      </c>
      <c r="J2786" s="117">
        <v>2021</v>
      </c>
      <c r="K2786" s="139">
        <f t="shared" si="131"/>
        <v>6096785</v>
      </c>
    </row>
    <row r="2787" spans="2:11">
      <c r="B2787" s="137" t="s">
        <v>5881</v>
      </c>
      <c r="C2787" s="43" t="s">
        <v>1446</v>
      </c>
      <c r="D2787" s="46">
        <v>280</v>
      </c>
      <c r="E2787" s="24">
        <v>16851.153571428571</v>
      </c>
      <c r="F2787" s="19">
        <f t="shared" si="129"/>
        <v>4718323</v>
      </c>
      <c r="G2787" s="119">
        <v>2730</v>
      </c>
      <c r="H2787" s="26">
        <v>1499.5029304029304</v>
      </c>
      <c r="I2787" s="115">
        <f t="shared" si="130"/>
        <v>4093643</v>
      </c>
      <c r="J2787" s="117">
        <v>2021</v>
      </c>
      <c r="K2787" s="139">
        <f t="shared" si="131"/>
        <v>8811966</v>
      </c>
    </row>
    <row r="2788" spans="2:11">
      <c r="B2788" s="137" t="s">
        <v>1962</v>
      </c>
      <c r="C2788" s="43" t="s">
        <v>1409</v>
      </c>
      <c r="D2788" s="46">
        <v>100</v>
      </c>
      <c r="E2788" s="24">
        <v>6624.22</v>
      </c>
      <c r="F2788" s="19">
        <f t="shared" si="129"/>
        <v>662422</v>
      </c>
      <c r="G2788" s="119">
        <v>975</v>
      </c>
      <c r="H2788" s="26">
        <v>2320.9753846153844</v>
      </c>
      <c r="I2788" s="115">
        <f t="shared" si="130"/>
        <v>2262951</v>
      </c>
      <c r="J2788" s="117">
        <v>2021</v>
      </c>
      <c r="K2788" s="139">
        <f t="shared" si="131"/>
        <v>2925373</v>
      </c>
    </row>
    <row r="2789" spans="2:11">
      <c r="B2789" s="137" t="s">
        <v>5882</v>
      </c>
      <c r="C2789" s="43" t="s">
        <v>1409</v>
      </c>
      <c r="D2789" s="46">
        <v>160</v>
      </c>
      <c r="E2789" s="24">
        <v>11565.275</v>
      </c>
      <c r="F2789" s="19">
        <f t="shared" si="129"/>
        <v>1850444</v>
      </c>
      <c r="G2789" s="119">
        <v>1560</v>
      </c>
      <c r="H2789" s="26">
        <v>2025.5698717948717</v>
      </c>
      <c r="I2789" s="115">
        <f t="shared" si="130"/>
        <v>3159889</v>
      </c>
      <c r="J2789" s="117">
        <v>2021</v>
      </c>
      <c r="K2789" s="139">
        <f t="shared" si="131"/>
        <v>5010333</v>
      </c>
    </row>
    <row r="2790" spans="2:11">
      <c r="B2790" s="137" t="s">
        <v>1963</v>
      </c>
      <c r="C2790" s="43" t="s">
        <v>1412</v>
      </c>
      <c r="D2790" s="46">
        <v>50</v>
      </c>
      <c r="E2790" s="24">
        <v>26871.3</v>
      </c>
      <c r="F2790" s="19">
        <f t="shared" si="129"/>
        <v>1343565</v>
      </c>
      <c r="G2790" s="119">
        <v>905</v>
      </c>
      <c r="H2790" s="26">
        <v>2418.2850828729283</v>
      </c>
      <c r="I2790" s="115">
        <f t="shared" si="130"/>
        <v>2188548</v>
      </c>
      <c r="J2790" s="117">
        <v>2021</v>
      </c>
      <c r="K2790" s="139">
        <f t="shared" si="131"/>
        <v>3532113</v>
      </c>
    </row>
    <row r="2791" spans="2:11">
      <c r="B2791" s="137" t="s">
        <v>5883</v>
      </c>
      <c r="C2791" s="43" t="s">
        <v>1412</v>
      </c>
      <c r="D2791" s="46">
        <v>110</v>
      </c>
      <c r="E2791" s="24">
        <v>12008.654545454545</v>
      </c>
      <c r="F2791" s="19">
        <f t="shared" si="129"/>
        <v>1320952</v>
      </c>
      <c r="G2791" s="119">
        <v>1991</v>
      </c>
      <c r="H2791" s="26">
        <v>823.46107483676542</v>
      </c>
      <c r="I2791" s="115">
        <f t="shared" si="130"/>
        <v>1639511</v>
      </c>
      <c r="J2791" s="117">
        <v>2021</v>
      </c>
      <c r="K2791" s="139">
        <f t="shared" si="131"/>
        <v>2960463</v>
      </c>
    </row>
    <row r="2792" spans="2:11">
      <c r="B2792" s="137" t="s">
        <v>1964</v>
      </c>
      <c r="C2792" s="43" t="s">
        <v>1400</v>
      </c>
      <c r="D2792" s="46">
        <v>180</v>
      </c>
      <c r="E2792" s="24">
        <v>5818.7055555555553</v>
      </c>
      <c r="F2792" s="19">
        <f t="shared" si="129"/>
        <v>1047367</v>
      </c>
      <c r="G2792" s="119">
        <v>1755</v>
      </c>
      <c r="H2792" s="26">
        <v>2621.6022792022791</v>
      </c>
      <c r="I2792" s="115">
        <f t="shared" si="130"/>
        <v>4600912</v>
      </c>
      <c r="J2792" s="117">
        <v>2021</v>
      </c>
      <c r="K2792" s="139">
        <f t="shared" si="131"/>
        <v>5648279</v>
      </c>
    </row>
    <row r="2793" spans="2:11">
      <c r="B2793" s="137" t="s">
        <v>1965</v>
      </c>
      <c r="C2793" s="43" t="s">
        <v>1400</v>
      </c>
      <c r="D2793" s="46">
        <v>120</v>
      </c>
      <c r="E2793" s="24">
        <v>2951.7750000000001</v>
      </c>
      <c r="F2793" s="19">
        <f t="shared" si="129"/>
        <v>354213</v>
      </c>
      <c r="G2793" s="119">
        <v>1170</v>
      </c>
      <c r="H2793" s="26">
        <v>1705.6752136752136</v>
      </c>
      <c r="I2793" s="115">
        <f t="shared" si="130"/>
        <v>1995640</v>
      </c>
      <c r="J2793" s="117">
        <v>2021</v>
      </c>
      <c r="K2793" s="139">
        <f t="shared" si="131"/>
        <v>2349853</v>
      </c>
    </row>
    <row r="2794" spans="2:11">
      <c r="B2794" s="137" t="s">
        <v>1966</v>
      </c>
      <c r="C2794" s="43" t="s">
        <v>1967</v>
      </c>
      <c r="D2794" s="46">
        <v>660</v>
      </c>
      <c r="E2794" s="24">
        <v>4947.3924242424246</v>
      </c>
      <c r="F2794" s="19">
        <f t="shared" si="129"/>
        <v>3265279</v>
      </c>
      <c r="G2794" s="119">
        <v>6435</v>
      </c>
      <c r="H2794" s="26">
        <v>1261.8921522921523</v>
      </c>
      <c r="I2794" s="115">
        <f t="shared" si="130"/>
        <v>8120276</v>
      </c>
      <c r="J2794" s="117">
        <v>2021</v>
      </c>
      <c r="K2794" s="139">
        <f t="shared" si="131"/>
        <v>11385555</v>
      </c>
    </row>
    <row r="2795" spans="2:11">
      <c r="B2795" s="137" t="s">
        <v>1968</v>
      </c>
      <c r="C2795" s="43" t="s">
        <v>1967</v>
      </c>
      <c r="D2795" s="46">
        <v>90</v>
      </c>
      <c r="E2795" s="24">
        <v>19556.18888888889</v>
      </c>
      <c r="F2795" s="19">
        <f t="shared" si="129"/>
        <v>1760057</v>
      </c>
      <c r="G2795" s="119">
        <v>877.5</v>
      </c>
      <c r="H2795" s="26">
        <v>3651.2387464387466</v>
      </c>
      <c r="I2795" s="115">
        <f t="shared" si="130"/>
        <v>3203962</v>
      </c>
      <c r="J2795" s="117">
        <v>2021</v>
      </c>
      <c r="K2795" s="139">
        <f t="shared" si="131"/>
        <v>4964019</v>
      </c>
    </row>
    <row r="2796" spans="2:11">
      <c r="B2796" s="137" t="s">
        <v>1969</v>
      </c>
      <c r="C2796" s="43" t="s">
        <v>1400</v>
      </c>
      <c r="D2796" s="46">
        <v>180</v>
      </c>
      <c r="E2796" s="24">
        <v>5818.7055555555553</v>
      </c>
      <c r="F2796" s="19">
        <f t="shared" si="129"/>
        <v>1047367</v>
      </c>
      <c r="G2796" s="119">
        <v>1755</v>
      </c>
      <c r="H2796" s="26">
        <v>2621.6022792022791</v>
      </c>
      <c r="I2796" s="115">
        <f t="shared" si="130"/>
        <v>4600912</v>
      </c>
      <c r="J2796" s="117">
        <v>2021</v>
      </c>
      <c r="K2796" s="139">
        <f t="shared" si="131"/>
        <v>5648279</v>
      </c>
    </row>
    <row r="2797" spans="2:11">
      <c r="B2797" s="137" t="s">
        <v>1970</v>
      </c>
      <c r="C2797" s="43" t="s">
        <v>1967</v>
      </c>
      <c r="D2797" s="46">
        <v>160</v>
      </c>
      <c r="E2797" s="24">
        <v>8388.8187500000004</v>
      </c>
      <c r="F2797" s="19">
        <f t="shared" si="129"/>
        <v>1342211</v>
      </c>
      <c r="G2797" s="119">
        <v>1560</v>
      </c>
      <c r="H2797" s="26">
        <v>1781.3602564102564</v>
      </c>
      <c r="I2797" s="115">
        <f t="shared" si="130"/>
        <v>2778922</v>
      </c>
      <c r="J2797" s="117">
        <v>2021</v>
      </c>
      <c r="K2797" s="139">
        <f t="shared" si="131"/>
        <v>4121133</v>
      </c>
    </row>
    <row r="2798" spans="2:11">
      <c r="B2798" s="137" t="s">
        <v>5884</v>
      </c>
      <c r="C2798" s="43" t="s">
        <v>1967</v>
      </c>
      <c r="D2798" s="46">
        <v>310</v>
      </c>
      <c r="E2798" s="24">
        <v>7039.6612903225805</v>
      </c>
      <c r="F2798" s="19">
        <f t="shared" si="129"/>
        <v>2182295</v>
      </c>
      <c r="G2798" s="119">
        <v>3022.5</v>
      </c>
      <c r="H2798" s="26">
        <v>1527.6532671629445</v>
      </c>
      <c r="I2798" s="115">
        <f t="shared" si="130"/>
        <v>4617332</v>
      </c>
      <c r="J2798" s="117">
        <v>2021</v>
      </c>
      <c r="K2798" s="139">
        <f t="shared" si="131"/>
        <v>6799627</v>
      </c>
    </row>
    <row r="2799" spans="2:11">
      <c r="B2799" s="137" t="s">
        <v>1971</v>
      </c>
      <c r="C2799" s="43" t="s">
        <v>1400</v>
      </c>
      <c r="D2799" s="46">
        <v>170</v>
      </c>
      <c r="E2799" s="24">
        <v>6283.5058823529416</v>
      </c>
      <c r="F2799" s="19">
        <f t="shared" si="129"/>
        <v>1068196</v>
      </c>
      <c r="G2799" s="119">
        <v>1657.5</v>
      </c>
      <c r="H2799" s="26">
        <v>2440.5924585218704</v>
      </c>
      <c r="I2799" s="115">
        <f t="shared" si="130"/>
        <v>4045282</v>
      </c>
      <c r="J2799" s="117">
        <v>2021</v>
      </c>
      <c r="K2799" s="139">
        <f t="shared" si="131"/>
        <v>5113478</v>
      </c>
    </row>
    <row r="2800" spans="2:11">
      <c r="B2800" s="137" t="s">
        <v>1972</v>
      </c>
      <c r="C2800" s="43" t="s">
        <v>1400</v>
      </c>
      <c r="D2800" s="46">
        <v>120</v>
      </c>
      <c r="E2800" s="24">
        <v>2951.7750000000001</v>
      </c>
      <c r="F2800" s="19">
        <f t="shared" si="129"/>
        <v>354213</v>
      </c>
      <c r="G2800" s="119">
        <v>1170</v>
      </c>
      <c r="H2800" s="26">
        <v>1705.6752136752136</v>
      </c>
      <c r="I2800" s="115">
        <f t="shared" si="130"/>
        <v>1995640</v>
      </c>
      <c r="J2800" s="117">
        <v>2021</v>
      </c>
      <c r="K2800" s="139">
        <f t="shared" si="131"/>
        <v>2349853</v>
      </c>
    </row>
    <row r="2801" spans="2:11">
      <c r="B2801" s="137" t="s">
        <v>1973</v>
      </c>
      <c r="C2801" s="43" t="s">
        <v>1967</v>
      </c>
      <c r="D2801" s="46">
        <v>660</v>
      </c>
      <c r="E2801" s="24">
        <v>4947.3924242424246</v>
      </c>
      <c r="F2801" s="19">
        <f t="shared" si="129"/>
        <v>3265279</v>
      </c>
      <c r="G2801" s="119">
        <v>6435</v>
      </c>
      <c r="H2801" s="26">
        <v>1261.8921522921523</v>
      </c>
      <c r="I2801" s="115">
        <f t="shared" si="130"/>
        <v>8120276</v>
      </c>
      <c r="J2801" s="117">
        <v>2021</v>
      </c>
      <c r="K2801" s="139">
        <f t="shared" si="131"/>
        <v>11385555</v>
      </c>
    </row>
    <row r="2802" spans="2:11">
      <c r="B2802" s="137" t="s">
        <v>1974</v>
      </c>
      <c r="C2802" s="43" t="s">
        <v>1389</v>
      </c>
      <c r="D2802" s="46">
        <v>440</v>
      </c>
      <c r="E2802" s="24">
        <v>1069.0159090909092</v>
      </c>
      <c r="F2802" s="19">
        <f t="shared" si="129"/>
        <v>470367.00000000006</v>
      </c>
      <c r="G2802" s="119">
        <v>4290</v>
      </c>
      <c r="H2802" s="26">
        <v>1505.5589743589744</v>
      </c>
      <c r="I2802" s="115">
        <f t="shared" si="130"/>
        <v>6458848</v>
      </c>
      <c r="J2802" s="117">
        <v>2021</v>
      </c>
      <c r="K2802" s="139">
        <f t="shared" si="131"/>
        <v>6929215</v>
      </c>
    </row>
    <row r="2803" spans="2:11">
      <c r="B2803" s="137" t="s">
        <v>5885</v>
      </c>
      <c r="C2803" s="43" t="s">
        <v>3512</v>
      </c>
      <c r="D2803" s="46">
        <v>110</v>
      </c>
      <c r="E2803" s="24">
        <v>16883.709090909091</v>
      </c>
      <c r="F2803" s="19">
        <f t="shared" si="129"/>
        <v>1857208</v>
      </c>
      <c r="G2803" s="119">
        <v>1072.5</v>
      </c>
      <c r="H2803" s="26">
        <v>0</v>
      </c>
      <c r="I2803" s="115">
        <f t="shared" si="130"/>
        <v>0</v>
      </c>
      <c r="J2803" s="117">
        <v>2021</v>
      </c>
      <c r="K2803" s="139">
        <f t="shared" si="131"/>
        <v>1857208</v>
      </c>
    </row>
    <row r="2804" spans="2:11">
      <c r="B2804" s="137" t="s">
        <v>1975</v>
      </c>
      <c r="C2804" s="43" t="s">
        <v>1394</v>
      </c>
      <c r="D2804" s="46">
        <v>180</v>
      </c>
      <c r="E2804" s="24">
        <v>18148.144444444446</v>
      </c>
      <c r="F2804" s="19">
        <f t="shared" si="129"/>
        <v>3266666.0000000005</v>
      </c>
      <c r="G2804" s="119">
        <v>3258</v>
      </c>
      <c r="H2804" s="26">
        <v>1531.5193370165746</v>
      </c>
      <c r="I2804" s="115">
        <f t="shared" si="130"/>
        <v>4989690</v>
      </c>
      <c r="J2804" s="117">
        <v>2021</v>
      </c>
      <c r="K2804" s="139">
        <f t="shared" si="131"/>
        <v>8256356</v>
      </c>
    </row>
    <row r="2805" spans="2:11">
      <c r="B2805" s="137" t="s">
        <v>5886</v>
      </c>
      <c r="C2805" s="43" t="s">
        <v>1394</v>
      </c>
      <c r="D2805" s="46">
        <v>260</v>
      </c>
      <c r="E2805" s="24">
        <v>11772.557692307691</v>
      </c>
      <c r="F2805" s="19">
        <f t="shared" si="129"/>
        <v>3060865</v>
      </c>
      <c r="G2805" s="119">
        <v>4706</v>
      </c>
      <c r="H2805" s="26">
        <v>1151.6869953251169</v>
      </c>
      <c r="I2805" s="115">
        <f t="shared" si="130"/>
        <v>5419839</v>
      </c>
      <c r="J2805" s="117">
        <v>2021</v>
      </c>
      <c r="K2805" s="139">
        <f t="shared" si="131"/>
        <v>8480704</v>
      </c>
    </row>
    <row r="2806" spans="2:11">
      <c r="B2806" s="137" t="s">
        <v>1976</v>
      </c>
      <c r="C2806" s="43" t="s">
        <v>1967</v>
      </c>
      <c r="D2806" s="46">
        <v>90</v>
      </c>
      <c r="E2806" s="24">
        <v>19556.18888888889</v>
      </c>
      <c r="F2806" s="19">
        <f t="shared" si="129"/>
        <v>1760057</v>
      </c>
      <c r="G2806" s="119">
        <v>877.5</v>
      </c>
      <c r="H2806" s="26">
        <v>3651.2387464387466</v>
      </c>
      <c r="I2806" s="115">
        <f t="shared" si="130"/>
        <v>3203962</v>
      </c>
      <c r="J2806" s="117">
        <v>2021</v>
      </c>
      <c r="K2806" s="139">
        <f t="shared" si="131"/>
        <v>4964019</v>
      </c>
    </row>
    <row r="2807" spans="2:11">
      <c r="B2807" s="137" t="s">
        <v>1977</v>
      </c>
      <c r="C2807" s="43" t="s">
        <v>1967</v>
      </c>
      <c r="D2807" s="46">
        <v>160</v>
      </c>
      <c r="E2807" s="24">
        <v>8388.8187500000004</v>
      </c>
      <c r="F2807" s="19">
        <f t="shared" si="129"/>
        <v>1342211</v>
      </c>
      <c r="G2807" s="119">
        <v>1560</v>
      </c>
      <c r="H2807" s="26">
        <v>1781.3602564102564</v>
      </c>
      <c r="I2807" s="115">
        <f t="shared" si="130"/>
        <v>2778922</v>
      </c>
      <c r="J2807" s="117">
        <v>2021</v>
      </c>
      <c r="K2807" s="139">
        <f t="shared" si="131"/>
        <v>4121133</v>
      </c>
    </row>
    <row r="2808" spans="2:11">
      <c r="B2808" s="137" t="s">
        <v>1978</v>
      </c>
      <c r="C2808" s="43" t="s">
        <v>1357</v>
      </c>
      <c r="D2808" s="46">
        <v>350</v>
      </c>
      <c r="E2808" s="24">
        <v>19047.357142857141</v>
      </c>
      <c r="F2808" s="19">
        <f t="shared" si="129"/>
        <v>6666574.9999999991</v>
      </c>
      <c r="G2808" s="119">
        <v>3412.5</v>
      </c>
      <c r="H2808" s="26">
        <v>837.76996336996342</v>
      </c>
      <c r="I2808" s="115">
        <f t="shared" si="130"/>
        <v>2858890</v>
      </c>
      <c r="J2808" s="117">
        <v>2021</v>
      </c>
      <c r="K2808" s="139">
        <f t="shared" si="131"/>
        <v>9525465</v>
      </c>
    </row>
    <row r="2809" spans="2:11">
      <c r="B2809" s="137" t="s">
        <v>5887</v>
      </c>
      <c r="C2809" s="43" t="s">
        <v>1357</v>
      </c>
      <c r="D2809" s="46">
        <v>500</v>
      </c>
      <c r="E2809" s="24">
        <v>14066.817999999999</v>
      </c>
      <c r="F2809" s="19">
        <f t="shared" si="129"/>
        <v>7033409</v>
      </c>
      <c r="G2809" s="119">
        <v>4875</v>
      </c>
      <c r="H2809" s="26">
        <v>772.15856410256413</v>
      </c>
      <c r="I2809" s="115">
        <f t="shared" si="130"/>
        <v>3764273</v>
      </c>
      <c r="J2809" s="117">
        <v>2021</v>
      </c>
      <c r="K2809" s="139">
        <f t="shared" si="131"/>
        <v>10797682</v>
      </c>
    </row>
    <row r="2810" spans="2:11">
      <c r="B2810" s="137" t="s">
        <v>1979</v>
      </c>
      <c r="C2810" s="43" t="s">
        <v>1384</v>
      </c>
      <c r="D2810" s="46">
        <v>190</v>
      </c>
      <c r="E2810" s="24">
        <v>10023.968421052632</v>
      </c>
      <c r="F2810" s="19">
        <f t="shared" si="129"/>
        <v>1904554</v>
      </c>
      <c r="G2810" s="119">
        <v>1852.5</v>
      </c>
      <c r="H2810" s="26">
        <v>2136.1678812415653</v>
      </c>
      <c r="I2810" s="115">
        <f t="shared" si="130"/>
        <v>3957250.9999999995</v>
      </c>
      <c r="J2810" s="117">
        <v>2021</v>
      </c>
      <c r="K2810" s="139">
        <f t="shared" si="131"/>
        <v>5861805</v>
      </c>
    </row>
    <row r="2811" spans="2:11">
      <c r="B2811" s="137" t="s">
        <v>1980</v>
      </c>
      <c r="C2811" s="43" t="s">
        <v>1497</v>
      </c>
      <c r="D2811" s="46">
        <v>110</v>
      </c>
      <c r="E2811" s="24">
        <v>3698.4818181818182</v>
      </c>
      <c r="F2811" s="19">
        <f t="shared" si="129"/>
        <v>406833</v>
      </c>
      <c r="G2811" s="119">
        <v>1072.5</v>
      </c>
      <c r="H2811" s="26">
        <v>2489.13006993007</v>
      </c>
      <c r="I2811" s="115">
        <f t="shared" si="130"/>
        <v>2669592</v>
      </c>
      <c r="J2811" s="117">
        <v>2021</v>
      </c>
      <c r="K2811" s="139">
        <f t="shared" si="131"/>
        <v>3076425</v>
      </c>
    </row>
    <row r="2812" spans="2:11">
      <c r="B2812" s="137" t="s">
        <v>3673</v>
      </c>
      <c r="C2812" s="43" t="s">
        <v>3512</v>
      </c>
      <c r="D2812" s="46">
        <v>470</v>
      </c>
      <c r="E2812" s="24">
        <v>8068.2638297872336</v>
      </c>
      <c r="F2812" s="19">
        <f t="shared" si="129"/>
        <v>3792084</v>
      </c>
      <c r="G2812" s="119">
        <v>4583</v>
      </c>
      <c r="H2812" s="26">
        <v>770.45886973598078</v>
      </c>
      <c r="I2812" s="115">
        <f t="shared" si="130"/>
        <v>3531013</v>
      </c>
      <c r="J2812" s="117">
        <v>2021</v>
      </c>
      <c r="K2812" s="139">
        <f t="shared" si="131"/>
        <v>7323097</v>
      </c>
    </row>
    <row r="2813" spans="2:11">
      <c r="B2813" s="137" t="s">
        <v>3674</v>
      </c>
      <c r="C2813" s="43" t="s">
        <v>3512</v>
      </c>
      <c r="D2813" s="46">
        <v>550</v>
      </c>
      <c r="E2813" s="24">
        <v>8068.2618181818179</v>
      </c>
      <c r="F2813" s="19">
        <f t="shared" si="129"/>
        <v>4437544</v>
      </c>
      <c r="G2813" s="119">
        <v>5363</v>
      </c>
      <c r="H2813" s="26">
        <v>770.47119149729633</v>
      </c>
      <c r="I2813" s="115">
        <f t="shared" si="130"/>
        <v>4132037</v>
      </c>
      <c r="J2813" s="117">
        <v>2021</v>
      </c>
      <c r="K2813" s="139">
        <f t="shared" si="131"/>
        <v>8569581</v>
      </c>
    </row>
    <row r="2814" spans="2:11">
      <c r="B2814" s="137" t="s">
        <v>3675</v>
      </c>
      <c r="C2814" s="43" t="s">
        <v>3512</v>
      </c>
      <c r="D2814" s="46">
        <v>550</v>
      </c>
      <c r="E2814" s="24">
        <v>8068.2618181818179</v>
      </c>
      <c r="F2814" s="19">
        <f t="shared" si="129"/>
        <v>4437544</v>
      </c>
      <c r="G2814" s="119">
        <v>5363</v>
      </c>
      <c r="H2814" s="26">
        <v>770.47119149729633</v>
      </c>
      <c r="I2814" s="115">
        <f t="shared" si="130"/>
        <v>4132037</v>
      </c>
      <c r="J2814" s="117">
        <v>2021</v>
      </c>
      <c r="K2814" s="139">
        <f t="shared" si="131"/>
        <v>8569581</v>
      </c>
    </row>
    <row r="2815" spans="2:11">
      <c r="B2815" s="137" t="s">
        <v>3676</v>
      </c>
      <c r="C2815" s="43" t="s">
        <v>3512</v>
      </c>
      <c r="D2815" s="46">
        <v>540</v>
      </c>
      <c r="E2815" s="24">
        <v>8068.2629629629628</v>
      </c>
      <c r="F2815" s="19">
        <f t="shared" si="129"/>
        <v>4356862</v>
      </c>
      <c r="G2815" s="119">
        <v>5265</v>
      </c>
      <c r="H2815" s="26">
        <v>770.54301994302</v>
      </c>
      <c r="I2815" s="115">
        <f t="shared" si="130"/>
        <v>4056909.0000000005</v>
      </c>
      <c r="J2815" s="117">
        <v>2021</v>
      </c>
      <c r="K2815" s="139">
        <f t="shared" si="131"/>
        <v>8413771</v>
      </c>
    </row>
    <row r="2816" spans="2:11">
      <c r="B2816" s="137" t="s">
        <v>1981</v>
      </c>
      <c r="C2816" s="43" t="s">
        <v>1495</v>
      </c>
      <c r="D2816" s="46">
        <v>310</v>
      </c>
      <c r="E2816" s="24">
        <v>10635.693548387097</v>
      </c>
      <c r="F2816" s="19">
        <f t="shared" si="129"/>
        <v>3297065</v>
      </c>
      <c r="G2816" s="119">
        <v>3022.5</v>
      </c>
      <c r="H2816" s="26">
        <v>1461.5030603804798</v>
      </c>
      <c r="I2816" s="115">
        <f t="shared" si="130"/>
        <v>4417393</v>
      </c>
      <c r="J2816" s="117">
        <v>2021</v>
      </c>
      <c r="K2816" s="139">
        <f t="shared" si="131"/>
        <v>7714458</v>
      </c>
    </row>
    <row r="2817" spans="2:11">
      <c r="B2817" s="137" t="s">
        <v>5888</v>
      </c>
      <c r="C2817" s="43" t="s">
        <v>1486</v>
      </c>
      <c r="D2817" s="46">
        <v>80</v>
      </c>
      <c r="E2817" s="24">
        <v>8539.4249999999993</v>
      </c>
      <c r="F2817" s="19">
        <f t="shared" si="129"/>
        <v>683154</v>
      </c>
      <c r="G2817" s="119">
        <v>780</v>
      </c>
      <c r="H2817" s="26">
        <v>1596.7730769230768</v>
      </c>
      <c r="I2817" s="115">
        <f t="shared" si="130"/>
        <v>1245483</v>
      </c>
      <c r="J2817" s="117">
        <v>2021</v>
      </c>
      <c r="K2817" s="139">
        <f t="shared" si="131"/>
        <v>1928637</v>
      </c>
    </row>
    <row r="2818" spans="2:11">
      <c r="B2818" s="137" t="s">
        <v>5889</v>
      </c>
      <c r="C2818" s="43" t="s">
        <v>1486</v>
      </c>
      <c r="D2818" s="46">
        <v>230</v>
      </c>
      <c r="E2818" s="24">
        <v>10191.752173913044</v>
      </c>
      <c r="F2818" s="19">
        <f t="shared" si="129"/>
        <v>2344103</v>
      </c>
      <c r="G2818" s="119">
        <v>2242.5</v>
      </c>
      <c r="H2818" s="26">
        <v>1426.6185061315496</v>
      </c>
      <c r="I2818" s="115">
        <f t="shared" si="130"/>
        <v>3199192</v>
      </c>
      <c r="J2818" s="117">
        <v>2021</v>
      </c>
      <c r="K2818" s="139">
        <f t="shared" si="131"/>
        <v>5543295</v>
      </c>
    </row>
    <row r="2819" spans="2:11">
      <c r="B2819" s="137" t="s">
        <v>1982</v>
      </c>
      <c r="C2819" s="43" t="s">
        <v>1497</v>
      </c>
      <c r="D2819" s="46">
        <v>390</v>
      </c>
      <c r="E2819" s="24">
        <v>15093.784615384615</v>
      </c>
      <c r="F2819" s="19">
        <f t="shared" si="129"/>
        <v>5886576</v>
      </c>
      <c r="G2819" s="119">
        <v>3802.5</v>
      </c>
      <c r="H2819" s="26">
        <v>2776.7239973701512</v>
      </c>
      <c r="I2819" s="115">
        <f t="shared" si="130"/>
        <v>10558493</v>
      </c>
      <c r="J2819" s="117">
        <v>2021</v>
      </c>
      <c r="K2819" s="139">
        <f t="shared" si="131"/>
        <v>16445069</v>
      </c>
    </row>
    <row r="2820" spans="2:11">
      <c r="B2820" s="137" t="s">
        <v>1983</v>
      </c>
      <c r="C2820" s="43" t="s">
        <v>1497</v>
      </c>
      <c r="D2820" s="46">
        <v>60</v>
      </c>
      <c r="E2820" s="24">
        <v>47923.9</v>
      </c>
      <c r="F2820" s="19">
        <f t="shared" si="129"/>
        <v>2875434</v>
      </c>
      <c r="G2820" s="119">
        <v>585</v>
      </c>
      <c r="H2820" s="26">
        <v>8028.5931623931619</v>
      </c>
      <c r="I2820" s="115">
        <f t="shared" si="130"/>
        <v>4696727</v>
      </c>
      <c r="J2820" s="117">
        <v>2021</v>
      </c>
      <c r="K2820" s="139">
        <f t="shared" si="131"/>
        <v>7572161</v>
      </c>
    </row>
    <row r="2821" spans="2:11">
      <c r="B2821" s="137" t="s">
        <v>1984</v>
      </c>
      <c r="C2821" s="43" t="s">
        <v>1486</v>
      </c>
      <c r="D2821" s="46">
        <v>140</v>
      </c>
      <c r="E2821" s="24">
        <v>9700.6142857142859</v>
      </c>
      <c r="F2821" s="19">
        <f t="shared" si="129"/>
        <v>1358086</v>
      </c>
      <c r="G2821" s="119">
        <v>1365</v>
      </c>
      <c r="H2821" s="26">
        <v>2168.5040293040292</v>
      </c>
      <c r="I2821" s="115">
        <f t="shared" si="130"/>
        <v>2960008</v>
      </c>
      <c r="J2821" s="117">
        <v>2021</v>
      </c>
      <c r="K2821" s="139">
        <f t="shared" si="131"/>
        <v>4318094</v>
      </c>
    </row>
    <row r="2822" spans="2:11">
      <c r="B2822" s="137" t="s">
        <v>5890</v>
      </c>
      <c r="C2822" s="43" t="s">
        <v>1486</v>
      </c>
      <c r="D2822" s="46">
        <v>70</v>
      </c>
      <c r="E2822" s="24">
        <v>4925.0714285714284</v>
      </c>
      <c r="F2822" s="19">
        <f t="shared" si="129"/>
        <v>344755</v>
      </c>
      <c r="G2822" s="119">
        <v>682.5</v>
      </c>
      <c r="H2822" s="26">
        <v>2584.9904761904763</v>
      </c>
      <c r="I2822" s="115">
        <f t="shared" si="130"/>
        <v>1764256</v>
      </c>
      <c r="J2822" s="117">
        <v>2021</v>
      </c>
      <c r="K2822" s="139">
        <f t="shared" si="131"/>
        <v>2109011</v>
      </c>
    </row>
    <row r="2823" spans="2:11">
      <c r="B2823" s="137" t="s">
        <v>5891</v>
      </c>
      <c r="C2823" s="43" t="s">
        <v>1491</v>
      </c>
      <c r="D2823" s="46">
        <v>310</v>
      </c>
      <c r="E2823" s="24">
        <v>1311.5548387096774</v>
      </c>
      <c r="F2823" s="19">
        <f t="shared" si="129"/>
        <v>406582</v>
      </c>
      <c r="G2823" s="119">
        <v>3022.5</v>
      </c>
      <c r="H2823" s="26">
        <v>1246.866170388751</v>
      </c>
      <c r="I2823" s="115">
        <f t="shared" si="130"/>
        <v>3768653</v>
      </c>
      <c r="J2823" s="117">
        <v>2021</v>
      </c>
      <c r="K2823" s="139">
        <f t="shared" si="131"/>
        <v>4175235</v>
      </c>
    </row>
    <row r="2824" spans="2:11">
      <c r="B2824" s="137" t="s">
        <v>5892</v>
      </c>
      <c r="C2824" s="43" t="s">
        <v>1491</v>
      </c>
      <c r="D2824" s="46">
        <v>150</v>
      </c>
      <c r="E2824" s="24">
        <v>576.1</v>
      </c>
      <c r="F2824" s="19">
        <f t="shared" si="129"/>
        <v>86415</v>
      </c>
      <c r="G2824" s="119">
        <v>1462.5</v>
      </c>
      <c r="H2824" s="26">
        <v>2209.3094017094018</v>
      </c>
      <c r="I2824" s="115">
        <f t="shared" si="130"/>
        <v>3231115</v>
      </c>
      <c r="J2824" s="117">
        <v>2021</v>
      </c>
      <c r="K2824" s="139">
        <f t="shared" si="131"/>
        <v>3317530</v>
      </c>
    </row>
    <row r="2825" spans="2:11">
      <c r="B2825" s="137" t="s">
        <v>1985</v>
      </c>
      <c r="C2825" s="43" t="s">
        <v>1488</v>
      </c>
      <c r="D2825" s="46">
        <v>90</v>
      </c>
      <c r="E2825" s="24">
        <v>9235.322222222223</v>
      </c>
      <c r="F2825" s="19">
        <f t="shared" si="129"/>
        <v>831179.00000000012</v>
      </c>
      <c r="G2825" s="119">
        <v>877.5</v>
      </c>
      <c r="H2825" s="26">
        <v>3155.6022792022791</v>
      </c>
      <c r="I2825" s="115">
        <f t="shared" si="130"/>
        <v>2769041</v>
      </c>
      <c r="J2825" s="117">
        <v>2021</v>
      </c>
      <c r="K2825" s="139">
        <f t="shared" si="131"/>
        <v>3600220</v>
      </c>
    </row>
    <row r="2826" spans="2:11">
      <c r="B2826" s="137" t="s">
        <v>5893</v>
      </c>
      <c r="C2826" s="43" t="s">
        <v>1488</v>
      </c>
      <c r="D2826" s="46">
        <v>110</v>
      </c>
      <c r="E2826" s="24">
        <v>6089.136363636364</v>
      </c>
      <c r="F2826" s="19">
        <f t="shared" si="129"/>
        <v>669805</v>
      </c>
      <c r="G2826" s="119">
        <v>1072.5</v>
      </c>
      <c r="H2826" s="26">
        <v>2155.4079254079256</v>
      </c>
      <c r="I2826" s="115">
        <f t="shared" si="130"/>
        <v>2311675.0000000005</v>
      </c>
      <c r="J2826" s="117">
        <v>2021</v>
      </c>
      <c r="K2826" s="139">
        <f t="shared" si="131"/>
        <v>2981480</v>
      </c>
    </row>
    <row r="2827" spans="2:11">
      <c r="B2827" s="137" t="s">
        <v>1986</v>
      </c>
      <c r="C2827" s="43" t="s">
        <v>1488</v>
      </c>
      <c r="D2827" s="46">
        <v>60</v>
      </c>
      <c r="E2827" s="24">
        <v>47523.333333333336</v>
      </c>
      <c r="F2827" s="19">
        <f t="shared" si="129"/>
        <v>2851400</v>
      </c>
      <c r="G2827" s="119">
        <v>585</v>
      </c>
      <c r="H2827" s="26">
        <v>7325.8598290598293</v>
      </c>
      <c r="I2827" s="115">
        <f t="shared" si="130"/>
        <v>4285628</v>
      </c>
      <c r="J2827" s="117">
        <v>2021</v>
      </c>
      <c r="K2827" s="139">
        <f t="shared" si="131"/>
        <v>7137028</v>
      </c>
    </row>
    <row r="2828" spans="2:11">
      <c r="B2828" s="137" t="s">
        <v>5894</v>
      </c>
      <c r="C2828" s="43" t="s">
        <v>1488</v>
      </c>
      <c r="D2828" s="46">
        <v>210</v>
      </c>
      <c r="E2828" s="24">
        <v>11293.414285714285</v>
      </c>
      <c r="F2828" s="19">
        <f t="shared" ref="F2828:F2891" si="132">IFERROR(D2828*E2828,0)</f>
        <v>2371617</v>
      </c>
      <c r="G2828" s="119">
        <v>2047.5</v>
      </c>
      <c r="H2828" s="26">
        <v>2038.8664224664224</v>
      </c>
      <c r="I2828" s="115">
        <f t="shared" ref="I2828:I2891" si="133">IFERROR(G2828*H2828,"")</f>
        <v>4174579</v>
      </c>
      <c r="J2828" s="117">
        <v>2021</v>
      </c>
      <c r="K2828" s="139">
        <f t="shared" ref="K2828:K2891" si="134">IFERROR(ROUND((F2828+I2828),0),0)</f>
        <v>6546196</v>
      </c>
    </row>
    <row r="2829" spans="2:11">
      <c r="B2829" s="137" t="s">
        <v>1987</v>
      </c>
      <c r="C2829" s="43" t="s">
        <v>1531</v>
      </c>
      <c r="D2829" s="46">
        <v>120</v>
      </c>
      <c r="E2829" s="24">
        <v>18329.291666666668</v>
      </c>
      <c r="F2829" s="19">
        <f t="shared" si="132"/>
        <v>2199515</v>
      </c>
      <c r="G2829" s="119">
        <v>2172</v>
      </c>
      <c r="H2829" s="26">
        <v>0</v>
      </c>
      <c r="I2829" s="115">
        <f t="shared" si="133"/>
        <v>0</v>
      </c>
      <c r="J2829" s="117">
        <v>2021</v>
      </c>
      <c r="K2829" s="139">
        <f t="shared" si="134"/>
        <v>2199515</v>
      </c>
    </row>
    <row r="2830" spans="2:11">
      <c r="B2830" s="137" t="s">
        <v>5895</v>
      </c>
      <c r="C2830" s="43" t="s">
        <v>1531</v>
      </c>
      <c r="D2830" s="46">
        <v>250</v>
      </c>
      <c r="E2830" s="24">
        <v>27194.583999999999</v>
      </c>
      <c r="F2830" s="19">
        <f t="shared" si="132"/>
        <v>6798646</v>
      </c>
      <c r="G2830" s="119">
        <v>4525</v>
      </c>
      <c r="H2830" s="26">
        <v>0</v>
      </c>
      <c r="I2830" s="115">
        <f t="shared" si="133"/>
        <v>0</v>
      </c>
      <c r="J2830" s="117">
        <v>2021</v>
      </c>
      <c r="K2830" s="139">
        <f t="shared" si="134"/>
        <v>6798646</v>
      </c>
    </row>
    <row r="2831" spans="2:11">
      <c r="B2831" s="137" t="s">
        <v>3677</v>
      </c>
      <c r="C2831" s="43" t="s">
        <v>3512</v>
      </c>
      <c r="D2831" s="46">
        <v>190</v>
      </c>
      <c r="E2831" s="24">
        <v>14715.168421052631</v>
      </c>
      <c r="F2831" s="19">
        <f t="shared" si="132"/>
        <v>2795882</v>
      </c>
      <c r="G2831" s="119">
        <v>10431</v>
      </c>
      <c r="H2831" s="26">
        <v>391.13699549419999</v>
      </c>
      <c r="I2831" s="115">
        <f t="shared" si="133"/>
        <v>4079950</v>
      </c>
      <c r="J2831" s="117">
        <v>2021</v>
      </c>
      <c r="K2831" s="139">
        <f t="shared" si="134"/>
        <v>6875832</v>
      </c>
    </row>
    <row r="2832" spans="2:11">
      <c r="B2832" s="137" t="s">
        <v>5896</v>
      </c>
      <c r="C2832" s="43" t="s">
        <v>703</v>
      </c>
      <c r="D2832" s="46">
        <v>390</v>
      </c>
      <c r="E2832" s="24">
        <v>27364.876923076925</v>
      </c>
      <c r="F2832" s="19">
        <f t="shared" si="132"/>
        <v>10672302</v>
      </c>
      <c r="G2832" s="119">
        <v>10588.5</v>
      </c>
      <c r="H2832" s="26">
        <v>0</v>
      </c>
      <c r="I2832" s="115">
        <f t="shared" si="133"/>
        <v>0</v>
      </c>
      <c r="J2832" s="117">
        <v>2021</v>
      </c>
      <c r="K2832" s="139">
        <f t="shared" si="134"/>
        <v>10672302</v>
      </c>
    </row>
    <row r="2833" spans="2:11">
      <c r="B2833" s="137" t="s">
        <v>1988</v>
      </c>
      <c r="C2833" s="43" t="s">
        <v>1544</v>
      </c>
      <c r="D2833" s="46">
        <v>270</v>
      </c>
      <c r="E2833" s="24">
        <v>5764.0222222222219</v>
      </c>
      <c r="F2833" s="19">
        <f t="shared" si="132"/>
        <v>1556286</v>
      </c>
      <c r="G2833" s="119">
        <v>2632.5</v>
      </c>
      <c r="H2833" s="26">
        <v>1644.9880341880341</v>
      </c>
      <c r="I2833" s="115">
        <f t="shared" si="133"/>
        <v>4330431</v>
      </c>
      <c r="J2833" s="117">
        <v>2021</v>
      </c>
      <c r="K2833" s="139">
        <f t="shared" si="134"/>
        <v>5886717</v>
      </c>
    </row>
    <row r="2834" spans="2:11">
      <c r="B2834" s="137" t="s">
        <v>5897</v>
      </c>
      <c r="C2834" s="43" t="s">
        <v>1544</v>
      </c>
      <c r="D2834" s="46">
        <v>70</v>
      </c>
      <c r="E2834" s="24">
        <v>13503.285714285714</v>
      </c>
      <c r="F2834" s="19">
        <f t="shared" si="132"/>
        <v>945230</v>
      </c>
      <c r="G2834" s="119">
        <v>682.5</v>
      </c>
      <c r="H2834" s="26">
        <v>5944.2300366300369</v>
      </c>
      <c r="I2834" s="115">
        <f t="shared" si="133"/>
        <v>4056937</v>
      </c>
      <c r="J2834" s="117">
        <v>2021</v>
      </c>
      <c r="K2834" s="139">
        <f t="shared" si="134"/>
        <v>5002167</v>
      </c>
    </row>
    <row r="2835" spans="2:11">
      <c r="B2835" s="137" t="s">
        <v>1989</v>
      </c>
      <c r="C2835" s="43" t="s">
        <v>1990</v>
      </c>
      <c r="D2835" s="46">
        <v>160</v>
      </c>
      <c r="E2835" s="24">
        <v>25866.587500000001</v>
      </c>
      <c r="F2835" s="19">
        <f t="shared" si="132"/>
        <v>4138654</v>
      </c>
      <c r="G2835" s="119">
        <v>5184</v>
      </c>
      <c r="H2835" s="26">
        <v>1311.3626543209878</v>
      </c>
      <c r="I2835" s="115">
        <f t="shared" si="133"/>
        <v>6798104.0000000009</v>
      </c>
      <c r="J2835" s="117">
        <v>2021</v>
      </c>
      <c r="K2835" s="139">
        <f t="shared" si="134"/>
        <v>10936758</v>
      </c>
    </row>
    <row r="2836" spans="2:11">
      <c r="B2836" s="137" t="s">
        <v>5898</v>
      </c>
      <c r="C2836" s="43" t="s">
        <v>1990</v>
      </c>
      <c r="D2836" s="46">
        <v>240</v>
      </c>
      <c r="E2836" s="24">
        <v>30200.716666666667</v>
      </c>
      <c r="F2836" s="19">
        <f t="shared" si="132"/>
        <v>7248172</v>
      </c>
      <c r="G2836" s="119">
        <v>6516</v>
      </c>
      <c r="H2836" s="26">
        <v>1161.9082259054635</v>
      </c>
      <c r="I2836" s="115">
        <f t="shared" si="133"/>
        <v>7570994</v>
      </c>
      <c r="J2836" s="117">
        <v>2021</v>
      </c>
      <c r="K2836" s="139">
        <f t="shared" si="134"/>
        <v>14819166</v>
      </c>
    </row>
    <row r="2837" spans="2:11">
      <c r="B2837" s="137" t="s">
        <v>5899</v>
      </c>
      <c r="C2837" s="43" t="s">
        <v>1552</v>
      </c>
      <c r="D2837" s="46">
        <v>180</v>
      </c>
      <c r="E2837" s="24">
        <v>16435.422222222223</v>
      </c>
      <c r="F2837" s="19">
        <f t="shared" si="132"/>
        <v>2958376</v>
      </c>
      <c r="G2837" s="119">
        <v>1755</v>
      </c>
      <c r="H2837" s="26">
        <v>2466.4792022792021</v>
      </c>
      <c r="I2837" s="115">
        <f t="shared" si="133"/>
        <v>4328671</v>
      </c>
      <c r="J2837" s="117">
        <v>2021</v>
      </c>
      <c r="K2837" s="139">
        <f t="shared" si="134"/>
        <v>7287047</v>
      </c>
    </row>
    <row r="2838" spans="2:11">
      <c r="B2838" s="137" t="s">
        <v>5900</v>
      </c>
      <c r="C2838" s="43" t="s">
        <v>3512</v>
      </c>
      <c r="D2838" s="46">
        <v>60</v>
      </c>
      <c r="E2838" s="24">
        <v>18493.933333333334</v>
      </c>
      <c r="F2838" s="19">
        <f t="shared" si="132"/>
        <v>1109636</v>
      </c>
      <c r="G2838" s="119">
        <v>1944</v>
      </c>
      <c r="H2838" s="26">
        <v>0</v>
      </c>
      <c r="I2838" s="115">
        <f t="shared" si="133"/>
        <v>0</v>
      </c>
      <c r="J2838" s="117">
        <v>2021</v>
      </c>
      <c r="K2838" s="139">
        <f t="shared" si="134"/>
        <v>1109636</v>
      </c>
    </row>
    <row r="2839" spans="2:11">
      <c r="B2839" s="137" t="s">
        <v>5901</v>
      </c>
      <c r="C2839" s="43" t="s">
        <v>1990</v>
      </c>
      <c r="D2839" s="46">
        <v>190</v>
      </c>
      <c r="E2839" s="24">
        <v>15381.547368421052</v>
      </c>
      <c r="F2839" s="19">
        <f t="shared" si="132"/>
        <v>2922494</v>
      </c>
      <c r="G2839" s="119">
        <v>3439</v>
      </c>
      <c r="H2839" s="26">
        <v>1416.0197731898809</v>
      </c>
      <c r="I2839" s="115">
        <f t="shared" si="133"/>
        <v>4869692</v>
      </c>
      <c r="J2839" s="117">
        <v>2021</v>
      </c>
      <c r="K2839" s="139">
        <f t="shared" si="134"/>
        <v>7792186</v>
      </c>
    </row>
    <row r="2840" spans="2:11">
      <c r="B2840" s="137" t="s">
        <v>5902</v>
      </c>
      <c r="C2840" s="43" t="s">
        <v>1538</v>
      </c>
      <c r="D2840" s="46">
        <v>170</v>
      </c>
      <c r="E2840" s="24">
        <v>8840.8882352941182</v>
      </c>
      <c r="F2840" s="19">
        <f t="shared" si="132"/>
        <v>1502951</v>
      </c>
      <c r="G2840" s="119">
        <v>4615.5</v>
      </c>
      <c r="H2840" s="26">
        <v>1527.1015057956884</v>
      </c>
      <c r="I2840" s="115">
        <f t="shared" si="133"/>
        <v>7048337</v>
      </c>
      <c r="J2840" s="117">
        <v>2021</v>
      </c>
      <c r="K2840" s="139">
        <f t="shared" si="134"/>
        <v>8551288</v>
      </c>
    </row>
    <row r="2841" spans="2:11">
      <c r="B2841" s="137" t="s">
        <v>1991</v>
      </c>
      <c r="C2841" s="43" t="s">
        <v>1992</v>
      </c>
      <c r="D2841" s="46">
        <v>150</v>
      </c>
      <c r="E2841" s="24">
        <v>49060.4</v>
      </c>
      <c r="F2841" s="19">
        <f t="shared" si="132"/>
        <v>7359060</v>
      </c>
      <c r="G2841" s="119">
        <v>5430</v>
      </c>
      <c r="H2841" s="26">
        <v>0</v>
      </c>
      <c r="I2841" s="115">
        <f t="shared" si="133"/>
        <v>0</v>
      </c>
      <c r="J2841" s="117">
        <v>2021</v>
      </c>
      <c r="K2841" s="139">
        <f t="shared" si="134"/>
        <v>7359060</v>
      </c>
    </row>
    <row r="2842" spans="2:11">
      <c r="B2842" s="137" t="s">
        <v>5903</v>
      </c>
      <c r="C2842" s="43" t="s">
        <v>1992</v>
      </c>
      <c r="D2842" s="46">
        <v>200</v>
      </c>
      <c r="E2842" s="24">
        <v>12700.32</v>
      </c>
      <c r="F2842" s="19">
        <f t="shared" si="132"/>
        <v>2540064</v>
      </c>
      <c r="G2842" s="119">
        <v>5430</v>
      </c>
      <c r="H2842" s="26">
        <v>0</v>
      </c>
      <c r="I2842" s="115">
        <f t="shared" si="133"/>
        <v>0</v>
      </c>
      <c r="J2842" s="117">
        <v>2021</v>
      </c>
      <c r="K2842" s="139">
        <f t="shared" si="134"/>
        <v>2540064</v>
      </c>
    </row>
    <row r="2843" spans="2:11">
      <c r="B2843" s="137" t="s">
        <v>5904</v>
      </c>
      <c r="C2843" s="43" t="s">
        <v>3512</v>
      </c>
      <c r="D2843" s="46">
        <v>90</v>
      </c>
      <c r="E2843" s="24">
        <v>16883.711111111112</v>
      </c>
      <c r="F2843" s="19">
        <f t="shared" si="132"/>
        <v>1519534</v>
      </c>
      <c r="G2843" s="119">
        <v>1755</v>
      </c>
      <c r="H2843" s="26">
        <v>0</v>
      </c>
      <c r="I2843" s="115">
        <f t="shared" si="133"/>
        <v>0</v>
      </c>
      <c r="J2843" s="117">
        <v>2021</v>
      </c>
      <c r="K2843" s="139">
        <f t="shared" si="134"/>
        <v>1519534</v>
      </c>
    </row>
    <row r="2844" spans="2:11">
      <c r="B2844" s="137" t="s">
        <v>5905</v>
      </c>
      <c r="C2844" s="43" t="s">
        <v>3512</v>
      </c>
      <c r="D2844" s="46">
        <v>170</v>
      </c>
      <c r="E2844" s="24">
        <v>16883.711764705884</v>
      </c>
      <c r="F2844" s="19">
        <f t="shared" si="132"/>
        <v>2870231.0000000005</v>
      </c>
      <c r="G2844" s="119">
        <v>4972.5</v>
      </c>
      <c r="H2844" s="26">
        <v>0</v>
      </c>
      <c r="I2844" s="115">
        <f t="shared" si="133"/>
        <v>0</v>
      </c>
      <c r="J2844" s="117">
        <v>2021</v>
      </c>
      <c r="K2844" s="139">
        <f t="shared" si="134"/>
        <v>2870231</v>
      </c>
    </row>
    <row r="2845" spans="2:11">
      <c r="B2845" s="137" t="s">
        <v>1993</v>
      </c>
      <c r="C2845" s="43" t="s">
        <v>1655</v>
      </c>
      <c r="D2845" s="46">
        <v>70</v>
      </c>
      <c r="E2845" s="24">
        <v>24044.685714285715</v>
      </c>
      <c r="F2845" s="19">
        <f t="shared" si="132"/>
        <v>1683128</v>
      </c>
      <c r="G2845" s="119">
        <v>1365</v>
      </c>
      <c r="H2845" s="26">
        <v>0</v>
      </c>
      <c r="I2845" s="115">
        <f t="shared" si="133"/>
        <v>0</v>
      </c>
      <c r="J2845" s="117">
        <v>2021</v>
      </c>
      <c r="K2845" s="139">
        <f t="shared" si="134"/>
        <v>1683128</v>
      </c>
    </row>
    <row r="2846" spans="2:11">
      <c r="B2846" s="137" t="s">
        <v>5906</v>
      </c>
      <c r="C2846" s="43" t="s">
        <v>1655</v>
      </c>
      <c r="D2846" s="46">
        <v>200</v>
      </c>
      <c r="E2846" s="24">
        <v>22854.904999999999</v>
      </c>
      <c r="F2846" s="19">
        <f t="shared" si="132"/>
        <v>4570981</v>
      </c>
      <c r="G2846" s="119">
        <v>3900</v>
      </c>
      <c r="H2846" s="26">
        <v>0</v>
      </c>
      <c r="I2846" s="115">
        <f t="shared" si="133"/>
        <v>0</v>
      </c>
      <c r="J2846" s="117">
        <v>2021</v>
      </c>
      <c r="K2846" s="139">
        <f t="shared" si="134"/>
        <v>4570981</v>
      </c>
    </row>
    <row r="2847" spans="2:11">
      <c r="B2847" s="137" t="s">
        <v>1994</v>
      </c>
      <c r="C2847" s="43" t="s">
        <v>1638</v>
      </c>
      <c r="D2847" s="46">
        <v>100</v>
      </c>
      <c r="E2847" s="24">
        <v>16997.78</v>
      </c>
      <c r="F2847" s="19">
        <f t="shared" si="132"/>
        <v>1699778</v>
      </c>
      <c r="G2847" s="119">
        <v>1810</v>
      </c>
      <c r="H2847" s="26">
        <v>0</v>
      </c>
      <c r="I2847" s="115">
        <f t="shared" si="133"/>
        <v>0</v>
      </c>
      <c r="J2847" s="117">
        <v>2021</v>
      </c>
      <c r="K2847" s="139">
        <f t="shared" si="134"/>
        <v>1699778</v>
      </c>
    </row>
    <row r="2848" spans="2:11">
      <c r="B2848" s="137" t="s">
        <v>1995</v>
      </c>
      <c r="C2848" s="43" t="s">
        <v>1996</v>
      </c>
      <c r="D2848" s="46">
        <v>130</v>
      </c>
      <c r="E2848" s="24">
        <v>19130.523076923077</v>
      </c>
      <c r="F2848" s="19">
        <f t="shared" si="132"/>
        <v>2486968</v>
      </c>
      <c r="G2848" s="119">
        <v>2353</v>
      </c>
      <c r="H2848" s="26">
        <v>0</v>
      </c>
      <c r="I2848" s="115">
        <f t="shared" si="133"/>
        <v>0</v>
      </c>
      <c r="J2848" s="117">
        <v>2021</v>
      </c>
      <c r="K2848" s="139">
        <f t="shared" si="134"/>
        <v>2486968</v>
      </c>
    </row>
    <row r="2849" spans="2:11">
      <c r="B2849" s="137" t="s">
        <v>1997</v>
      </c>
      <c r="C2849" s="43" t="s">
        <v>1666</v>
      </c>
      <c r="D2849" s="46">
        <v>120</v>
      </c>
      <c r="E2849" s="24">
        <v>16866.083333333332</v>
      </c>
      <c r="F2849" s="19">
        <f t="shared" si="132"/>
        <v>2023929.9999999998</v>
      </c>
      <c r="G2849" s="119">
        <v>1170</v>
      </c>
      <c r="H2849" s="26">
        <v>1149.9478632478633</v>
      </c>
      <c r="I2849" s="115">
        <f t="shared" si="133"/>
        <v>1345439</v>
      </c>
      <c r="J2849" s="117">
        <v>2021</v>
      </c>
      <c r="K2849" s="139">
        <f t="shared" si="134"/>
        <v>3369369</v>
      </c>
    </row>
    <row r="2850" spans="2:11">
      <c r="B2850" s="137" t="s">
        <v>5907</v>
      </c>
      <c r="C2850" s="43" t="s">
        <v>1666</v>
      </c>
      <c r="D2850" s="46">
        <v>100</v>
      </c>
      <c r="E2850" s="24">
        <v>52427.32</v>
      </c>
      <c r="F2850" s="19">
        <f t="shared" si="132"/>
        <v>5242732</v>
      </c>
      <c r="G2850" s="119">
        <v>975</v>
      </c>
      <c r="H2850" s="26">
        <v>2408.5384615384614</v>
      </c>
      <c r="I2850" s="115">
        <f t="shared" si="133"/>
        <v>2348325</v>
      </c>
      <c r="J2850" s="117">
        <v>2021</v>
      </c>
      <c r="K2850" s="139">
        <f t="shared" si="134"/>
        <v>7591057</v>
      </c>
    </row>
    <row r="2851" spans="2:11">
      <c r="B2851" s="137" t="s">
        <v>1999</v>
      </c>
      <c r="C2851" s="43" t="s">
        <v>518</v>
      </c>
      <c r="D2851" s="46">
        <v>400</v>
      </c>
      <c r="E2851" s="24">
        <v>1340.03</v>
      </c>
      <c r="F2851" s="19">
        <f t="shared" si="132"/>
        <v>536012</v>
      </c>
      <c r="G2851" s="119">
        <v>3900</v>
      </c>
      <c r="H2851" s="26">
        <v>220.7451282051282</v>
      </c>
      <c r="I2851" s="115">
        <f t="shared" si="133"/>
        <v>860906</v>
      </c>
      <c r="J2851" s="117">
        <v>2021</v>
      </c>
      <c r="K2851" s="139">
        <f t="shared" si="134"/>
        <v>1396918</v>
      </c>
    </row>
    <row r="2852" spans="2:11">
      <c r="B2852" s="137" t="s">
        <v>5908</v>
      </c>
      <c r="C2852" s="43" t="s">
        <v>518</v>
      </c>
      <c r="D2852" s="46">
        <v>80</v>
      </c>
      <c r="E2852" s="24">
        <v>3254.9124999999999</v>
      </c>
      <c r="F2852" s="19">
        <f t="shared" si="132"/>
        <v>260393</v>
      </c>
      <c r="G2852" s="119">
        <v>780</v>
      </c>
      <c r="H2852" s="26">
        <v>464.17692307692306</v>
      </c>
      <c r="I2852" s="115">
        <f t="shared" si="133"/>
        <v>362058</v>
      </c>
      <c r="J2852" s="117">
        <v>2021</v>
      </c>
      <c r="K2852" s="139">
        <f t="shared" si="134"/>
        <v>622451</v>
      </c>
    </row>
    <row r="2853" spans="2:11">
      <c r="B2853" s="137" t="s">
        <v>2000</v>
      </c>
      <c r="C2853" s="43" t="s">
        <v>317</v>
      </c>
      <c r="D2853" s="46">
        <v>230</v>
      </c>
      <c r="E2853" s="24">
        <v>14227.173913043478</v>
      </c>
      <c r="F2853" s="19">
        <f t="shared" si="132"/>
        <v>3272250</v>
      </c>
      <c r="G2853" s="119">
        <v>2242.5</v>
      </c>
      <c r="H2853" s="26">
        <v>2976.8954292084727</v>
      </c>
      <c r="I2853" s="115">
        <f t="shared" si="133"/>
        <v>6675688</v>
      </c>
      <c r="J2853" s="117">
        <v>2021</v>
      </c>
      <c r="K2853" s="139">
        <f t="shared" si="134"/>
        <v>9947938</v>
      </c>
    </row>
    <row r="2854" spans="2:11">
      <c r="B2854" s="137" t="s">
        <v>2001</v>
      </c>
      <c r="C2854" s="43" t="s">
        <v>317</v>
      </c>
      <c r="D2854" s="46">
        <v>220</v>
      </c>
      <c r="E2854" s="24">
        <v>15527.168181818182</v>
      </c>
      <c r="F2854" s="19">
        <f t="shared" si="132"/>
        <v>3415977</v>
      </c>
      <c r="G2854" s="119">
        <v>2145</v>
      </c>
      <c r="H2854" s="26">
        <v>1952.6801864801864</v>
      </c>
      <c r="I2854" s="115">
        <f t="shared" si="133"/>
        <v>4188499</v>
      </c>
      <c r="J2854" s="117">
        <v>2021</v>
      </c>
      <c r="K2854" s="139">
        <f t="shared" si="134"/>
        <v>7604476</v>
      </c>
    </row>
    <row r="2855" spans="2:11">
      <c r="B2855" s="137" t="s">
        <v>2002</v>
      </c>
      <c r="C2855" s="43" t="s">
        <v>317</v>
      </c>
      <c r="D2855" s="46">
        <v>90</v>
      </c>
      <c r="E2855" s="24">
        <v>38518.433333333334</v>
      </c>
      <c r="F2855" s="19">
        <f t="shared" si="132"/>
        <v>3466659</v>
      </c>
      <c r="G2855" s="119">
        <v>877.5</v>
      </c>
      <c r="H2855" s="26">
        <v>4374.1025641025644</v>
      </c>
      <c r="I2855" s="115">
        <f t="shared" si="133"/>
        <v>3838275.0000000005</v>
      </c>
      <c r="J2855" s="117">
        <v>2021</v>
      </c>
      <c r="K2855" s="139">
        <f t="shared" si="134"/>
        <v>7304934</v>
      </c>
    </row>
    <row r="2856" spans="2:11">
      <c r="B2856" s="137" t="s">
        <v>2003</v>
      </c>
      <c r="C2856" s="43" t="s">
        <v>317</v>
      </c>
      <c r="D2856" s="46">
        <v>220</v>
      </c>
      <c r="E2856" s="24">
        <v>15527.168181818182</v>
      </c>
      <c r="F2856" s="19">
        <f t="shared" si="132"/>
        <v>3415977</v>
      </c>
      <c r="G2856" s="119">
        <v>2145</v>
      </c>
      <c r="H2856" s="26">
        <v>1952.6801864801864</v>
      </c>
      <c r="I2856" s="115">
        <f t="shared" si="133"/>
        <v>4188499</v>
      </c>
      <c r="J2856" s="117">
        <v>2021</v>
      </c>
      <c r="K2856" s="139">
        <f t="shared" si="134"/>
        <v>7604476</v>
      </c>
    </row>
    <row r="2857" spans="2:11">
      <c r="B2857" s="137" t="s">
        <v>2004</v>
      </c>
      <c r="C2857" s="43" t="s">
        <v>2005</v>
      </c>
      <c r="D2857" s="46">
        <v>240</v>
      </c>
      <c r="E2857" s="24">
        <v>18810.858333333334</v>
      </c>
      <c r="F2857" s="19">
        <f t="shared" si="132"/>
        <v>4514606</v>
      </c>
      <c r="G2857" s="119">
        <v>2340</v>
      </c>
      <c r="H2857" s="26">
        <v>1852.2893162393163</v>
      </c>
      <c r="I2857" s="115">
        <f t="shared" si="133"/>
        <v>4334357</v>
      </c>
      <c r="J2857" s="117">
        <v>2021</v>
      </c>
      <c r="K2857" s="139">
        <f t="shared" si="134"/>
        <v>8848963</v>
      </c>
    </row>
    <row r="2858" spans="2:11">
      <c r="B2858" s="137" t="s">
        <v>2006</v>
      </c>
      <c r="C2858" s="43" t="s">
        <v>2005</v>
      </c>
      <c r="D2858" s="46">
        <v>470</v>
      </c>
      <c r="E2858" s="24">
        <v>8387.4957446808512</v>
      </c>
      <c r="F2858" s="19">
        <f t="shared" si="132"/>
        <v>3942123</v>
      </c>
      <c r="G2858" s="119">
        <v>4582.5</v>
      </c>
      <c r="H2858" s="26">
        <v>2168.7009274413531</v>
      </c>
      <c r="I2858" s="115">
        <f t="shared" si="133"/>
        <v>9938072</v>
      </c>
      <c r="J2858" s="117">
        <v>2021</v>
      </c>
      <c r="K2858" s="139">
        <f t="shared" si="134"/>
        <v>13880195</v>
      </c>
    </row>
    <row r="2859" spans="2:11">
      <c r="B2859" s="137" t="s">
        <v>2007</v>
      </c>
      <c r="C2859" s="43" t="s">
        <v>341</v>
      </c>
      <c r="D2859" s="46">
        <v>130</v>
      </c>
      <c r="E2859" s="24">
        <v>4303.3461538461543</v>
      </c>
      <c r="F2859" s="19">
        <f t="shared" si="132"/>
        <v>559435</v>
      </c>
      <c r="G2859" s="119">
        <v>1267.5</v>
      </c>
      <c r="H2859" s="26">
        <v>2149.3798816568046</v>
      </c>
      <c r="I2859" s="115">
        <f t="shared" si="133"/>
        <v>2724339</v>
      </c>
      <c r="J2859" s="117">
        <v>2021</v>
      </c>
      <c r="K2859" s="139">
        <f t="shared" si="134"/>
        <v>3283774</v>
      </c>
    </row>
    <row r="2860" spans="2:11">
      <c r="B2860" s="137" t="s">
        <v>2008</v>
      </c>
      <c r="C2860" s="43" t="s">
        <v>341</v>
      </c>
      <c r="D2860" s="46">
        <v>100</v>
      </c>
      <c r="E2860" s="24">
        <v>4384.32</v>
      </c>
      <c r="F2860" s="19">
        <f t="shared" si="132"/>
        <v>438432</v>
      </c>
      <c r="G2860" s="119">
        <v>975</v>
      </c>
      <c r="H2860" s="26">
        <v>3710.271794871795</v>
      </c>
      <c r="I2860" s="115">
        <f t="shared" si="133"/>
        <v>3617515</v>
      </c>
      <c r="J2860" s="117">
        <v>2021</v>
      </c>
      <c r="K2860" s="139">
        <f t="shared" si="134"/>
        <v>4055947</v>
      </c>
    </row>
    <row r="2861" spans="2:11">
      <c r="B2861" s="137" t="s">
        <v>2009</v>
      </c>
      <c r="C2861" s="43" t="s">
        <v>2005</v>
      </c>
      <c r="D2861" s="46">
        <v>240</v>
      </c>
      <c r="E2861" s="24">
        <v>18810.858333333334</v>
      </c>
      <c r="F2861" s="19">
        <f t="shared" si="132"/>
        <v>4514606</v>
      </c>
      <c r="G2861" s="119">
        <v>2340</v>
      </c>
      <c r="H2861" s="26">
        <v>1852.2893162393163</v>
      </c>
      <c r="I2861" s="115">
        <f t="shared" si="133"/>
        <v>4334357</v>
      </c>
      <c r="J2861" s="117">
        <v>2021</v>
      </c>
      <c r="K2861" s="139">
        <f t="shared" si="134"/>
        <v>8848963</v>
      </c>
    </row>
    <row r="2862" spans="2:11">
      <c r="B2862" s="137" t="s">
        <v>2010</v>
      </c>
      <c r="C2862" s="43" t="s">
        <v>2011</v>
      </c>
      <c r="D2862" s="46">
        <v>80</v>
      </c>
      <c r="E2862" s="24">
        <v>5382.9125000000004</v>
      </c>
      <c r="F2862" s="19">
        <f t="shared" si="132"/>
        <v>430633</v>
      </c>
      <c r="G2862" s="119">
        <v>780</v>
      </c>
      <c r="H2862" s="26">
        <v>2106.3589743589741</v>
      </c>
      <c r="I2862" s="115">
        <f t="shared" si="133"/>
        <v>1642959.9999999998</v>
      </c>
      <c r="J2862" s="117">
        <v>2021</v>
      </c>
      <c r="K2862" s="139">
        <f t="shared" si="134"/>
        <v>2073593</v>
      </c>
    </row>
    <row r="2863" spans="2:11">
      <c r="B2863" s="137" t="s">
        <v>2012</v>
      </c>
      <c r="C2863" s="43" t="s">
        <v>319</v>
      </c>
      <c r="D2863" s="46">
        <v>190</v>
      </c>
      <c r="E2863" s="24">
        <v>7348.3157894736842</v>
      </c>
      <c r="F2863" s="19">
        <f t="shared" si="132"/>
        <v>1396180</v>
      </c>
      <c r="G2863" s="119">
        <v>1852.5</v>
      </c>
      <c r="H2863" s="26">
        <v>2279.9465587044533</v>
      </c>
      <c r="I2863" s="115">
        <f t="shared" si="133"/>
        <v>4223601</v>
      </c>
      <c r="J2863" s="117">
        <v>2021</v>
      </c>
      <c r="K2863" s="139">
        <f t="shared" si="134"/>
        <v>5619781</v>
      </c>
    </row>
    <row r="2864" spans="2:11">
      <c r="B2864" s="137" t="s">
        <v>2013</v>
      </c>
      <c r="C2864" s="43" t="s">
        <v>2005</v>
      </c>
      <c r="D2864" s="46">
        <v>470</v>
      </c>
      <c r="E2864" s="24">
        <v>8387.4957446808512</v>
      </c>
      <c r="F2864" s="19">
        <f t="shared" si="132"/>
        <v>3942123</v>
      </c>
      <c r="G2864" s="119">
        <v>4582.5</v>
      </c>
      <c r="H2864" s="26">
        <v>2168.7009274413531</v>
      </c>
      <c r="I2864" s="115">
        <f t="shared" si="133"/>
        <v>9938072</v>
      </c>
      <c r="J2864" s="117">
        <v>2021</v>
      </c>
      <c r="K2864" s="139">
        <f t="shared" si="134"/>
        <v>13880195</v>
      </c>
    </row>
    <row r="2865" spans="2:11">
      <c r="B2865" s="137" t="s">
        <v>5909</v>
      </c>
      <c r="C2865" s="43" t="s">
        <v>319</v>
      </c>
      <c r="D2865" s="46">
        <v>170</v>
      </c>
      <c r="E2865" s="24">
        <v>22216.594117647059</v>
      </c>
      <c r="F2865" s="19">
        <f t="shared" si="132"/>
        <v>3776821</v>
      </c>
      <c r="G2865" s="119">
        <v>1657.5</v>
      </c>
      <c r="H2865" s="26">
        <v>6921.7984917043741</v>
      </c>
      <c r="I2865" s="115">
        <f t="shared" si="133"/>
        <v>11472881</v>
      </c>
      <c r="J2865" s="117">
        <v>2021</v>
      </c>
      <c r="K2865" s="139">
        <f t="shared" si="134"/>
        <v>15249702</v>
      </c>
    </row>
    <row r="2866" spans="2:11">
      <c r="B2866" s="137" t="s">
        <v>2014</v>
      </c>
      <c r="C2866" s="43" t="s">
        <v>2011</v>
      </c>
      <c r="D2866" s="46">
        <v>80</v>
      </c>
      <c r="E2866" s="24">
        <v>5382.9125000000004</v>
      </c>
      <c r="F2866" s="19">
        <f t="shared" si="132"/>
        <v>430633</v>
      </c>
      <c r="G2866" s="119">
        <v>780</v>
      </c>
      <c r="H2866" s="26">
        <v>2106.3589743589741</v>
      </c>
      <c r="I2866" s="115">
        <f t="shared" si="133"/>
        <v>1642959.9999999998</v>
      </c>
      <c r="J2866" s="117">
        <v>2021</v>
      </c>
      <c r="K2866" s="139">
        <f t="shared" si="134"/>
        <v>2073593</v>
      </c>
    </row>
    <row r="2867" spans="2:11">
      <c r="B2867" s="137" t="s">
        <v>2015</v>
      </c>
      <c r="C2867" s="43" t="s">
        <v>2011</v>
      </c>
      <c r="D2867" s="46">
        <v>270</v>
      </c>
      <c r="E2867" s="24">
        <v>8782.6851851851843</v>
      </c>
      <c r="F2867" s="19">
        <f t="shared" si="132"/>
        <v>2371324.9999999995</v>
      </c>
      <c r="G2867" s="119">
        <v>2632.5</v>
      </c>
      <c r="H2867" s="26">
        <v>1671.5585944919278</v>
      </c>
      <c r="I2867" s="115">
        <f t="shared" si="133"/>
        <v>4400378</v>
      </c>
      <c r="J2867" s="117">
        <v>2021</v>
      </c>
      <c r="K2867" s="139">
        <f t="shared" si="134"/>
        <v>6771703</v>
      </c>
    </row>
    <row r="2868" spans="2:11">
      <c r="B2868" s="137" t="s">
        <v>2016</v>
      </c>
      <c r="C2868" s="43" t="s">
        <v>312</v>
      </c>
      <c r="D2868" s="46">
        <v>80</v>
      </c>
      <c r="E2868" s="24">
        <v>9542.75</v>
      </c>
      <c r="F2868" s="19">
        <f t="shared" si="132"/>
        <v>763420</v>
      </c>
      <c r="G2868" s="119">
        <v>1728</v>
      </c>
      <c r="H2868" s="26">
        <v>3232.7690972222222</v>
      </c>
      <c r="I2868" s="115">
        <f t="shared" si="133"/>
        <v>5586225</v>
      </c>
      <c r="J2868" s="117">
        <v>2021</v>
      </c>
      <c r="K2868" s="139">
        <f t="shared" si="134"/>
        <v>6349645</v>
      </c>
    </row>
    <row r="2869" spans="2:11">
      <c r="B2869" s="137" t="s">
        <v>2017</v>
      </c>
      <c r="C2869" s="43" t="s">
        <v>312</v>
      </c>
      <c r="D2869" s="46">
        <v>110</v>
      </c>
      <c r="E2869" s="24">
        <v>7831.5636363636368</v>
      </c>
      <c r="F2869" s="19">
        <f t="shared" si="132"/>
        <v>861472</v>
      </c>
      <c r="G2869" s="119">
        <v>2376</v>
      </c>
      <c r="H2869" s="26">
        <v>1144.3131313131314</v>
      </c>
      <c r="I2869" s="115">
        <f t="shared" si="133"/>
        <v>2718888</v>
      </c>
      <c r="J2869" s="117">
        <v>2021</v>
      </c>
      <c r="K2869" s="139">
        <f t="shared" si="134"/>
        <v>3580360</v>
      </c>
    </row>
    <row r="2870" spans="2:11">
      <c r="B2870" s="137" t="s">
        <v>2018</v>
      </c>
      <c r="C2870" s="43" t="s">
        <v>2011</v>
      </c>
      <c r="D2870" s="46">
        <v>270</v>
      </c>
      <c r="E2870" s="24">
        <v>8782.6851851851843</v>
      </c>
      <c r="F2870" s="19">
        <f t="shared" si="132"/>
        <v>2371324.9999999995</v>
      </c>
      <c r="G2870" s="119">
        <v>2632.5</v>
      </c>
      <c r="H2870" s="26">
        <v>1671.5585944919278</v>
      </c>
      <c r="I2870" s="115">
        <f t="shared" si="133"/>
        <v>4400378</v>
      </c>
      <c r="J2870" s="117">
        <v>2021</v>
      </c>
      <c r="K2870" s="139">
        <f t="shared" si="134"/>
        <v>6771703</v>
      </c>
    </row>
    <row r="2871" spans="2:11">
      <c r="B2871" s="137" t="s">
        <v>2019</v>
      </c>
      <c r="C2871" s="43" t="s">
        <v>341</v>
      </c>
      <c r="D2871" s="46">
        <v>390</v>
      </c>
      <c r="E2871" s="24">
        <v>15981.797435897435</v>
      </c>
      <c r="F2871" s="19">
        <f t="shared" si="132"/>
        <v>6232901</v>
      </c>
      <c r="G2871" s="119">
        <v>3802.5</v>
      </c>
      <c r="H2871" s="26">
        <v>1890.8823142669296</v>
      </c>
      <c r="I2871" s="115">
        <f t="shared" si="133"/>
        <v>7190080</v>
      </c>
      <c r="J2871" s="117">
        <v>2021</v>
      </c>
      <c r="K2871" s="139">
        <f t="shared" si="134"/>
        <v>13422981</v>
      </c>
    </row>
    <row r="2872" spans="2:11">
      <c r="B2872" s="137" t="s">
        <v>2020</v>
      </c>
      <c r="C2872" s="43" t="s">
        <v>312</v>
      </c>
      <c r="D2872" s="46">
        <v>290</v>
      </c>
      <c r="E2872" s="24">
        <v>21071.555172413791</v>
      </c>
      <c r="F2872" s="19">
        <f t="shared" si="132"/>
        <v>6110750.9999999991</v>
      </c>
      <c r="G2872" s="119">
        <v>6264</v>
      </c>
      <c r="H2872" s="26">
        <v>1399.8219987228608</v>
      </c>
      <c r="I2872" s="115">
        <f t="shared" si="133"/>
        <v>8768485</v>
      </c>
      <c r="J2872" s="117">
        <v>2021</v>
      </c>
      <c r="K2872" s="139">
        <f t="shared" si="134"/>
        <v>14879236</v>
      </c>
    </row>
    <row r="2873" spans="2:11">
      <c r="B2873" s="137" t="s">
        <v>5910</v>
      </c>
      <c r="C2873" s="43" t="s">
        <v>312</v>
      </c>
      <c r="D2873" s="46">
        <v>100</v>
      </c>
      <c r="E2873" s="24">
        <v>18873.599999999999</v>
      </c>
      <c r="F2873" s="19">
        <f t="shared" si="132"/>
        <v>1887359.9999999998</v>
      </c>
      <c r="G2873" s="119">
        <v>3240</v>
      </c>
      <c r="H2873" s="26">
        <v>1733.8533950617284</v>
      </c>
      <c r="I2873" s="115">
        <f t="shared" si="133"/>
        <v>5617685</v>
      </c>
      <c r="J2873" s="117">
        <v>2021</v>
      </c>
      <c r="K2873" s="139">
        <f t="shared" si="134"/>
        <v>7505045</v>
      </c>
    </row>
    <row r="2874" spans="2:11">
      <c r="B2874" s="137" t="s">
        <v>3678</v>
      </c>
      <c r="C2874" s="43" t="s">
        <v>3512</v>
      </c>
      <c r="D2874" s="46">
        <v>150</v>
      </c>
      <c r="E2874" s="24">
        <v>9810.1133333333328</v>
      </c>
      <c r="F2874" s="19">
        <f t="shared" si="132"/>
        <v>1471517</v>
      </c>
      <c r="G2874" s="119">
        <v>3240</v>
      </c>
      <c r="H2874" s="26">
        <v>662.75987654320988</v>
      </c>
      <c r="I2874" s="115">
        <f t="shared" si="133"/>
        <v>2147342</v>
      </c>
      <c r="J2874" s="117">
        <v>2021</v>
      </c>
      <c r="K2874" s="139">
        <f t="shared" si="134"/>
        <v>3618859</v>
      </c>
    </row>
    <row r="2875" spans="2:11">
      <c r="B2875" s="137" t="s">
        <v>5911</v>
      </c>
      <c r="C2875" s="43" t="s">
        <v>349</v>
      </c>
      <c r="D2875" s="46">
        <v>70</v>
      </c>
      <c r="E2875" s="24">
        <v>4789.8714285714286</v>
      </c>
      <c r="F2875" s="19">
        <f t="shared" si="132"/>
        <v>335291</v>
      </c>
      <c r="G2875" s="119">
        <v>1512</v>
      </c>
      <c r="H2875" s="26">
        <v>1605.2552910052909</v>
      </c>
      <c r="I2875" s="115">
        <f t="shared" si="133"/>
        <v>2427146</v>
      </c>
      <c r="J2875" s="117">
        <v>2021</v>
      </c>
      <c r="K2875" s="139">
        <f t="shared" si="134"/>
        <v>2762437</v>
      </c>
    </row>
    <row r="2876" spans="2:11">
      <c r="B2876" s="137" t="s">
        <v>2021</v>
      </c>
      <c r="C2876" s="43" t="s">
        <v>304</v>
      </c>
      <c r="D2876" s="46">
        <v>210</v>
      </c>
      <c r="E2876" s="24">
        <v>13534.214285714286</v>
      </c>
      <c r="F2876" s="19">
        <f t="shared" si="132"/>
        <v>2842185</v>
      </c>
      <c r="G2876" s="119">
        <v>4536</v>
      </c>
      <c r="H2876" s="26">
        <v>799.75110229276891</v>
      </c>
      <c r="I2876" s="115">
        <f t="shared" si="133"/>
        <v>3627670.9999999995</v>
      </c>
      <c r="J2876" s="117">
        <v>2021</v>
      </c>
      <c r="K2876" s="139">
        <f t="shared" si="134"/>
        <v>6469856</v>
      </c>
    </row>
    <row r="2877" spans="2:11">
      <c r="B2877" s="137" t="s">
        <v>5912</v>
      </c>
      <c r="C2877" s="43" t="s">
        <v>304</v>
      </c>
      <c r="D2877" s="46">
        <v>360</v>
      </c>
      <c r="E2877" s="24">
        <v>12859.711111111112</v>
      </c>
      <c r="F2877" s="19">
        <f t="shared" si="132"/>
        <v>4629496</v>
      </c>
      <c r="G2877" s="119">
        <v>7776</v>
      </c>
      <c r="H2877" s="26">
        <v>1079.9515174897119</v>
      </c>
      <c r="I2877" s="115">
        <f t="shared" si="133"/>
        <v>8397703</v>
      </c>
      <c r="J2877" s="117">
        <v>2021</v>
      </c>
      <c r="K2877" s="139">
        <f t="shared" si="134"/>
        <v>13027199</v>
      </c>
    </row>
    <row r="2878" spans="2:11">
      <c r="B2878" s="137" t="s">
        <v>2022</v>
      </c>
      <c r="C2878" s="43" t="s">
        <v>299</v>
      </c>
      <c r="D2878" s="46">
        <v>210</v>
      </c>
      <c r="E2878" s="24">
        <v>4764.4666666666662</v>
      </c>
      <c r="F2878" s="19">
        <f t="shared" si="132"/>
        <v>1000537.9999999999</v>
      </c>
      <c r="G2878" s="119">
        <v>2047.5</v>
      </c>
      <c r="H2878" s="26">
        <v>1107.7572649572649</v>
      </c>
      <c r="I2878" s="115">
        <f t="shared" si="133"/>
        <v>2268133</v>
      </c>
      <c r="J2878" s="117">
        <v>2021</v>
      </c>
      <c r="K2878" s="139">
        <f t="shared" si="134"/>
        <v>3268671</v>
      </c>
    </row>
    <row r="2879" spans="2:11">
      <c r="B2879" s="137" t="s">
        <v>2023</v>
      </c>
      <c r="C2879" s="43" t="s">
        <v>299</v>
      </c>
      <c r="D2879" s="46">
        <v>90</v>
      </c>
      <c r="E2879" s="24">
        <v>6315.5555555555557</v>
      </c>
      <c r="F2879" s="19">
        <f t="shared" si="132"/>
        <v>568400</v>
      </c>
      <c r="G2879" s="119">
        <v>877.5</v>
      </c>
      <c r="H2879" s="26">
        <v>2155.1874643874644</v>
      </c>
      <c r="I2879" s="115">
        <f t="shared" si="133"/>
        <v>1891177</v>
      </c>
      <c r="J2879" s="117">
        <v>2021</v>
      </c>
      <c r="K2879" s="139">
        <f t="shared" si="134"/>
        <v>2459577</v>
      </c>
    </row>
    <row r="2880" spans="2:11">
      <c r="B2880" s="137" t="s">
        <v>5913</v>
      </c>
      <c r="C2880" s="43" t="s">
        <v>2024</v>
      </c>
      <c r="D2880" s="46">
        <v>100</v>
      </c>
      <c r="E2880" s="24">
        <v>7426.85</v>
      </c>
      <c r="F2880" s="19">
        <f t="shared" si="132"/>
        <v>742685</v>
      </c>
      <c r="G2880" s="119">
        <v>3240</v>
      </c>
      <c r="H2880" s="26">
        <v>500.74135802469135</v>
      </c>
      <c r="I2880" s="115">
        <f t="shared" si="133"/>
        <v>1622402</v>
      </c>
      <c r="J2880" s="117">
        <v>2021</v>
      </c>
      <c r="K2880" s="139">
        <f t="shared" si="134"/>
        <v>2365087</v>
      </c>
    </row>
    <row r="2881" spans="2:11">
      <c r="B2881" s="137" t="s">
        <v>5914</v>
      </c>
      <c r="C2881" s="43" t="s">
        <v>2024</v>
      </c>
      <c r="D2881" s="46">
        <v>90</v>
      </c>
      <c r="E2881" s="24">
        <v>15446.533333333333</v>
      </c>
      <c r="F2881" s="19">
        <f t="shared" si="132"/>
        <v>1390188</v>
      </c>
      <c r="G2881" s="119">
        <v>2916</v>
      </c>
      <c r="H2881" s="26">
        <v>1191.9660493827159</v>
      </c>
      <c r="I2881" s="115">
        <f t="shared" si="133"/>
        <v>3475772.9999999995</v>
      </c>
      <c r="J2881" s="117">
        <v>2021</v>
      </c>
      <c r="K2881" s="139">
        <f t="shared" si="134"/>
        <v>4865961</v>
      </c>
    </row>
    <row r="2882" spans="2:11">
      <c r="B2882" s="137" t="s">
        <v>2025</v>
      </c>
      <c r="C2882" s="43" t="s">
        <v>365</v>
      </c>
      <c r="D2882" s="46">
        <v>160</v>
      </c>
      <c r="E2882" s="24">
        <v>8442.9312499999996</v>
      </c>
      <c r="F2882" s="19">
        <f t="shared" si="132"/>
        <v>1350869</v>
      </c>
      <c r="G2882" s="119">
        <v>3456</v>
      </c>
      <c r="H2882" s="26">
        <v>979.60416666666663</v>
      </c>
      <c r="I2882" s="115">
        <f t="shared" si="133"/>
        <v>3385512</v>
      </c>
      <c r="J2882" s="117">
        <v>2021</v>
      </c>
      <c r="K2882" s="139">
        <f t="shared" si="134"/>
        <v>4736381</v>
      </c>
    </row>
    <row r="2883" spans="2:11">
      <c r="B2883" s="137" t="s">
        <v>5915</v>
      </c>
      <c r="C2883" s="43" t="s">
        <v>365</v>
      </c>
      <c r="D2883" s="46">
        <v>200</v>
      </c>
      <c r="E2883" s="24">
        <v>5948.7849999999999</v>
      </c>
      <c r="F2883" s="19">
        <f t="shared" si="132"/>
        <v>1189757</v>
      </c>
      <c r="G2883" s="119">
        <v>4320</v>
      </c>
      <c r="H2883" s="26">
        <v>752.19791666666663</v>
      </c>
      <c r="I2883" s="115">
        <f t="shared" si="133"/>
        <v>3249495</v>
      </c>
      <c r="J2883" s="117">
        <v>2021</v>
      </c>
      <c r="K2883" s="139">
        <f t="shared" si="134"/>
        <v>4439252</v>
      </c>
    </row>
    <row r="2884" spans="2:11">
      <c r="B2884" s="137" t="s">
        <v>3679</v>
      </c>
      <c r="C2884" s="43" t="s">
        <v>3512</v>
      </c>
      <c r="D2884" s="46">
        <v>670</v>
      </c>
      <c r="E2884" s="24">
        <v>6388.0537313432833</v>
      </c>
      <c r="F2884" s="19">
        <f t="shared" si="132"/>
        <v>4279996</v>
      </c>
      <c r="G2884" s="119">
        <v>6533</v>
      </c>
      <c r="H2884" s="26">
        <v>602.23067503444054</v>
      </c>
      <c r="I2884" s="115">
        <f t="shared" si="133"/>
        <v>3934373</v>
      </c>
      <c r="J2884" s="117">
        <v>2021</v>
      </c>
      <c r="K2884" s="139">
        <f t="shared" si="134"/>
        <v>8214369</v>
      </c>
    </row>
    <row r="2885" spans="2:11">
      <c r="B2885" s="137" t="s">
        <v>3680</v>
      </c>
      <c r="C2885" s="43" t="s">
        <v>3512</v>
      </c>
      <c r="D2885" s="46">
        <v>490</v>
      </c>
      <c r="E2885" s="24">
        <v>8068.2632653061228</v>
      </c>
      <c r="F2885" s="19">
        <f t="shared" si="132"/>
        <v>3953449</v>
      </c>
      <c r="G2885" s="119">
        <v>4778</v>
      </c>
      <c r="H2885" s="26">
        <v>770.46232733361239</v>
      </c>
      <c r="I2885" s="115">
        <f t="shared" si="133"/>
        <v>3681269</v>
      </c>
      <c r="J2885" s="117">
        <v>2021</v>
      </c>
      <c r="K2885" s="139">
        <f t="shared" si="134"/>
        <v>7634718</v>
      </c>
    </row>
    <row r="2886" spans="2:11">
      <c r="B2886" s="137" t="s">
        <v>3681</v>
      </c>
      <c r="C2886" s="43" t="s">
        <v>3512</v>
      </c>
      <c r="D2886" s="46">
        <v>490</v>
      </c>
      <c r="E2886" s="24">
        <v>8068.2632653061228</v>
      </c>
      <c r="F2886" s="19">
        <f t="shared" si="132"/>
        <v>3953449</v>
      </c>
      <c r="G2886" s="119">
        <v>4778</v>
      </c>
      <c r="H2886" s="26">
        <v>770.46232733361239</v>
      </c>
      <c r="I2886" s="115">
        <f t="shared" si="133"/>
        <v>3681269</v>
      </c>
      <c r="J2886" s="117">
        <v>2021</v>
      </c>
      <c r="K2886" s="139">
        <f t="shared" si="134"/>
        <v>7634718</v>
      </c>
    </row>
    <row r="2887" spans="2:11">
      <c r="B2887" s="137" t="s">
        <v>5916</v>
      </c>
      <c r="C2887" s="43" t="s">
        <v>3512</v>
      </c>
      <c r="D2887" s="46">
        <v>320</v>
      </c>
      <c r="E2887" s="24">
        <v>16883.712500000001</v>
      </c>
      <c r="F2887" s="19">
        <f t="shared" si="132"/>
        <v>5402788</v>
      </c>
      <c r="G2887" s="119">
        <v>3120</v>
      </c>
      <c r="H2887" s="26">
        <v>0</v>
      </c>
      <c r="I2887" s="115">
        <f t="shared" si="133"/>
        <v>0</v>
      </c>
      <c r="J2887" s="117">
        <v>2021</v>
      </c>
      <c r="K2887" s="139">
        <f t="shared" si="134"/>
        <v>5402788</v>
      </c>
    </row>
    <row r="2888" spans="2:11">
      <c r="B2888" s="137" t="s">
        <v>5917</v>
      </c>
      <c r="C2888" s="43" t="s">
        <v>2026</v>
      </c>
      <c r="D2888" s="46">
        <v>880</v>
      </c>
      <c r="E2888" s="24">
        <v>831.4284090909091</v>
      </c>
      <c r="F2888" s="19">
        <f t="shared" si="132"/>
        <v>731657</v>
      </c>
      <c r="G2888" s="119">
        <v>8580</v>
      </c>
      <c r="H2888" s="26">
        <v>221.03659673659675</v>
      </c>
      <c r="I2888" s="115">
        <f t="shared" si="133"/>
        <v>1896494</v>
      </c>
      <c r="J2888" s="117">
        <v>2021</v>
      </c>
      <c r="K2888" s="139">
        <f t="shared" si="134"/>
        <v>2628151</v>
      </c>
    </row>
    <row r="2889" spans="2:11">
      <c r="B2889" s="137" t="s">
        <v>2027</v>
      </c>
      <c r="C2889" s="43" t="s">
        <v>1477</v>
      </c>
      <c r="D2889" s="46">
        <v>810</v>
      </c>
      <c r="E2889" s="24">
        <v>13250.225925925926</v>
      </c>
      <c r="F2889" s="19">
        <f t="shared" si="132"/>
        <v>10732683</v>
      </c>
      <c r="G2889" s="119">
        <v>7897.5</v>
      </c>
      <c r="H2889" s="26">
        <v>557.36650838873061</v>
      </c>
      <c r="I2889" s="115">
        <f t="shared" si="133"/>
        <v>4401802</v>
      </c>
      <c r="J2889" s="117">
        <v>2021</v>
      </c>
      <c r="K2889" s="139">
        <f t="shared" si="134"/>
        <v>15134485</v>
      </c>
    </row>
    <row r="2890" spans="2:11">
      <c r="B2890" s="137" t="s">
        <v>3682</v>
      </c>
      <c r="C2890" s="43" t="s">
        <v>3512</v>
      </c>
      <c r="D2890" s="46">
        <v>490</v>
      </c>
      <c r="E2890" s="24">
        <v>8068.2632653061228</v>
      </c>
      <c r="F2890" s="19">
        <f t="shared" si="132"/>
        <v>3953449</v>
      </c>
      <c r="G2890" s="119">
        <v>4778</v>
      </c>
      <c r="H2890" s="26">
        <v>770.46232733361239</v>
      </c>
      <c r="I2890" s="115">
        <f t="shared" si="133"/>
        <v>3681269</v>
      </c>
      <c r="J2890" s="117">
        <v>2021</v>
      </c>
      <c r="K2890" s="139">
        <f t="shared" si="134"/>
        <v>7634718</v>
      </c>
    </row>
    <row r="2891" spans="2:11">
      <c r="B2891" s="137" t="s">
        <v>5918</v>
      </c>
      <c r="C2891" s="43" t="s">
        <v>1477</v>
      </c>
      <c r="D2891" s="46">
        <v>550</v>
      </c>
      <c r="E2891" s="24">
        <v>2212.8854545454546</v>
      </c>
      <c r="F2891" s="19">
        <f t="shared" si="132"/>
        <v>1217087</v>
      </c>
      <c r="G2891" s="119">
        <v>5362.5</v>
      </c>
      <c r="H2891" s="26">
        <v>794.71254079254084</v>
      </c>
      <c r="I2891" s="115">
        <f t="shared" si="133"/>
        <v>4261646</v>
      </c>
      <c r="J2891" s="117">
        <v>2021</v>
      </c>
      <c r="K2891" s="139">
        <f t="shared" si="134"/>
        <v>5478733</v>
      </c>
    </row>
    <row r="2892" spans="2:11">
      <c r="B2892" s="137" t="s">
        <v>2028</v>
      </c>
      <c r="C2892" s="43" t="s">
        <v>1481</v>
      </c>
      <c r="D2892" s="46">
        <v>220</v>
      </c>
      <c r="E2892" s="24">
        <v>7437.772727272727</v>
      </c>
      <c r="F2892" s="19">
        <f t="shared" ref="F2892:F2955" si="135">IFERROR(D2892*E2892,0)</f>
        <v>1636310</v>
      </c>
      <c r="G2892" s="119">
        <v>2145</v>
      </c>
      <c r="H2892" s="26">
        <v>633.29743589743589</v>
      </c>
      <c r="I2892" s="115">
        <f t="shared" ref="I2892:I2955" si="136">IFERROR(G2892*H2892,"")</f>
        <v>1358423</v>
      </c>
      <c r="J2892" s="117">
        <v>2021</v>
      </c>
      <c r="K2892" s="139">
        <f t="shared" ref="K2892:K2955" si="137">IFERROR(ROUND((F2892+I2892),0),0)</f>
        <v>2994733</v>
      </c>
    </row>
    <row r="2893" spans="2:11">
      <c r="B2893" s="137" t="s">
        <v>3683</v>
      </c>
      <c r="C2893" s="43" t="s">
        <v>3512</v>
      </c>
      <c r="D2893" s="46">
        <v>380</v>
      </c>
      <c r="E2893" s="24">
        <v>8068.2631578947367</v>
      </c>
      <c r="F2893" s="19">
        <f t="shared" si="135"/>
        <v>3065940</v>
      </c>
      <c r="G2893" s="119">
        <v>3705</v>
      </c>
      <c r="H2893" s="26">
        <v>770.54304993252367</v>
      </c>
      <c r="I2893" s="115">
        <f t="shared" si="136"/>
        <v>2854862</v>
      </c>
      <c r="J2893" s="117">
        <v>2021</v>
      </c>
      <c r="K2893" s="139">
        <f t="shared" si="137"/>
        <v>5920802</v>
      </c>
    </row>
    <row r="2894" spans="2:11">
      <c r="B2894" s="137" t="s">
        <v>5919</v>
      </c>
      <c r="C2894" s="43" t="s">
        <v>2029</v>
      </c>
      <c r="D2894" s="46">
        <v>350</v>
      </c>
      <c r="E2894" s="24">
        <v>15581.057142857142</v>
      </c>
      <c r="F2894" s="19">
        <f t="shared" si="135"/>
        <v>5453370</v>
      </c>
      <c r="G2894" s="119">
        <v>3412.5</v>
      </c>
      <c r="H2894" s="26">
        <v>0</v>
      </c>
      <c r="I2894" s="115">
        <f t="shared" si="136"/>
        <v>0</v>
      </c>
      <c r="J2894" s="117">
        <v>2021</v>
      </c>
      <c r="K2894" s="139">
        <f t="shared" si="137"/>
        <v>5453370</v>
      </c>
    </row>
    <row r="2895" spans="2:11">
      <c r="B2895" s="137" t="s">
        <v>2030</v>
      </c>
      <c r="C2895" s="43" t="s">
        <v>1460</v>
      </c>
      <c r="D2895" s="46">
        <v>360</v>
      </c>
      <c r="E2895" s="24">
        <v>11208.069444444445</v>
      </c>
      <c r="F2895" s="19">
        <f t="shared" si="135"/>
        <v>4034905.0000000005</v>
      </c>
      <c r="G2895" s="119">
        <v>3510</v>
      </c>
      <c r="H2895" s="26">
        <v>858.38319088319088</v>
      </c>
      <c r="I2895" s="115">
        <f t="shared" si="136"/>
        <v>3012925</v>
      </c>
      <c r="J2895" s="117">
        <v>2021</v>
      </c>
      <c r="K2895" s="139">
        <f t="shared" si="137"/>
        <v>7047830</v>
      </c>
    </row>
    <row r="2896" spans="2:11">
      <c r="B2896" s="137" t="s">
        <v>2031</v>
      </c>
      <c r="C2896" s="43" t="s">
        <v>1460</v>
      </c>
      <c r="D2896" s="46">
        <v>260</v>
      </c>
      <c r="E2896" s="24">
        <v>7559.2115384615381</v>
      </c>
      <c r="F2896" s="19">
        <f t="shared" si="135"/>
        <v>1965395</v>
      </c>
      <c r="G2896" s="119">
        <v>2535</v>
      </c>
      <c r="H2896" s="26">
        <v>681.91203155818539</v>
      </c>
      <c r="I2896" s="115">
        <f t="shared" si="136"/>
        <v>1728647</v>
      </c>
      <c r="J2896" s="117">
        <v>2021</v>
      </c>
      <c r="K2896" s="139">
        <f t="shared" si="137"/>
        <v>3694042</v>
      </c>
    </row>
    <row r="2897" spans="2:11">
      <c r="B2897" s="137" t="s">
        <v>2032</v>
      </c>
      <c r="C2897" s="43" t="s">
        <v>102</v>
      </c>
      <c r="D2897" s="46">
        <v>460</v>
      </c>
      <c r="E2897" s="24">
        <v>16197.180434782609</v>
      </c>
      <c r="F2897" s="19">
        <f t="shared" si="135"/>
        <v>7450703</v>
      </c>
      <c r="G2897" s="119">
        <v>4968</v>
      </c>
      <c r="H2897" s="26">
        <v>1402.0988325281803</v>
      </c>
      <c r="I2897" s="115">
        <f t="shared" si="136"/>
        <v>6965627</v>
      </c>
      <c r="J2897" s="117">
        <v>2021</v>
      </c>
      <c r="K2897" s="139">
        <f t="shared" si="137"/>
        <v>14416330</v>
      </c>
    </row>
    <row r="2898" spans="2:11">
      <c r="B2898" s="137" t="s">
        <v>5920</v>
      </c>
      <c r="C2898" s="43" t="s">
        <v>102</v>
      </c>
      <c r="D2898" s="46">
        <v>130</v>
      </c>
      <c r="E2898" s="24">
        <v>50203.461538461539</v>
      </c>
      <c r="F2898" s="19">
        <f t="shared" si="135"/>
        <v>6526450</v>
      </c>
      <c r="G2898" s="119">
        <v>2808</v>
      </c>
      <c r="H2898" s="26">
        <v>423.28774928774931</v>
      </c>
      <c r="I2898" s="115">
        <f t="shared" si="136"/>
        <v>1188592</v>
      </c>
      <c r="J2898" s="117">
        <v>2021</v>
      </c>
      <c r="K2898" s="139">
        <f t="shared" si="137"/>
        <v>7715042</v>
      </c>
    </row>
    <row r="2899" spans="2:11">
      <c r="B2899" s="137" t="s">
        <v>2033</v>
      </c>
      <c r="C2899" s="43" t="s">
        <v>1460</v>
      </c>
      <c r="D2899" s="46">
        <v>500</v>
      </c>
      <c r="E2899" s="24">
        <v>14176.941999999999</v>
      </c>
      <c r="F2899" s="19">
        <f t="shared" si="135"/>
        <v>7088471</v>
      </c>
      <c r="G2899" s="119">
        <v>4875</v>
      </c>
      <c r="H2899" s="26">
        <v>877.33456410256406</v>
      </c>
      <c r="I2899" s="115">
        <f t="shared" si="136"/>
        <v>4277006</v>
      </c>
      <c r="J2899" s="117">
        <v>2021</v>
      </c>
      <c r="K2899" s="139">
        <f t="shared" si="137"/>
        <v>11365477</v>
      </c>
    </row>
    <row r="2900" spans="2:11">
      <c r="B2900" s="137" t="s">
        <v>2034</v>
      </c>
      <c r="C2900" s="43" t="s">
        <v>1460</v>
      </c>
      <c r="D2900" s="46">
        <v>260</v>
      </c>
      <c r="E2900" s="24">
        <v>7559.2115384615381</v>
      </c>
      <c r="F2900" s="19">
        <f t="shared" si="135"/>
        <v>1965395</v>
      </c>
      <c r="G2900" s="119">
        <v>2535</v>
      </c>
      <c r="H2900" s="26">
        <v>681.91203155818539</v>
      </c>
      <c r="I2900" s="115">
        <f t="shared" si="136"/>
        <v>1728647</v>
      </c>
      <c r="J2900" s="117">
        <v>2021</v>
      </c>
      <c r="K2900" s="139">
        <f t="shared" si="137"/>
        <v>3694042</v>
      </c>
    </row>
    <row r="2901" spans="2:11">
      <c r="B2901" s="137" t="s">
        <v>5921</v>
      </c>
      <c r="C2901" s="43" t="s">
        <v>1477</v>
      </c>
      <c r="D2901" s="46">
        <v>850</v>
      </c>
      <c r="E2901" s="24">
        <v>15581.057647058824</v>
      </c>
      <c r="F2901" s="19">
        <f t="shared" si="135"/>
        <v>13243899</v>
      </c>
      <c r="G2901" s="119">
        <v>8287.5</v>
      </c>
      <c r="H2901" s="26">
        <v>0</v>
      </c>
      <c r="I2901" s="115">
        <f t="shared" si="136"/>
        <v>0</v>
      </c>
      <c r="J2901" s="117">
        <v>2021</v>
      </c>
      <c r="K2901" s="139">
        <f t="shared" si="137"/>
        <v>13243899</v>
      </c>
    </row>
    <row r="2902" spans="2:11">
      <c r="B2902" s="137" t="s">
        <v>3684</v>
      </c>
      <c r="C2902" s="43" t="s">
        <v>3512</v>
      </c>
      <c r="D2902" s="46">
        <v>550</v>
      </c>
      <c r="E2902" s="24">
        <v>8068.2618181818179</v>
      </c>
      <c r="F2902" s="19">
        <f t="shared" si="135"/>
        <v>4437544</v>
      </c>
      <c r="G2902" s="119">
        <v>5363</v>
      </c>
      <c r="H2902" s="26">
        <v>770.47119149729633</v>
      </c>
      <c r="I2902" s="115">
        <f t="shared" si="136"/>
        <v>4132037</v>
      </c>
      <c r="J2902" s="117">
        <v>2021</v>
      </c>
      <c r="K2902" s="139">
        <f t="shared" si="137"/>
        <v>8569581</v>
      </c>
    </row>
    <row r="2903" spans="2:11">
      <c r="B2903" s="137" t="s">
        <v>2035</v>
      </c>
      <c r="C2903" s="43" t="s">
        <v>1590</v>
      </c>
      <c r="D2903" s="46">
        <v>1180</v>
      </c>
      <c r="E2903" s="24">
        <v>187.0322033898305</v>
      </c>
      <c r="F2903" s="19">
        <f t="shared" si="135"/>
        <v>220698</v>
      </c>
      <c r="G2903" s="119">
        <v>11505</v>
      </c>
      <c r="H2903" s="26">
        <v>168.95315080399826</v>
      </c>
      <c r="I2903" s="115">
        <f t="shared" si="136"/>
        <v>1943806</v>
      </c>
      <c r="J2903" s="117">
        <v>2021</v>
      </c>
      <c r="K2903" s="139">
        <f t="shared" si="137"/>
        <v>2164504</v>
      </c>
    </row>
    <row r="2904" spans="2:11">
      <c r="B2904" s="137" t="s">
        <v>5922</v>
      </c>
      <c r="C2904" s="43" t="s">
        <v>1555</v>
      </c>
      <c r="D2904" s="46">
        <v>160</v>
      </c>
      <c r="E2904" s="24">
        <v>15517.731250000001</v>
      </c>
      <c r="F2904" s="19">
        <f t="shared" si="135"/>
        <v>2482837</v>
      </c>
      <c r="G2904" s="119">
        <v>1560</v>
      </c>
      <c r="H2904" s="26">
        <v>2415.6602564102564</v>
      </c>
      <c r="I2904" s="115">
        <f t="shared" si="136"/>
        <v>3768430</v>
      </c>
      <c r="J2904" s="117">
        <v>2021</v>
      </c>
      <c r="K2904" s="139">
        <f t="shared" si="137"/>
        <v>6251267</v>
      </c>
    </row>
    <row r="2905" spans="2:11">
      <c r="B2905" s="137" t="s">
        <v>2036</v>
      </c>
      <c r="C2905" s="43" t="s">
        <v>1555</v>
      </c>
      <c r="D2905" s="46">
        <v>120</v>
      </c>
      <c r="E2905" s="24">
        <v>9500.2916666666661</v>
      </c>
      <c r="F2905" s="19">
        <f t="shared" si="135"/>
        <v>1140035</v>
      </c>
      <c r="G2905" s="119">
        <v>1170</v>
      </c>
      <c r="H2905" s="26">
        <v>2592.0589743589744</v>
      </c>
      <c r="I2905" s="115">
        <f t="shared" si="136"/>
        <v>3032709</v>
      </c>
      <c r="J2905" s="117">
        <v>2021</v>
      </c>
      <c r="K2905" s="139">
        <f t="shared" si="137"/>
        <v>4172744</v>
      </c>
    </row>
    <row r="2906" spans="2:11">
      <c r="B2906" s="137" t="s">
        <v>5923</v>
      </c>
      <c r="C2906" s="43" t="s">
        <v>1555</v>
      </c>
      <c r="D2906" s="46">
        <v>110</v>
      </c>
      <c r="E2906" s="24">
        <v>15240.890909090909</v>
      </c>
      <c r="F2906" s="19">
        <f t="shared" si="135"/>
        <v>1676498</v>
      </c>
      <c r="G2906" s="119">
        <v>1072.5</v>
      </c>
      <c r="H2906" s="26">
        <v>3352.4904428904429</v>
      </c>
      <c r="I2906" s="115">
        <f t="shared" si="136"/>
        <v>3595546</v>
      </c>
      <c r="J2906" s="117">
        <v>2021</v>
      </c>
      <c r="K2906" s="139">
        <f t="shared" si="137"/>
        <v>5272044</v>
      </c>
    </row>
    <row r="2907" spans="2:11">
      <c r="B2907" s="137" t="s">
        <v>2037</v>
      </c>
      <c r="C2907" s="43" t="s">
        <v>1555</v>
      </c>
      <c r="D2907" s="46">
        <v>210</v>
      </c>
      <c r="E2907" s="24">
        <v>6920.1238095238095</v>
      </c>
      <c r="F2907" s="19">
        <f t="shared" si="135"/>
        <v>1453226</v>
      </c>
      <c r="G2907" s="119">
        <v>2047.5</v>
      </c>
      <c r="H2907" s="26">
        <v>1776.8849816849818</v>
      </c>
      <c r="I2907" s="115">
        <f t="shared" si="136"/>
        <v>3638172</v>
      </c>
      <c r="J2907" s="117">
        <v>2021</v>
      </c>
      <c r="K2907" s="139">
        <f t="shared" si="137"/>
        <v>5091398</v>
      </c>
    </row>
    <row r="2908" spans="2:11">
      <c r="B2908" s="137" t="s">
        <v>5924</v>
      </c>
      <c r="C2908" s="43" t="s">
        <v>2038</v>
      </c>
      <c r="D2908" s="46">
        <v>100</v>
      </c>
      <c r="E2908" s="24">
        <v>1150.47</v>
      </c>
      <c r="F2908" s="19">
        <f t="shared" si="135"/>
        <v>115047</v>
      </c>
      <c r="G2908" s="119">
        <v>975</v>
      </c>
      <c r="H2908" s="26">
        <v>943.39897435897433</v>
      </c>
      <c r="I2908" s="115">
        <f t="shared" si="136"/>
        <v>919814</v>
      </c>
      <c r="J2908" s="117">
        <v>2021</v>
      </c>
      <c r="K2908" s="139">
        <f t="shared" si="137"/>
        <v>1034861</v>
      </c>
    </row>
    <row r="2909" spans="2:11">
      <c r="B2909" s="137" t="s">
        <v>5925</v>
      </c>
      <c r="C2909" s="43" t="s">
        <v>2039</v>
      </c>
      <c r="D2909" s="46">
        <v>170</v>
      </c>
      <c r="E2909" s="24">
        <v>4546.4411764705883</v>
      </c>
      <c r="F2909" s="19">
        <f t="shared" si="135"/>
        <v>772895</v>
      </c>
      <c r="G2909" s="119">
        <v>3077</v>
      </c>
      <c r="H2909" s="26">
        <v>1313.4702632434189</v>
      </c>
      <c r="I2909" s="115">
        <f t="shared" si="136"/>
        <v>4041548</v>
      </c>
      <c r="J2909" s="117">
        <v>2021</v>
      </c>
      <c r="K2909" s="139">
        <f t="shared" si="137"/>
        <v>4814443</v>
      </c>
    </row>
    <row r="2910" spans="2:11">
      <c r="B2910" s="137" t="s">
        <v>5926</v>
      </c>
      <c r="C2910" s="43" t="s">
        <v>2039</v>
      </c>
      <c r="D2910" s="46">
        <v>110</v>
      </c>
      <c r="E2910" s="24">
        <v>3719.7545454545457</v>
      </c>
      <c r="F2910" s="19">
        <f t="shared" si="135"/>
        <v>409173</v>
      </c>
      <c r="G2910" s="119">
        <v>995.5</v>
      </c>
      <c r="H2910" s="26">
        <v>2139.2014063284782</v>
      </c>
      <c r="I2910" s="115">
        <f t="shared" si="136"/>
        <v>2129575</v>
      </c>
      <c r="J2910" s="117">
        <v>2021</v>
      </c>
      <c r="K2910" s="139">
        <f t="shared" si="137"/>
        <v>2538748</v>
      </c>
    </row>
    <row r="2911" spans="2:11">
      <c r="B2911" s="137" t="s">
        <v>5927</v>
      </c>
      <c r="C2911" s="43" t="s">
        <v>2039</v>
      </c>
      <c r="D2911" s="46">
        <v>130</v>
      </c>
      <c r="E2911" s="24">
        <v>8262.0923076923082</v>
      </c>
      <c r="F2911" s="19">
        <f t="shared" si="135"/>
        <v>1074072</v>
      </c>
      <c r="G2911" s="119">
        <v>2353</v>
      </c>
      <c r="H2911" s="26">
        <v>1022.5197620059498</v>
      </c>
      <c r="I2911" s="115">
        <f t="shared" si="136"/>
        <v>2405989</v>
      </c>
      <c r="J2911" s="117">
        <v>2021</v>
      </c>
      <c r="K2911" s="139">
        <f t="shared" si="137"/>
        <v>3480061</v>
      </c>
    </row>
    <row r="2912" spans="2:11">
      <c r="B2912" s="137" t="s">
        <v>5928</v>
      </c>
      <c r="C2912" s="43" t="s">
        <v>2039</v>
      </c>
      <c r="D2912" s="46">
        <v>170</v>
      </c>
      <c r="E2912" s="24">
        <v>15541.570588235294</v>
      </c>
      <c r="F2912" s="19">
        <f t="shared" si="135"/>
        <v>2642067</v>
      </c>
      <c r="G2912" s="119">
        <v>3077</v>
      </c>
      <c r="H2912" s="26">
        <v>1448.7091322716933</v>
      </c>
      <c r="I2912" s="115">
        <f t="shared" si="136"/>
        <v>4457678</v>
      </c>
      <c r="J2912" s="117">
        <v>2021</v>
      </c>
      <c r="K2912" s="139">
        <f t="shared" si="137"/>
        <v>7099745</v>
      </c>
    </row>
    <row r="2913" spans="2:11">
      <c r="B2913" s="137" t="s">
        <v>2040</v>
      </c>
      <c r="C2913" s="43" t="s">
        <v>1565</v>
      </c>
      <c r="D2913" s="46">
        <v>150</v>
      </c>
      <c r="E2913" s="24">
        <v>5004.2333333333336</v>
      </c>
      <c r="F2913" s="19">
        <f t="shared" si="135"/>
        <v>750635</v>
      </c>
      <c r="G2913" s="119">
        <v>1462.5</v>
      </c>
      <c r="H2913" s="26">
        <v>1985.6116239316239</v>
      </c>
      <c r="I2913" s="115">
        <f t="shared" si="136"/>
        <v>2903957</v>
      </c>
      <c r="J2913" s="117">
        <v>2021</v>
      </c>
      <c r="K2913" s="139">
        <f t="shared" si="137"/>
        <v>3654592</v>
      </c>
    </row>
    <row r="2914" spans="2:11">
      <c r="B2914" s="137" t="s">
        <v>2041</v>
      </c>
      <c r="C2914" s="43" t="s">
        <v>1565</v>
      </c>
      <c r="D2914" s="46">
        <v>120</v>
      </c>
      <c r="E2914" s="24">
        <v>3665.9250000000002</v>
      </c>
      <c r="F2914" s="19">
        <f t="shared" si="135"/>
        <v>439911</v>
      </c>
      <c r="G2914" s="119">
        <v>1170</v>
      </c>
      <c r="H2914" s="26">
        <v>1078.182905982906</v>
      </c>
      <c r="I2914" s="115">
        <f t="shared" si="136"/>
        <v>1261474</v>
      </c>
      <c r="J2914" s="117">
        <v>2021</v>
      </c>
      <c r="K2914" s="139">
        <f t="shared" si="137"/>
        <v>1701385</v>
      </c>
    </row>
    <row r="2915" spans="2:11">
      <c r="B2915" s="137" t="s">
        <v>2042</v>
      </c>
      <c r="C2915" s="43" t="s">
        <v>564</v>
      </c>
      <c r="D2915" s="46">
        <v>40</v>
      </c>
      <c r="E2915" s="24">
        <v>18132.650000000001</v>
      </c>
      <c r="F2915" s="19">
        <f t="shared" si="135"/>
        <v>725306</v>
      </c>
      <c r="G2915" s="119">
        <v>362</v>
      </c>
      <c r="H2915" s="26">
        <v>0</v>
      </c>
      <c r="I2915" s="115">
        <f t="shared" si="136"/>
        <v>0</v>
      </c>
      <c r="J2915" s="117">
        <v>2021</v>
      </c>
      <c r="K2915" s="139">
        <f t="shared" si="137"/>
        <v>725306</v>
      </c>
    </row>
    <row r="2916" spans="2:11">
      <c r="B2916" s="137" t="s">
        <v>3685</v>
      </c>
      <c r="C2916" s="43" t="s">
        <v>3512</v>
      </c>
      <c r="D2916" s="46">
        <v>110</v>
      </c>
      <c r="E2916" s="24">
        <v>8068.2636363636366</v>
      </c>
      <c r="F2916" s="19">
        <f t="shared" si="135"/>
        <v>887509</v>
      </c>
      <c r="G2916" s="119">
        <v>1073</v>
      </c>
      <c r="H2916" s="26">
        <v>770.1835973904939</v>
      </c>
      <c r="I2916" s="115">
        <f t="shared" si="136"/>
        <v>826407</v>
      </c>
      <c r="J2916" s="117">
        <v>2021</v>
      </c>
      <c r="K2916" s="139">
        <f t="shared" si="137"/>
        <v>1713916</v>
      </c>
    </row>
    <row r="2917" spans="2:11">
      <c r="B2917" s="137" t="s">
        <v>5929</v>
      </c>
      <c r="C2917" s="43" t="s">
        <v>2043</v>
      </c>
      <c r="D2917" s="46">
        <v>390</v>
      </c>
      <c r="E2917" s="24">
        <v>28248.76923076923</v>
      </c>
      <c r="F2917" s="19">
        <f t="shared" si="135"/>
        <v>11017020</v>
      </c>
      <c r="G2917" s="119">
        <v>3529.5</v>
      </c>
      <c r="H2917" s="26">
        <v>0</v>
      </c>
      <c r="I2917" s="115">
        <f t="shared" si="136"/>
        <v>0</v>
      </c>
      <c r="J2917" s="117">
        <v>2021</v>
      </c>
      <c r="K2917" s="139">
        <f t="shared" si="137"/>
        <v>11017020</v>
      </c>
    </row>
    <row r="2918" spans="2:11">
      <c r="B2918" s="137" t="s">
        <v>5930</v>
      </c>
      <c r="C2918" s="43" t="s">
        <v>534</v>
      </c>
      <c r="D2918" s="46">
        <v>150</v>
      </c>
      <c r="E2918" s="24">
        <v>15854.12</v>
      </c>
      <c r="F2918" s="19">
        <f t="shared" si="135"/>
        <v>2378118</v>
      </c>
      <c r="G2918" s="119">
        <v>1462.5</v>
      </c>
      <c r="H2918" s="26">
        <v>2897.182905982906</v>
      </c>
      <c r="I2918" s="115">
        <f t="shared" si="136"/>
        <v>4237130</v>
      </c>
      <c r="J2918" s="117">
        <v>2021</v>
      </c>
      <c r="K2918" s="139">
        <f t="shared" si="137"/>
        <v>6615248</v>
      </c>
    </row>
    <row r="2919" spans="2:11">
      <c r="B2919" s="137" t="s">
        <v>2044</v>
      </c>
      <c r="C2919" s="43" t="s">
        <v>512</v>
      </c>
      <c r="D2919" s="46">
        <v>90</v>
      </c>
      <c r="E2919" s="24">
        <v>5986.7333333333336</v>
      </c>
      <c r="F2919" s="19">
        <f t="shared" si="135"/>
        <v>538806</v>
      </c>
      <c r="G2919" s="119">
        <v>877.5</v>
      </c>
      <c r="H2919" s="26">
        <v>1877.222792022792</v>
      </c>
      <c r="I2919" s="115">
        <f t="shared" si="136"/>
        <v>1647263</v>
      </c>
      <c r="J2919" s="117">
        <v>2021</v>
      </c>
      <c r="K2919" s="139">
        <f t="shared" si="137"/>
        <v>2186069</v>
      </c>
    </row>
    <row r="2920" spans="2:11">
      <c r="B2920" s="137" t="s">
        <v>5931</v>
      </c>
      <c r="C2920" s="43" t="s">
        <v>512</v>
      </c>
      <c r="D2920" s="46">
        <v>190</v>
      </c>
      <c r="E2920" s="24">
        <v>5603.4315789473685</v>
      </c>
      <c r="F2920" s="19">
        <f t="shared" si="135"/>
        <v>1064652</v>
      </c>
      <c r="G2920" s="119">
        <v>1852.5</v>
      </c>
      <c r="H2920" s="26">
        <v>1712.1236167341431</v>
      </c>
      <c r="I2920" s="115">
        <f t="shared" si="136"/>
        <v>3171709</v>
      </c>
      <c r="J2920" s="117">
        <v>2021</v>
      </c>
      <c r="K2920" s="139">
        <f t="shared" si="137"/>
        <v>4236361</v>
      </c>
    </row>
    <row r="2921" spans="2:11">
      <c r="B2921" s="137" t="s">
        <v>2045</v>
      </c>
      <c r="C2921" s="43" t="s">
        <v>521</v>
      </c>
      <c r="D2921" s="46">
        <v>190</v>
      </c>
      <c r="E2921" s="24">
        <v>9149.1263157894737</v>
      </c>
      <c r="F2921" s="19">
        <f t="shared" si="135"/>
        <v>1738334</v>
      </c>
      <c r="G2921" s="119">
        <v>3439</v>
      </c>
      <c r="H2921" s="26">
        <v>914.70485606280897</v>
      </c>
      <c r="I2921" s="115">
        <f t="shared" si="136"/>
        <v>3145670</v>
      </c>
      <c r="J2921" s="117">
        <v>2021</v>
      </c>
      <c r="K2921" s="139">
        <f t="shared" si="137"/>
        <v>4884004</v>
      </c>
    </row>
    <row r="2922" spans="2:11">
      <c r="B2922" s="137" t="s">
        <v>5932</v>
      </c>
      <c r="C2922" s="43" t="s">
        <v>521</v>
      </c>
      <c r="D2922" s="46">
        <v>170</v>
      </c>
      <c r="E2922" s="24">
        <v>8365.3705882352933</v>
      </c>
      <c r="F2922" s="19">
        <f t="shared" si="135"/>
        <v>1422112.9999999998</v>
      </c>
      <c r="G2922" s="119">
        <v>3077</v>
      </c>
      <c r="H2922" s="26">
        <v>1954.7182320441989</v>
      </c>
      <c r="I2922" s="115">
        <f t="shared" si="136"/>
        <v>6014668</v>
      </c>
      <c r="J2922" s="117">
        <v>2021</v>
      </c>
      <c r="K2922" s="139">
        <f t="shared" si="137"/>
        <v>7436781</v>
      </c>
    </row>
    <row r="2923" spans="2:11">
      <c r="B2923" s="137" t="s">
        <v>2046</v>
      </c>
      <c r="C2923" s="43" t="s">
        <v>588</v>
      </c>
      <c r="D2923" s="46">
        <v>90</v>
      </c>
      <c r="E2923" s="24">
        <v>10939.466666666667</v>
      </c>
      <c r="F2923" s="19">
        <f t="shared" si="135"/>
        <v>984552</v>
      </c>
      <c r="G2923" s="119">
        <v>877.5</v>
      </c>
      <c r="H2923" s="26">
        <v>4853.4450142450141</v>
      </c>
      <c r="I2923" s="115">
        <f t="shared" si="136"/>
        <v>4258898</v>
      </c>
      <c r="J2923" s="117">
        <v>2021</v>
      </c>
      <c r="K2923" s="139">
        <f t="shared" si="137"/>
        <v>5243450</v>
      </c>
    </row>
    <row r="2924" spans="2:11">
      <c r="B2924" s="137" t="s">
        <v>2047</v>
      </c>
      <c r="C2924" s="43" t="s">
        <v>588</v>
      </c>
      <c r="D2924" s="46">
        <v>210</v>
      </c>
      <c r="E2924" s="24">
        <v>35892.380952380954</v>
      </c>
      <c r="F2924" s="19">
        <f t="shared" si="135"/>
        <v>7537400</v>
      </c>
      <c r="G2924" s="119">
        <v>2047.5</v>
      </c>
      <c r="H2924" s="26">
        <v>1491.2459096459097</v>
      </c>
      <c r="I2924" s="115">
        <f t="shared" si="136"/>
        <v>3053326</v>
      </c>
      <c r="J2924" s="117">
        <v>2021</v>
      </c>
      <c r="K2924" s="139">
        <f t="shared" si="137"/>
        <v>10590726</v>
      </c>
    </row>
    <row r="2925" spans="2:11">
      <c r="B2925" s="137" t="s">
        <v>2048</v>
      </c>
      <c r="C2925" s="43" t="s">
        <v>588</v>
      </c>
      <c r="D2925" s="46">
        <v>210</v>
      </c>
      <c r="E2925" s="24">
        <v>35892.380952380954</v>
      </c>
      <c r="F2925" s="19">
        <f t="shared" si="135"/>
        <v>7537400</v>
      </c>
      <c r="G2925" s="119">
        <v>2047.5</v>
      </c>
      <c r="H2925" s="26">
        <v>1491.2459096459097</v>
      </c>
      <c r="I2925" s="115">
        <f t="shared" si="136"/>
        <v>3053326</v>
      </c>
      <c r="J2925" s="117">
        <v>2021</v>
      </c>
      <c r="K2925" s="139">
        <f t="shared" si="137"/>
        <v>10590726</v>
      </c>
    </row>
    <row r="2926" spans="2:11">
      <c r="B2926" s="137" t="s">
        <v>5933</v>
      </c>
      <c r="C2926" s="43" t="s">
        <v>588</v>
      </c>
      <c r="D2926" s="46">
        <v>60</v>
      </c>
      <c r="E2926" s="24">
        <v>200196.3</v>
      </c>
      <c r="F2926" s="19">
        <f t="shared" si="135"/>
        <v>12011778</v>
      </c>
      <c r="G2926" s="119">
        <v>585</v>
      </c>
      <c r="H2926" s="26">
        <v>6762.8017094017096</v>
      </c>
      <c r="I2926" s="115">
        <f t="shared" si="136"/>
        <v>3956239</v>
      </c>
      <c r="J2926" s="117">
        <v>2021</v>
      </c>
      <c r="K2926" s="139">
        <f t="shared" si="137"/>
        <v>15968017</v>
      </c>
    </row>
    <row r="2927" spans="2:11">
      <c r="B2927" s="137" t="s">
        <v>2049</v>
      </c>
      <c r="C2927" s="43" t="s">
        <v>481</v>
      </c>
      <c r="D2927" s="46">
        <v>50</v>
      </c>
      <c r="E2927" s="24">
        <v>7770.02</v>
      </c>
      <c r="F2927" s="19">
        <f t="shared" si="135"/>
        <v>388501</v>
      </c>
      <c r="G2927" s="119">
        <v>2220</v>
      </c>
      <c r="H2927" s="26">
        <v>495.5509009009009</v>
      </c>
      <c r="I2927" s="115">
        <f t="shared" si="136"/>
        <v>1100123</v>
      </c>
      <c r="J2927" s="117">
        <v>2021</v>
      </c>
      <c r="K2927" s="139">
        <f t="shared" si="137"/>
        <v>1488624</v>
      </c>
    </row>
    <row r="2928" spans="2:11">
      <c r="B2928" s="137" t="s">
        <v>5934</v>
      </c>
      <c r="C2928" s="43" t="s">
        <v>481</v>
      </c>
      <c r="D2928" s="46">
        <v>40</v>
      </c>
      <c r="E2928" s="24">
        <v>17985.075000000001</v>
      </c>
      <c r="F2928" s="19">
        <f t="shared" si="135"/>
        <v>719403</v>
      </c>
      <c r="G2928" s="119">
        <v>2368</v>
      </c>
      <c r="H2928" s="26">
        <v>524.75126689189187</v>
      </c>
      <c r="I2928" s="115">
        <f t="shared" si="136"/>
        <v>1242611</v>
      </c>
      <c r="J2928" s="117">
        <v>2021</v>
      </c>
      <c r="K2928" s="139">
        <f t="shared" si="137"/>
        <v>1962014</v>
      </c>
    </row>
    <row r="2929" spans="2:11">
      <c r="B2929" s="137" t="s">
        <v>2050</v>
      </c>
      <c r="C2929" s="43" t="s">
        <v>489</v>
      </c>
      <c r="D2929" s="46">
        <v>50</v>
      </c>
      <c r="E2929" s="24">
        <v>32747.5</v>
      </c>
      <c r="F2929" s="19">
        <f t="shared" si="135"/>
        <v>1637375</v>
      </c>
      <c r="G2929" s="119">
        <v>452.5</v>
      </c>
      <c r="H2929" s="26">
        <v>8442.1149171270717</v>
      </c>
      <c r="I2929" s="115">
        <f t="shared" si="136"/>
        <v>3820057</v>
      </c>
      <c r="J2929" s="117">
        <v>2021</v>
      </c>
      <c r="K2929" s="139">
        <f t="shared" si="137"/>
        <v>5457432</v>
      </c>
    </row>
    <row r="2930" spans="2:11">
      <c r="B2930" s="137" t="s">
        <v>2051</v>
      </c>
      <c r="C2930" s="43" t="s">
        <v>489</v>
      </c>
      <c r="D2930" s="46">
        <v>90</v>
      </c>
      <c r="E2930" s="24">
        <v>17630.855555555554</v>
      </c>
      <c r="F2930" s="19">
        <f t="shared" si="135"/>
        <v>1586776.9999999998</v>
      </c>
      <c r="G2930" s="119">
        <v>5328</v>
      </c>
      <c r="H2930" s="26">
        <v>207.67792792792793</v>
      </c>
      <c r="I2930" s="115">
        <f t="shared" si="136"/>
        <v>1106508</v>
      </c>
      <c r="J2930" s="117">
        <v>2021</v>
      </c>
      <c r="K2930" s="139">
        <f t="shared" si="137"/>
        <v>2693285</v>
      </c>
    </row>
    <row r="2931" spans="2:11">
      <c r="B2931" s="137" t="s">
        <v>2052</v>
      </c>
      <c r="C2931" s="43" t="s">
        <v>479</v>
      </c>
      <c r="D2931" s="46">
        <v>60</v>
      </c>
      <c r="E2931" s="24">
        <v>3397.95</v>
      </c>
      <c r="F2931" s="19">
        <f t="shared" si="135"/>
        <v>203877</v>
      </c>
      <c r="G2931" s="119">
        <v>3294</v>
      </c>
      <c r="H2931" s="26">
        <v>0</v>
      </c>
      <c r="I2931" s="115">
        <f t="shared" si="136"/>
        <v>0</v>
      </c>
      <c r="J2931" s="117">
        <v>2021</v>
      </c>
      <c r="K2931" s="139">
        <f t="shared" si="137"/>
        <v>203877</v>
      </c>
    </row>
    <row r="2932" spans="2:11">
      <c r="B2932" s="137" t="s">
        <v>5935</v>
      </c>
      <c r="C2932" s="43" t="s">
        <v>3512</v>
      </c>
      <c r="D2932" s="46">
        <v>170</v>
      </c>
      <c r="E2932" s="24">
        <v>3075.6176470588234</v>
      </c>
      <c r="F2932" s="19">
        <f t="shared" si="135"/>
        <v>522855</v>
      </c>
      <c r="G2932" s="119">
        <v>9333</v>
      </c>
      <c r="H2932" s="26">
        <v>0</v>
      </c>
      <c r="I2932" s="115">
        <f t="shared" si="136"/>
        <v>0</v>
      </c>
      <c r="J2932" s="117">
        <v>2021</v>
      </c>
      <c r="K2932" s="139">
        <f t="shared" si="137"/>
        <v>522855</v>
      </c>
    </row>
    <row r="2933" spans="2:11">
      <c r="B2933" s="137" t="s">
        <v>2053</v>
      </c>
      <c r="C2933" s="43" t="s">
        <v>473</v>
      </c>
      <c r="D2933" s="46">
        <v>150</v>
      </c>
      <c r="E2933" s="24">
        <v>12780.08</v>
      </c>
      <c r="F2933" s="19">
        <f t="shared" si="135"/>
        <v>1917012</v>
      </c>
      <c r="G2933" s="119">
        <v>4860</v>
      </c>
      <c r="H2933" s="26">
        <v>718.19176954732507</v>
      </c>
      <c r="I2933" s="115">
        <f t="shared" si="136"/>
        <v>3490412</v>
      </c>
      <c r="J2933" s="117">
        <v>2021</v>
      </c>
      <c r="K2933" s="139">
        <f t="shared" si="137"/>
        <v>5407424</v>
      </c>
    </row>
    <row r="2934" spans="2:11">
      <c r="B2934" s="137" t="s">
        <v>10124</v>
      </c>
      <c r="C2934" s="43" t="s">
        <v>473</v>
      </c>
      <c r="D2934" s="46">
        <v>90</v>
      </c>
      <c r="E2934" s="24">
        <v>40307.1</v>
      </c>
      <c r="F2934" s="19">
        <f t="shared" si="135"/>
        <v>3627639</v>
      </c>
      <c r="G2934" s="119">
        <v>2916</v>
      </c>
      <c r="H2934" s="26">
        <v>1650.2736625514403</v>
      </c>
      <c r="I2934" s="115">
        <f t="shared" si="136"/>
        <v>4812198</v>
      </c>
      <c r="J2934" s="117">
        <v>2021</v>
      </c>
      <c r="K2934" s="139">
        <f t="shared" si="137"/>
        <v>8439837</v>
      </c>
    </row>
    <row r="2935" spans="2:11">
      <c r="B2935" s="137" t="s">
        <v>2054</v>
      </c>
      <c r="C2935" s="43" t="s">
        <v>466</v>
      </c>
      <c r="D2935" s="46">
        <v>230</v>
      </c>
      <c r="E2935" s="24">
        <v>20215.704347826086</v>
      </c>
      <c r="F2935" s="19">
        <f t="shared" si="135"/>
        <v>4649612</v>
      </c>
      <c r="G2935" s="119">
        <v>4163</v>
      </c>
      <c r="H2935" s="26">
        <v>1203.3336536151814</v>
      </c>
      <c r="I2935" s="115">
        <f t="shared" si="136"/>
        <v>5009478</v>
      </c>
      <c r="J2935" s="117">
        <v>2021</v>
      </c>
      <c r="K2935" s="139">
        <f t="shared" si="137"/>
        <v>9659090</v>
      </c>
    </row>
    <row r="2936" spans="2:11">
      <c r="B2936" s="137" t="s">
        <v>5936</v>
      </c>
      <c r="C2936" s="43" t="s">
        <v>466</v>
      </c>
      <c r="D2936" s="46">
        <v>110</v>
      </c>
      <c r="E2936" s="24">
        <v>25662.454545454544</v>
      </c>
      <c r="F2936" s="19">
        <f t="shared" si="135"/>
        <v>2822870</v>
      </c>
      <c r="G2936" s="119">
        <v>1991</v>
      </c>
      <c r="H2936" s="26">
        <v>2026.8543445504772</v>
      </c>
      <c r="I2936" s="115">
        <f t="shared" si="136"/>
        <v>4035467</v>
      </c>
      <c r="J2936" s="117">
        <v>2021</v>
      </c>
      <c r="K2936" s="139">
        <f t="shared" si="137"/>
        <v>6858337</v>
      </c>
    </row>
    <row r="2937" spans="2:11">
      <c r="B2937" s="137" t="s">
        <v>2055</v>
      </c>
      <c r="C2937" s="43" t="s">
        <v>473</v>
      </c>
      <c r="D2937" s="46">
        <v>100</v>
      </c>
      <c r="E2937" s="24">
        <v>7633.47</v>
      </c>
      <c r="F2937" s="19">
        <f t="shared" si="135"/>
        <v>763347</v>
      </c>
      <c r="G2937" s="119">
        <v>3240</v>
      </c>
      <c r="H2937" s="26">
        <v>1059.3466049382716</v>
      </c>
      <c r="I2937" s="115">
        <f t="shared" si="136"/>
        <v>3432283</v>
      </c>
      <c r="J2937" s="117">
        <v>2021</v>
      </c>
      <c r="K2937" s="139">
        <f t="shared" si="137"/>
        <v>4195630</v>
      </c>
    </row>
    <row r="2938" spans="2:11">
      <c r="B2938" s="137" t="s">
        <v>5937</v>
      </c>
      <c r="C2938" s="43" t="s">
        <v>473</v>
      </c>
      <c r="D2938" s="46">
        <v>90</v>
      </c>
      <c r="E2938" s="24">
        <v>5589.6555555555551</v>
      </c>
      <c r="F2938" s="19">
        <f t="shared" si="135"/>
        <v>503068.99999999994</v>
      </c>
      <c r="G2938" s="119">
        <v>2916</v>
      </c>
      <c r="H2938" s="26">
        <v>1008.1642661179699</v>
      </c>
      <c r="I2938" s="115">
        <f t="shared" si="136"/>
        <v>2939807</v>
      </c>
      <c r="J2938" s="117">
        <v>2021</v>
      </c>
      <c r="K2938" s="139">
        <f t="shared" si="137"/>
        <v>3442876</v>
      </c>
    </row>
    <row r="2939" spans="2:11">
      <c r="B2939" s="137" t="s">
        <v>2056</v>
      </c>
      <c r="C2939" s="43" t="s">
        <v>473</v>
      </c>
      <c r="D2939" s="46">
        <v>80</v>
      </c>
      <c r="E2939" s="24">
        <v>33313.775000000001</v>
      </c>
      <c r="F2939" s="19">
        <f t="shared" si="135"/>
        <v>2665102</v>
      </c>
      <c r="G2939" s="119">
        <v>2592</v>
      </c>
      <c r="H2939" s="26">
        <v>1266.6454475308642</v>
      </c>
      <c r="I2939" s="115">
        <f t="shared" si="136"/>
        <v>3283145</v>
      </c>
      <c r="J2939" s="117">
        <v>2021</v>
      </c>
      <c r="K2939" s="139">
        <f t="shared" si="137"/>
        <v>5948247</v>
      </c>
    </row>
    <row r="2940" spans="2:11">
      <c r="B2940" s="137" t="s">
        <v>10125</v>
      </c>
      <c r="C2940" s="43" t="s">
        <v>473</v>
      </c>
      <c r="D2940" s="46">
        <v>150</v>
      </c>
      <c r="E2940" s="24">
        <v>20641.3</v>
      </c>
      <c r="F2940" s="19">
        <f t="shared" si="135"/>
        <v>3096195</v>
      </c>
      <c r="G2940" s="119">
        <v>4860</v>
      </c>
      <c r="H2940" s="26">
        <v>713.08559670781892</v>
      </c>
      <c r="I2940" s="115">
        <f t="shared" si="136"/>
        <v>3465596</v>
      </c>
      <c r="J2940" s="117">
        <v>2021</v>
      </c>
      <c r="K2940" s="139">
        <f t="shared" si="137"/>
        <v>6561791</v>
      </c>
    </row>
    <row r="2941" spans="2:11">
      <c r="B2941" s="137" t="s">
        <v>2057</v>
      </c>
      <c r="C2941" s="43" t="s">
        <v>660</v>
      </c>
      <c r="D2941" s="46">
        <v>120</v>
      </c>
      <c r="E2941" s="24">
        <v>11028.733333333334</v>
      </c>
      <c r="F2941" s="19">
        <f t="shared" si="135"/>
        <v>1323448</v>
      </c>
      <c r="G2941" s="119">
        <v>2592</v>
      </c>
      <c r="H2941" s="26">
        <v>1683.0462962962963</v>
      </c>
      <c r="I2941" s="115">
        <f t="shared" si="136"/>
        <v>4362456</v>
      </c>
      <c r="J2941" s="117">
        <v>2021</v>
      </c>
      <c r="K2941" s="139">
        <f t="shared" si="137"/>
        <v>5685904</v>
      </c>
    </row>
    <row r="2942" spans="2:11">
      <c r="B2942" s="137" t="s">
        <v>5938</v>
      </c>
      <c r="C2942" s="43" t="s">
        <v>660</v>
      </c>
      <c r="D2942" s="46">
        <v>90</v>
      </c>
      <c r="E2942" s="24">
        <v>4015.6444444444446</v>
      </c>
      <c r="F2942" s="19">
        <f t="shared" si="135"/>
        <v>361408</v>
      </c>
      <c r="G2942" s="119">
        <v>1944</v>
      </c>
      <c r="H2942" s="26">
        <v>968.82253086419757</v>
      </c>
      <c r="I2942" s="115">
        <f t="shared" si="136"/>
        <v>1883391</v>
      </c>
      <c r="J2942" s="117">
        <v>2021</v>
      </c>
      <c r="K2942" s="139">
        <f t="shared" si="137"/>
        <v>2244799</v>
      </c>
    </row>
    <row r="2943" spans="2:11">
      <c r="B2943" s="137" t="s">
        <v>2058</v>
      </c>
      <c r="C2943" s="43" t="s">
        <v>673</v>
      </c>
      <c r="D2943" s="46">
        <v>210</v>
      </c>
      <c r="E2943" s="24">
        <v>3026.4238095238097</v>
      </c>
      <c r="F2943" s="19">
        <f t="shared" si="135"/>
        <v>635549</v>
      </c>
      <c r="G2943" s="119">
        <v>2047.5</v>
      </c>
      <c r="H2943" s="26">
        <v>2554.9523809523807</v>
      </c>
      <c r="I2943" s="115">
        <f t="shared" si="136"/>
        <v>5231265</v>
      </c>
      <c r="J2943" s="117">
        <v>2021</v>
      </c>
      <c r="K2943" s="139">
        <f t="shared" si="137"/>
        <v>5866814</v>
      </c>
    </row>
    <row r="2944" spans="2:11">
      <c r="B2944" s="137" t="s">
        <v>2059</v>
      </c>
      <c r="C2944" s="43" t="s">
        <v>673</v>
      </c>
      <c r="D2944" s="46">
        <v>130</v>
      </c>
      <c r="E2944" s="24">
        <v>10940.146153846154</v>
      </c>
      <c r="F2944" s="19">
        <f t="shared" si="135"/>
        <v>1422219</v>
      </c>
      <c r="G2944" s="119">
        <v>1267.5</v>
      </c>
      <c r="H2944" s="26">
        <v>4521.0098619329392</v>
      </c>
      <c r="I2944" s="115">
        <f t="shared" si="136"/>
        <v>5730380</v>
      </c>
      <c r="J2944" s="117">
        <v>2021</v>
      </c>
      <c r="K2944" s="139">
        <f t="shared" si="137"/>
        <v>7152599</v>
      </c>
    </row>
    <row r="2945" spans="2:11">
      <c r="B2945" s="137" t="s">
        <v>2060</v>
      </c>
      <c r="C2945" s="43" t="s">
        <v>1586</v>
      </c>
      <c r="D2945" s="46">
        <v>210</v>
      </c>
      <c r="E2945" s="24">
        <v>11679.590476190477</v>
      </c>
      <c r="F2945" s="19">
        <f t="shared" si="135"/>
        <v>2452714</v>
      </c>
      <c r="G2945" s="119">
        <v>2047.5</v>
      </c>
      <c r="H2945" s="26">
        <v>2183.8876678876677</v>
      </c>
      <c r="I2945" s="115">
        <f t="shared" si="136"/>
        <v>4471510</v>
      </c>
      <c r="J2945" s="117">
        <v>2021</v>
      </c>
      <c r="K2945" s="139">
        <f t="shared" si="137"/>
        <v>6924224</v>
      </c>
    </row>
    <row r="2946" spans="2:11">
      <c r="B2946" s="137" t="s">
        <v>2061</v>
      </c>
      <c r="C2946" s="43" t="s">
        <v>1586</v>
      </c>
      <c r="D2946" s="46">
        <v>460</v>
      </c>
      <c r="E2946" s="24">
        <v>7457.6391304347826</v>
      </c>
      <c r="F2946" s="19">
        <f t="shared" si="135"/>
        <v>3430514</v>
      </c>
      <c r="G2946" s="119">
        <v>4485</v>
      </c>
      <c r="H2946" s="26">
        <v>2198.3632107023413</v>
      </c>
      <c r="I2946" s="115">
        <f t="shared" si="136"/>
        <v>9859659.0000000019</v>
      </c>
      <c r="J2946" s="117">
        <v>2021</v>
      </c>
      <c r="K2946" s="139">
        <f t="shared" si="137"/>
        <v>13290173</v>
      </c>
    </row>
    <row r="2947" spans="2:11">
      <c r="B2947" s="137" t="s">
        <v>5939</v>
      </c>
      <c r="C2947" s="43" t="s">
        <v>1610</v>
      </c>
      <c r="D2947" s="46">
        <v>120</v>
      </c>
      <c r="E2947" s="24">
        <v>24368.333333333332</v>
      </c>
      <c r="F2947" s="19">
        <f t="shared" si="135"/>
        <v>2924200</v>
      </c>
      <c r="G2947" s="119">
        <v>1170</v>
      </c>
      <c r="H2947" s="26">
        <v>2946.7205128205128</v>
      </c>
      <c r="I2947" s="115">
        <f t="shared" si="136"/>
        <v>3447663</v>
      </c>
      <c r="J2947" s="117">
        <v>2021</v>
      </c>
      <c r="K2947" s="139">
        <f t="shared" si="137"/>
        <v>6371863</v>
      </c>
    </row>
    <row r="2948" spans="2:11">
      <c r="B2948" s="137" t="s">
        <v>5940</v>
      </c>
      <c r="C2948" s="43" t="s">
        <v>1610</v>
      </c>
      <c r="D2948" s="46">
        <v>190</v>
      </c>
      <c r="E2948" s="24">
        <v>13457.036842105263</v>
      </c>
      <c r="F2948" s="19">
        <f t="shared" si="135"/>
        <v>2556837</v>
      </c>
      <c r="G2948" s="119">
        <v>1852.5</v>
      </c>
      <c r="H2948" s="26">
        <v>1902.8928475033738</v>
      </c>
      <c r="I2948" s="115">
        <f t="shared" si="136"/>
        <v>3525109</v>
      </c>
      <c r="J2948" s="117">
        <v>2021</v>
      </c>
      <c r="K2948" s="139">
        <f t="shared" si="137"/>
        <v>6081946</v>
      </c>
    </row>
    <row r="2949" spans="2:11">
      <c r="B2949" s="137" t="s">
        <v>5941</v>
      </c>
      <c r="C2949" s="43" t="s">
        <v>1454</v>
      </c>
      <c r="D2949" s="46">
        <v>280</v>
      </c>
      <c r="E2949" s="24">
        <v>6548.6035714285717</v>
      </c>
      <c r="F2949" s="19">
        <f t="shared" si="135"/>
        <v>1833609</v>
      </c>
      <c r="G2949" s="119">
        <v>8960</v>
      </c>
      <c r="H2949" s="26">
        <v>916.71573660714284</v>
      </c>
      <c r="I2949" s="115">
        <f t="shared" si="136"/>
        <v>8213773</v>
      </c>
      <c r="J2949" s="117">
        <v>2021</v>
      </c>
      <c r="K2949" s="139">
        <f t="shared" si="137"/>
        <v>10047382</v>
      </c>
    </row>
    <row r="2950" spans="2:11">
      <c r="B2950" s="137" t="s">
        <v>2062</v>
      </c>
      <c r="C2950" s="43" t="s">
        <v>1461</v>
      </c>
      <c r="D2950" s="46">
        <v>170</v>
      </c>
      <c r="E2950" s="24">
        <v>5022.0705882352941</v>
      </c>
      <c r="F2950" s="19">
        <f t="shared" si="135"/>
        <v>853752</v>
      </c>
      <c r="G2950" s="119">
        <v>3672</v>
      </c>
      <c r="H2950" s="26">
        <v>1331.4300108932462</v>
      </c>
      <c r="I2950" s="115">
        <f t="shared" si="136"/>
        <v>4889011</v>
      </c>
      <c r="J2950" s="117">
        <v>2021</v>
      </c>
      <c r="K2950" s="139">
        <f t="shared" si="137"/>
        <v>5742763</v>
      </c>
    </row>
    <row r="2951" spans="2:11">
      <c r="B2951" s="137" t="s">
        <v>2063</v>
      </c>
      <c r="C2951" s="43" t="s">
        <v>1454</v>
      </c>
      <c r="D2951" s="46">
        <v>150</v>
      </c>
      <c r="E2951" s="24">
        <v>2793</v>
      </c>
      <c r="F2951" s="19">
        <f t="shared" si="135"/>
        <v>418950</v>
      </c>
      <c r="G2951" s="119">
        <v>2400</v>
      </c>
      <c r="H2951" s="26">
        <v>1391.9379166666668</v>
      </c>
      <c r="I2951" s="115">
        <f t="shared" si="136"/>
        <v>3340651</v>
      </c>
      <c r="J2951" s="117">
        <v>2021</v>
      </c>
      <c r="K2951" s="139">
        <f t="shared" si="137"/>
        <v>3759601</v>
      </c>
    </row>
    <row r="2952" spans="2:11">
      <c r="B2952" s="137" t="s">
        <v>2064</v>
      </c>
      <c r="C2952" s="43" t="s">
        <v>1461</v>
      </c>
      <c r="D2952" s="46">
        <v>150</v>
      </c>
      <c r="E2952" s="24">
        <v>10467.313333333334</v>
      </c>
      <c r="F2952" s="19">
        <f t="shared" si="135"/>
        <v>1570097</v>
      </c>
      <c r="G2952" s="119">
        <v>3240</v>
      </c>
      <c r="H2952" s="26">
        <v>2268.5808641975309</v>
      </c>
      <c r="I2952" s="115">
        <f t="shared" si="136"/>
        <v>7350202</v>
      </c>
      <c r="J2952" s="117">
        <v>2021</v>
      </c>
      <c r="K2952" s="139">
        <f t="shared" si="137"/>
        <v>8920299</v>
      </c>
    </row>
    <row r="2953" spans="2:11">
      <c r="B2953" s="137" t="s">
        <v>5942</v>
      </c>
      <c r="C2953" s="43" t="s">
        <v>1483</v>
      </c>
      <c r="D2953" s="46">
        <v>130</v>
      </c>
      <c r="E2953" s="24">
        <v>17089.715384615385</v>
      </c>
      <c r="F2953" s="19">
        <f t="shared" si="135"/>
        <v>2221663</v>
      </c>
      <c r="G2953" s="119">
        <v>2535</v>
      </c>
      <c r="H2953" s="26">
        <v>856.26429980276134</v>
      </c>
      <c r="I2953" s="115">
        <f t="shared" si="136"/>
        <v>2170630</v>
      </c>
      <c r="J2953" s="117">
        <v>2021</v>
      </c>
      <c r="K2953" s="139">
        <f t="shared" si="137"/>
        <v>4392293</v>
      </c>
    </row>
    <row r="2954" spans="2:11">
      <c r="B2954" s="137" t="s">
        <v>5943</v>
      </c>
      <c r="C2954" s="43" t="s">
        <v>1483</v>
      </c>
      <c r="D2954" s="46">
        <v>170</v>
      </c>
      <c r="E2954" s="24">
        <v>33525.147058823532</v>
      </c>
      <c r="F2954" s="19">
        <f t="shared" si="135"/>
        <v>5699275</v>
      </c>
      <c r="G2954" s="119">
        <v>3315</v>
      </c>
      <c r="H2954" s="26">
        <v>1915.209653092006</v>
      </c>
      <c r="I2954" s="115">
        <f t="shared" si="136"/>
        <v>6348920</v>
      </c>
      <c r="J2954" s="117">
        <v>2021</v>
      </c>
      <c r="K2954" s="139">
        <f t="shared" si="137"/>
        <v>12048195</v>
      </c>
    </row>
    <row r="2955" spans="2:11">
      <c r="B2955" s="137" t="s">
        <v>2065</v>
      </c>
      <c r="C2955" s="43" t="s">
        <v>1608</v>
      </c>
      <c r="D2955" s="46">
        <v>110</v>
      </c>
      <c r="E2955" s="24">
        <v>14416.90909090909</v>
      </c>
      <c r="F2955" s="19">
        <f t="shared" si="135"/>
        <v>1585860</v>
      </c>
      <c r="G2955" s="119">
        <v>2376</v>
      </c>
      <c r="H2955" s="26">
        <v>1429.0029461279462</v>
      </c>
      <c r="I2955" s="115">
        <f t="shared" si="136"/>
        <v>3395311</v>
      </c>
      <c r="J2955" s="117">
        <v>2021</v>
      </c>
      <c r="K2955" s="139">
        <f t="shared" si="137"/>
        <v>4981171</v>
      </c>
    </row>
    <row r="2956" spans="2:11">
      <c r="B2956" s="137" t="s">
        <v>5944</v>
      </c>
      <c r="C2956" s="43" t="s">
        <v>1608</v>
      </c>
      <c r="D2956" s="46">
        <v>90</v>
      </c>
      <c r="E2956" s="24">
        <v>5716.0444444444447</v>
      </c>
      <c r="F2956" s="19">
        <f t="shared" ref="F2956:F3019" si="138">IFERROR(D2956*E2956,0)</f>
        <v>514444</v>
      </c>
      <c r="G2956" s="119">
        <v>1944</v>
      </c>
      <c r="H2956" s="26">
        <v>1129.2263374485597</v>
      </c>
      <c r="I2956" s="115">
        <f t="shared" ref="I2956:I3019" si="139">IFERROR(G2956*H2956,"")</f>
        <v>2195216</v>
      </c>
      <c r="J2956" s="117">
        <v>2021</v>
      </c>
      <c r="K2956" s="139">
        <f t="shared" ref="K2956:K3019" si="140">IFERROR(ROUND((F2956+I2956),0),0)</f>
        <v>2709660</v>
      </c>
    </row>
    <row r="2957" spans="2:11">
      <c r="B2957" s="137" t="s">
        <v>2066</v>
      </c>
      <c r="C2957" s="43" t="s">
        <v>1608</v>
      </c>
      <c r="D2957" s="46">
        <v>250</v>
      </c>
      <c r="E2957" s="24">
        <v>7413.0680000000002</v>
      </c>
      <c r="F2957" s="19">
        <f t="shared" si="138"/>
        <v>1853267</v>
      </c>
      <c r="G2957" s="119">
        <v>2262.5</v>
      </c>
      <c r="H2957" s="26">
        <v>1986.4676243093922</v>
      </c>
      <c r="I2957" s="115">
        <f t="shared" si="139"/>
        <v>4494383</v>
      </c>
      <c r="J2957" s="117">
        <v>2021</v>
      </c>
      <c r="K2957" s="139">
        <f t="shared" si="140"/>
        <v>6347650</v>
      </c>
    </row>
    <row r="2958" spans="2:11">
      <c r="B2958" s="137" t="s">
        <v>5945</v>
      </c>
      <c r="C2958" s="43" t="s">
        <v>1608</v>
      </c>
      <c r="D2958" s="46">
        <v>60</v>
      </c>
      <c r="E2958" s="24">
        <v>4885.25</v>
      </c>
      <c r="F2958" s="19">
        <f t="shared" si="138"/>
        <v>293115</v>
      </c>
      <c r="G2958" s="119">
        <v>1086</v>
      </c>
      <c r="H2958" s="26">
        <v>3324.0092081031307</v>
      </c>
      <c r="I2958" s="115">
        <f t="shared" si="139"/>
        <v>3609874</v>
      </c>
      <c r="J2958" s="117">
        <v>2021</v>
      </c>
      <c r="K2958" s="139">
        <f t="shared" si="140"/>
        <v>3902989</v>
      </c>
    </row>
    <row r="2959" spans="2:11">
      <c r="B2959" s="137" t="s">
        <v>2067</v>
      </c>
      <c r="C2959" s="43" t="s">
        <v>1575</v>
      </c>
      <c r="D2959" s="46">
        <v>140</v>
      </c>
      <c r="E2959" s="24">
        <v>7978.3785714285714</v>
      </c>
      <c r="F2959" s="19">
        <f t="shared" si="138"/>
        <v>1116973</v>
      </c>
      <c r="G2959" s="119">
        <v>2534</v>
      </c>
      <c r="H2959" s="26">
        <v>1174.7770323599052</v>
      </c>
      <c r="I2959" s="115">
        <f t="shared" si="139"/>
        <v>2976885</v>
      </c>
      <c r="J2959" s="117">
        <v>2021</v>
      </c>
      <c r="K2959" s="139">
        <f t="shared" si="140"/>
        <v>4093858</v>
      </c>
    </row>
    <row r="2960" spans="2:11">
      <c r="B2960" s="137" t="s">
        <v>5946</v>
      </c>
      <c r="C2960" s="43" t="s">
        <v>2068</v>
      </c>
      <c r="D2960" s="46">
        <v>90</v>
      </c>
      <c r="E2960" s="24">
        <v>13656.055555555555</v>
      </c>
      <c r="F2960" s="19">
        <f t="shared" si="138"/>
        <v>1229045</v>
      </c>
      <c r="G2960" s="119">
        <v>1629</v>
      </c>
      <c r="H2960" s="26">
        <v>2113.8256599140577</v>
      </c>
      <c r="I2960" s="115">
        <f t="shared" si="139"/>
        <v>3443422</v>
      </c>
      <c r="J2960" s="117">
        <v>2021</v>
      </c>
      <c r="K2960" s="139">
        <f t="shared" si="140"/>
        <v>4672467</v>
      </c>
    </row>
    <row r="2961" spans="2:11">
      <c r="B2961" s="137" t="s">
        <v>5947</v>
      </c>
      <c r="C2961" s="43" t="s">
        <v>1599</v>
      </c>
      <c r="D2961" s="46">
        <v>180</v>
      </c>
      <c r="E2961" s="24">
        <v>35457.594444444447</v>
      </c>
      <c r="F2961" s="19">
        <f t="shared" si="138"/>
        <v>6382367</v>
      </c>
      <c r="G2961" s="119">
        <v>3258</v>
      </c>
      <c r="H2961" s="26">
        <v>1400.9576427255986</v>
      </c>
      <c r="I2961" s="115">
        <f t="shared" si="139"/>
        <v>4564320</v>
      </c>
      <c r="J2961" s="117">
        <v>2021</v>
      </c>
      <c r="K2961" s="139">
        <f t="shared" si="140"/>
        <v>10946687</v>
      </c>
    </row>
    <row r="2962" spans="2:11">
      <c r="B2962" s="137" t="s">
        <v>5948</v>
      </c>
      <c r="C2962" s="43" t="s">
        <v>1599</v>
      </c>
      <c r="D2962" s="46">
        <v>190</v>
      </c>
      <c r="E2962" s="24">
        <v>16994.28947368421</v>
      </c>
      <c r="F2962" s="19">
        <f t="shared" si="138"/>
        <v>3228915</v>
      </c>
      <c r="G2962" s="119">
        <v>3439</v>
      </c>
      <c r="H2962" s="26">
        <v>1682.4251235824368</v>
      </c>
      <c r="I2962" s="115">
        <f t="shared" si="139"/>
        <v>5785860</v>
      </c>
      <c r="J2962" s="117">
        <v>2021</v>
      </c>
      <c r="K2962" s="139">
        <f t="shared" si="140"/>
        <v>9014775</v>
      </c>
    </row>
    <row r="2963" spans="2:11">
      <c r="B2963" s="137" t="s">
        <v>5949</v>
      </c>
      <c r="C2963" s="43" t="s">
        <v>651</v>
      </c>
      <c r="D2963" s="46">
        <v>100</v>
      </c>
      <c r="E2963" s="24">
        <v>12019.62</v>
      </c>
      <c r="F2963" s="19">
        <f t="shared" si="138"/>
        <v>1201962</v>
      </c>
      <c r="G2963" s="119">
        <v>2160</v>
      </c>
      <c r="H2963" s="26">
        <v>1746.7208333333333</v>
      </c>
      <c r="I2963" s="115">
        <f t="shared" si="139"/>
        <v>3772917</v>
      </c>
      <c r="J2963" s="117">
        <v>2021</v>
      </c>
      <c r="K2963" s="139">
        <f t="shared" si="140"/>
        <v>4974879</v>
      </c>
    </row>
    <row r="2964" spans="2:11">
      <c r="B2964" s="137" t="s">
        <v>5950</v>
      </c>
      <c r="C2964" s="43" t="s">
        <v>651</v>
      </c>
      <c r="D2964" s="46">
        <v>80</v>
      </c>
      <c r="E2964" s="24">
        <v>19243.6875</v>
      </c>
      <c r="F2964" s="19">
        <f t="shared" si="138"/>
        <v>1539495</v>
      </c>
      <c r="G2964" s="119">
        <v>1728</v>
      </c>
      <c r="H2964" s="26">
        <v>2162.5491898148148</v>
      </c>
      <c r="I2964" s="115">
        <f t="shared" si="139"/>
        <v>3736885</v>
      </c>
      <c r="J2964" s="117">
        <v>2021</v>
      </c>
      <c r="K2964" s="139">
        <f t="shared" si="140"/>
        <v>5276380</v>
      </c>
    </row>
    <row r="2965" spans="2:11">
      <c r="B2965" s="137" t="s">
        <v>2069</v>
      </c>
      <c r="C2965" s="43" t="s">
        <v>245</v>
      </c>
      <c r="D2965" s="46">
        <v>130</v>
      </c>
      <c r="E2965" s="24">
        <v>3269.8076923076924</v>
      </c>
      <c r="F2965" s="19">
        <f t="shared" si="138"/>
        <v>425075</v>
      </c>
      <c r="G2965" s="119">
        <v>2808</v>
      </c>
      <c r="H2965" s="26">
        <v>823.5530626780627</v>
      </c>
      <c r="I2965" s="115">
        <f t="shared" si="139"/>
        <v>2312537</v>
      </c>
      <c r="J2965" s="117">
        <v>2021</v>
      </c>
      <c r="K2965" s="139">
        <f t="shared" si="140"/>
        <v>2737612</v>
      </c>
    </row>
    <row r="2966" spans="2:11">
      <c r="B2966" s="137" t="s">
        <v>5951</v>
      </c>
      <c r="C2966" s="43" t="s">
        <v>245</v>
      </c>
      <c r="D2966" s="46">
        <v>400</v>
      </c>
      <c r="E2966" s="24">
        <v>8514.6774999999998</v>
      </c>
      <c r="F2966" s="19">
        <f t="shared" si="138"/>
        <v>3405871</v>
      </c>
      <c r="G2966" s="119">
        <v>8640</v>
      </c>
      <c r="H2966" s="26">
        <v>1186.7508101851852</v>
      </c>
      <c r="I2966" s="115">
        <f t="shared" si="139"/>
        <v>10253527</v>
      </c>
      <c r="J2966" s="117">
        <v>2021</v>
      </c>
      <c r="K2966" s="139">
        <f t="shared" si="140"/>
        <v>13659398</v>
      </c>
    </row>
    <row r="2967" spans="2:11">
      <c r="B2967" s="137" t="s">
        <v>2070</v>
      </c>
      <c r="C2967" s="43" t="s">
        <v>651</v>
      </c>
      <c r="D2967" s="46">
        <v>110</v>
      </c>
      <c r="E2967" s="24">
        <v>14352.181818181818</v>
      </c>
      <c r="F2967" s="19">
        <f t="shared" si="138"/>
        <v>1578740</v>
      </c>
      <c r="G2967" s="119">
        <v>1991</v>
      </c>
      <c r="H2967" s="26">
        <v>2379.689603214465</v>
      </c>
      <c r="I2967" s="115">
        <f t="shared" si="139"/>
        <v>4737962</v>
      </c>
      <c r="J2967" s="117">
        <v>2021</v>
      </c>
      <c r="K2967" s="139">
        <f t="shared" si="140"/>
        <v>6316702</v>
      </c>
    </row>
    <row r="2968" spans="2:11">
      <c r="B2968" s="137" t="s">
        <v>5952</v>
      </c>
      <c r="C2968" s="43" t="s">
        <v>651</v>
      </c>
      <c r="D2968" s="46">
        <v>120</v>
      </c>
      <c r="E2968" s="24">
        <v>10641.066666666668</v>
      </c>
      <c r="F2968" s="19">
        <f t="shared" si="138"/>
        <v>1276928</v>
      </c>
      <c r="G2968" s="119">
        <v>2172</v>
      </c>
      <c r="H2968" s="26">
        <v>1561.2325046040517</v>
      </c>
      <c r="I2968" s="115">
        <f t="shared" si="139"/>
        <v>3390997</v>
      </c>
      <c r="J2968" s="117">
        <v>2021</v>
      </c>
      <c r="K2968" s="139">
        <f t="shared" si="140"/>
        <v>4667925</v>
      </c>
    </row>
    <row r="2969" spans="2:11">
      <c r="B2969" s="137" t="s">
        <v>2071</v>
      </c>
      <c r="C2969" s="43" t="s">
        <v>257</v>
      </c>
      <c r="D2969" s="46">
        <v>130</v>
      </c>
      <c r="E2969" s="24">
        <v>13140.276923076923</v>
      </c>
      <c r="F2969" s="19">
        <f t="shared" si="138"/>
        <v>1708236</v>
      </c>
      <c r="G2969" s="119">
        <v>1267.5</v>
      </c>
      <c r="H2969" s="26">
        <v>1919.3625246548324</v>
      </c>
      <c r="I2969" s="115">
        <f t="shared" si="139"/>
        <v>2432792</v>
      </c>
      <c r="J2969" s="117">
        <v>2021</v>
      </c>
      <c r="K2969" s="139">
        <f t="shared" si="140"/>
        <v>4141028</v>
      </c>
    </row>
    <row r="2970" spans="2:11">
      <c r="B2970" s="137" t="s">
        <v>2072</v>
      </c>
      <c r="C2970" s="43" t="s">
        <v>257</v>
      </c>
      <c r="D2970" s="46">
        <v>180</v>
      </c>
      <c r="E2970" s="24">
        <v>16900.555555555555</v>
      </c>
      <c r="F2970" s="19">
        <f t="shared" si="138"/>
        <v>3042100</v>
      </c>
      <c r="G2970" s="119">
        <v>1755</v>
      </c>
      <c r="H2970" s="26">
        <v>2232.5772079772078</v>
      </c>
      <c r="I2970" s="115">
        <f t="shared" si="139"/>
        <v>3918172.9999999995</v>
      </c>
      <c r="J2970" s="117">
        <v>2021</v>
      </c>
      <c r="K2970" s="139">
        <f t="shared" si="140"/>
        <v>6960273</v>
      </c>
    </row>
    <row r="2971" spans="2:11">
      <c r="B2971" s="137" t="s">
        <v>2073</v>
      </c>
      <c r="C2971" s="43" t="s">
        <v>257</v>
      </c>
      <c r="D2971" s="46">
        <v>180</v>
      </c>
      <c r="E2971" s="24">
        <v>16900.555555555555</v>
      </c>
      <c r="F2971" s="19">
        <f t="shared" si="138"/>
        <v>3042100</v>
      </c>
      <c r="G2971" s="119">
        <v>1755</v>
      </c>
      <c r="H2971" s="26">
        <v>2232.5772079772078</v>
      </c>
      <c r="I2971" s="115">
        <f t="shared" si="139"/>
        <v>3918172.9999999995</v>
      </c>
      <c r="J2971" s="117">
        <v>2021</v>
      </c>
      <c r="K2971" s="139">
        <f t="shared" si="140"/>
        <v>6960273</v>
      </c>
    </row>
    <row r="2972" spans="2:11">
      <c r="B2972" s="137" t="s">
        <v>2074</v>
      </c>
      <c r="C2972" s="43" t="s">
        <v>257</v>
      </c>
      <c r="D2972" s="46">
        <v>20</v>
      </c>
      <c r="E2972" s="24">
        <v>60698.85</v>
      </c>
      <c r="F2972" s="19">
        <f t="shared" si="138"/>
        <v>1213977</v>
      </c>
      <c r="G2972" s="119">
        <v>195</v>
      </c>
      <c r="H2972" s="26">
        <v>10701.907692307692</v>
      </c>
      <c r="I2972" s="115">
        <f t="shared" si="139"/>
        <v>2086872</v>
      </c>
      <c r="J2972" s="117">
        <v>2021</v>
      </c>
      <c r="K2972" s="139">
        <f t="shared" si="140"/>
        <v>3300849</v>
      </c>
    </row>
    <row r="2973" spans="2:11">
      <c r="B2973" s="137" t="s">
        <v>2075</v>
      </c>
      <c r="C2973" s="43" t="s">
        <v>257</v>
      </c>
      <c r="D2973" s="46">
        <v>20</v>
      </c>
      <c r="E2973" s="24">
        <v>60698.85</v>
      </c>
      <c r="F2973" s="19">
        <f t="shared" si="138"/>
        <v>1213977</v>
      </c>
      <c r="G2973" s="119">
        <v>195</v>
      </c>
      <c r="H2973" s="26">
        <v>10701.907692307692</v>
      </c>
      <c r="I2973" s="115">
        <f t="shared" si="139"/>
        <v>2086872</v>
      </c>
      <c r="J2973" s="117">
        <v>2021</v>
      </c>
      <c r="K2973" s="139">
        <f t="shared" si="140"/>
        <v>3300849</v>
      </c>
    </row>
    <row r="2974" spans="2:11">
      <c r="B2974" s="137" t="s">
        <v>5953</v>
      </c>
      <c r="C2974" s="43" t="s">
        <v>257</v>
      </c>
      <c r="D2974" s="46">
        <v>70</v>
      </c>
      <c r="E2974" s="24">
        <v>4345.9571428571426</v>
      </c>
      <c r="F2974" s="19">
        <f t="shared" si="138"/>
        <v>304217</v>
      </c>
      <c r="G2974" s="119">
        <v>682.5</v>
      </c>
      <c r="H2974" s="26">
        <v>1366.9567765567765</v>
      </c>
      <c r="I2974" s="115">
        <f t="shared" si="139"/>
        <v>932948</v>
      </c>
      <c r="J2974" s="117">
        <v>2021</v>
      </c>
      <c r="K2974" s="139">
        <f t="shared" si="140"/>
        <v>1237165</v>
      </c>
    </row>
    <row r="2975" spans="2:11">
      <c r="B2975" s="137" t="s">
        <v>2076</v>
      </c>
      <c r="C2975" s="43" t="s">
        <v>1597</v>
      </c>
      <c r="D2975" s="46">
        <v>150</v>
      </c>
      <c r="E2975" s="24">
        <v>8133.42</v>
      </c>
      <c r="F2975" s="19">
        <f t="shared" si="138"/>
        <v>1220013</v>
      </c>
      <c r="G2975" s="119">
        <v>1462.5</v>
      </c>
      <c r="H2975" s="26">
        <v>1767.3764102564103</v>
      </c>
      <c r="I2975" s="115">
        <f t="shared" si="139"/>
        <v>2584788</v>
      </c>
      <c r="J2975" s="117">
        <v>2021</v>
      </c>
      <c r="K2975" s="139">
        <f t="shared" si="140"/>
        <v>3804801</v>
      </c>
    </row>
    <row r="2976" spans="2:11">
      <c r="B2976" s="137" t="s">
        <v>5954</v>
      </c>
      <c r="C2976" s="43" t="s">
        <v>1597</v>
      </c>
      <c r="D2976" s="46">
        <v>110</v>
      </c>
      <c r="E2976" s="24">
        <v>10593.945454545454</v>
      </c>
      <c r="F2976" s="19">
        <f t="shared" si="138"/>
        <v>1165334</v>
      </c>
      <c r="G2976" s="119">
        <v>1072.5</v>
      </c>
      <c r="H2976" s="26">
        <v>2772.9137529137529</v>
      </c>
      <c r="I2976" s="115">
        <f t="shared" si="139"/>
        <v>2973950</v>
      </c>
      <c r="J2976" s="117">
        <v>2021</v>
      </c>
      <c r="K2976" s="139">
        <f t="shared" si="140"/>
        <v>4139284</v>
      </c>
    </row>
    <row r="2977" spans="2:11">
      <c r="B2977" s="137" t="s">
        <v>2077</v>
      </c>
      <c r="C2977" s="43" t="s">
        <v>1593</v>
      </c>
      <c r="D2977" s="46">
        <v>310</v>
      </c>
      <c r="E2977" s="24">
        <v>9196.3419354838716</v>
      </c>
      <c r="F2977" s="19">
        <f t="shared" si="138"/>
        <v>2850866</v>
      </c>
      <c r="G2977" s="119">
        <v>3022.5</v>
      </c>
      <c r="H2977" s="26">
        <v>2372.687841191067</v>
      </c>
      <c r="I2977" s="115">
        <f t="shared" si="139"/>
        <v>7171449</v>
      </c>
      <c r="J2977" s="117">
        <v>2021</v>
      </c>
      <c r="K2977" s="139">
        <f t="shared" si="140"/>
        <v>10022315</v>
      </c>
    </row>
    <row r="2978" spans="2:11">
      <c r="B2978" s="137" t="s">
        <v>5955</v>
      </c>
      <c r="C2978" s="43" t="s">
        <v>1593</v>
      </c>
      <c r="D2978" s="46">
        <v>200</v>
      </c>
      <c r="E2978" s="24">
        <v>8336.75</v>
      </c>
      <c r="F2978" s="19">
        <f t="shared" si="138"/>
        <v>1667350</v>
      </c>
      <c r="G2978" s="119">
        <v>1950</v>
      </c>
      <c r="H2978" s="26">
        <v>3145.9584615384615</v>
      </c>
      <c r="I2978" s="115">
        <f t="shared" si="139"/>
        <v>6134619</v>
      </c>
      <c r="J2978" s="117">
        <v>2021</v>
      </c>
      <c r="K2978" s="139">
        <f t="shared" si="140"/>
        <v>7801969</v>
      </c>
    </row>
    <row r="2979" spans="2:11">
      <c r="B2979" s="137" t="s">
        <v>2078</v>
      </c>
      <c r="C2979" s="43" t="s">
        <v>1597</v>
      </c>
      <c r="D2979" s="46">
        <v>210</v>
      </c>
      <c r="E2979" s="24">
        <v>3696.7714285714287</v>
      </c>
      <c r="F2979" s="19">
        <f t="shared" si="138"/>
        <v>776322</v>
      </c>
      <c r="G2979" s="119">
        <v>2047.5</v>
      </c>
      <c r="H2979" s="26">
        <v>1763.4090354090354</v>
      </c>
      <c r="I2979" s="115">
        <f t="shared" si="139"/>
        <v>3610580</v>
      </c>
      <c r="J2979" s="117">
        <v>2021</v>
      </c>
      <c r="K2979" s="139">
        <f t="shared" si="140"/>
        <v>4386902</v>
      </c>
    </row>
    <row r="2980" spans="2:11">
      <c r="B2980" s="137" t="s">
        <v>5956</v>
      </c>
      <c r="C2980" s="43" t="s">
        <v>1597</v>
      </c>
      <c r="D2980" s="46">
        <v>110</v>
      </c>
      <c r="E2980" s="24">
        <v>5857.863636363636</v>
      </c>
      <c r="F2980" s="19">
        <f t="shared" si="138"/>
        <v>644365</v>
      </c>
      <c r="G2980" s="119">
        <v>1072.5</v>
      </c>
      <c r="H2980" s="26">
        <v>2731.1869463869466</v>
      </c>
      <c r="I2980" s="115">
        <f t="shared" si="139"/>
        <v>2929198</v>
      </c>
      <c r="J2980" s="117">
        <v>2021</v>
      </c>
      <c r="K2980" s="139">
        <f t="shared" si="140"/>
        <v>3573563</v>
      </c>
    </row>
    <row r="2981" spans="2:11">
      <c r="B2981" s="137" t="s">
        <v>2079</v>
      </c>
      <c r="C2981" s="43" t="s">
        <v>1593</v>
      </c>
      <c r="D2981" s="46">
        <v>520</v>
      </c>
      <c r="E2981" s="24">
        <v>4020.771153846154</v>
      </c>
      <c r="F2981" s="19">
        <f t="shared" si="138"/>
        <v>2090801</v>
      </c>
      <c r="G2981" s="119">
        <v>5070</v>
      </c>
      <c r="H2981" s="26">
        <v>1407.3597633136094</v>
      </c>
      <c r="I2981" s="115">
        <f t="shared" si="139"/>
        <v>7135314</v>
      </c>
      <c r="J2981" s="117">
        <v>2021</v>
      </c>
      <c r="K2981" s="139">
        <f t="shared" si="140"/>
        <v>9226115</v>
      </c>
    </row>
    <row r="2982" spans="2:11">
      <c r="B2982" s="137" t="s">
        <v>2080</v>
      </c>
      <c r="C2982" s="43" t="s">
        <v>1593</v>
      </c>
      <c r="D2982" s="46">
        <v>380</v>
      </c>
      <c r="E2982" s="24">
        <v>5328.9868421052633</v>
      </c>
      <c r="F2982" s="19">
        <f t="shared" si="138"/>
        <v>2025015</v>
      </c>
      <c r="G2982" s="119">
        <v>3705</v>
      </c>
      <c r="H2982" s="26">
        <v>2271.6493927125507</v>
      </c>
      <c r="I2982" s="115">
        <f t="shared" si="139"/>
        <v>8416461</v>
      </c>
      <c r="J2982" s="117">
        <v>2021</v>
      </c>
      <c r="K2982" s="139">
        <f t="shared" si="140"/>
        <v>10441476</v>
      </c>
    </row>
    <row r="2983" spans="2:11">
      <c r="B2983" s="137" t="s">
        <v>2081</v>
      </c>
      <c r="C2983" s="43" t="s">
        <v>2082</v>
      </c>
      <c r="D2983" s="46">
        <v>110</v>
      </c>
      <c r="E2983" s="24">
        <v>3123.1545454545453</v>
      </c>
      <c r="F2983" s="19">
        <f t="shared" si="138"/>
        <v>343547</v>
      </c>
      <c r="G2983" s="119">
        <v>1072.5</v>
      </c>
      <c r="H2983" s="26">
        <v>4120.9538461538459</v>
      </c>
      <c r="I2983" s="115">
        <f t="shared" si="139"/>
        <v>4419723</v>
      </c>
      <c r="J2983" s="117">
        <v>2021</v>
      </c>
      <c r="K2983" s="139">
        <f t="shared" si="140"/>
        <v>4763270</v>
      </c>
    </row>
    <row r="2984" spans="2:11">
      <c r="B2984" s="137" t="s">
        <v>5957</v>
      </c>
      <c r="C2984" s="43" t="s">
        <v>2082</v>
      </c>
      <c r="D2984" s="46">
        <v>300</v>
      </c>
      <c r="E2984" s="24">
        <v>5678.876666666667</v>
      </c>
      <c r="F2984" s="19">
        <f t="shared" si="138"/>
        <v>1703663</v>
      </c>
      <c r="G2984" s="119">
        <v>2925</v>
      </c>
      <c r="H2984" s="26">
        <v>1890.8594871794871</v>
      </c>
      <c r="I2984" s="115">
        <f t="shared" si="139"/>
        <v>5530764</v>
      </c>
      <c r="J2984" s="117">
        <v>2021</v>
      </c>
      <c r="K2984" s="139">
        <f t="shared" si="140"/>
        <v>7234427</v>
      </c>
    </row>
    <row r="2985" spans="2:11">
      <c r="B2985" s="137" t="s">
        <v>5958</v>
      </c>
      <c r="C2985" s="43" t="s">
        <v>2083</v>
      </c>
      <c r="D2985" s="46">
        <v>330</v>
      </c>
      <c r="E2985" s="24">
        <v>7580.4212121212122</v>
      </c>
      <c r="F2985" s="19">
        <f t="shared" si="138"/>
        <v>2501539</v>
      </c>
      <c r="G2985" s="119">
        <v>3217.5</v>
      </c>
      <c r="H2985" s="26">
        <v>1889.8747474747474</v>
      </c>
      <c r="I2985" s="115">
        <f t="shared" si="139"/>
        <v>6080672</v>
      </c>
      <c r="J2985" s="117">
        <v>2021</v>
      </c>
      <c r="K2985" s="139">
        <f t="shared" si="140"/>
        <v>8582211</v>
      </c>
    </row>
    <row r="2986" spans="2:11">
      <c r="B2986" s="137" t="s">
        <v>5959</v>
      </c>
      <c r="C2986" s="43" t="s">
        <v>2083</v>
      </c>
      <c r="D2986" s="46">
        <v>70</v>
      </c>
      <c r="E2986" s="24">
        <v>2699.7571428571428</v>
      </c>
      <c r="F2986" s="19">
        <f t="shared" si="138"/>
        <v>188983</v>
      </c>
      <c r="G2986" s="119">
        <v>682.5</v>
      </c>
      <c r="H2986" s="26">
        <v>2072.2007326007324</v>
      </c>
      <c r="I2986" s="115">
        <f t="shared" si="139"/>
        <v>1414276.9999999998</v>
      </c>
      <c r="J2986" s="117">
        <v>2021</v>
      </c>
      <c r="K2986" s="139">
        <f t="shared" si="140"/>
        <v>1603260</v>
      </c>
    </row>
    <row r="2987" spans="2:11">
      <c r="B2987" s="137" t="s">
        <v>2084</v>
      </c>
      <c r="C2987" s="43" t="s">
        <v>2082</v>
      </c>
      <c r="D2987" s="46">
        <v>110</v>
      </c>
      <c r="E2987" s="24">
        <v>3123.1545454545453</v>
      </c>
      <c r="F2987" s="19">
        <f t="shared" si="138"/>
        <v>343547</v>
      </c>
      <c r="G2987" s="119">
        <v>1072.5</v>
      </c>
      <c r="H2987" s="26">
        <v>4120.9538461538459</v>
      </c>
      <c r="I2987" s="115">
        <f t="shared" si="139"/>
        <v>4419723</v>
      </c>
      <c r="J2987" s="117">
        <v>2021</v>
      </c>
      <c r="K2987" s="139">
        <f t="shared" si="140"/>
        <v>4763270</v>
      </c>
    </row>
    <row r="2988" spans="2:11">
      <c r="B2988" s="137" t="s">
        <v>5960</v>
      </c>
      <c r="C2988" s="43" t="s">
        <v>2082</v>
      </c>
      <c r="D2988" s="46">
        <v>940</v>
      </c>
      <c r="E2988" s="24">
        <v>2319.1031914893615</v>
      </c>
      <c r="F2988" s="19">
        <f t="shared" si="138"/>
        <v>2179957</v>
      </c>
      <c r="G2988" s="119">
        <v>9165</v>
      </c>
      <c r="H2988" s="26">
        <v>1779.0499727223132</v>
      </c>
      <c r="I2988" s="115">
        <f t="shared" si="139"/>
        <v>16304993</v>
      </c>
      <c r="J2988" s="117">
        <v>2021</v>
      </c>
      <c r="K2988" s="139">
        <f t="shared" si="140"/>
        <v>18484950</v>
      </c>
    </row>
    <row r="2989" spans="2:11">
      <c r="B2989" s="137" t="s">
        <v>5961</v>
      </c>
      <c r="C2989" s="43" t="s">
        <v>2085</v>
      </c>
      <c r="D2989" s="46">
        <v>110</v>
      </c>
      <c r="E2989" s="24">
        <v>16910.581818181818</v>
      </c>
      <c r="F2989" s="19">
        <f t="shared" si="138"/>
        <v>1860164</v>
      </c>
      <c r="G2989" s="119">
        <v>1072.5</v>
      </c>
      <c r="H2989" s="26">
        <v>4316.1874125874128</v>
      </c>
      <c r="I2989" s="115">
        <f t="shared" si="139"/>
        <v>4629111</v>
      </c>
      <c r="J2989" s="117">
        <v>2021</v>
      </c>
      <c r="K2989" s="139">
        <f t="shared" si="140"/>
        <v>6489275</v>
      </c>
    </row>
    <row r="2990" spans="2:11">
      <c r="B2990" s="137" t="s">
        <v>5962</v>
      </c>
      <c r="C2990" s="43" t="s">
        <v>2082</v>
      </c>
      <c r="D2990" s="46">
        <v>450</v>
      </c>
      <c r="E2990" s="24">
        <v>3046.7244444444445</v>
      </c>
      <c r="F2990" s="19">
        <f t="shared" si="138"/>
        <v>1371026</v>
      </c>
      <c r="G2990" s="119">
        <v>4387.5</v>
      </c>
      <c r="H2990" s="26">
        <v>1223.5357264957265</v>
      </c>
      <c r="I2990" s="115">
        <f t="shared" si="139"/>
        <v>5368263</v>
      </c>
      <c r="J2990" s="117">
        <v>2021</v>
      </c>
      <c r="K2990" s="139">
        <f t="shared" si="140"/>
        <v>6739289</v>
      </c>
    </row>
    <row r="2991" spans="2:11">
      <c r="B2991" s="137" t="s">
        <v>5963</v>
      </c>
      <c r="C2991" s="43" t="s">
        <v>859</v>
      </c>
      <c r="D2991" s="46">
        <v>90</v>
      </c>
      <c r="E2991" s="24">
        <v>7387.4222222222224</v>
      </c>
      <c r="F2991" s="19">
        <f t="shared" si="138"/>
        <v>664868</v>
      </c>
      <c r="G2991" s="119">
        <v>1944</v>
      </c>
      <c r="H2991" s="26">
        <v>1624.4269547325102</v>
      </c>
      <c r="I2991" s="115">
        <f t="shared" si="139"/>
        <v>3157886</v>
      </c>
      <c r="J2991" s="117">
        <v>2021</v>
      </c>
      <c r="K2991" s="139">
        <f t="shared" si="140"/>
        <v>3822754</v>
      </c>
    </row>
    <row r="2992" spans="2:11">
      <c r="B2992" s="137" t="s">
        <v>5964</v>
      </c>
      <c r="C2992" s="43" t="s">
        <v>859</v>
      </c>
      <c r="D2992" s="46">
        <v>170</v>
      </c>
      <c r="E2992" s="24">
        <v>5190.552941176471</v>
      </c>
      <c r="F2992" s="19">
        <f t="shared" si="138"/>
        <v>882394.00000000012</v>
      </c>
      <c r="G2992" s="119">
        <v>3672</v>
      </c>
      <c r="H2992" s="26">
        <v>1111.7189542483661</v>
      </c>
      <c r="I2992" s="115">
        <f t="shared" si="139"/>
        <v>4082232.0000000005</v>
      </c>
      <c r="J2992" s="117">
        <v>2021</v>
      </c>
      <c r="K2992" s="139">
        <f t="shared" si="140"/>
        <v>4964626</v>
      </c>
    </row>
    <row r="2993" spans="2:11">
      <c r="B2993" s="137" t="s">
        <v>2086</v>
      </c>
      <c r="C2993" s="43" t="s">
        <v>615</v>
      </c>
      <c r="D2993" s="46">
        <v>340</v>
      </c>
      <c r="E2993" s="24">
        <v>25342.464705882354</v>
      </c>
      <c r="F2993" s="19">
        <f t="shared" si="138"/>
        <v>8616438</v>
      </c>
      <c r="G2993" s="119">
        <v>3315</v>
      </c>
      <c r="H2993" s="26">
        <v>2190.7939668174963</v>
      </c>
      <c r="I2993" s="115">
        <f t="shared" si="139"/>
        <v>7262482</v>
      </c>
      <c r="J2993" s="117">
        <v>2021</v>
      </c>
      <c r="K2993" s="139">
        <f t="shared" si="140"/>
        <v>15878920</v>
      </c>
    </row>
    <row r="2994" spans="2:11">
      <c r="B2994" s="137" t="s">
        <v>2087</v>
      </c>
      <c r="C2994" s="43" t="s">
        <v>615</v>
      </c>
      <c r="D2994" s="46">
        <v>320</v>
      </c>
      <c r="E2994" s="24">
        <v>21033.575000000001</v>
      </c>
      <c r="F2994" s="19">
        <f t="shared" si="138"/>
        <v>6730744</v>
      </c>
      <c r="G2994" s="119">
        <v>3120</v>
      </c>
      <c r="H2994" s="26">
        <v>1992.6926282051281</v>
      </c>
      <c r="I2994" s="115">
        <f t="shared" si="139"/>
        <v>6217201</v>
      </c>
      <c r="J2994" s="117">
        <v>2021</v>
      </c>
      <c r="K2994" s="139">
        <f t="shared" si="140"/>
        <v>12947945</v>
      </c>
    </row>
    <row r="2995" spans="2:11">
      <c r="B2995" s="137" t="s">
        <v>5965</v>
      </c>
      <c r="C2995" s="43" t="s">
        <v>2088</v>
      </c>
      <c r="D2995" s="46">
        <v>380</v>
      </c>
      <c r="E2995" s="24">
        <v>5504.0789473684208</v>
      </c>
      <c r="F2995" s="19">
        <f t="shared" si="138"/>
        <v>2091550</v>
      </c>
      <c r="G2995" s="119">
        <v>3705</v>
      </c>
      <c r="H2995" s="26">
        <v>1825.723616734143</v>
      </c>
      <c r="I2995" s="115">
        <f t="shared" si="139"/>
        <v>6764306</v>
      </c>
      <c r="J2995" s="117">
        <v>2021</v>
      </c>
      <c r="K2995" s="139">
        <f t="shared" si="140"/>
        <v>8855856</v>
      </c>
    </row>
    <row r="2996" spans="2:11">
      <c r="B2996" s="137" t="s">
        <v>2089</v>
      </c>
      <c r="C2996" s="43" t="s">
        <v>598</v>
      </c>
      <c r="D2996" s="46">
        <v>140</v>
      </c>
      <c r="E2996" s="24">
        <v>3984.6071428571427</v>
      </c>
      <c r="F2996" s="19">
        <f t="shared" si="138"/>
        <v>557845</v>
      </c>
      <c r="G2996" s="119">
        <v>1365</v>
      </c>
      <c r="H2996" s="26">
        <v>2397.5362637362637</v>
      </c>
      <c r="I2996" s="115">
        <f t="shared" si="139"/>
        <v>3272637</v>
      </c>
      <c r="J2996" s="117">
        <v>2021</v>
      </c>
      <c r="K2996" s="139">
        <f t="shared" si="140"/>
        <v>3830482</v>
      </c>
    </row>
    <row r="2997" spans="2:11">
      <c r="B2997" s="137" t="s">
        <v>5966</v>
      </c>
      <c r="C2997" s="43" t="s">
        <v>598</v>
      </c>
      <c r="D2997" s="46">
        <v>50</v>
      </c>
      <c r="E2997" s="24">
        <v>14727.04</v>
      </c>
      <c r="F2997" s="19">
        <f t="shared" si="138"/>
        <v>736352</v>
      </c>
      <c r="G2997" s="119">
        <v>487.5</v>
      </c>
      <c r="H2997" s="26">
        <v>8048.1353846153843</v>
      </c>
      <c r="I2997" s="115">
        <f t="shared" si="139"/>
        <v>3923466</v>
      </c>
      <c r="J2997" s="117">
        <v>2021</v>
      </c>
      <c r="K2997" s="139">
        <f t="shared" si="140"/>
        <v>4659818</v>
      </c>
    </row>
    <row r="2998" spans="2:11">
      <c r="B2998" s="137" t="s">
        <v>2090</v>
      </c>
      <c r="C2998" s="43" t="s">
        <v>593</v>
      </c>
      <c r="D2998" s="46">
        <v>260</v>
      </c>
      <c r="E2998" s="24">
        <v>24300.630769230771</v>
      </c>
      <c r="F2998" s="19">
        <f t="shared" si="138"/>
        <v>6318164</v>
      </c>
      <c r="G2998" s="119">
        <v>2535</v>
      </c>
      <c r="H2998" s="26">
        <v>1717.4465483234715</v>
      </c>
      <c r="I2998" s="115">
        <f t="shared" si="139"/>
        <v>4353727</v>
      </c>
      <c r="J2998" s="117">
        <v>2021</v>
      </c>
      <c r="K2998" s="139">
        <f t="shared" si="140"/>
        <v>10671891</v>
      </c>
    </row>
    <row r="2999" spans="2:11">
      <c r="B2999" s="137" t="s">
        <v>2091</v>
      </c>
      <c r="C2999" s="43" t="s">
        <v>593</v>
      </c>
      <c r="D2999" s="46">
        <v>40</v>
      </c>
      <c r="E2999" s="24">
        <v>26782.075000000001</v>
      </c>
      <c r="F2999" s="19">
        <f t="shared" si="138"/>
        <v>1071283</v>
      </c>
      <c r="G2999" s="119">
        <v>390</v>
      </c>
      <c r="H2999" s="26">
        <v>4544.2179487179483</v>
      </c>
      <c r="I2999" s="115">
        <f t="shared" si="139"/>
        <v>1772244.9999999998</v>
      </c>
      <c r="J2999" s="117">
        <v>2021</v>
      </c>
      <c r="K2999" s="139">
        <f t="shared" si="140"/>
        <v>2843528</v>
      </c>
    </row>
    <row r="3000" spans="2:11">
      <c r="B3000" s="137" t="s">
        <v>2092</v>
      </c>
      <c r="C3000" s="43" t="s">
        <v>601</v>
      </c>
      <c r="D3000" s="46">
        <v>80</v>
      </c>
      <c r="E3000" s="24">
        <v>8088.55</v>
      </c>
      <c r="F3000" s="19">
        <f t="shared" si="138"/>
        <v>647084</v>
      </c>
      <c r="G3000" s="119">
        <v>1448</v>
      </c>
      <c r="H3000" s="26">
        <v>1495.6816298342542</v>
      </c>
      <c r="I3000" s="115">
        <f t="shared" si="139"/>
        <v>2165747</v>
      </c>
      <c r="J3000" s="117">
        <v>2021</v>
      </c>
      <c r="K3000" s="139">
        <f t="shared" si="140"/>
        <v>2812831</v>
      </c>
    </row>
    <row r="3001" spans="2:11">
      <c r="B3001" s="137" t="s">
        <v>5967</v>
      </c>
      <c r="C3001" s="43" t="s">
        <v>601</v>
      </c>
      <c r="D3001" s="46">
        <v>100</v>
      </c>
      <c r="E3001" s="24">
        <v>3539.06</v>
      </c>
      <c r="F3001" s="19">
        <f t="shared" si="138"/>
        <v>353906</v>
      </c>
      <c r="G3001" s="119">
        <v>2715</v>
      </c>
      <c r="H3001" s="26">
        <v>1089.6581952117863</v>
      </c>
      <c r="I3001" s="115">
        <f t="shared" si="139"/>
        <v>2958421.9999999995</v>
      </c>
      <c r="J3001" s="117">
        <v>2021</v>
      </c>
      <c r="K3001" s="139">
        <f t="shared" si="140"/>
        <v>3312328</v>
      </c>
    </row>
    <row r="3002" spans="2:11">
      <c r="B3002" s="137" t="s">
        <v>5968</v>
      </c>
      <c r="C3002" s="43" t="s">
        <v>2093</v>
      </c>
      <c r="D3002" s="46">
        <v>390</v>
      </c>
      <c r="E3002" s="24">
        <v>19353.943589743591</v>
      </c>
      <c r="F3002" s="19">
        <f t="shared" si="138"/>
        <v>7548038</v>
      </c>
      <c r="G3002" s="119">
        <v>14274</v>
      </c>
      <c r="H3002" s="26">
        <v>755.52795292139558</v>
      </c>
      <c r="I3002" s="115">
        <f t="shared" si="139"/>
        <v>10784406</v>
      </c>
      <c r="J3002" s="117">
        <v>2021</v>
      </c>
      <c r="K3002" s="139">
        <f t="shared" si="140"/>
        <v>18332444</v>
      </c>
    </row>
    <row r="3003" spans="2:11">
      <c r="B3003" s="137" t="s">
        <v>3686</v>
      </c>
      <c r="C3003" s="43" t="s">
        <v>3512</v>
      </c>
      <c r="D3003" s="46">
        <v>130</v>
      </c>
      <c r="E3003" s="24">
        <v>9810.1076923076926</v>
      </c>
      <c r="F3003" s="19">
        <f t="shared" si="138"/>
        <v>1275314</v>
      </c>
      <c r="G3003" s="119">
        <v>4758</v>
      </c>
      <c r="H3003" s="26">
        <v>391.13703236654055</v>
      </c>
      <c r="I3003" s="115">
        <f t="shared" si="139"/>
        <v>1861030</v>
      </c>
      <c r="J3003" s="117">
        <v>2021</v>
      </c>
      <c r="K3003" s="139">
        <f t="shared" si="140"/>
        <v>3136344</v>
      </c>
    </row>
    <row r="3004" spans="2:11">
      <c r="B3004" s="137" t="s">
        <v>5969</v>
      </c>
      <c r="C3004" s="43" t="s">
        <v>2094</v>
      </c>
      <c r="D3004" s="46">
        <v>100</v>
      </c>
      <c r="E3004" s="24">
        <v>14968.26</v>
      </c>
      <c r="F3004" s="19">
        <f t="shared" si="138"/>
        <v>1496826</v>
      </c>
      <c r="G3004" s="119">
        <v>1195</v>
      </c>
      <c r="H3004" s="26">
        <v>1350.0083682008369</v>
      </c>
      <c r="I3004" s="115">
        <f t="shared" si="139"/>
        <v>1613260</v>
      </c>
      <c r="J3004" s="117">
        <v>2021</v>
      </c>
      <c r="K3004" s="139">
        <f t="shared" si="140"/>
        <v>3110086</v>
      </c>
    </row>
    <row r="3005" spans="2:11">
      <c r="B3005" s="137" t="s">
        <v>5970</v>
      </c>
      <c r="C3005" s="43" t="s">
        <v>470</v>
      </c>
      <c r="D3005" s="46">
        <v>190</v>
      </c>
      <c r="E3005" s="24">
        <v>9871.9157894736836</v>
      </c>
      <c r="F3005" s="19">
        <f t="shared" si="138"/>
        <v>1875664</v>
      </c>
      <c r="G3005" s="119">
        <v>2270.5</v>
      </c>
      <c r="H3005" s="26">
        <v>11234.817441092271</v>
      </c>
      <c r="I3005" s="115">
        <f t="shared" si="139"/>
        <v>25508653</v>
      </c>
      <c r="J3005" s="117">
        <v>2021</v>
      </c>
      <c r="K3005" s="139">
        <f t="shared" si="140"/>
        <v>27384317</v>
      </c>
    </row>
    <row r="3006" spans="2:11">
      <c r="B3006" s="137" t="s">
        <v>2095</v>
      </c>
      <c r="C3006" s="43" t="s">
        <v>247</v>
      </c>
      <c r="D3006" s="46">
        <v>580</v>
      </c>
      <c r="E3006" s="24">
        <v>8528.3620689655181</v>
      </c>
      <c r="F3006" s="19">
        <f t="shared" si="138"/>
        <v>4946450.0000000009</v>
      </c>
      <c r="G3006" s="119">
        <v>5655</v>
      </c>
      <c r="H3006" s="26">
        <v>771.46507515473036</v>
      </c>
      <c r="I3006" s="115">
        <f t="shared" si="139"/>
        <v>4362635</v>
      </c>
      <c r="J3006" s="117">
        <v>2021</v>
      </c>
      <c r="K3006" s="139">
        <f t="shared" si="140"/>
        <v>9309085</v>
      </c>
    </row>
    <row r="3007" spans="2:11">
      <c r="B3007" s="137" t="s">
        <v>2096</v>
      </c>
      <c r="C3007" s="43" t="s">
        <v>249</v>
      </c>
      <c r="D3007" s="46">
        <v>370</v>
      </c>
      <c r="E3007" s="24">
        <v>17484.197297297298</v>
      </c>
      <c r="F3007" s="19">
        <f t="shared" si="138"/>
        <v>6469153</v>
      </c>
      <c r="G3007" s="119">
        <v>3607.5</v>
      </c>
      <c r="H3007" s="26">
        <v>954.2461538461539</v>
      </c>
      <c r="I3007" s="115">
        <f t="shared" si="139"/>
        <v>3442443</v>
      </c>
      <c r="J3007" s="117">
        <v>2021</v>
      </c>
      <c r="K3007" s="139">
        <f t="shared" si="140"/>
        <v>9911596</v>
      </c>
    </row>
    <row r="3008" spans="2:11">
      <c r="B3008" s="137" t="s">
        <v>5971</v>
      </c>
      <c r="C3008" s="43" t="s">
        <v>249</v>
      </c>
      <c r="D3008" s="46">
        <v>90</v>
      </c>
      <c r="E3008" s="24">
        <v>6295.3888888888887</v>
      </c>
      <c r="F3008" s="19">
        <f t="shared" si="138"/>
        <v>566585</v>
      </c>
      <c r="G3008" s="119">
        <v>877.5</v>
      </c>
      <c r="H3008" s="26">
        <v>943.21937321937321</v>
      </c>
      <c r="I3008" s="115">
        <f t="shared" si="139"/>
        <v>827675</v>
      </c>
      <c r="J3008" s="117">
        <v>2021</v>
      </c>
      <c r="K3008" s="139">
        <f t="shared" si="140"/>
        <v>1394260</v>
      </c>
    </row>
    <row r="3009" spans="2:11">
      <c r="B3009" s="137" t="s">
        <v>2097</v>
      </c>
      <c r="C3009" s="43" t="s">
        <v>224</v>
      </c>
      <c r="D3009" s="46">
        <v>450</v>
      </c>
      <c r="E3009" s="24">
        <v>5473.64</v>
      </c>
      <c r="F3009" s="19">
        <f t="shared" si="138"/>
        <v>2463138</v>
      </c>
      <c r="G3009" s="119">
        <v>9720</v>
      </c>
      <c r="H3009" s="26">
        <v>1064.1026748971194</v>
      </c>
      <c r="I3009" s="115">
        <f t="shared" si="139"/>
        <v>10343078</v>
      </c>
      <c r="J3009" s="117">
        <v>2021</v>
      </c>
      <c r="K3009" s="139">
        <f t="shared" si="140"/>
        <v>12806216</v>
      </c>
    </row>
    <row r="3010" spans="2:11">
      <c r="B3010" s="137" t="s">
        <v>5972</v>
      </c>
      <c r="C3010" s="43" t="s">
        <v>224</v>
      </c>
      <c r="D3010" s="46">
        <v>160</v>
      </c>
      <c r="E3010" s="24">
        <v>2627.53125</v>
      </c>
      <c r="F3010" s="19">
        <f t="shared" si="138"/>
        <v>420405</v>
      </c>
      <c r="G3010" s="119">
        <v>3456</v>
      </c>
      <c r="H3010" s="26">
        <v>789.92997685185185</v>
      </c>
      <c r="I3010" s="115">
        <f t="shared" si="139"/>
        <v>2729998</v>
      </c>
      <c r="J3010" s="117">
        <v>2021</v>
      </c>
      <c r="K3010" s="139">
        <f t="shared" si="140"/>
        <v>3150403</v>
      </c>
    </row>
    <row r="3011" spans="2:11">
      <c r="B3011" s="137" t="s">
        <v>2098</v>
      </c>
      <c r="C3011" s="43" t="s">
        <v>224</v>
      </c>
      <c r="D3011" s="46">
        <v>110</v>
      </c>
      <c r="E3011" s="24">
        <v>4737.5272727272732</v>
      </c>
      <c r="F3011" s="19">
        <f t="shared" si="138"/>
        <v>521128.00000000006</v>
      </c>
      <c r="G3011" s="119">
        <v>2376</v>
      </c>
      <c r="H3011" s="26">
        <v>555.11195286195289</v>
      </c>
      <c r="I3011" s="115">
        <f t="shared" si="139"/>
        <v>1318946</v>
      </c>
      <c r="J3011" s="117">
        <v>2021</v>
      </c>
      <c r="K3011" s="139">
        <f t="shared" si="140"/>
        <v>1840074</v>
      </c>
    </row>
    <row r="3012" spans="2:11">
      <c r="B3012" s="137" t="s">
        <v>5973</v>
      </c>
      <c r="C3012" s="43" t="s">
        <v>224</v>
      </c>
      <c r="D3012" s="46">
        <v>260</v>
      </c>
      <c r="E3012" s="24">
        <v>5637.6461538461535</v>
      </c>
      <c r="F3012" s="19">
        <f t="shared" si="138"/>
        <v>1465788</v>
      </c>
      <c r="G3012" s="119">
        <v>5616</v>
      </c>
      <c r="H3012" s="26">
        <v>699.31214387464388</v>
      </c>
      <c r="I3012" s="115">
        <f t="shared" si="139"/>
        <v>3927337</v>
      </c>
      <c r="J3012" s="117">
        <v>2021</v>
      </c>
      <c r="K3012" s="139">
        <f t="shared" si="140"/>
        <v>5393125</v>
      </c>
    </row>
    <row r="3013" spans="2:11">
      <c r="B3013" s="137" t="s">
        <v>3687</v>
      </c>
      <c r="C3013" s="43" t="s">
        <v>3512</v>
      </c>
      <c r="D3013" s="46">
        <v>570</v>
      </c>
      <c r="E3013" s="24">
        <v>8068.2631578947367</v>
      </c>
      <c r="F3013" s="19">
        <f t="shared" si="138"/>
        <v>4598910</v>
      </c>
      <c r="G3013" s="119">
        <v>5558</v>
      </c>
      <c r="H3013" s="26">
        <v>770.47373155811442</v>
      </c>
      <c r="I3013" s="115">
        <f t="shared" si="139"/>
        <v>4282293</v>
      </c>
      <c r="J3013" s="117">
        <v>2021</v>
      </c>
      <c r="K3013" s="139">
        <f t="shared" si="140"/>
        <v>8881203</v>
      </c>
    </row>
    <row r="3014" spans="2:11">
      <c r="B3014" s="137" t="s">
        <v>3688</v>
      </c>
      <c r="C3014" s="43" t="s">
        <v>3512</v>
      </c>
      <c r="D3014" s="46">
        <v>70</v>
      </c>
      <c r="E3014" s="24">
        <v>8068.2571428571428</v>
      </c>
      <c r="F3014" s="19">
        <f t="shared" si="138"/>
        <v>564778</v>
      </c>
      <c r="G3014" s="119">
        <v>683</v>
      </c>
      <c r="H3014" s="26">
        <v>769.97950219619327</v>
      </c>
      <c r="I3014" s="115">
        <f t="shared" si="139"/>
        <v>525896</v>
      </c>
      <c r="J3014" s="117">
        <v>2021</v>
      </c>
      <c r="K3014" s="139">
        <f t="shared" si="140"/>
        <v>1090674</v>
      </c>
    </row>
    <row r="3015" spans="2:11">
      <c r="B3015" s="137" t="s">
        <v>3689</v>
      </c>
      <c r="C3015" s="43" t="s">
        <v>3512</v>
      </c>
      <c r="D3015" s="46">
        <v>570</v>
      </c>
      <c r="E3015" s="24">
        <v>8068.2631578947367</v>
      </c>
      <c r="F3015" s="19">
        <f t="shared" si="138"/>
        <v>4598910</v>
      </c>
      <c r="G3015" s="119">
        <v>5558</v>
      </c>
      <c r="H3015" s="26">
        <v>770.47373155811442</v>
      </c>
      <c r="I3015" s="115">
        <f t="shared" si="139"/>
        <v>4282293</v>
      </c>
      <c r="J3015" s="117">
        <v>2021</v>
      </c>
      <c r="K3015" s="139">
        <f t="shared" si="140"/>
        <v>8881203</v>
      </c>
    </row>
    <row r="3016" spans="2:11">
      <c r="B3016" s="137" t="s">
        <v>3690</v>
      </c>
      <c r="C3016" s="43" t="s">
        <v>3512</v>
      </c>
      <c r="D3016" s="46">
        <v>290</v>
      </c>
      <c r="E3016" s="24">
        <v>8068.2655172413797</v>
      </c>
      <c r="F3016" s="19">
        <f t="shared" si="138"/>
        <v>2339797</v>
      </c>
      <c r="G3016" s="119">
        <v>2828</v>
      </c>
      <c r="H3016" s="26">
        <v>770.40664780763791</v>
      </c>
      <c r="I3016" s="115">
        <f t="shared" si="139"/>
        <v>2178710</v>
      </c>
      <c r="J3016" s="117">
        <v>2021</v>
      </c>
      <c r="K3016" s="139">
        <f t="shared" si="140"/>
        <v>4518507</v>
      </c>
    </row>
    <row r="3017" spans="2:11">
      <c r="B3017" s="137" t="s">
        <v>3691</v>
      </c>
      <c r="C3017" s="43" t="s">
        <v>3512</v>
      </c>
      <c r="D3017" s="46">
        <v>100</v>
      </c>
      <c r="E3017" s="24">
        <v>8068.27</v>
      </c>
      <c r="F3017" s="19">
        <f t="shared" si="138"/>
        <v>806827</v>
      </c>
      <c r="G3017" s="119">
        <v>975</v>
      </c>
      <c r="H3017" s="26">
        <v>770.54256410256414</v>
      </c>
      <c r="I3017" s="115">
        <f t="shared" si="139"/>
        <v>751279</v>
      </c>
      <c r="J3017" s="117">
        <v>2021</v>
      </c>
      <c r="K3017" s="139">
        <f t="shared" si="140"/>
        <v>1558106</v>
      </c>
    </row>
    <row r="3018" spans="2:11">
      <c r="B3018" s="137" t="s">
        <v>3692</v>
      </c>
      <c r="C3018" s="43" t="s">
        <v>3512</v>
      </c>
      <c r="D3018" s="46">
        <v>290</v>
      </c>
      <c r="E3018" s="24">
        <v>8068.2655172413797</v>
      </c>
      <c r="F3018" s="19">
        <f t="shared" si="138"/>
        <v>2339797</v>
      </c>
      <c r="G3018" s="119">
        <v>2828</v>
      </c>
      <c r="H3018" s="26">
        <v>770.40664780763791</v>
      </c>
      <c r="I3018" s="115">
        <f t="shared" si="139"/>
        <v>2178710</v>
      </c>
      <c r="J3018" s="117">
        <v>2021</v>
      </c>
      <c r="K3018" s="139">
        <f t="shared" si="140"/>
        <v>4518507</v>
      </c>
    </row>
    <row r="3019" spans="2:11">
      <c r="B3019" s="137" t="s">
        <v>2099</v>
      </c>
      <c r="C3019" s="43" t="s">
        <v>358</v>
      </c>
      <c r="D3019" s="46">
        <v>240</v>
      </c>
      <c r="E3019" s="24">
        <v>8568.8125</v>
      </c>
      <c r="F3019" s="19">
        <f t="shared" si="138"/>
        <v>2056515</v>
      </c>
      <c r="G3019" s="119">
        <v>2340</v>
      </c>
      <c r="H3019" s="26">
        <v>201.59914529914531</v>
      </c>
      <c r="I3019" s="115">
        <f t="shared" si="139"/>
        <v>471742</v>
      </c>
      <c r="J3019" s="117">
        <v>2021</v>
      </c>
      <c r="K3019" s="139">
        <f t="shared" si="140"/>
        <v>2528257</v>
      </c>
    </row>
    <row r="3020" spans="2:11">
      <c r="B3020" s="137" t="s">
        <v>5974</v>
      </c>
      <c r="C3020" s="43" t="s">
        <v>358</v>
      </c>
      <c r="D3020" s="46">
        <v>200</v>
      </c>
      <c r="E3020" s="24">
        <v>6806.2150000000001</v>
      </c>
      <c r="F3020" s="19">
        <f t="shared" ref="F3020:F3083" si="141">IFERROR(D3020*E3020,0)</f>
        <v>1361243</v>
      </c>
      <c r="G3020" s="119">
        <v>1950</v>
      </c>
      <c r="H3020" s="26">
        <v>285.08820512820512</v>
      </c>
      <c r="I3020" s="115">
        <f t="shared" ref="I3020:I3083" si="142">IFERROR(G3020*H3020,"")</f>
        <v>555922</v>
      </c>
      <c r="J3020" s="117">
        <v>2021</v>
      </c>
      <c r="K3020" s="139">
        <f t="shared" ref="K3020:K3083" si="143">IFERROR(ROUND((F3020+I3020),0),0)</f>
        <v>1917165</v>
      </c>
    </row>
    <row r="3021" spans="2:11">
      <c r="B3021" s="137" t="s">
        <v>2100</v>
      </c>
      <c r="C3021" s="43" t="s">
        <v>125</v>
      </c>
      <c r="D3021" s="46">
        <v>270</v>
      </c>
      <c r="E3021" s="24">
        <v>4019.025925925926</v>
      </c>
      <c r="F3021" s="19">
        <f t="shared" si="141"/>
        <v>1085137</v>
      </c>
      <c r="G3021" s="119">
        <v>2632.5</v>
      </c>
      <c r="H3021" s="26">
        <v>730.82089268755931</v>
      </c>
      <c r="I3021" s="115">
        <f t="shared" si="142"/>
        <v>1923885.9999999998</v>
      </c>
      <c r="J3021" s="117">
        <v>2021</v>
      </c>
      <c r="K3021" s="139">
        <f t="shared" si="143"/>
        <v>3009023</v>
      </c>
    </row>
    <row r="3022" spans="2:11">
      <c r="B3022" s="137" t="s">
        <v>2101</v>
      </c>
      <c r="C3022" s="43" t="s">
        <v>125</v>
      </c>
      <c r="D3022" s="46">
        <v>90</v>
      </c>
      <c r="E3022" s="24">
        <v>8677.8444444444449</v>
      </c>
      <c r="F3022" s="19">
        <f t="shared" si="141"/>
        <v>781006</v>
      </c>
      <c r="G3022" s="119">
        <v>877.5</v>
      </c>
      <c r="H3022" s="26">
        <v>2277.4803418803417</v>
      </c>
      <c r="I3022" s="115">
        <f t="shared" si="142"/>
        <v>1998488.9999999998</v>
      </c>
      <c r="J3022" s="117">
        <v>2021</v>
      </c>
      <c r="K3022" s="139">
        <f t="shared" si="143"/>
        <v>2779495</v>
      </c>
    </row>
    <row r="3023" spans="2:11">
      <c r="B3023" s="137" t="s">
        <v>2102</v>
      </c>
      <c r="C3023" s="43" t="s">
        <v>125</v>
      </c>
      <c r="D3023" s="46">
        <v>310</v>
      </c>
      <c r="E3023" s="24">
        <v>2637.6</v>
      </c>
      <c r="F3023" s="19">
        <f t="shared" si="141"/>
        <v>817656</v>
      </c>
      <c r="G3023" s="119">
        <v>3022.5</v>
      </c>
      <c r="H3023" s="26">
        <v>598.34309346567409</v>
      </c>
      <c r="I3023" s="115">
        <f t="shared" si="142"/>
        <v>1808492</v>
      </c>
      <c r="J3023" s="117">
        <v>2021</v>
      </c>
      <c r="K3023" s="139">
        <f t="shared" si="143"/>
        <v>2626148</v>
      </c>
    </row>
    <row r="3024" spans="2:11">
      <c r="B3024" s="137" t="s">
        <v>5975</v>
      </c>
      <c r="C3024" s="43" t="s">
        <v>3512</v>
      </c>
      <c r="D3024" s="46">
        <v>190</v>
      </c>
      <c r="E3024" s="24">
        <v>16883.71052631579</v>
      </c>
      <c r="F3024" s="19">
        <f t="shared" si="141"/>
        <v>3207905</v>
      </c>
      <c r="G3024" s="119">
        <v>1852.5</v>
      </c>
      <c r="H3024" s="26">
        <v>0</v>
      </c>
      <c r="I3024" s="115">
        <f t="shared" si="142"/>
        <v>0</v>
      </c>
      <c r="J3024" s="117">
        <v>2021</v>
      </c>
      <c r="K3024" s="139">
        <f t="shared" si="143"/>
        <v>3207905</v>
      </c>
    </row>
    <row r="3025" spans="2:11">
      <c r="B3025" s="137" t="s">
        <v>2103</v>
      </c>
      <c r="C3025" s="43" t="s">
        <v>125</v>
      </c>
      <c r="D3025" s="46">
        <v>140</v>
      </c>
      <c r="E3025" s="24">
        <v>8620.7428571428572</v>
      </c>
      <c r="F3025" s="19">
        <f t="shared" si="141"/>
        <v>1206904</v>
      </c>
      <c r="G3025" s="119">
        <v>1365</v>
      </c>
      <c r="H3025" s="26">
        <v>1426.0930402930403</v>
      </c>
      <c r="I3025" s="115">
        <f t="shared" si="142"/>
        <v>1946617</v>
      </c>
      <c r="J3025" s="117">
        <v>2021</v>
      </c>
      <c r="K3025" s="139">
        <f t="shared" si="143"/>
        <v>3153521</v>
      </c>
    </row>
    <row r="3026" spans="2:11">
      <c r="B3026" s="137" t="s">
        <v>2104</v>
      </c>
      <c r="C3026" s="43" t="s">
        <v>224</v>
      </c>
      <c r="D3026" s="46">
        <v>210</v>
      </c>
      <c r="E3026" s="24">
        <v>19401.119047619046</v>
      </c>
      <c r="F3026" s="19">
        <f t="shared" si="141"/>
        <v>4074234.9999999995</v>
      </c>
      <c r="G3026" s="119">
        <v>4536</v>
      </c>
      <c r="H3026" s="26">
        <v>571.40101410934744</v>
      </c>
      <c r="I3026" s="115">
        <f t="shared" si="142"/>
        <v>2591875</v>
      </c>
      <c r="J3026" s="117">
        <v>2021</v>
      </c>
      <c r="K3026" s="139">
        <f t="shared" si="143"/>
        <v>6666110</v>
      </c>
    </row>
    <row r="3027" spans="2:11">
      <c r="B3027" s="137" t="s">
        <v>5976</v>
      </c>
      <c r="C3027" s="43" t="s">
        <v>224</v>
      </c>
      <c r="D3027" s="46">
        <v>190</v>
      </c>
      <c r="E3027" s="24">
        <v>7721.652631578947</v>
      </c>
      <c r="F3027" s="19">
        <f t="shared" si="141"/>
        <v>1467114</v>
      </c>
      <c r="G3027" s="119">
        <v>4104</v>
      </c>
      <c r="H3027" s="26">
        <v>547.82504873294351</v>
      </c>
      <c r="I3027" s="115">
        <f t="shared" si="142"/>
        <v>2248274</v>
      </c>
      <c r="J3027" s="117">
        <v>2021</v>
      </c>
      <c r="K3027" s="139">
        <f t="shared" si="143"/>
        <v>3715388</v>
      </c>
    </row>
    <row r="3028" spans="2:11">
      <c r="B3028" s="137" t="s">
        <v>2105</v>
      </c>
      <c r="C3028" s="43" t="s">
        <v>181</v>
      </c>
      <c r="D3028" s="46">
        <v>380</v>
      </c>
      <c r="E3028" s="24">
        <v>20324.023684210526</v>
      </c>
      <c r="F3028" s="19">
        <f t="shared" si="141"/>
        <v>7723129</v>
      </c>
      <c r="G3028" s="119">
        <v>3705</v>
      </c>
      <c r="H3028" s="26">
        <v>987.52037786774633</v>
      </c>
      <c r="I3028" s="115">
        <f t="shared" si="142"/>
        <v>3658763</v>
      </c>
      <c r="J3028" s="117">
        <v>2021</v>
      </c>
      <c r="K3028" s="139">
        <f t="shared" si="143"/>
        <v>11381892</v>
      </c>
    </row>
    <row r="3029" spans="2:11">
      <c r="B3029" s="137" t="s">
        <v>2106</v>
      </c>
      <c r="C3029" s="43" t="s">
        <v>181</v>
      </c>
      <c r="D3029" s="46">
        <v>570</v>
      </c>
      <c r="E3029" s="24">
        <v>16732.463157894737</v>
      </c>
      <c r="F3029" s="19">
        <f t="shared" si="141"/>
        <v>9537504</v>
      </c>
      <c r="G3029" s="119">
        <v>5557.5</v>
      </c>
      <c r="H3029" s="26">
        <v>687.28349077822759</v>
      </c>
      <c r="I3029" s="115">
        <f t="shared" si="142"/>
        <v>3819578</v>
      </c>
      <c r="J3029" s="117">
        <v>2021</v>
      </c>
      <c r="K3029" s="139">
        <f t="shared" si="143"/>
        <v>13357082</v>
      </c>
    </row>
    <row r="3030" spans="2:11">
      <c r="B3030" s="137" t="s">
        <v>2107</v>
      </c>
      <c r="C3030" s="43" t="s">
        <v>193</v>
      </c>
      <c r="D3030" s="46">
        <v>130</v>
      </c>
      <c r="E3030" s="24">
        <v>7870.6153846153848</v>
      </c>
      <c r="F3030" s="19">
        <f t="shared" si="141"/>
        <v>1023180</v>
      </c>
      <c r="G3030" s="119">
        <v>2808</v>
      </c>
      <c r="H3030" s="26">
        <v>844.4811253561254</v>
      </c>
      <c r="I3030" s="115">
        <f t="shared" si="142"/>
        <v>2371303</v>
      </c>
      <c r="J3030" s="117">
        <v>2021</v>
      </c>
      <c r="K3030" s="139">
        <f t="shared" si="143"/>
        <v>3394483</v>
      </c>
    </row>
    <row r="3031" spans="2:11">
      <c r="B3031" s="137" t="s">
        <v>2108</v>
      </c>
      <c r="C3031" s="43" t="s">
        <v>181</v>
      </c>
      <c r="D3031" s="46">
        <v>570</v>
      </c>
      <c r="E3031" s="24">
        <v>16732.463157894737</v>
      </c>
      <c r="F3031" s="19">
        <f t="shared" si="141"/>
        <v>9537504</v>
      </c>
      <c r="G3031" s="119">
        <v>5557.5</v>
      </c>
      <c r="H3031" s="26">
        <v>687.28349077822759</v>
      </c>
      <c r="I3031" s="115">
        <f t="shared" si="142"/>
        <v>3819578</v>
      </c>
      <c r="J3031" s="117">
        <v>2021</v>
      </c>
      <c r="K3031" s="139">
        <f t="shared" si="143"/>
        <v>13357082</v>
      </c>
    </row>
    <row r="3032" spans="2:11">
      <c r="B3032" s="137" t="s">
        <v>5977</v>
      </c>
      <c r="C3032" s="43" t="s">
        <v>193</v>
      </c>
      <c r="D3032" s="46">
        <v>70</v>
      </c>
      <c r="E3032" s="24">
        <v>30186.642857142859</v>
      </c>
      <c r="F3032" s="19">
        <f t="shared" si="141"/>
        <v>2113065</v>
      </c>
      <c r="G3032" s="119">
        <v>1512</v>
      </c>
      <c r="H3032" s="26">
        <v>771.66005291005285</v>
      </c>
      <c r="I3032" s="115">
        <f t="shared" si="142"/>
        <v>1166750</v>
      </c>
      <c r="J3032" s="117">
        <v>2021</v>
      </c>
      <c r="K3032" s="139">
        <f t="shared" si="143"/>
        <v>3279815</v>
      </c>
    </row>
    <row r="3033" spans="2:11">
      <c r="B3033" s="137" t="s">
        <v>2109</v>
      </c>
      <c r="C3033" s="43" t="s">
        <v>184</v>
      </c>
      <c r="D3033" s="46">
        <v>170</v>
      </c>
      <c r="E3033" s="24">
        <v>17428.482352941177</v>
      </c>
      <c r="F3033" s="19">
        <f t="shared" si="141"/>
        <v>2962842</v>
      </c>
      <c r="G3033" s="119">
        <v>1657.5</v>
      </c>
      <c r="H3033" s="26">
        <v>1352.8343891402715</v>
      </c>
      <c r="I3033" s="115">
        <f t="shared" si="142"/>
        <v>2242323</v>
      </c>
      <c r="J3033" s="117">
        <v>2021</v>
      </c>
      <c r="K3033" s="139">
        <f t="shared" si="143"/>
        <v>5205165</v>
      </c>
    </row>
    <row r="3034" spans="2:11">
      <c r="B3034" s="137" t="s">
        <v>5978</v>
      </c>
      <c r="C3034" s="43" t="s">
        <v>184</v>
      </c>
      <c r="D3034" s="46">
        <v>100</v>
      </c>
      <c r="E3034" s="24">
        <v>2696.15</v>
      </c>
      <c r="F3034" s="19">
        <f t="shared" si="141"/>
        <v>269615</v>
      </c>
      <c r="G3034" s="119">
        <v>975</v>
      </c>
      <c r="H3034" s="26">
        <v>830.17025641025646</v>
      </c>
      <c r="I3034" s="115">
        <f t="shared" si="142"/>
        <v>809416</v>
      </c>
      <c r="J3034" s="117">
        <v>2021</v>
      </c>
      <c r="K3034" s="139">
        <f t="shared" si="143"/>
        <v>1079031</v>
      </c>
    </row>
    <row r="3035" spans="2:11">
      <c r="B3035" s="137" t="s">
        <v>2110</v>
      </c>
      <c r="C3035" s="43" t="s">
        <v>184</v>
      </c>
      <c r="D3035" s="46">
        <v>180</v>
      </c>
      <c r="E3035" s="24">
        <v>11012.927777777777</v>
      </c>
      <c r="F3035" s="19">
        <f t="shared" si="141"/>
        <v>1982326.9999999998</v>
      </c>
      <c r="G3035" s="119">
        <v>1755</v>
      </c>
      <c r="H3035" s="26">
        <v>1533.9150997150998</v>
      </c>
      <c r="I3035" s="115">
        <f t="shared" si="142"/>
        <v>2692021</v>
      </c>
      <c r="J3035" s="117">
        <v>2021</v>
      </c>
      <c r="K3035" s="139">
        <f t="shared" si="143"/>
        <v>4674348</v>
      </c>
    </row>
    <row r="3036" spans="2:11">
      <c r="B3036" s="137" t="s">
        <v>5979</v>
      </c>
      <c r="C3036" s="43" t="s">
        <v>184</v>
      </c>
      <c r="D3036" s="46">
        <v>110</v>
      </c>
      <c r="E3036" s="24">
        <v>5910.1636363636362</v>
      </c>
      <c r="F3036" s="19">
        <f t="shared" si="141"/>
        <v>650118</v>
      </c>
      <c r="G3036" s="119">
        <v>1072.5</v>
      </c>
      <c r="H3036" s="26">
        <v>1506.060606060606</v>
      </c>
      <c r="I3036" s="115">
        <f t="shared" si="142"/>
        <v>1615250</v>
      </c>
      <c r="J3036" s="117">
        <v>2021</v>
      </c>
      <c r="K3036" s="139">
        <f t="shared" si="143"/>
        <v>2265368</v>
      </c>
    </row>
    <row r="3037" spans="2:11">
      <c r="B3037" s="137" t="s">
        <v>2111</v>
      </c>
      <c r="C3037" s="43" t="s">
        <v>184</v>
      </c>
      <c r="D3037" s="46">
        <v>80</v>
      </c>
      <c r="E3037" s="24">
        <v>11752.55</v>
      </c>
      <c r="F3037" s="19">
        <f t="shared" si="141"/>
        <v>940204</v>
      </c>
      <c r="G3037" s="119">
        <v>780</v>
      </c>
      <c r="H3037" s="26">
        <v>2043.8153846153846</v>
      </c>
      <c r="I3037" s="115">
        <f t="shared" si="142"/>
        <v>1594176</v>
      </c>
      <c r="J3037" s="117">
        <v>2021</v>
      </c>
      <c r="K3037" s="139">
        <f t="shared" si="143"/>
        <v>2534380</v>
      </c>
    </row>
    <row r="3038" spans="2:11">
      <c r="B3038" s="137" t="s">
        <v>2112</v>
      </c>
      <c r="C3038" s="43" t="s">
        <v>184</v>
      </c>
      <c r="D3038" s="46">
        <v>180</v>
      </c>
      <c r="E3038" s="24">
        <v>11012.927777777777</v>
      </c>
      <c r="F3038" s="19">
        <f t="shared" si="141"/>
        <v>1982326.9999999998</v>
      </c>
      <c r="G3038" s="119">
        <v>1755</v>
      </c>
      <c r="H3038" s="26">
        <v>1533.9150997150998</v>
      </c>
      <c r="I3038" s="115">
        <f t="shared" si="142"/>
        <v>2692021</v>
      </c>
      <c r="J3038" s="117">
        <v>2021</v>
      </c>
      <c r="K3038" s="139">
        <f t="shared" si="143"/>
        <v>4674348</v>
      </c>
    </row>
    <row r="3039" spans="2:11">
      <c r="B3039" s="137" t="s">
        <v>2113</v>
      </c>
      <c r="C3039" s="43" t="s">
        <v>181</v>
      </c>
      <c r="D3039" s="46">
        <v>870</v>
      </c>
      <c r="E3039" s="24">
        <v>12258.032183908046</v>
      </c>
      <c r="F3039" s="19">
        <f t="shared" si="141"/>
        <v>10664488</v>
      </c>
      <c r="G3039" s="119">
        <v>8482.5</v>
      </c>
      <c r="H3039" s="26">
        <v>643.53315649867375</v>
      </c>
      <c r="I3039" s="115">
        <f t="shared" si="142"/>
        <v>5458770</v>
      </c>
      <c r="J3039" s="117">
        <v>2021</v>
      </c>
      <c r="K3039" s="139">
        <f t="shared" si="143"/>
        <v>16123258</v>
      </c>
    </row>
    <row r="3040" spans="2:11">
      <c r="B3040" s="137" t="s">
        <v>2114</v>
      </c>
      <c r="C3040" s="43" t="s">
        <v>181</v>
      </c>
      <c r="D3040" s="46">
        <v>210</v>
      </c>
      <c r="E3040" s="24">
        <v>8121.3666666666668</v>
      </c>
      <c r="F3040" s="19">
        <f t="shared" si="141"/>
        <v>1705487</v>
      </c>
      <c r="G3040" s="119">
        <v>2047.5</v>
      </c>
      <c r="H3040" s="26">
        <v>938.20659340659336</v>
      </c>
      <c r="I3040" s="115">
        <f t="shared" si="142"/>
        <v>1920978</v>
      </c>
      <c r="J3040" s="117">
        <v>2021</v>
      </c>
      <c r="K3040" s="139">
        <f t="shared" si="143"/>
        <v>3626465</v>
      </c>
    </row>
    <row r="3041" spans="2:11">
      <c r="B3041" s="137" t="s">
        <v>2115</v>
      </c>
      <c r="C3041" s="43" t="s">
        <v>181</v>
      </c>
      <c r="D3041" s="46">
        <v>200</v>
      </c>
      <c r="E3041" s="24">
        <v>4771.62</v>
      </c>
      <c r="F3041" s="19">
        <f t="shared" si="141"/>
        <v>954324</v>
      </c>
      <c r="G3041" s="119">
        <v>1950</v>
      </c>
      <c r="H3041" s="26">
        <v>1040.4194871794871</v>
      </c>
      <c r="I3041" s="115">
        <f t="shared" si="142"/>
        <v>2028817.9999999998</v>
      </c>
      <c r="J3041" s="117">
        <v>2021</v>
      </c>
      <c r="K3041" s="139">
        <f t="shared" si="143"/>
        <v>2983142</v>
      </c>
    </row>
    <row r="3042" spans="2:11">
      <c r="B3042" s="137" t="s">
        <v>2116</v>
      </c>
      <c r="C3042" s="43" t="s">
        <v>181</v>
      </c>
      <c r="D3042" s="46">
        <v>210</v>
      </c>
      <c r="E3042" s="24">
        <v>8121.3666666666668</v>
      </c>
      <c r="F3042" s="19">
        <f t="shared" si="141"/>
        <v>1705487</v>
      </c>
      <c r="G3042" s="119">
        <v>2047.5</v>
      </c>
      <c r="H3042" s="26">
        <v>938.20659340659336</v>
      </c>
      <c r="I3042" s="115">
        <f t="shared" si="142"/>
        <v>1920978</v>
      </c>
      <c r="J3042" s="117">
        <v>2021</v>
      </c>
      <c r="K3042" s="139">
        <f t="shared" si="143"/>
        <v>3626465</v>
      </c>
    </row>
    <row r="3043" spans="2:11">
      <c r="B3043" s="137" t="s">
        <v>5980</v>
      </c>
      <c r="C3043" s="43" t="s">
        <v>195</v>
      </c>
      <c r="D3043" s="46">
        <v>130</v>
      </c>
      <c r="E3043" s="24">
        <v>9751.3384615384621</v>
      </c>
      <c r="F3043" s="19">
        <f t="shared" si="141"/>
        <v>1267674</v>
      </c>
      <c r="G3043" s="119">
        <v>1267.5</v>
      </c>
      <c r="H3043" s="26">
        <v>1964.168047337278</v>
      </c>
      <c r="I3043" s="115">
        <f t="shared" si="142"/>
        <v>2489583</v>
      </c>
      <c r="J3043" s="117">
        <v>2021</v>
      </c>
      <c r="K3043" s="139">
        <f t="shared" si="143"/>
        <v>3757257</v>
      </c>
    </row>
    <row r="3044" spans="2:11">
      <c r="B3044" s="137" t="s">
        <v>5981</v>
      </c>
      <c r="C3044" s="43" t="s">
        <v>195</v>
      </c>
      <c r="D3044" s="46">
        <v>40</v>
      </c>
      <c r="E3044" s="24">
        <v>6818.1750000000002</v>
      </c>
      <c r="F3044" s="19">
        <f t="shared" si="141"/>
        <v>272727</v>
      </c>
      <c r="G3044" s="119">
        <v>390</v>
      </c>
      <c r="H3044" s="26">
        <v>2402.7102564102565</v>
      </c>
      <c r="I3044" s="115">
        <f t="shared" si="142"/>
        <v>937057</v>
      </c>
      <c r="J3044" s="117">
        <v>2021</v>
      </c>
      <c r="K3044" s="139">
        <f t="shared" si="143"/>
        <v>1209784</v>
      </c>
    </row>
    <row r="3045" spans="2:11">
      <c r="B3045" s="137" t="s">
        <v>2117</v>
      </c>
      <c r="C3045" s="43" t="s">
        <v>199</v>
      </c>
      <c r="D3045" s="46">
        <v>370</v>
      </c>
      <c r="E3045" s="24">
        <v>8260.8702702702703</v>
      </c>
      <c r="F3045" s="19">
        <f t="shared" si="141"/>
        <v>3056522</v>
      </c>
      <c r="G3045" s="119">
        <v>3607.5</v>
      </c>
      <c r="H3045" s="26">
        <v>744.47428967428971</v>
      </c>
      <c r="I3045" s="115">
        <f t="shared" si="142"/>
        <v>2685691</v>
      </c>
      <c r="J3045" s="117">
        <v>2021</v>
      </c>
      <c r="K3045" s="139">
        <f t="shared" si="143"/>
        <v>5742213</v>
      </c>
    </row>
    <row r="3046" spans="2:11">
      <c r="B3046" s="137" t="s">
        <v>2118</v>
      </c>
      <c r="C3046" s="43" t="s">
        <v>199</v>
      </c>
      <c r="D3046" s="46">
        <v>200</v>
      </c>
      <c r="E3046" s="24">
        <v>7344.875</v>
      </c>
      <c r="F3046" s="19">
        <f t="shared" si="141"/>
        <v>1468975</v>
      </c>
      <c r="G3046" s="119">
        <v>1950</v>
      </c>
      <c r="H3046" s="26">
        <v>654.06102564102559</v>
      </c>
      <c r="I3046" s="115">
        <f t="shared" si="142"/>
        <v>1275419</v>
      </c>
      <c r="J3046" s="117">
        <v>2021</v>
      </c>
      <c r="K3046" s="139">
        <f t="shared" si="143"/>
        <v>2744394</v>
      </c>
    </row>
    <row r="3047" spans="2:11">
      <c r="B3047" s="137" t="s">
        <v>2119</v>
      </c>
      <c r="C3047" s="43" t="s">
        <v>201</v>
      </c>
      <c r="D3047" s="46">
        <v>120</v>
      </c>
      <c r="E3047" s="24">
        <v>8704.8250000000007</v>
      </c>
      <c r="F3047" s="19">
        <f t="shared" si="141"/>
        <v>1044579.0000000001</v>
      </c>
      <c r="G3047" s="119">
        <v>1170</v>
      </c>
      <c r="H3047" s="26">
        <v>467.008547008547</v>
      </c>
      <c r="I3047" s="115">
        <f t="shared" si="142"/>
        <v>546400</v>
      </c>
      <c r="J3047" s="117">
        <v>2021</v>
      </c>
      <c r="K3047" s="139">
        <f t="shared" si="143"/>
        <v>1590979</v>
      </c>
    </row>
    <row r="3048" spans="2:11">
      <c r="B3048" s="137" t="s">
        <v>2120</v>
      </c>
      <c r="C3048" s="43" t="s">
        <v>201</v>
      </c>
      <c r="D3048" s="46">
        <v>380</v>
      </c>
      <c r="E3048" s="24">
        <v>9806.0447368421046</v>
      </c>
      <c r="F3048" s="19">
        <f t="shared" si="141"/>
        <v>3726296.9999999995</v>
      </c>
      <c r="G3048" s="119">
        <v>3705</v>
      </c>
      <c r="H3048" s="26">
        <v>839.03832658569502</v>
      </c>
      <c r="I3048" s="115">
        <f t="shared" si="142"/>
        <v>3108637</v>
      </c>
      <c r="J3048" s="117">
        <v>2021</v>
      </c>
      <c r="K3048" s="139">
        <f t="shared" si="143"/>
        <v>6834934</v>
      </c>
    </row>
    <row r="3049" spans="2:11">
      <c r="B3049" s="137" t="s">
        <v>2121</v>
      </c>
      <c r="C3049" s="43" t="s">
        <v>662</v>
      </c>
      <c r="D3049" s="46">
        <v>60</v>
      </c>
      <c r="E3049" s="24">
        <v>15544.333333333334</v>
      </c>
      <c r="F3049" s="19">
        <f t="shared" si="141"/>
        <v>932660</v>
      </c>
      <c r="G3049" s="119">
        <v>585</v>
      </c>
      <c r="H3049" s="26">
        <v>3792.6974358974358</v>
      </c>
      <c r="I3049" s="115">
        <f t="shared" si="142"/>
        <v>2218728</v>
      </c>
      <c r="J3049" s="117">
        <v>2021</v>
      </c>
      <c r="K3049" s="139">
        <f t="shared" si="143"/>
        <v>3151388</v>
      </c>
    </row>
    <row r="3050" spans="2:11">
      <c r="B3050" s="137" t="s">
        <v>5982</v>
      </c>
      <c r="C3050" s="43" t="s">
        <v>662</v>
      </c>
      <c r="D3050" s="46">
        <v>230</v>
      </c>
      <c r="E3050" s="24">
        <v>20534.991304347826</v>
      </c>
      <c r="F3050" s="19">
        <f t="shared" si="141"/>
        <v>4723048</v>
      </c>
      <c r="G3050" s="119">
        <v>2242.5</v>
      </c>
      <c r="H3050" s="26">
        <v>3222.3763656633223</v>
      </c>
      <c r="I3050" s="115">
        <f t="shared" si="142"/>
        <v>7226179</v>
      </c>
      <c r="J3050" s="117">
        <v>2021</v>
      </c>
      <c r="K3050" s="139">
        <f t="shared" si="143"/>
        <v>11949227</v>
      </c>
    </row>
    <row r="3051" spans="2:11">
      <c r="B3051" s="137" t="s">
        <v>2122</v>
      </c>
      <c r="C3051" s="43" t="s">
        <v>197</v>
      </c>
      <c r="D3051" s="46">
        <v>110</v>
      </c>
      <c r="E3051" s="24">
        <v>26163.945454545454</v>
      </c>
      <c r="F3051" s="19">
        <f t="shared" si="141"/>
        <v>2878034</v>
      </c>
      <c r="G3051" s="119">
        <v>1072.5</v>
      </c>
      <c r="H3051" s="26">
        <v>3358.2284382284383</v>
      </c>
      <c r="I3051" s="115">
        <f t="shared" si="142"/>
        <v>3601700</v>
      </c>
      <c r="J3051" s="117">
        <v>2021</v>
      </c>
      <c r="K3051" s="139">
        <f t="shared" si="143"/>
        <v>6479734</v>
      </c>
    </row>
    <row r="3052" spans="2:11">
      <c r="B3052" s="137" t="s">
        <v>5983</v>
      </c>
      <c r="C3052" s="43" t="s">
        <v>197</v>
      </c>
      <c r="D3052" s="46">
        <v>140</v>
      </c>
      <c r="E3052" s="24">
        <v>17784.335714285713</v>
      </c>
      <c r="F3052" s="19">
        <f t="shared" si="141"/>
        <v>2489807</v>
      </c>
      <c r="G3052" s="119">
        <v>1365</v>
      </c>
      <c r="H3052" s="26">
        <v>3949.2175824175824</v>
      </c>
      <c r="I3052" s="115">
        <f t="shared" si="142"/>
        <v>5390682</v>
      </c>
      <c r="J3052" s="117">
        <v>2021</v>
      </c>
      <c r="K3052" s="139">
        <f t="shared" si="143"/>
        <v>7880489</v>
      </c>
    </row>
    <row r="3053" spans="2:11">
      <c r="B3053" s="137" t="s">
        <v>2123</v>
      </c>
      <c r="C3053" s="43" t="s">
        <v>646</v>
      </c>
      <c r="D3053" s="46">
        <v>80</v>
      </c>
      <c r="E3053" s="24">
        <v>5198.3249999999998</v>
      </c>
      <c r="F3053" s="19">
        <f t="shared" si="141"/>
        <v>415866</v>
      </c>
      <c r="G3053" s="119">
        <v>780</v>
      </c>
      <c r="H3053" s="26">
        <v>2647.3371794871796</v>
      </c>
      <c r="I3053" s="115">
        <f t="shared" si="142"/>
        <v>2064923</v>
      </c>
      <c r="J3053" s="117">
        <v>2021</v>
      </c>
      <c r="K3053" s="139">
        <f t="shared" si="143"/>
        <v>2480789</v>
      </c>
    </row>
    <row r="3054" spans="2:11">
      <c r="B3054" s="137" t="s">
        <v>5984</v>
      </c>
      <c r="C3054" s="43" t="s">
        <v>646</v>
      </c>
      <c r="D3054" s="46">
        <v>50</v>
      </c>
      <c r="E3054" s="24">
        <v>11432.86</v>
      </c>
      <c r="F3054" s="19">
        <f t="shared" si="141"/>
        <v>571643</v>
      </c>
      <c r="G3054" s="119">
        <v>487.5</v>
      </c>
      <c r="H3054" s="26">
        <v>4235.7394871794868</v>
      </c>
      <c r="I3054" s="115">
        <f t="shared" si="142"/>
        <v>2064922.9999999998</v>
      </c>
      <c r="J3054" s="117">
        <v>2021</v>
      </c>
      <c r="K3054" s="139">
        <f t="shared" si="143"/>
        <v>2636566</v>
      </c>
    </row>
    <row r="3055" spans="2:11">
      <c r="B3055" s="137" t="s">
        <v>2124</v>
      </c>
      <c r="C3055" s="43" t="s">
        <v>197</v>
      </c>
      <c r="D3055" s="46">
        <v>80</v>
      </c>
      <c r="E3055" s="24">
        <v>4024.125</v>
      </c>
      <c r="F3055" s="19">
        <f t="shared" si="141"/>
        <v>321930</v>
      </c>
      <c r="G3055" s="119">
        <v>780</v>
      </c>
      <c r="H3055" s="26">
        <v>2669.7102564102565</v>
      </c>
      <c r="I3055" s="115">
        <f t="shared" si="142"/>
        <v>2082374</v>
      </c>
      <c r="J3055" s="117">
        <v>2021</v>
      </c>
      <c r="K3055" s="139">
        <f t="shared" si="143"/>
        <v>2404304</v>
      </c>
    </row>
    <row r="3056" spans="2:11">
      <c r="B3056" s="137" t="s">
        <v>5985</v>
      </c>
      <c r="C3056" s="43" t="s">
        <v>197</v>
      </c>
      <c r="D3056" s="46">
        <v>320</v>
      </c>
      <c r="E3056" s="24">
        <v>4970.2624999999998</v>
      </c>
      <c r="F3056" s="19">
        <f t="shared" si="141"/>
        <v>1590484</v>
      </c>
      <c r="G3056" s="119">
        <v>3120</v>
      </c>
      <c r="H3056" s="26">
        <v>1614.0673076923076</v>
      </c>
      <c r="I3056" s="115">
        <f t="shared" si="142"/>
        <v>5035890</v>
      </c>
      <c r="J3056" s="117">
        <v>2021</v>
      </c>
      <c r="K3056" s="139">
        <f t="shared" si="143"/>
        <v>6626374</v>
      </c>
    </row>
    <row r="3057" spans="2:11">
      <c r="B3057" s="137" t="s">
        <v>2125</v>
      </c>
      <c r="C3057" s="43" t="s">
        <v>765</v>
      </c>
      <c r="D3057" s="46">
        <v>50</v>
      </c>
      <c r="E3057" s="24">
        <v>29935.9</v>
      </c>
      <c r="F3057" s="19">
        <f t="shared" si="141"/>
        <v>1496795</v>
      </c>
      <c r="G3057" s="119">
        <v>487.5</v>
      </c>
      <c r="H3057" s="26">
        <v>4807.917948717949</v>
      </c>
      <c r="I3057" s="115">
        <f t="shared" si="142"/>
        <v>2343860</v>
      </c>
      <c r="J3057" s="117">
        <v>2021</v>
      </c>
      <c r="K3057" s="139">
        <f t="shared" si="143"/>
        <v>3840655</v>
      </c>
    </row>
    <row r="3058" spans="2:11">
      <c r="B3058" s="137" t="s">
        <v>5986</v>
      </c>
      <c r="C3058" s="43" t="s">
        <v>765</v>
      </c>
      <c r="D3058" s="46">
        <v>110</v>
      </c>
      <c r="E3058" s="24">
        <v>9046.0272727272732</v>
      </c>
      <c r="F3058" s="19">
        <f t="shared" si="141"/>
        <v>995063</v>
      </c>
      <c r="G3058" s="119">
        <v>1072.5</v>
      </c>
      <c r="H3058" s="26">
        <v>1622.281585081585</v>
      </c>
      <c r="I3058" s="115">
        <f t="shared" si="142"/>
        <v>1739897</v>
      </c>
      <c r="J3058" s="117">
        <v>2021</v>
      </c>
      <c r="K3058" s="139">
        <f t="shared" si="143"/>
        <v>2734960</v>
      </c>
    </row>
    <row r="3059" spans="2:11">
      <c r="B3059" s="137" t="s">
        <v>2126</v>
      </c>
      <c r="C3059" s="43" t="s">
        <v>153</v>
      </c>
      <c r="D3059" s="46">
        <v>70</v>
      </c>
      <c r="E3059" s="24">
        <v>3928.457142857143</v>
      </c>
      <c r="F3059" s="19">
        <f t="shared" si="141"/>
        <v>274992</v>
      </c>
      <c r="G3059" s="119">
        <v>682.5</v>
      </c>
      <c r="H3059" s="26">
        <v>976.6446886446887</v>
      </c>
      <c r="I3059" s="115">
        <f t="shared" si="142"/>
        <v>666560</v>
      </c>
      <c r="J3059" s="117">
        <v>2021</v>
      </c>
      <c r="K3059" s="139">
        <f t="shared" si="143"/>
        <v>941552</v>
      </c>
    </row>
    <row r="3060" spans="2:11">
      <c r="B3060" s="137" t="s">
        <v>5987</v>
      </c>
      <c r="C3060" s="43" t="s">
        <v>153</v>
      </c>
      <c r="D3060" s="46">
        <v>220</v>
      </c>
      <c r="E3060" s="24">
        <v>19791.922727272726</v>
      </c>
      <c r="F3060" s="19">
        <f t="shared" si="141"/>
        <v>4354223</v>
      </c>
      <c r="G3060" s="119">
        <v>2145</v>
      </c>
      <c r="H3060" s="26">
        <v>1393.3603729603731</v>
      </c>
      <c r="I3060" s="115">
        <f t="shared" si="142"/>
        <v>2988758.0000000005</v>
      </c>
      <c r="J3060" s="117">
        <v>2021</v>
      </c>
      <c r="K3060" s="139">
        <f t="shared" si="143"/>
        <v>7342981</v>
      </c>
    </row>
    <row r="3061" spans="2:11">
      <c r="B3061" s="137" t="s">
        <v>2127</v>
      </c>
      <c r="C3061" s="43" t="s">
        <v>773</v>
      </c>
      <c r="D3061" s="46">
        <v>100</v>
      </c>
      <c r="E3061" s="24">
        <v>3614.61</v>
      </c>
      <c r="F3061" s="19">
        <f t="shared" si="141"/>
        <v>361461</v>
      </c>
      <c r="G3061" s="119">
        <v>975</v>
      </c>
      <c r="H3061" s="26">
        <v>4665.2205128205132</v>
      </c>
      <c r="I3061" s="115">
        <f t="shared" si="142"/>
        <v>4548590</v>
      </c>
      <c r="J3061" s="117">
        <v>2021</v>
      </c>
      <c r="K3061" s="139">
        <f t="shared" si="143"/>
        <v>4910051</v>
      </c>
    </row>
    <row r="3062" spans="2:11">
      <c r="B3062" s="137" t="s">
        <v>5988</v>
      </c>
      <c r="C3062" s="43" t="s">
        <v>773</v>
      </c>
      <c r="D3062" s="46">
        <v>100</v>
      </c>
      <c r="E3062" s="24">
        <v>8335.0499999999993</v>
      </c>
      <c r="F3062" s="19">
        <f t="shared" si="141"/>
        <v>833504.99999999988</v>
      </c>
      <c r="G3062" s="119">
        <v>975</v>
      </c>
      <c r="H3062" s="26">
        <v>4894.6410256410254</v>
      </c>
      <c r="I3062" s="115">
        <f t="shared" si="142"/>
        <v>4772275</v>
      </c>
      <c r="J3062" s="117">
        <v>2021</v>
      </c>
      <c r="K3062" s="139">
        <f t="shared" si="143"/>
        <v>5605780</v>
      </c>
    </row>
    <row r="3063" spans="2:11">
      <c r="B3063" s="137" t="s">
        <v>2128</v>
      </c>
      <c r="C3063" s="43" t="s">
        <v>648</v>
      </c>
      <c r="D3063" s="46">
        <v>270</v>
      </c>
      <c r="E3063" s="24">
        <v>9544.3037037037029</v>
      </c>
      <c r="F3063" s="19">
        <f t="shared" si="141"/>
        <v>2576962</v>
      </c>
      <c r="G3063" s="119">
        <v>2632.5</v>
      </c>
      <c r="H3063" s="26">
        <v>1683.3257359924028</v>
      </c>
      <c r="I3063" s="115">
        <f t="shared" si="142"/>
        <v>4431355</v>
      </c>
      <c r="J3063" s="117">
        <v>2021</v>
      </c>
      <c r="K3063" s="139">
        <f t="shared" si="143"/>
        <v>7008317</v>
      </c>
    </row>
    <row r="3064" spans="2:11">
      <c r="B3064" s="137" t="s">
        <v>2129</v>
      </c>
      <c r="C3064" s="43" t="s">
        <v>648</v>
      </c>
      <c r="D3064" s="46">
        <v>160</v>
      </c>
      <c r="E3064" s="24">
        <v>15268.4375</v>
      </c>
      <c r="F3064" s="19">
        <f t="shared" si="141"/>
        <v>2442950</v>
      </c>
      <c r="G3064" s="119">
        <v>1560</v>
      </c>
      <c r="H3064" s="26">
        <v>2503.8480769230769</v>
      </c>
      <c r="I3064" s="115">
        <f t="shared" si="142"/>
        <v>3906003</v>
      </c>
      <c r="J3064" s="117">
        <v>2021</v>
      </c>
      <c r="K3064" s="139">
        <f t="shared" si="143"/>
        <v>6348953</v>
      </c>
    </row>
    <row r="3065" spans="2:11">
      <c r="B3065" s="137" t="s">
        <v>5989</v>
      </c>
      <c r="C3065" s="43" t="s">
        <v>779</v>
      </c>
      <c r="D3065" s="46">
        <v>100</v>
      </c>
      <c r="E3065" s="24">
        <v>16270.97</v>
      </c>
      <c r="F3065" s="19">
        <f t="shared" si="141"/>
        <v>1627097</v>
      </c>
      <c r="G3065" s="119">
        <v>8240</v>
      </c>
      <c r="H3065" s="26">
        <v>259.63774271844659</v>
      </c>
      <c r="I3065" s="115">
        <f t="shared" si="142"/>
        <v>2139415</v>
      </c>
      <c r="J3065" s="117">
        <v>2021</v>
      </c>
      <c r="K3065" s="139">
        <f t="shared" si="143"/>
        <v>3766512</v>
      </c>
    </row>
    <row r="3066" spans="2:11">
      <c r="B3066" s="137" t="s">
        <v>3693</v>
      </c>
      <c r="C3066" s="43" t="s">
        <v>3512</v>
      </c>
      <c r="D3066" s="46">
        <v>130</v>
      </c>
      <c r="E3066" s="24">
        <v>11966.038461538461</v>
      </c>
      <c r="F3066" s="19">
        <f t="shared" si="141"/>
        <v>1555585</v>
      </c>
      <c r="G3066" s="119">
        <v>8034</v>
      </c>
      <c r="H3066" s="26">
        <v>258.49302962409757</v>
      </c>
      <c r="I3066" s="115">
        <f t="shared" si="142"/>
        <v>2076733</v>
      </c>
      <c r="J3066" s="117">
        <v>2021</v>
      </c>
      <c r="K3066" s="139">
        <f t="shared" si="143"/>
        <v>3632318</v>
      </c>
    </row>
    <row r="3067" spans="2:11">
      <c r="B3067" s="137" t="s">
        <v>5990</v>
      </c>
      <c r="C3067" s="43" t="s">
        <v>646</v>
      </c>
      <c r="D3067" s="46">
        <v>50</v>
      </c>
      <c r="E3067" s="24">
        <v>6005.64</v>
      </c>
      <c r="F3067" s="19">
        <f t="shared" si="141"/>
        <v>300282</v>
      </c>
      <c r="G3067" s="119">
        <v>3090</v>
      </c>
      <c r="H3067" s="26">
        <v>728.19676375404526</v>
      </c>
      <c r="I3067" s="115">
        <f t="shared" si="142"/>
        <v>2250128</v>
      </c>
      <c r="J3067" s="117">
        <v>2021</v>
      </c>
      <c r="K3067" s="139">
        <f t="shared" si="143"/>
        <v>2550410</v>
      </c>
    </row>
    <row r="3068" spans="2:11">
      <c r="B3068" s="137" t="s">
        <v>2130</v>
      </c>
      <c r="C3068" s="43" t="s">
        <v>2131</v>
      </c>
      <c r="D3068" s="46">
        <v>200</v>
      </c>
      <c r="E3068" s="24">
        <v>10932.415000000001</v>
      </c>
      <c r="F3068" s="19">
        <f t="shared" si="141"/>
        <v>2186483</v>
      </c>
      <c r="G3068" s="119">
        <v>1950</v>
      </c>
      <c r="H3068" s="26">
        <v>2198.8733333333334</v>
      </c>
      <c r="I3068" s="115">
        <f t="shared" si="142"/>
        <v>4287803</v>
      </c>
      <c r="J3068" s="117">
        <v>2021</v>
      </c>
      <c r="K3068" s="139">
        <f t="shared" si="143"/>
        <v>6474286</v>
      </c>
    </row>
    <row r="3069" spans="2:11">
      <c r="B3069" s="137" t="s">
        <v>2132</v>
      </c>
      <c r="C3069" s="43" t="s">
        <v>2131</v>
      </c>
      <c r="D3069" s="46">
        <v>340</v>
      </c>
      <c r="E3069" s="24">
        <v>3342.8117647058825</v>
      </c>
      <c r="F3069" s="19">
        <f t="shared" si="141"/>
        <v>1136556</v>
      </c>
      <c r="G3069" s="119">
        <v>3315</v>
      </c>
      <c r="H3069" s="26">
        <v>1853.9843137254902</v>
      </c>
      <c r="I3069" s="115">
        <f t="shared" si="142"/>
        <v>6145958</v>
      </c>
      <c r="J3069" s="117">
        <v>2021</v>
      </c>
      <c r="K3069" s="139">
        <f t="shared" si="143"/>
        <v>7282514</v>
      </c>
    </row>
    <row r="3070" spans="2:11">
      <c r="B3070" s="137" t="s">
        <v>2133</v>
      </c>
      <c r="C3070" s="43" t="s">
        <v>2131</v>
      </c>
      <c r="D3070" s="46">
        <v>200</v>
      </c>
      <c r="E3070" s="24">
        <v>10932.415000000001</v>
      </c>
      <c r="F3070" s="19">
        <f t="shared" si="141"/>
        <v>2186483</v>
      </c>
      <c r="G3070" s="119">
        <v>1950</v>
      </c>
      <c r="H3070" s="26">
        <v>2198.8733333333334</v>
      </c>
      <c r="I3070" s="115">
        <f t="shared" si="142"/>
        <v>4287803</v>
      </c>
      <c r="J3070" s="117">
        <v>2021</v>
      </c>
      <c r="K3070" s="139">
        <f t="shared" si="143"/>
        <v>6474286</v>
      </c>
    </row>
    <row r="3071" spans="2:11">
      <c r="B3071" s="137" t="s">
        <v>5991</v>
      </c>
      <c r="C3071" s="43" t="s">
        <v>2131</v>
      </c>
      <c r="D3071" s="46">
        <v>110</v>
      </c>
      <c r="E3071" s="24">
        <v>9030.9</v>
      </c>
      <c r="F3071" s="19">
        <f t="shared" si="141"/>
        <v>993399</v>
      </c>
      <c r="G3071" s="119">
        <v>1072.5</v>
      </c>
      <c r="H3071" s="26">
        <v>2989.8452214452213</v>
      </c>
      <c r="I3071" s="115">
        <f t="shared" si="142"/>
        <v>3206609</v>
      </c>
      <c r="J3071" s="117">
        <v>2021</v>
      </c>
      <c r="K3071" s="139">
        <f t="shared" si="143"/>
        <v>4200008</v>
      </c>
    </row>
    <row r="3072" spans="2:11">
      <c r="B3072" s="137" t="s">
        <v>2134</v>
      </c>
      <c r="C3072" s="43" t="s">
        <v>594</v>
      </c>
      <c r="D3072" s="46">
        <v>200</v>
      </c>
      <c r="E3072" s="24">
        <v>14079.54</v>
      </c>
      <c r="F3072" s="19">
        <f t="shared" si="141"/>
        <v>2815908</v>
      </c>
      <c r="G3072" s="119">
        <v>6480</v>
      </c>
      <c r="H3072" s="26">
        <v>991.23518518518517</v>
      </c>
      <c r="I3072" s="115">
        <f t="shared" si="142"/>
        <v>6423204</v>
      </c>
      <c r="J3072" s="117">
        <v>2021</v>
      </c>
      <c r="K3072" s="139">
        <f t="shared" si="143"/>
        <v>9239112</v>
      </c>
    </row>
    <row r="3073" spans="2:11">
      <c r="B3073" s="137" t="s">
        <v>2135</v>
      </c>
      <c r="C3073" s="43" t="s">
        <v>2131</v>
      </c>
      <c r="D3073" s="46">
        <v>340</v>
      </c>
      <c r="E3073" s="24">
        <v>3342.8117647058825</v>
      </c>
      <c r="F3073" s="19">
        <f t="shared" si="141"/>
        <v>1136556</v>
      </c>
      <c r="G3073" s="119">
        <v>3315</v>
      </c>
      <c r="H3073" s="26">
        <v>1853.9843137254902</v>
      </c>
      <c r="I3073" s="115">
        <f t="shared" si="142"/>
        <v>6145958</v>
      </c>
      <c r="J3073" s="117">
        <v>2021</v>
      </c>
      <c r="K3073" s="139">
        <f t="shared" si="143"/>
        <v>7282514</v>
      </c>
    </row>
    <row r="3074" spans="2:11">
      <c r="B3074" s="137" t="s">
        <v>5992</v>
      </c>
      <c r="C3074" s="43" t="s">
        <v>594</v>
      </c>
      <c r="D3074" s="46">
        <v>170</v>
      </c>
      <c r="E3074" s="24">
        <v>26709.523529411767</v>
      </c>
      <c r="F3074" s="19">
        <f t="shared" si="141"/>
        <v>4540619</v>
      </c>
      <c r="G3074" s="119">
        <v>5508</v>
      </c>
      <c r="H3074" s="26">
        <v>1490.4673202614379</v>
      </c>
      <c r="I3074" s="115">
        <f t="shared" si="142"/>
        <v>8209494</v>
      </c>
      <c r="J3074" s="117">
        <v>2021</v>
      </c>
      <c r="K3074" s="139">
        <f t="shared" si="143"/>
        <v>12750113</v>
      </c>
    </row>
    <row r="3075" spans="2:11">
      <c r="B3075" s="137" t="s">
        <v>5993</v>
      </c>
      <c r="C3075" s="43" t="s">
        <v>2085</v>
      </c>
      <c r="D3075" s="46">
        <v>230</v>
      </c>
      <c r="E3075" s="24">
        <v>10725.134782608695</v>
      </c>
      <c r="F3075" s="19">
        <f t="shared" si="141"/>
        <v>2466781</v>
      </c>
      <c r="G3075" s="119">
        <v>2242.5</v>
      </c>
      <c r="H3075" s="26">
        <v>2143.0657748049052</v>
      </c>
      <c r="I3075" s="115">
        <f t="shared" si="142"/>
        <v>4805825</v>
      </c>
      <c r="J3075" s="117">
        <v>2021</v>
      </c>
      <c r="K3075" s="139">
        <f t="shared" si="143"/>
        <v>7272606</v>
      </c>
    </row>
    <row r="3076" spans="2:11">
      <c r="B3076" s="137" t="s">
        <v>5994</v>
      </c>
      <c r="C3076" s="43" t="s">
        <v>2085</v>
      </c>
      <c r="D3076" s="46">
        <v>370</v>
      </c>
      <c r="E3076" s="24">
        <v>13474.856756756757</v>
      </c>
      <c r="F3076" s="19">
        <f t="shared" si="141"/>
        <v>4985697</v>
      </c>
      <c r="G3076" s="119">
        <v>3607.5</v>
      </c>
      <c r="H3076" s="26">
        <v>1987.0918918918919</v>
      </c>
      <c r="I3076" s="115">
        <f t="shared" si="142"/>
        <v>7168434</v>
      </c>
      <c r="J3076" s="117">
        <v>2021</v>
      </c>
      <c r="K3076" s="139">
        <f t="shared" si="143"/>
        <v>12154131</v>
      </c>
    </row>
    <row r="3077" spans="2:11">
      <c r="B3077" s="137" t="s">
        <v>2136</v>
      </c>
      <c r="C3077" s="43" t="s">
        <v>609</v>
      </c>
      <c r="D3077" s="46">
        <v>130</v>
      </c>
      <c r="E3077" s="24">
        <v>9224.6923076923085</v>
      </c>
      <c r="F3077" s="19">
        <f t="shared" si="141"/>
        <v>1199210</v>
      </c>
      <c r="G3077" s="119">
        <v>4758</v>
      </c>
      <c r="H3077" s="26">
        <v>717.98171500630519</v>
      </c>
      <c r="I3077" s="115">
        <f t="shared" si="142"/>
        <v>3416157</v>
      </c>
      <c r="J3077" s="117">
        <v>2021</v>
      </c>
      <c r="K3077" s="139">
        <f t="shared" si="143"/>
        <v>4615367</v>
      </c>
    </row>
    <row r="3078" spans="2:11">
      <c r="B3078" s="137" t="s">
        <v>3694</v>
      </c>
      <c r="C3078" s="43" t="s">
        <v>3512</v>
      </c>
      <c r="D3078" s="46">
        <v>790</v>
      </c>
      <c r="E3078" s="24">
        <v>8068.2632911392402</v>
      </c>
      <c r="F3078" s="19">
        <f t="shared" si="141"/>
        <v>6373928</v>
      </c>
      <c r="G3078" s="119">
        <v>7703</v>
      </c>
      <c r="H3078" s="26">
        <v>770.49292483448005</v>
      </c>
      <c r="I3078" s="115">
        <f t="shared" si="142"/>
        <v>5935107</v>
      </c>
      <c r="J3078" s="117">
        <v>2021</v>
      </c>
      <c r="K3078" s="139">
        <f t="shared" si="143"/>
        <v>12309035</v>
      </c>
    </row>
    <row r="3079" spans="2:11">
      <c r="B3079" s="137" t="s">
        <v>3695</v>
      </c>
      <c r="C3079" s="43" t="s">
        <v>3512</v>
      </c>
      <c r="D3079" s="46">
        <v>230</v>
      </c>
      <c r="E3079" s="24">
        <v>8068.260869565217</v>
      </c>
      <c r="F3079" s="19">
        <f t="shared" si="141"/>
        <v>1855700</v>
      </c>
      <c r="G3079" s="119">
        <v>2243</v>
      </c>
      <c r="H3079" s="26">
        <v>770.37137761925987</v>
      </c>
      <c r="I3079" s="115">
        <f t="shared" si="142"/>
        <v>1727943</v>
      </c>
      <c r="J3079" s="117">
        <v>2021</v>
      </c>
      <c r="K3079" s="139">
        <f t="shared" si="143"/>
        <v>3583643</v>
      </c>
    </row>
    <row r="3080" spans="2:11">
      <c r="B3080" s="137" t="s">
        <v>2137</v>
      </c>
      <c r="C3080" s="43" t="s">
        <v>1387</v>
      </c>
      <c r="D3080" s="46">
        <v>290</v>
      </c>
      <c r="E3080" s="24">
        <v>7114.2379310344832</v>
      </c>
      <c r="F3080" s="19">
        <f t="shared" si="141"/>
        <v>2063129</v>
      </c>
      <c r="G3080" s="119">
        <v>2827.5</v>
      </c>
      <c r="H3080" s="26">
        <v>899.29372236958443</v>
      </c>
      <c r="I3080" s="115">
        <f t="shared" si="142"/>
        <v>2542753</v>
      </c>
      <c r="J3080" s="117">
        <v>2021</v>
      </c>
      <c r="K3080" s="139">
        <f t="shared" si="143"/>
        <v>4605882</v>
      </c>
    </row>
    <row r="3081" spans="2:11">
      <c r="B3081" s="137" t="s">
        <v>2138</v>
      </c>
      <c r="C3081" s="43" t="s">
        <v>1387</v>
      </c>
      <c r="D3081" s="46">
        <v>140</v>
      </c>
      <c r="E3081" s="24">
        <v>5830.7928571428574</v>
      </c>
      <c r="F3081" s="19">
        <f t="shared" si="141"/>
        <v>816311</v>
      </c>
      <c r="G3081" s="119">
        <v>1365</v>
      </c>
      <c r="H3081" s="26">
        <v>798.69304029304033</v>
      </c>
      <c r="I3081" s="115">
        <f t="shared" si="142"/>
        <v>1090216</v>
      </c>
      <c r="J3081" s="117">
        <v>2021</v>
      </c>
      <c r="K3081" s="139">
        <f t="shared" si="143"/>
        <v>1906527</v>
      </c>
    </row>
    <row r="3082" spans="2:11">
      <c r="B3082" s="137" t="s">
        <v>3696</v>
      </c>
      <c r="C3082" s="43" t="s">
        <v>3512</v>
      </c>
      <c r="D3082" s="46">
        <v>790</v>
      </c>
      <c r="E3082" s="24">
        <v>8068.2632911392402</v>
      </c>
      <c r="F3082" s="19">
        <f t="shared" si="141"/>
        <v>6373928</v>
      </c>
      <c r="G3082" s="119">
        <v>7703</v>
      </c>
      <c r="H3082" s="26">
        <v>770.49292483448005</v>
      </c>
      <c r="I3082" s="115">
        <f t="shared" si="142"/>
        <v>5935107</v>
      </c>
      <c r="J3082" s="117">
        <v>2021</v>
      </c>
      <c r="K3082" s="139">
        <f t="shared" si="143"/>
        <v>12309035</v>
      </c>
    </row>
    <row r="3083" spans="2:11">
      <c r="B3083" s="137" t="s">
        <v>5995</v>
      </c>
      <c r="C3083" s="43" t="s">
        <v>2139</v>
      </c>
      <c r="D3083" s="46">
        <v>170</v>
      </c>
      <c r="E3083" s="24">
        <v>2932.9588235294118</v>
      </c>
      <c r="F3083" s="19">
        <f t="shared" si="141"/>
        <v>498603</v>
      </c>
      <c r="G3083" s="119">
        <v>1657.5</v>
      </c>
      <c r="H3083" s="26">
        <v>874.97254901960787</v>
      </c>
      <c r="I3083" s="115">
        <f t="shared" si="142"/>
        <v>1450267</v>
      </c>
      <c r="J3083" s="117">
        <v>2021</v>
      </c>
      <c r="K3083" s="139">
        <f t="shared" si="143"/>
        <v>1948870</v>
      </c>
    </row>
    <row r="3084" spans="2:11">
      <c r="B3084" s="137" t="s">
        <v>5996</v>
      </c>
      <c r="C3084" s="43" t="s">
        <v>2139</v>
      </c>
      <c r="D3084" s="46">
        <v>320</v>
      </c>
      <c r="E3084" s="24">
        <v>12118.81875</v>
      </c>
      <c r="F3084" s="19">
        <f t="shared" ref="F3084:F3147" si="144">IFERROR(D3084*E3084,0)</f>
        <v>3878022</v>
      </c>
      <c r="G3084" s="119">
        <v>3120</v>
      </c>
      <c r="H3084" s="26">
        <v>1054.0301282051282</v>
      </c>
      <c r="I3084" s="115">
        <f t="shared" ref="I3084:I3147" si="145">IFERROR(G3084*H3084,"")</f>
        <v>3288574</v>
      </c>
      <c r="J3084" s="117">
        <v>2021</v>
      </c>
      <c r="K3084" s="139">
        <f t="shared" ref="K3084:K3147" si="146">IFERROR(ROUND((F3084+I3084),0),0)</f>
        <v>7166596</v>
      </c>
    </row>
    <row r="3085" spans="2:11">
      <c r="B3085" s="137" t="s">
        <v>3697</v>
      </c>
      <c r="C3085" s="43" t="s">
        <v>3512</v>
      </c>
      <c r="D3085" s="46">
        <v>70</v>
      </c>
      <c r="E3085" s="24">
        <v>4905.0428571428574</v>
      </c>
      <c r="F3085" s="19">
        <f t="shared" si="144"/>
        <v>343353</v>
      </c>
      <c r="G3085" s="119">
        <v>1281</v>
      </c>
      <c r="H3085" s="26">
        <v>391.1373926619828</v>
      </c>
      <c r="I3085" s="115">
        <f t="shared" si="145"/>
        <v>501046.99999999994</v>
      </c>
      <c r="J3085" s="117">
        <v>2021</v>
      </c>
      <c r="K3085" s="139">
        <f t="shared" si="146"/>
        <v>844400</v>
      </c>
    </row>
    <row r="3086" spans="2:11">
      <c r="B3086" s="137" t="s">
        <v>2140</v>
      </c>
      <c r="C3086" s="43" t="s">
        <v>797</v>
      </c>
      <c r="D3086" s="46">
        <v>180</v>
      </c>
      <c r="E3086" s="24">
        <v>5083.9222222222224</v>
      </c>
      <c r="F3086" s="19">
        <f t="shared" si="144"/>
        <v>915106</v>
      </c>
      <c r="G3086" s="119">
        <v>1629</v>
      </c>
      <c r="H3086" s="26">
        <v>1485.6519337016575</v>
      </c>
      <c r="I3086" s="115">
        <f t="shared" si="145"/>
        <v>2420127</v>
      </c>
      <c r="J3086" s="117">
        <v>2021</v>
      </c>
      <c r="K3086" s="139">
        <f t="shared" si="146"/>
        <v>3335233</v>
      </c>
    </row>
    <row r="3087" spans="2:11">
      <c r="B3087" s="137" t="s">
        <v>5997</v>
      </c>
      <c r="C3087" s="43" t="s">
        <v>797</v>
      </c>
      <c r="D3087" s="46">
        <v>150</v>
      </c>
      <c r="E3087" s="24">
        <v>5406.8933333333334</v>
      </c>
      <c r="F3087" s="19">
        <f t="shared" si="144"/>
        <v>811034</v>
      </c>
      <c r="G3087" s="119">
        <v>1357.5</v>
      </c>
      <c r="H3087" s="26">
        <v>2315.5248618784531</v>
      </c>
      <c r="I3087" s="115">
        <f t="shared" si="145"/>
        <v>3143325</v>
      </c>
      <c r="J3087" s="117">
        <v>2021</v>
      </c>
      <c r="K3087" s="139">
        <f t="shared" si="146"/>
        <v>3954359</v>
      </c>
    </row>
    <row r="3088" spans="2:11">
      <c r="B3088" s="137" t="s">
        <v>2141</v>
      </c>
      <c r="C3088" s="43" t="s">
        <v>797</v>
      </c>
      <c r="D3088" s="46">
        <v>180</v>
      </c>
      <c r="E3088" s="24">
        <v>4196.7166666666662</v>
      </c>
      <c r="F3088" s="19">
        <f t="shared" si="144"/>
        <v>755408.99999999988</v>
      </c>
      <c r="G3088" s="119">
        <v>1629</v>
      </c>
      <c r="H3088" s="26">
        <v>761.27501534683859</v>
      </c>
      <c r="I3088" s="115">
        <f t="shared" si="145"/>
        <v>1240117</v>
      </c>
      <c r="J3088" s="117">
        <v>2021</v>
      </c>
      <c r="K3088" s="139">
        <f t="shared" si="146"/>
        <v>1995526</v>
      </c>
    </row>
    <row r="3089" spans="2:11">
      <c r="B3089" s="137" t="s">
        <v>2142</v>
      </c>
      <c r="C3089" s="43" t="s">
        <v>822</v>
      </c>
      <c r="D3089" s="46">
        <v>210</v>
      </c>
      <c r="E3089" s="24">
        <v>4581.4952380952382</v>
      </c>
      <c r="F3089" s="19">
        <f t="shared" si="144"/>
        <v>962114</v>
      </c>
      <c r="G3089" s="119">
        <v>1900.5</v>
      </c>
      <c r="H3089" s="26">
        <v>697.78058405682714</v>
      </c>
      <c r="I3089" s="115">
        <f t="shared" si="145"/>
        <v>1326132</v>
      </c>
      <c r="J3089" s="117">
        <v>2021</v>
      </c>
      <c r="K3089" s="139">
        <f t="shared" si="146"/>
        <v>2288246</v>
      </c>
    </row>
    <row r="3090" spans="2:11">
      <c r="B3090" s="137" t="s">
        <v>2143</v>
      </c>
      <c r="C3090" s="43" t="s">
        <v>797</v>
      </c>
      <c r="D3090" s="46">
        <v>180</v>
      </c>
      <c r="E3090" s="24">
        <v>5083.9222222222224</v>
      </c>
      <c r="F3090" s="19">
        <f t="shared" si="144"/>
        <v>915106</v>
      </c>
      <c r="G3090" s="119">
        <v>1629</v>
      </c>
      <c r="H3090" s="26">
        <v>1485.6519337016575</v>
      </c>
      <c r="I3090" s="115">
        <f t="shared" si="145"/>
        <v>2420127</v>
      </c>
      <c r="J3090" s="117">
        <v>2021</v>
      </c>
      <c r="K3090" s="139">
        <f t="shared" si="146"/>
        <v>3335233</v>
      </c>
    </row>
    <row r="3091" spans="2:11">
      <c r="B3091" s="137" t="s">
        <v>2144</v>
      </c>
      <c r="C3091" s="43" t="s">
        <v>816</v>
      </c>
      <c r="D3091" s="46">
        <v>140</v>
      </c>
      <c r="E3091" s="24">
        <v>6989.5357142857147</v>
      </c>
      <c r="F3091" s="19">
        <f t="shared" si="144"/>
        <v>978535</v>
      </c>
      <c r="G3091" s="119">
        <v>1365</v>
      </c>
      <c r="H3091" s="26">
        <v>1578.7516483516483</v>
      </c>
      <c r="I3091" s="115">
        <f t="shared" si="145"/>
        <v>2154996</v>
      </c>
      <c r="J3091" s="117">
        <v>2021</v>
      </c>
      <c r="K3091" s="139">
        <f t="shared" si="146"/>
        <v>3133531</v>
      </c>
    </row>
    <row r="3092" spans="2:11">
      <c r="B3092" s="137" t="s">
        <v>5998</v>
      </c>
      <c r="C3092" s="43" t="s">
        <v>816</v>
      </c>
      <c r="D3092" s="46">
        <v>320</v>
      </c>
      <c r="E3092" s="24">
        <v>6807.2218750000002</v>
      </c>
      <c r="F3092" s="19">
        <f t="shared" si="144"/>
        <v>2178311</v>
      </c>
      <c r="G3092" s="119">
        <v>3120</v>
      </c>
      <c r="H3092" s="26">
        <v>762.04455128205132</v>
      </c>
      <c r="I3092" s="115">
        <f t="shared" si="145"/>
        <v>2377579</v>
      </c>
      <c r="J3092" s="117">
        <v>2021</v>
      </c>
      <c r="K3092" s="139">
        <f t="shared" si="146"/>
        <v>4555890</v>
      </c>
    </row>
    <row r="3093" spans="2:11">
      <c r="B3093" s="137" t="s">
        <v>2145</v>
      </c>
      <c r="C3093" s="43" t="s">
        <v>1056</v>
      </c>
      <c r="D3093" s="46">
        <v>100</v>
      </c>
      <c r="E3093" s="24">
        <v>3539.23</v>
      </c>
      <c r="F3093" s="19">
        <f t="shared" si="144"/>
        <v>353923</v>
      </c>
      <c r="G3093" s="119">
        <v>975</v>
      </c>
      <c r="H3093" s="26">
        <v>228.40923076923076</v>
      </c>
      <c r="I3093" s="115">
        <f t="shared" si="145"/>
        <v>222699</v>
      </c>
      <c r="J3093" s="117">
        <v>2021</v>
      </c>
      <c r="K3093" s="139">
        <f t="shared" si="146"/>
        <v>576622</v>
      </c>
    </row>
    <row r="3094" spans="2:11">
      <c r="B3094" s="137" t="s">
        <v>5999</v>
      </c>
      <c r="C3094" s="43" t="s">
        <v>1056</v>
      </c>
      <c r="D3094" s="46">
        <v>220</v>
      </c>
      <c r="E3094" s="24">
        <v>8453.6681818181823</v>
      </c>
      <c r="F3094" s="19">
        <f t="shared" si="144"/>
        <v>1859807</v>
      </c>
      <c r="G3094" s="119">
        <v>2145</v>
      </c>
      <c r="H3094" s="26">
        <v>327.51934731934733</v>
      </c>
      <c r="I3094" s="115">
        <f t="shared" si="145"/>
        <v>702529</v>
      </c>
      <c r="J3094" s="117">
        <v>2021</v>
      </c>
      <c r="K3094" s="139">
        <f t="shared" si="146"/>
        <v>2562336</v>
      </c>
    </row>
    <row r="3095" spans="2:11">
      <c r="B3095" s="137" t="s">
        <v>2146</v>
      </c>
      <c r="C3095" s="43" t="s">
        <v>1047</v>
      </c>
      <c r="D3095" s="46">
        <v>380</v>
      </c>
      <c r="E3095" s="24">
        <v>26232.057894736841</v>
      </c>
      <c r="F3095" s="19">
        <f t="shared" si="144"/>
        <v>9968182</v>
      </c>
      <c r="G3095" s="119">
        <v>3705</v>
      </c>
      <c r="H3095" s="26">
        <v>421.47098515519571</v>
      </c>
      <c r="I3095" s="115">
        <f t="shared" si="145"/>
        <v>1561550</v>
      </c>
      <c r="J3095" s="117">
        <v>2021</v>
      </c>
      <c r="K3095" s="139">
        <f t="shared" si="146"/>
        <v>11529732</v>
      </c>
    </row>
    <row r="3096" spans="2:11">
      <c r="B3096" s="137" t="s">
        <v>3698</v>
      </c>
      <c r="C3096" s="43" t="s">
        <v>3512</v>
      </c>
      <c r="D3096" s="46">
        <v>210</v>
      </c>
      <c r="E3096" s="24">
        <v>8068.2619047619046</v>
      </c>
      <c r="F3096" s="19">
        <f t="shared" si="144"/>
        <v>1694335</v>
      </c>
      <c r="G3096" s="119">
        <v>2048</v>
      </c>
      <c r="H3096" s="26">
        <v>770.35498046875</v>
      </c>
      <c r="I3096" s="115">
        <f t="shared" si="145"/>
        <v>1577687</v>
      </c>
      <c r="J3096" s="117">
        <v>2021</v>
      </c>
      <c r="K3096" s="139">
        <f t="shared" si="146"/>
        <v>3272022</v>
      </c>
    </row>
    <row r="3097" spans="2:11">
      <c r="B3097" s="137" t="s">
        <v>2147</v>
      </c>
      <c r="C3097" s="43" t="s">
        <v>1376</v>
      </c>
      <c r="D3097" s="46">
        <v>580</v>
      </c>
      <c r="E3097" s="24">
        <v>15892.403448275862</v>
      </c>
      <c r="F3097" s="19">
        <f t="shared" si="144"/>
        <v>9217594</v>
      </c>
      <c r="G3097" s="119">
        <v>5655</v>
      </c>
      <c r="H3097" s="26">
        <v>229.36816976127321</v>
      </c>
      <c r="I3097" s="115">
        <f t="shared" si="145"/>
        <v>1297077</v>
      </c>
      <c r="J3097" s="117">
        <v>2021</v>
      </c>
      <c r="K3097" s="139">
        <f t="shared" si="146"/>
        <v>10514671</v>
      </c>
    </row>
    <row r="3098" spans="2:11">
      <c r="B3098" s="137" t="s">
        <v>2148</v>
      </c>
      <c r="C3098" s="43" t="s">
        <v>1376</v>
      </c>
      <c r="D3098" s="46">
        <v>520</v>
      </c>
      <c r="E3098" s="24">
        <v>6728.7019230769229</v>
      </c>
      <c r="F3098" s="19">
        <f t="shared" si="144"/>
        <v>3498925</v>
      </c>
      <c r="G3098" s="119">
        <v>5070</v>
      </c>
      <c r="H3098" s="26">
        <v>209.66035502958579</v>
      </c>
      <c r="I3098" s="115">
        <f t="shared" si="145"/>
        <v>1062978</v>
      </c>
      <c r="J3098" s="117">
        <v>2021</v>
      </c>
      <c r="K3098" s="139">
        <f t="shared" si="146"/>
        <v>4561903</v>
      </c>
    </row>
    <row r="3099" spans="2:11">
      <c r="B3099" s="137" t="s">
        <v>2149</v>
      </c>
      <c r="C3099" s="43" t="s">
        <v>1065</v>
      </c>
      <c r="D3099" s="46">
        <v>40</v>
      </c>
      <c r="E3099" s="24">
        <v>4542.05</v>
      </c>
      <c r="F3099" s="19">
        <f t="shared" si="144"/>
        <v>181682</v>
      </c>
      <c r="G3099" s="119">
        <v>390</v>
      </c>
      <c r="H3099" s="26">
        <v>303.71282051282049</v>
      </c>
      <c r="I3099" s="115">
        <f t="shared" si="145"/>
        <v>118447.99999999999</v>
      </c>
      <c r="J3099" s="117">
        <v>2021</v>
      </c>
      <c r="K3099" s="139">
        <f t="shared" si="146"/>
        <v>300130</v>
      </c>
    </row>
    <row r="3100" spans="2:11">
      <c r="B3100" s="137" t="s">
        <v>2150</v>
      </c>
      <c r="C3100" s="43" t="s">
        <v>1065</v>
      </c>
      <c r="D3100" s="46">
        <v>180</v>
      </c>
      <c r="E3100" s="24">
        <v>9265.2333333333336</v>
      </c>
      <c r="F3100" s="19">
        <f t="shared" si="144"/>
        <v>1667742</v>
      </c>
      <c r="G3100" s="119">
        <v>1755</v>
      </c>
      <c r="H3100" s="26">
        <v>287.27749287749288</v>
      </c>
      <c r="I3100" s="115">
        <f t="shared" si="145"/>
        <v>504172</v>
      </c>
      <c r="J3100" s="117">
        <v>2021</v>
      </c>
      <c r="K3100" s="139">
        <f t="shared" si="146"/>
        <v>2171914</v>
      </c>
    </row>
    <row r="3101" spans="2:11">
      <c r="B3101" s="137" t="s">
        <v>6000</v>
      </c>
      <c r="C3101" s="43" t="s">
        <v>3512</v>
      </c>
      <c r="D3101" s="46">
        <v>460</v>
      </c>
      <c r="E3101" s="24">
        <v>16883.710869565217</v>
      </c>
      <c r="F3101" s="19">
        <f t="shared" si="144"/>
        <v>7766507</v>
      </c>
      <c r="G3101" s="119">
        <v>4485</v>
      </c>
      <c r="H3101" s="26">
        <v>0</v>
      </c>
      <c r="I3101" s="115">
        <f t="shared" si="145"/>
        <v>0</v>
      </c>
      <c r="J3101" s="117">
        <v>2021</v>
      </c>
      <c r="K3101" s="139">
        <f t="shared" si="146"/>
        <v>7766507</v>
      </c>
    </row>
    <row r="3102" spans="2:11">
      <c r="B3102" s="137" t="s">
        <v>6001</v>
      </c>
      <c r="C3102" s="43" t="s">
        <v>2151</v>
      </c>
      <c r="D3102" s="46">
        <v>460</v>
      </c>
      <c r="E3102" s="24">
        <v>1005.6304347826087</v>
      </c>
      <c r="F3102" s="19">
        <f t="shared" si="144"/>
        <v>462590</v>
      </c>
      <c r="G3102" s="119">
        <v>4485</v>
      </c>
      <c r="H3102" s="26">
        <v>131.46020066889633</v>
      </c>
      <c r="I3102" s="115">
        <f t="shared" si="145"/>
        <v>589599.00000000012</v>
      </c>
      <c r="J3102" s="117">
        <v>2021</v>
      </c>
      <c r="K3102" s="139">
        <f t="shared" si="146"/>
        <v>1052189</v>
      </c>
    </row>
    <row r="3103" spans="2:11">
      <c r="B3103" s="137" t="s">
        <v>2152</v>
      </c>
      <c r="C3103" s="43" t="s">
        <v>175</v>
      </c>
      <c r="D3103" s="46">
        <v>240</v>
      </c>
      <c r="E3103" s="24">
        <v>18197.962500000001</v>
      </c>
      <c r="F3103" s="19">
        <f t="shared" si="144"/>
        <v>4367511</v>
      </c>
      <c r="G3103" s="119">
        <v>2868</v>
      </c>
      <c r="H3103" s="26">
        <v>774.74686192468619</v>
      </c>
      <c r="I3103" s="115">
        <f t="shared" si="145"/>
        <v>2221974</v>
      </c>
      <c r="J3103" s="117">
        <v>2021</v>
      </c>
      <c r="K3103" s="139">
        <f t="shared" si="146"/>
        <v>6589485</v>
      </c>
    </row>
    <row r="3104" spans="2:11">
      <c r="B3104" s="137" t="s">
        <v>6002</v>
      </c>
      <c r="C3104" s="43" t="s">
        <v>175</v>
      </c>
      <c r="D3104" s="46">
        <v>90</v>
      </c>
      <c r="E3104" s="24">
        <v>4602.1555555555551</v>
      </c>
      <c r="F3104" s="19">
        <f t="shared" si="144"/>
        <v>414193.99999999994</v>
      </c>
      <c r="G3104" s="119">
        <v>1075.5</v>
      </c>
      <c r="H3104" s="26">
        <v>753.80846118084617</v>
      </c>
      <c r="I3104" s="115">
        <f t="shared" si="145"/>
        <v>810721</v>
      </c>
      <c r="J3104" s="117">
        <v>2021</v>
      </c>
      <c r="K3104" s="139">
        <f t="shared" si="146"/>
        <v>1224915</v>
      </c>
    </row>
    <row r="3105" spans="2:11">
      <c r="B3105" s="137" t="s">
        <v>2153</v>
      </c>
      <c r="C3105" s="43" t="s">
        <v>175</v>
      </c>
      <c r="D3105" s="46">
        <v>240</v>
      </c>
      <c r="E3105" s="24">
        <v>18197.962500000001</v>
      </c>
      <c r="F3105" s="19">
        <f t="shared" si="144"/>
        <v>4367511</v>
      </c>
      <c r="G3105" s="119">
        <v>2868</v>
      </c>
      <c r="H3105" s="26">
        <v>774.74686192468619</v>
      </c>
      <c r="I3105" s="115">
        <f t="shared" si="145"/>
        <v>2221974</v>
      </c>
      <c r="J3105" s="117">
        <v>2021</v>
      </c>
      <c r="K3105" s="139">
        <f t="shared" si="146"/>
        <v>6589485</v>
      </c>
    </row>
    <row r="3106" spans="2:11">
      <c r="B3106" s="137" t="s">
        <v>2154</v>
      </c>
      <c r="C3106" s="43" t="s">
        <v>175</v>
      </c>
      <c r="D3106" s="46">
        <v>90</v>
      </c>
      <c r="E3106" s="24">
        <v>4036.0333333333333</v>
      </c>
      <c r="F3106" s="19">
        <f t="shared" si="144"/>
        <v>363243</v>
      </c>
      <c r="G3106" s="119">
        <v>1075.5</v>
      </c>
      <c r="H3106" s="26">
        <v>739.1362157136216</v>
      </c>
      <c r="I3106" s="115">
        <f t="shared" si="145"/>
        <v>794941</v>
      </c>
      <c r="J3106" s="117">
        <v>2021</v>
      </c>
      <c r="K3106" s="139">
        <f t="shared" si="146"/>
        <v>1158184</v>
      </c>
    </row>
    <row r="3107" spans="2:11">
      <c r="B3107" s="137" t="s">
        <v>3699</v>
      </c>
      <c r="C3107" s="43" t="s">
        <v>3512</v>
      </c>
      <c r="D3107" s="46">
        <v>200</v>
      </c>
      <c r="E3107" s="24">
        <v>8068.26</v>
      </c>
      <c r="F3107" s="19">
        <f t="shared" si="144"/>
        <v>1613652</v>
      </c>
      <c r="G3107" s="119">
        <v>1950</v>
      </c>
      <c r="H3107" s="26">
        <v>770.54307692307691</v>
      </c>
      <c r="I3107" s="115">
        <f t="shared" si="145"/>
        <v>1502559</v>
      </c>
      <c r="J3107" s="117">
        <v>2021</v>
      </c>
      <c r="K3107" s="139">
        <f t="shared" si="146"/>
        <v>3116211</v>
      </c>
    </row>
    <row r="3108" spans="2:11">
      <c r="B3108" s="137" t="s">
        <v>3700</v>
      </c>
      <c r="C3108" s="43" t="s">
        <v>3512</v>
      </c>
      <c r="D3108" s="46">
        <v>190</v>
      </c>
      <c r="E3108" s="24">
        <v>8068.2631578947367</v>
      </c>
      <c r="F3108" s="19">
        <f t="shared" si="144"/>
        <v>1532970</v>
      </c>
      <c r="G3108" s="119">
        <v>1853</v>
      </c>
      <c r="H3108" s="26">
        <v>770.3351322180248</v>
      </c>
      <c r="I3108" s="115">
        <f t="shared" si="145"/>
        <v>1427431</v>
      </c>
      <c r="J3108" s="117">
        <v>2021</v>
      </c>
      <c r="K3108" s="139">
        <f t="shared" si="146"/>
        <v>2960401</v>
      </c>
    </row>
    <row r="3109" spans="2:11">
      <c r="B3109" s="137" t="s">
        <v>2155</v>
      </c>
      <c r="C3109" s="43" t="s">
        <v>2156</v>
      </c>
      <c r="D3109" s="46">
        <v>220</v>
      </c>
      <c r="E3109" s="24">
        <v>5896.545454545455</v>
      </c>
      <c r="F3109" s="19">
        <f t="shared" si="144"/>
        <v>1297240</v>
      </c>
      <c r="G3109" s="119">
        <v>2145</v>
      </c>
      <c r="H3109" s="26">
        <v>263.3692307692308</v>
      </c>
      <c r="I3109" s="115">
        <f t="shared" si="145"/>
        <v>564927</v>
      </c>
      <c r="J3109" s="117">
        <v>2021</v>
      </c>
      <c r="K3109" s="139">
        <f t="shared" si="146"/>
        <v>1862167</v>
      </c>
    </row>
    <row r="3110" spans="2:11">
      <c r="B3110" s="137" t="s">
        <v>6003</v>
      </c>
      <c r="C3110" s="43" t="s">
        <v>2157</v>
      </c>
      <c r="D3110" s="46">
        <v>220</v>
      </c>
      <c r="E3110" s="24">
        <v>19596.727272727272</v>
      </c>
      <c r="F3110" s="19">
        <f t="shared" si="144"/>
        <v>4311280</v>
      </c>
      <c r="G3110" s="119">
        <v>2145</v>
      </c>
      <c r="H3110" s="26">
        <v>239.12960372960373</v>
      </c>
      <c r="I3110" s="115">
        <f t="shared" si="145"/>
        <v>512933</v>
      </c>
      <c r="J3110" s="117">
        <v>2021</v>
      </c>
      <c r="K3110" s="139">
        <f t="shared" si="146"/>
        <v>4824213</v>
      </c>
    </row>
    <row r="3111" spans="2:11">
      <c r="B3111" s="137" t="s">
        <v>2158</v>
      </c>
      <c r="C3111" s="43" t="s">
        <v>832</v>
      </c>
      <c r="D3111" s="46">
        <v>250</v>
      </c>
      <c r="E3111" s="24">
        <v>18835.491999999998</v>
      </c>
      <c r="F3111" s="19">
        <f t="shared" si="144"/>
        <v>4708873</v>
      </c>
      <c r="G3111" s="119">
        <v>4525</v>
      </c>
      <c r="H3111" s="26">
        <v>613.58298342541434</v>
      </c>
      <c r="I3111" s="115">
        <f t="shared" si="145"/>
        <v>2776463</v>
      </c>
      <c r="J3111" s="117">
        <v>2021</v>
      </c>
      <c r="K3111" s="139">
        <f t="shared" si="146"/>
        <v>7485336</v>
      </c>
    </row>
    <row r="3112" spans="2:11">
      <c r="B3112" s="137" t="s">
        <v>6004</v>
      </c>
      <c r="C3112" s="43" t="s">
        <v>832</v>
      </c>
      <c r="D3112" s="46">
        <v>260</v>
      </c>
      <c r="E3112" s="24">
        <v>7298.75</v>
      </c>
      <c r="F3112" s="19">
        <f t="shared" si="144"/>
        <v>1897675</v>
      </c>
      <c r="G3112" s="119">
        <v>4706</v>
      </c>
      <c r="H3112" s="26">
        <v>706.15490862728427</v>
      </c>
      <c r="I3112" s="115">
        <f t="shared" si="145"/>
        <v>3323165</v>
      </c>
      <c r="J3112" s="117">
        <v>2021</v>
      </c>
      <c r="K3112" s="139">
        <f t="shared" si="146"/>
        <v>5220840</v>
      </c>
    </row>
    <row r="3113" spans="2:11">
      <c r="B3113" s="137" t="s">
        <v>2159</v>
      </c>
      <c r="C3113" s="43" t="s">
        <v>835</v>
      </c>
      <c r="D3113" s="46">
        <v>80</v>
      </c>
      <c r="E3113" s="24">
        <v>20460.775000000001</v>
      </c>
      <c r="F3113" s="19">
        <f t="shared" si="144"/>
        <v>1636862</v>
      </c>
      <c r="G3113" s="119">
        <v>1448</v>
      </c>
      <c r="H3113" s="26">
        <v>999.24861878453044</v>
      </c>
      <c r="I3113" s="115">
        <f t="shared" si="145"/>
        <v>1446912</v>
      </c>
      <c r="J3113" s="117">
        <v>2021</v>
      </c>
      <c r="K3113" s="139">
        <f t="shared" si="146"/>
        <v>3083774</v>
      </c>
    </row>
    <row r="3114" spans="2:11">
      <c r="B3114" s="137" t="s">
        <v>2160</v>
      </c>
      <c r="C3114" s="43" t="s">
        <v>835</v>
      </c>
      <c r="D3114" s="46">
        <v>200</v>
      </c>
      <c r="E3114" s="24">
        <v>23042.334999999999</v>
      </c>
      <c r="F3114" s="19">
        <f t="shared" si="144"/>
        <v>4608467</v>
      </c>
      <c r="G3114" s="119">
        <v>3620</v>
      </c>
      <c r="H3114" s="26">
        <v>647.97348066298343</v>
      </c>
      <c r="I3114" s="115">
        <f t="shared" si="145"/>
        <v>2345664</v>
      </c>
      <c r="J3114" s="117">
        <v>2021</v>
      </c>
      <c r="K3114" s="139">
        <f t="shared" si="146"/>
        <v>6954131</v>
      </c>
    </row>
    <row r="3115" spans="2:11">
      <c r="B3115" s="137" t="s">
        <v>2161</v>
      </c>
      <c r="C3115" s="43" t="s">
        <v>835</v>
      </c>
      <c r="D3115" s="46">
        <v>100</v>
      </c>
      <c r="E3115" s="24">
        <v>17387.849999999999</v>
      </c>
      <c r="F3115" s="19">
        <f t="shared" si="144"/>
        <v>1738784.9999999998</v>
      </c>
      <c r="G3115" s="119">
        <v>905</v>
      </c>
      <c r="H3115" s="26">
        <v>473.33370165745856</v>
      </c>
      <c r="I3115" s="115">
        <f t="shared" si="145"/>
        <v>428367</v>
      </c>
      <c r="J3115" s="117">
        <v>2021</v>
      </c>
      <c r="K3115" s="139">
        <f t="shared" si="146"/>
        <v>2167152</v>
      </c>
    </row>
    <row r="3116" spans="2:11">
      <c r="B3116" s="137" t="s">
        <v>2162</v>
      </c>
      <c r="C3116" s="43" t="s">
        <v>835</v>
      </c>
      <c r="D3116" s="46">
        <v>200</v>
      </c>
      <c r="E3116" s="24">
        <v>23042.334999999999</v>
      </c>
      <c r="F3116" s="19">
        <f t="shared" si="144"/>
        <v>4608467</v>
      </c>
      <c r="G3116" s="119">
        <v>3620</v>
      </c>
      <c r="H3116" s="26">
        <v>647.97348066298343</v>
      </c>
      <c r="I3116" s="115">
        <f t="shared" si="145"/>
        <v>2345664</v>
      </c>
      <c r="J3116" s="117">
        <v>2021</v>
      </c>
      <c r="K3116" s="139">
        <f t="shared" si="146"/>
        <v>6954131</v>
      </c>
    </row>
    <row r="3117" spans="2:11">
      <c r="B3117" s="137" t="s">
        <v>2163</v>
      </c>
      <c r="C3117" s="43" t="s">
        <v>615</v>
      </c>
      <c r="D3117" s="46">
        <v>110</v>
      </c>
      <c r="E3117" s="24">
        <v>16860.081818181818</v>
      </c>
      <c r="F3117" s="19">
        <f t="shared" si="144"/>
        <v>1854609</v>
      </c>
      <c r="G3117" s="119">
        <v>1072.5</v>
      </c>
      <c r="H3117" s="26">
        <v>3077.7734265734266</v>
      </c>
      <c r="I3117" s="115">
        <f t="shared" si="145"/>
        <v>3300912</v>
      </c>
      <c r="J3117" s="117">
        <v>2021</v>
      </c>
      <c r="K3117" s="139">
        <f t="shared" si="146"/>
        <v>5155521</v>
      </c>
    </row>
    <row r="3118" spans="2:11">
      <c r="B3118" s="137" t="s">
        <v>2164</v>
      </c>
      <c r="C3118" s="43" t="s">
        <v>615</v>
      </c>
      <c r="D3118" s="46">
        <v>340</v>
      </c>
      <c r="E3118" s="24">
        <v>25342.464705882354</v>
      </c>
      <c r="F3118" s="19">
        <f t="shared" si="144"/>
        <v>8616438</v>
      </c>
      <c r="G3118" s="119">
        <v>3315</v>
      </c>
      <c r="H3118" s="26">
        <v>2190.7939668174963</v>
      </c>
      <c r="I3118" s="115">
        <f t="shared" si="145"/>
        <v>7262482</v>
      </c>
      <c r="J3118" s="117">
        <v>2021</v>
      </c>
      <c r="K3118" s="139">
        <f t="shared" si="146"/>
        <v>15878920</v>
      </c>
    </row>
    <row r="3119" spans="2:11">
      <c r="B3119" s="137" t="s">
        <v>3701</v>
      </c>
      <c r="C3119" s="43" t="s">
        <v>3512</v>
      </c>
      <c r="D3119" s="46">
        <v>170</v>
      </c>
      <c r="E3119" s="24">
        <v>8068.2647058823532</v>
      </c>
      <c r="F3119" s="19">
        <f t="shared" si="144"/>
        <v>1371605</v>
      </c>
      <c r="G3119" s="119">
        <v>1658</v>
      </c>
      <c r="H3119" s="26">
        <v>770.31061519903494</v>
      </c>
      <c r="I3119" s="115">
        <f t="shared" si="145"/>
        <v>1277175</v>
      </c>
      <c r="J3119" s="117">
        <v>2021</v>
      </c>
      <c r="K3119" s="139">
        <f t="shared" si="146"/>
        <v>2648780</v>
      </c>
    </row>
    <row r="3120" spans="2:11">
      <c r="B3120" s="137" t="s">
        <v>3702</v>
      </c>
      <c r="C3120" s="43" t="s">
        <v>3512</v>
      </c>
      <c r="D3120" s="46">
        <v>140</v>
      </c>
      <c r="E3120" s="24">
        <v>8068.2642857142855</v>
      </c>
      <c r="F3120" s="19">
        <f t="shared" si="144"/>
        <v>1129557</v>
      </c>
      <c r="G3120" s="119">
        <v>1365</v>
      </c>
      <c r="H3120" s="26">
        <v>770.54285714285709</v>
      </c>
      <c r="I3120" s="115">
        <f t="shared" si="145"/>
        <v>1051791</v>
      </c>
      <c r="J3120" s="117">
        <v>2021</v>
      </c>
      <c r="K3120" s="139">
        <f t="shared" si="146"/>
        <v>2181348</v>
      </c>
    </row>
    <row r="3121" spans="2:11">
      <c r="B3121" s="137" t="s">
        <v>2165</v>
      </c>
      <c r="C3121" s="43" t="s">
        <v>619</v>
      </c>
      <c r="D3121" s="46">
        <v>210</v>
      </c>
      <c r="E3121" s="24">
        <v>18824.509523809524</v>
      </c>
      <c r="F3121" s="19">
        <f t="shared" si="144"/>
        <v>3953147</v>
      </c>
      <c r="G3121" s="119">
        <v>2047.5</v>
      </c>
      <c r="H3121" s="26">
        <v>2390.6695970695969</v>
      </c>
      <c r="I3121" s="115">
        <f t="shared" si="145"/>
        <v>4894896</v>
      </c>
      <c r="J3121" s="117">
        <v>2021</v>
      </c>
      <c r="K3121" s="139">
        <f t="shared" si="146"/>
        <v>8848043</v>
      </c>
    </row>
    <row r="3122" spans="2:11">
      <c r="B3122" s="137" t="s">
        <v>6005</v>
      </c>
      <c r="C3122" s="43" t="s">
        <v>619</v>
      </c>
      <c r="D3122" s="46">
        <v>170</v>
      </c>
      <c r="E3122" s="24">
        <v>8581.4235294117643</v>
      </c>
      <c r="F3122" s="19">
        <f t="shared" si="144"/>
        <v>1458842</v>
      </c>
      <c r="G3122" s="119">
        <v>1657.5</v>
      </c>
      <c r="H3122" s="26">
        <v>1397.9969834087481</v>
      </c>
      <c r="I3122" s="115">
        <f t="shared" si="145"/>
        <v>2317180</v>
      </c>
      <c r="J3122" s="117">
        <v>2021</v>
      </c>
      <c r="K3122" s="139">
        <f t="shared" si="146"/>
        <v>3776022</v>
      </c>
    </row>
    <row r="3123" spans="2:11">
      <c r="B3123" s="137" t="s">
        <v>3703</v>
      </c>
      <c r="C3123" s="43" t="s">
        <v>3512</v>
      </c>
      <c r="D3123" s="46">
        <v>140</v>
      </c>
      <c r="E3123" s="24">
        <v>8068.2642857142855</v>
      </c>
      <c r="F3123" s="19">
        <f t="shared" si="144"/>
        <v>1129557</v>
      </c>
      <c r="G3123" s="119">
        <v>1365</v>
      </c>
      <c r="H3123" s="26">
        <v>770.54285714285709</v>
      </c>
      <c r="I3123" s="115">
        <f t="shared" si="145"/>
        <v>1051791</v>
      </c>
      <c r="J3123" s="117">
        <v>2021</v>
      </c>
      <c r="K3123" s="139">
        <f t="shared" si="146"/>
        <v>2181348</v>
      </c>
    </row>
    <row r="3124" spans="2:11">
      <c r="B3124" s="137" t="s">
        <v>3704</v>
      </c>
      <c r="C3124" s="43" t="s">
        <v>3512</v>
      </c>
      <c r="D3124" s="46">
        <v>200</v>
      </c>
      <c r="E3124" s="24">
        <v>8068.26</v>
      </c>
      <c r="F3124" s="19">
        <f t="shared" si="144"/>
        <v>1613652</v>
      </c>
      <c r="G3124" s="119">
        <v>1950</v>
      </c>
      <c r="H3124" s="26">
        <v>770.54307692307691</v>
      </c>
      <c r="I3124" s="115">
        <f t="shared" si="145"/>
        <v>1502559</v>
      </c>
      <c r="J3124" s="117">
        <v>2021</v>
      </c>
      <c r="K3124" s="139">
        <f t="shared" si="146"/>
        <v>3116211</v>
      </c>
    </row>
    <row r="3125" spans="2:11">
      <c r="B3125" s="137" t="s">
        <v>6006</v>
      </c>
      <c r="C3125" s="43" t="s">
        <v>859</v>
      </c>
      <c r="D3125" s="46">
        <v>150</v>
      </c>
      <c r="E3125" s="24">
        <v>7301.9933333333329</v>
      </c>
      <c r="F3125" s="19">
        <f t="shared" si="144"/>
        <v>1095299</v>
      </c>
      <c r="G3125" s="119">
        <v>3240</v>
      </c>
      <c r="H3125" s="26">
        <v>1119.5756172839506</v>
      </c>
      <c r="I3125" s="115">
        <f t="shared" si="145"/>
        <v>3627425</v>
      </c>
      <c r="J3125" s="117">
        <v>2021</v>
      </c>
      <c r="K3125" s="139">
        <f t="shared" si="146"/>
        <v>4722724</v>
      </c>
    </row>
    <row r="3126" spans="2:11">
      <c r="B3126" s="137" t="s">
        <v>6007</v>
      </c>
      <c r="C3126" s="43" t="s">
        <v>2166</v>
      </c>
      <c r="D3126" s="46">
        <v>320</v>
      </c>
      <c r="E3126" s="24">
        <v>7014.3687499999996</v>
      </c>
      <c r="F3126" s="19">
        <f t="shared" si="144"/>
        <v>2244598</v>
      </c>
      <c r="G3126" s="119">
        <v>6912</v>
      </c>
      <c r="H3126" s="26">
        <v>113.88773148148148</v>
      </c>
      <c r="I3126" s="115">
        <f t="shared" si="145"/>
        <v>787192</v>
      </c>
      <c r="J3126" s="117">
        <v>2021</v>
      </c>
      <c r="K3126" s="139">
        <f t="shared" si="146"/>
        <v>3031790</v>
      </c>
    </row>
    <row r="3127" spans="2:11">
      <c r="B3127" s="137" t="s">
        <v>2167</v>
      </c>
      <c r="C3127" s="43" t="s">
        <v>629</v>
      </c>
      <c r="D3127" s="46">
        <v>90</v>
      </c>
      <c r="E3127" s="24">
        <v>12746.088888888889</v>
      </c>
      <c r="F3127" s="19">
        <f t="shared" si="144"/>
        <v>1147148</v>
      </c>
      <c r="G3127" s="119">
        <v>1944</v>
      </c>
      <c r="H3127" s="26">
        <v>1378.8863168724281</v>
      </c>
      <c r="I3127" s="115">
        <f t="shared" si="145"/>
        <v>2680555</v>
      </c>
      <c r="J3127" s="117">
        <v>2021</v>
      </c>
      <c r="K3127" s="139">
        <f t="shared" si="146"/>
        <v>3827703</v>
      </c>
    </row>
    <row r="3128" spans="2:11">
      <c r="B3128" s="137" t="s">
        <v>6008</v>
      </c>
      <c r="C3128" s="43" t="s">
        <v>629</v>
      </c>
      <c r="D3128" s="46">
        <v>160</v>
      </c>
      <c r="E3128" s="24">
        <v>6577.09375</v>
      </c>
      <c r="F3128" s="19">
        <f t="shared" si="144"/>
        <v>1052335</v>
      </c>
      <c r="G3128" s="119">
        <v>3456</v>
      </c>
      <c r="H3128" s="26">
        <v>1343.201099537037</v>
      </c>
      <c r="I3128" s="115">
        <f t="shared" si="145"/>
        <v>4642103</v>
      </c>
      <c r="J3128" s="117">
        <v>2021</v>
      </c>
      <c r="K3128" s="139">
        <f t="shared" si="146"/>
        <v>5694438</v>
      </c>
    </row>
    <row r="3129" spans="2:11">
      <c r="B3129" s="137" t="s">
        <v>6009</v>
      </c>
      <c r="C3129" s="43" t="s">
        <v>145</v>
      </c>
      <c r="D3129" s="46">
        <v>210</v>
      </c>
      <c r="E3129" s="24">
        <v>14619.371428571429</v>
      </c>
      <c r="F3129" s="19">
        <f t="shared" si="144"/>
        <v>3070068</v>
      </c>
      <c r="G3129" s="119">
        <v>2047.5</v>
      </c>
      <c r="H3129" s="26">
        <v>1270.3633699633699</v>
      </c>
      <c r="I3129" s="115">
        <f t="shared" si="145"/>
        <v>2601069</v>
      </c>
      <c r="J3129" s="117">
        <v>2021</v>
      </c>
      <c r="K3129" s="139">
        <f t="shared" si="146"/>
        <v>5671137</v>
      </c>
    </row>
    <row r="3130" spans="2:11">
      <c r="B3130" s="137" t="s">
        <v>6010</v>
      </c>
      <c r="C3130" s="43" t="s">
        <v>145</v>
      </c>
      <c r="D3130" s="46">
        <v>140</v>
      </c>
      <c r="E3130" s="24">
        <v>16019.035714285714</v>
      </c>
      <c r="F3130" s="19">
        <f t="shared" si="144"/>
        <v>2242665</v>
      </c>
      <c r="G3130" s="119">
        <v>1365</v>
      </c>
      <c r="H3130" s="26">
        <v>1082.985347985348</v>
      </c>
      <c r="I3130" s="115">
        <f t="shared" si="145"/>
        <v>1478275</v>
      </c>
      <c r="J3130" s="117">
        <v>2021</v>
      </c>
      <c r="K3130" s="139">
        <f t="shared" si="146"/>
        <v>3720940</v>
      </c>
    </row>
    <row r="3131" spans="2:11">
      <c r="B3131" s="137" t="s">
        <v>6011</v>
      </c>
      <c r="C3131" s="43" t="s">
        <v>146</v>
      </c>
      <c r="D3131" s="46">
        <v>190</v>
      </c>
      <c r="E3131" s="24">
        <v>10942.868421052632</v>
      </c>
      <c r="F3131" s="19">
        <f t="shared" si="144"/>
        <v>2079145</v>
      </c>
      <c r="G3131" s="119">
        <v>3705</v>
      </c>
      <c r="H3131" s="26">
        <v>1125.5643724696356</v>
      </c>
      <c r="I3131" s="115">
        <f t="shared" si="145"/>
        <v>4170216</v>
      </c>
      <c r="J3131" s="117">
        <v>2021</v>
      </c>
      <c r="K3131" s="139">
        <f t="shared" si="146"/>
        <v>6249361</v>
      </c>
    </row>
    <row r="3132" spans="2:11">
      <c r="B3132" s="137" t="s">
        <v>6012</v>
      </c>
      <c r="C3132" s="43" t="s">
        <v>146</v>
      </c>
      <c r="D3132" s="46">
        <v>380</v>
      </c>
      <c r="E3132" s="24">
        <v>11180.88947368421</v>
      </c>
      <c r="F3132" s="19">
        <f t="shared" si="144"/>
        <v>4248738</v>
      </c>
      <c r="G3132" s="119">
        <v>3705</v>
      </c>
      <c r="H3132" s="26">
        <v>774.32064777327935</v>
      </c>
      <c r="I3132" s="115">
        <f t="shared" si="145"/>
        <v>2868858</v>
      </c>
      <c r="J3132" s="117">
        <v>2021</v>
      </c>
      <c r="K3132" s="139">
        <f t="shared" si="146"/>
        <v>7117596</v>
      </c>
    </row>
    <row r="3133" spans="2:11">
      <c r="B3133" s="137" t="s">
        <v>2168</v>
      </c>
      <c r="C3133" s="43" t="s">
        <v>2169</v>
      </c>
      <c r="D3133" s="46">
        <v>110</v>
      </c>
      <c r="E3133" s="24">
        <v>10754.754545454545</v>
      </c>
      <c r="F3133" s="19">
        <f t="shared" si="144"/>
        <v>1183023</v>
      </c>
      <c r="G3133" s="119">
        <v>1072.5</v>
      </c>
      <c r="H3133" s="26">
        <v>1830.2694638694638</v>
      </c>
      <c r="I3133" s="115">
        <f t="shared" si="145"/>
        <v>1962964</v>
      </c>
      <c r="J3133" s="117">
        <v>2021</v>
      </c>
      <c r="K3133" s="139">
        <f t="shared" si="146"/>
        <v>3145987</v>
      </c>
    </row>
    <row r="3134" spans="2:11">
      <c r="B3134" s="137" t="s">
        <v>6013</v>
      </c>
      <c r="C3134" s="43" t="s">
        <v>2169</v>
      </c>
      <c r="D3134" s="46">
        <v>200</v>
      </c>
      <c r="E3134" s="24">
        <v>7408.82</v>
      </c>
      <c r="F3134" s="19">
        <f t="shared" si="144"/>
        <v>1481764</v>
      </c>
      <c r="G3134" s="119">
        <v>1950</v>
      </c>
      <c r="H3134" s="26">
        <v>1386.2523076923078</v>
      </c>
      <c r="I3134" s="115">
        <f t="shared" si="145"/>
        <v>2703192</v>
      </c>
      <c r="J3134" s="117">
        <v>2021</v>
      </c>
      <c r="K3134" s="139">
        <f t="shared" si="146"/>
        <v>4184956</v>
      </c>
    </row>
    <row r="3135" spans="2:11">
      <c r="B3135" s="137" t="s">
        <v>2170</v>
      </c>
      <c r="C3135" s="43" t="s">
        <v>2169</v>
      </c>
      <c r="D3135" s="46">
        <v>110</v>
      </c>
      <c r="E3135" s="24">
        <v>10754.754545454545</v>
      </c>
      <c r="F3135" s="19">
        <f t="shared" si="144"/>
        <v>1183023</v>
      </c>
      <c r="G3135" s="119">
        <v>1072.5</v>
      </c>
      <c r="H3135" s="26">
        <v>1830.2694638694638</v>
      </c>
      <c r="I3135" s="115">
        <f t="shared" si="145"/>
        <v>1962964</v>
      </c>
      <c r="J3135" s="117">
        <v>2021</v>
      </c>
      <c r="K3135" s="139">
        <f t="shared" si="146"/>
        <v>3145987</v>
      </c>
    </row>
    <row r="3136" spans="2:11">
      <c r="B3136" s="137" t="s">
        <v>2171</v>
      </c>
      <c r="C3136" s="43" t="s">
        <v>2169</v>
      </c>
      <c r="D3136" s="46">
        <v>230</v>
      </c>
      <c r="E3136" s="24">
        <v>2941.4652173913041</v>
      </c>
      <c r="F3136" s="19">
        <f t="shared" si="144"/>
        <v>676537</v>
      </c>
      <c r="G3136" s="119">
        <v>2242.5</v>
      </c>
      <c r="H3136" s="26">
        <v>1007.9076923076923</v>
      </c>
      <c r="I3136" s="115">
        <f t="shared" si="145"/>
        <v>2260233</v>
      </c>
      <c r="J3136" s="117">
        <v>2021</v>
      </c>
      <c r="K3136" s="139">
        <f t="shared" si="146"/>
        <v>2936770</v>
      </c>
    </row>
    <row r="3137" spans="2:11">
      <c r="B3137" s="137" t="s">
        <v>2172</v>
      </c>
      <c r="C3137" s="43" t="s">
        <v>140</v>
      </c>
      <c r="D3137" s="46">
        <v>220</v>
      </c>
      <c r="E3137" s="24">
        <v>11200.190909090908</v>
      </c>
      <c r="F3137" s="19">
        <f t="shared" si="144"/>
        <v>2464042</v>
      </c>
      <c r="G3137" s="119">
        <v>2145</v>
      </c>
      <c r="H3137" s="26">
        <v>1237.2321678321678</v>
      </c>
      <c r="I3137" s="115">
        <f t="shared" si="145"/>
        <v>2653863</v>
      </c>
      <c r="J3137" s="117">
        <v>2021</v>
      </c>
      <c r="K3137" s="139">
        <f t="shared" si="146"/>
        <v>5117905</v>
      </c>
    </row>
    <row r="3138" spans="2:11">
      <c r="B3138" s="137" t="s">
        <v>6014</v>
      </c>
      <c r="C3138" s="43" t="s">
        <v>140</v>
      </c>
      <c r="D3138" s="46">
        <v>50</v>
      </c>
      <c r="E3138" s="24">
        <v>11927.3</v>
      </c>
      <c r="F3138" s="19">
        <f t="shared" si="144"/>
        <v>596365</v>
      </c>
      <c r="G3138" s="119">
        <v>487.5</v>
      </c>
      <c r="H3138" s="26">
        <v>2973.9097435897438</v>
      </c>
      <c r="I3138" s="115">
        <f t="shared" si="145"/>
        <v>1449781</v>
      </c>
      <c r="J3138" s="117">
        <v>2021</v>
      </c>
      <c r="K3138" s="139">
        <f t="shared" si="146"/>
        <v>2046146</v>
      </c>
    </row>
    <row r="3139" spans="2:11">
      <c r="B3139" s="137" t="s">
        <v>2173</v>
      </c>
      <c r="C3139" s="43" t="s">
        <v>140</v>
      </c>
      <c r="D3139" s="46">
        <v>80</v>
      </c>
      <c r="E3139" s="24">
        <v>19257.762500000001</v>
      </c>
      <c r="F3139" s="19">
        <f t="shared" si="144"/>
        <v>1540621</v>
      </c>
      <c r="G3139" s="119">
        <v>780</v>
      </c>
      <c r="H3139" s="26">
        <v>1924.3397435897436</v>
      </c>
      <c r="I3139" s="115">
        <f t="shared" si="145"/>
        <v>1500985</v>
      </c>
      <c r="J3139" s="117">
        <v>2021</v>
      </c>
      <c r="K3139" s="139">
        <f t="shared" si="146"/>
        <v>3041606</v>
      </c>
    </row>
    <row r="3140" spans="2:11">
      <c r="B3140" s="137" t="s">
        <v>6015</v>
      </c>
      <c r="C3140" s="43" t="s">
        <v>140</v>
      </c>
      <c r="D3140" s="46">
        <v>70</v>
      </c>
      <c r="E3140" s="24">
        <v>9116.2000000000007</v>
      </c>
      <c r="F3140" s="19">
        <f t="shared" si="144"/>
        <v>638134</v>
      </c>
      <c r="G3140" s="119">
        <v>682.5</v>
      </c>
      <c r="H3140" s="26">
        <v>1076.5113553113554</v>
      </c>
      <c r="I3140" s="115">
        <f t="shared" si="145"/>
        <v>734719</v>
      </c>
      <c r="J3140" s="117">
        <v>2021</v>
      </c>
      <c r="K3140" s="139">
        <f t="shared" si="146"/>
        <v>1372853</v>
      </c>
    </row>
    <row r="3141" spans="2:11">
      <c r="B3141" s="137" t="s">
        <v>6016</v>
      </c>
      <c r="C3141" s="43" t="s">
        <v>2174</v>
      </c>
      <c r="D3141" s="46">
        <v>110</v>
      </c>
      <c r="E3141" s="24">
        <v>6336.9272727272728</v>
      </c>
      <c r="F3141" s="19">
        <f t="shared" si="144"/>
        <v>697062</v>
      </c>
      <c r="G3141" s="119">
        <v>1072.5</v>
      </c>
      <c r="H3141" s="26">
        <v>702.08484848484852</v>
      </c>
      <c r="I3141" s="115">
        <f t="shared" si="145"/>
        <v>752986</v>
      </c>
      <c r="J3141" s="117">
        <v>2021</v>
      </c>
      <c r="K3141" s="139">
        <f t="shared" si="146"/>
        <v>1450048</v>
      </c>
    </row>
    <row r="3142" spans="2:11">
      <c r="B3142" s="137" t="s">
        <v>6017</v>
      </c>
      <c r="C3142" s="43" t="s">
        <v>2174</v>
      </c>
      <c r="D3142" s="46">
        <v>400</v>
      </c>
      <c r="E3142" s="24">
        <v>10707.924999999999</v>
      </c>
      <c r="F3142" s="19">
        <f t="shared" si="144"/>
        <v>4283170</v>
      </c>
      <c r="G3142" s="119">
        <v>3900</v>
      </c>
      <c r="H3142" s="26">
        <v>822.50230769230768</v>
      </c>
      <c r="I3142" s="115">
        <f t="shared" si="145"/>
        <v>3207759</v>
      </c>
      <c r="J3142" s="117">
        <v>2021</v>
      </c>
      <c r="K3142" s="139">
        <f t="shared" si="146"/>
        <v>7490929</v>
      </c>
    </row>
    <row r="3143" spans="2:11">
      <c r="B3143" s="137" t="s">
        <v>2175</v>
      </c>
      <c r="C3143" s="43" t="s">
        <v>130</v>
      </c>
      <c r="D3143" s="46">
        <v>140</v>
      </c>
      <c r="E3143" s="24">
        <v>14900.071428571429</v>
      </c>
      <c r="F3143" s="19">
        <f t="shared" si="144"/>
        <v>2086010</v>
      </c>
      <c r="G3143" s="119">
        <v>3024</v>
      </c>
      <c r="H3143" s="26">
        <v>666.34689153439149</v>
      </c>
      <c r="I3143" s="115">
        <f t="shared" si="145"/>
        <v>2015032.9999999998</v>
      </c>
      <c r="J3143" s="117">
        <v>2021</v>
      </c>
      <c r="K3143" s="139">
        <f t="shared" si="146"/>
        <v>4101043</v>
      </c>
    </row>
    <row r="3144" spans="2:11">
      <c r="B3144" s="137" t="s">
        <v>6018</v>
      </c>
      <c r="C3144" s="43" t="s">
        <v>130</v>
      </c>
      <c r="D3144" s="46">
        <v>70</v>
      </c>
      <c r="E3144" s="24">
        <v>15398.142857142857</v>
      </c>
      <c r="F3144" s="19">
        <f t="shared" si="144"/>
        <v>1077870</v>
      </c>
      <c r="G3144" s="119">
        <v>1512</v>
      </c>
      <c r="H3144" s="26">
        <v>998.61177248677245</v>
      </c>
      <c r="I3144" s="115">
        <f t="shared" si="145"/>
        <v>1509901</v>
      </c>
      <c r="J3144" s="117">
        <v>2021</v>
      </c>
      <c r="K3144" s="139">
        <f t="shared" si="146"/>
        <v>2587771</v>
      </c>
    </row>
    <row r="3145" spans="2:11">
      <c r="B3145" s="137" t="s">
        <v>3705</v>
      </c>
      <c r="C3145" s="43" t="s">
        <v>3512</v>
      </c>
      <c r="D3145" s="46">
        <v>140</v>
      </c>
      <c r="E3145" s="24">
        <v>8068.2642857142855</v>
      </c>
      <c r="F3145" s="19">
        <f t="shared" si="144"/>
        <v>1129557</v>
      </c>
      <c r="G3145" s="119">
        <v>1365</v>
      </c>
      <c r="H3145" s="26">
        <v>770.54285714285709</v>
      </c>
      <c r="I3145" s="115">
        <f t="shared" si="145"/>
        <v>1051791</v>
      </c>
      <c r="J3145" s="117">
        <v>2021</v>
      </c>
      <c r="K3145" s="139">
        <f t="shared" si="146"/>
        <v>2181348</v>
      </c>
    </row>
    <row r="3146" spans="2:11">
      <c r="B3146" s="137" t="s">
        <v>3706</v>
      </c>
      <c r="C3146" s="43" t="s">
        <v>3512</v>
      </c>
      <c r="D3146" s="46">
        <v>60</v>
      </c>
      <c r="E3146" s="24">
        <v>8068.25</v>
      </c>
      <c r="F3146" s="19">
        <f t="shared" si="144"/>
        <v>484095</v>
      </c>
      <c r="G3146" s="119">
        <v>585</v>
      </c>
      <c r="H3146" s="26">
        <v>770.54358974358979</v>
      </c>
      <c r="I3146" s="115">
        <f t="shared" si="145"/>
        <v>450768</v>
      </c>
      <c r="J3146" s="117">
        <v>2021</v>
      </c>
      <c r="K3146" s="139">
        <f t="shared" si="146"/>
        <v>934863</v>
      </c>
    </row>
    <row r="3147" spans="2:11">
      <c r="B3147" s="137" t="s">
        <v>3707</v>
      </c>
      <c r="C3147" s="43" t="s">
        <v>3512</v>
      </c>
      <c r="D3147" s="46">
        <v>190</v>
      </c>
      <c r="E3147" s="24">
        <v>8068.2631578947367</v>
      </c>
      <c r="F3147" s="19">
        <f t="shared" si="144"/>
        <v>1532970</v>
      </c>
      <c r="G3147" s="119">
        <v>1853</v>
      </c>
      <c r="H3147" s="26">
        <v>770.3351322180248</v>
      </c>
      <c r="I3147" s="115">
        <f t="shared" si="145"/>
        <v>1427431</v>
      </c>
      <c r="J3147" s="117">
        <v>2021</v>
      </c>
      <c r="K3147" s="139">
        <f t="shared" si="146"/>
        <v>2960401</v>
      </c>
    </row>
    <row r="3148" spans="2:11">
      <c r="B3148" s="137" t="s">
        <v>2177</v>
      </c>
      <c r="C3148" s="43" t="s">
        <v>2156</v>
      </c>
      <c r="D3148" s="46">
        <v>220</v>
      </c>
      <c r="E3148" s="24">
        <v>5896.545454545455</v>
      </c>
      <c r="F3148" s="19">
        <f t="shared" ref="F3148:F3211" si="147">IFERROR(D3148*E3148,0)</f>
        <v>1297240</v>
      </c>
      <c r="G3148" s="119">
        <v>2145</v>
      </c>
      <c r="H3148" s="26">
        <v>263.3692307692308</v>
      </c>
      <c r="I3148" s="115">
        <f t="shared" ref="I3148:I3211" si="148">IFERROR(G3148*H3148,"")</f>
        <v>564927</v>
      </c>
      <c r="J3148" s="117">
        <v>2021</v>
      </c>
      <c r="K3148" s="139">
        <f t="shared" ref="K3148:K3211" si="149">IFERROR(ROUND((F3148+I3148),0),0)</f>
        <v>1862167</v>
      </c>
    </row>
    <row r="3149" spans="2:11">
      <c r="B3149" s="137" t="s">
        <v>6019</v>
      </c>
      <c r="C3149" s="43" t="s">
        <v>2176</v>
      </c>
      <c r="D3149" s="46">
        <v>100</v>
      </c>
      <c r="E3149" s="24">
        <v>8155.81</v>
      </c>
      <c r="F3149" s="19">
        <f t="shared" si="147"/>
        <v>815581</v>
      </c>
      <c r="G3149" s="119">
        <v>975</v>
      </c>
      <c r="H3149" s="26">
        <v>366.71794871794873</v>
      </c>
      <c r="I3149" s="115">
        <f t="shared" si="148"/>
        <v>357550</v>
      </c>
      <c r="J3149" s="117">
        <v>2021</v>
      </c>
      <c r="K3149" s="139">
        <f t="shared" si="149"/>
        <v>1173131</v>
      </c>
    </row>
    <row r="3150" spans="2:11">
      <c r="B3150" s="137" t="s">
        <v>2178</v>
      </c>
      <c r="C3150" s="43" t="s">
        <v>2157</v>
      </c>
      <c r="D3150" s="46">
        <v>210</v>
      </c>
      <c r="E3150" s="24">
        <v>23828.89523809524</v>
      </c>
      <c r="F3150" s="19">
        <f t="shared" si="147"/>
        <v>5004068</v>
      </c>
      <c r="G3150" s="119">
        <v>2047.5</v>
      </c>
      <c r="H3150" s="26">
        <v>308.30329670329672</v>
      </c>
      <c r="I3150" s="115">
        <f t="shared" si="148"/>
        <v>631251</v>
      </c>
      <c r="J3150" s="117">
        <v>2021</v>
      </c>
      <c r="K3150" s="139">
        <f t="shared" si="149"/>
        <v>5635319</v>
      </c>
    </row>
    <row r="3151" spans="2:11">
      <c r="B3151" s="137" t="s">
        <v>6020</v>
      </c>
      <c r="C3151" s="43" t="s">
        <v>2157</v>
      </c>
      <c r="D3151" s="46">
        <v>80</v>
      </c>
      <c r="E3151" s="24">
        <v>3851.8125</v>
      </c>
      <c r="F3151" s="19">
        <f t="shared" si="147"/>
        <v>308145</v>
      </c>
      <c r="G3151" s="119">
        <v>780</v>
      </c>
      <c r="H3151" s="26">
        <v>247.38333333333333</v>
      </c>
      <c r="I3151" s="115">
        <f t="shared" si="148"/>
        <v>192959</v>
      </c>
      <c r="J3151" s="117">
        <v>2021</v>
      </c>
      <c r="K3151" s="139">
        <f t="shared" si="149"/>
        <v>501104</v>
      </c>
    </row>
    <row r="3152" spans="2:11">
      <c r="B3152" s="137" t="s">
        <v>2179</v>
      </c>
      <c r="C3152" s="43" t="s">
        <v>2157</v>
      </c>
      <c r="D3152" s="46">
        <v>210</v>
      </c>
      <c r="E3152" s="24">
        <v>23828.89523809524</v>
      </c>
      <c r="F3152" s="19">
        <f t="shared" si="147"/>
        <v>5004068</v>
      </c>
      <c r="G3152" s="119">
        <v>2047.5</v>
      </c>
      <c r="H3152" s="26">
        <v>308.30329670329672</v>
      </c>
      <c r="I3152" s="115">
        <f t="shared" si="148"/>
        <v>631251</v>
      </c>
      <c r="J3152" s="117">
        <v>2021</v>
      </c>
      <c r="K3152" s="139">
        <f t="shared" si="149"/>
        <v>5635319</v>
      </c>
    </row>
    <row r="3153" spans="2:11">
      <c r="B3153" s="137" t="s">
        <v>6021</v>
      </c>
      <c r="C3153" s="43" t="s">
        <v>2157</v>
      </c>
      <c r="D3153" s="46">
        <v>60</v>
      </c>
      <c r="E3153" s="24">
        <v>4284.7666666666664</v>
      </c>
      <c r="F3153" s="19">
        <f t="shared" si="147"/>
        <v>257086</v>
      </c>
      <c r="G3153" s="119">
        <v>585</v>
      </c>
      <c r="H3153" s="26">
        <v>205.8</v>
      </c>
      <c r="I3153" s="115">
        <f t="shared" si="148"/>
        <v>120393</v>
      </c>
      <c r="J3153" s="117">
        <v>2021</v>
      </c>
      <c r="K3153" s="139">
        <f t="shared" si="149"/>
        <v>377479</v>
      </c>
    </row>
    <row r="3154" spans="2:11">
      <c r="B3154" s="137" t="s">
        <v>6022</v>
      </c>
      <c r="C3154" s="43" t="s">
        <v>175</v>
      </c>
      <c r="D3154" s="46">
        <v>220</v>
      </c>
      <c r="E3154" s="24">
        <v>8828.818181818182</v>
      </c>
      <c r="F3154" s="19">
        <f t="shared" si="147"/>
        <v>1942340</v>
      </c>
      <c r="G3154" s="119">
        <v>2629</v>
      </c>
      <c r="H3154" s="26">
        <v>191.99885888170408</v>
      </c>
      <c r="I3154" s="115">
        <f t="shared" si="148"/>
        <v>504765</v>
      </c>
      <c r="J3154" s="117">
        <v>2021</v>
      </c>
      <c r="K3154" s="139">
        <f t="shared" si="149"/>
        <v>2447105</v>
      </c>
    </row>
    <row r="3155" spans="2:11">
      <c r="B3155" s="137" t="s">
        <v>6023</v>
      </c>
      <c r="C3155" s="43" t="s">
        <v>175</v>
      </c>
      <c r="D3155" s="46">
        <v>180</v>
      </c>
      <c r="E3155" s="24">
        <v>6754.6833333333334</v>
      </c>
      <c r="F3155" s="19">
        <f t="shared" si="147"/>
        <v>1215843</v>
      </c>
      <c r="G3155" s="119">
        <v>2151</v>
      </c>
      <c r="H3155" s="26">
        <v>428.16364481636447</v>
      </c>
      <c r="I3155" s="115">
        <f t="shared" si="148"/>
        <v>920980</v>
      </c>
      <c r="J3155" s="117">
        <v>2021</v>
      </c>
      <c r="K3155" s="139">
        <f t="shared" si="149"/>
        <v>2136823</v>
      </c>
    </row>
    <row r="3156" spans="2:11">
      <c r="B3156" s="137" t="s">
        <v>6024</v>
      </c>
      <c r="C3156" s="43" t="s">
        <v>2180</v>
      </c>
      <c r="D3156" s="46">
        <v>720</v>
      </c>
      <c r="E3156" s="24">
        <v>623.96111111111111</v>
      </c>
      <c r="F3156" s="19">
        <f t="shared" si="147"/>
        <v>449252</v>
      </c>
      <c r="G3156" s="119">
        <v>7020</v>
      </c>
      <c r="H3156" s="26">
        <v>45.323789173789173</v>
      </c>
      <c r="I3156" s="115">
        <f t="shared" si="148"/>
        <v>318173</v>
      </c>
      <c r="J3156" s="117">
        <v>2021</v>
      </c>
      <c r="K3156" s="139">
        <f t="shared" si="149"/>
        <v>767425</v>
      </c>
    </row>
    <row r="3157" spans="2:11">
      <c r="B3157" s="137" t="s">
        <v>6025</v>
      </c>
      <c r="C3157" s="43" t="s">
        <v>2180</v>
      </c>
      <c r="D3157" s="46">
        <v>130</v>
      </c>
      <c r="E3157" s="24">
        <v>5958.5769230769229</v>
      </c>
      <c r="F3157" s="19">
        <f t="shared" si="147"/>
        <v>774615</v>
      </c>
      <c r="G3157" s="119">
        <v>1267.5</v>
      </c>
      <c r="H3157" s="26">
        <v>251.0240631163708</v>
      </c>
      <c r="I3157" s="115">
        <f t="shared" si="148"/>
        <v>318173</v>
      </c>
      <c r="J3157" s="117">
        <v>2021</v>
      </c>
      <c r="K3157" s="139">
        <f t="shared" si="149"/>
        <v>1092788</v>
      </c>
    </row>
    <row r="3158" spans="2:11">
      <c r="B3158" s="137" t="s">
        <v>2181</v>
      </c>
      <c r="C3158" s="43" t="s">
        <v>870</v>
      </c>
      <c r="D3158" s="46">
        <v>420</v>
      </c>
      <c r="E3158" s="24">
        <v>8337.1452380952378</v>
      </c>
      <c r="F3158" s="19">
        <f t="shared" si="147"/>
        <v>3501601</v>
      </c>
      <c r="G3158" s="119">
        <v>4095</v>
      </c>
      <c r="H3158" s="26">
        <v>536.70085470085473</v>
      </c>
      <c r="I3158" s="115">
        <f t="shared" si="148"/>
        <v>2197790</v>
      </c>
      <c r="J3158" s="117">
        <v>2021</v>
      </c>
      <c r="K3158" s="139">
        <f t="shared" si="149"/>
        <v>5699391</v>
      </c>
    </row>
    <row r="3159" spans="2:11">
      <c r="B3159" s="137" t="s">
        <v>6026</v>
      </c>
      <c r="C3159" s="43" t="s">
        <v>870</v>
      </c>
      <c r="D3159" s="46">
        <v>180</v>
      </c>
      <c r="E3159" s="24">
        <v>2379.8444444444444</v>
      </c>
      <c r="F3159" s="19">
        <f t="shared" si="147"/>
        <v>428372</v>
      </c>
      <c r="G3159" s="119">
        <v>1755</v>
      </c>
      <c r="H3159" s="26">
        <v>749.00797720797721</v>
      </c>
      <c r="I3159" s="115">
        <f t="shared" si="148"/>
        <v>1314509</v>
      </c>
      <c r="J3159" s="117">
        <v>2021</v>
      </c>
      <c r="K3159" s="139">
        <f t="shared" si="149"/>
        <v>1742881</v>
      </c>
    </row>
    <row r="3160" spans="2:11">
      <c r="B3160" s="137" t="s">
        <v>2183</v>
      </c>
      <c r="C3160" s="43" t="s">
        <v>870</v>
      </c>
      <c r="D3160" s="46">
        <v>380</v>
      </c>
      <c r="E3160" s="24">
        <v>4972.3105263157895</v>
      </c>
      <c r="F3160" s="19">
        <f t="shared" si="147"/>
        <v>1889478</v>
      </c>
      <c r="G3160" s="119">
        <v>3705</v>
      </c>
      <c r="H3160" s="26">
        <v>450.58164642375169</v>
      </c>
      <c r="I3160" s="115">
        <f t="shared" si="148"/>
        <v>1669405</v>
      </c>
      <c r="J3160" s="117">
        <v>2021</v>
      </c>
      <c r="K3160" s="139">
        <f t="shared" si="149"/>
        <v>3558883</v>
      </c>
    </row>
    <row r="3161" spans="2:11">
      <c r="B3161" s="137" t="s">
        <v>6027</v>
      </c>
      <c r="C3161" s="43" t="s">
        <v>2182</v>
      </c>
      <c r="D3161" s="46">
        <v>380</v>
      </c>
      <c r="E3161" s="24">
        <v>2119.7526315789473</v>
      </c>
      <c r="F3161" s="19">
        <f t="shared" si="147"/>
        <v>805506</v>
      </c>
      <c r="G3161" s="119">
        <v>3705</v>
      </c>
      <c r="H3161" s="26">
        <v>773.84750337381911</v>
      </c>
      <c r="I3161" s="115">
        <f t="shared" si="148"/>
        <v>2867105</v>
      </c>
      <c r="J3161" s="117">
        <v>2021</v>
      </c>
      <c r="K3161" s="139">
        <f t="shared" si="149"/>
        <v>3672611</v>
      </c>
    </row>
    <row r="3162" spans="2:11">
      <c r="B3162" s="137" t="s">
        <v>6028</v>
      </c>
      <c r="C3162" s="43" t="s">
        <v>2184</v>
      </c>
      <c r="D3162" s="46">
        <v>240</v>
      </c>
      <c r="E3162" s="24">
        <v>5597.85</v>
      </c>
      <c r="F3162" s="19">
        <f t="shared" si="147"/>
        <v>1343484</v>
      </c>
      <c r="G3162" s="119">
        <v>2340</v>
      </c>
      <c r="H3162" s="26">
        <v>700.2547008547009</v>
      </c>
      <c r="I3162" s="115">
        <f t="shared" si="148"/>
        <v>1638596</v>
      </c>
      <c r="J3162" s="117">
        <v>2021</v>
      </c>
      <c r="K3162" s="139">
        <f t="shared" si="149"/>
        <v>2982080</v>
      </c>
    </row>
    <row r="3163" spans="2:11">
      <c r="B3163" s="137" t="s">
        <v>6029</v>
      </c>
      <c r="C3163" s="43" t="s">
        <v>3512</v>
      </c>
      <c r="D3163" s="46">
        <v>210</v>
      </c>
      <c r="E3163" s="24">
        <v>16883.709523809524</v>
      </c>
      <c r="F3163" s="19">
        <f t="shared" si="147"/>
        <v>3545579</v>
      </c>
      <c r="G3163" s="119">
        <v>2047.5</v>
      </c>
      <c r="H3163" s="26">
        <v>0</v>
      </c>
      <c r="I3163" s="115">
        <f t="shared" si="148"/>
        <v>0</v>
      </c>
      <c r="J3163" s="117">
        <v>2021</v>
      </c>
      <c r="K3163" s="139">
        <f t="shared" si="149"/>
        <v>3545579</v>
      </c>
    </row>
    <row r="3164" spans="2:11">
      <c r="B3164" s="137" t="s">
        <v>2185</v>
      </c>
      <c r="C3164" s="43" t="s">
        <v>953</v>
      </c>
      <c r="D3164" s="46">
        <v>770</v>
      </c>
      <c r="E3164" s="24">
        <v>14072.520779220778</v>
      </c>
      <c r="F3164" s="19">
        <f t="shared" si="147"/>
        <v>10835841</v>
      </c>
      <c r="G3164" s="119">
        <v>16632</v>
      </c>
      <c r="H3164" s="26">
        <v>361.40740740740739</v>
      </c>
      <c r="I3164" s="115">
        <f t="shared" si="148"/>
        <v>6010928</v>
      </c>
      <c r="J3164" s="117">
        <v>2021</v>
      </c>
      <c r="K3164" s="139">
        <f t="shared" si="149"/>
        <v>16846769</v>
      </c>
    </row>
    <row r="3165" spans="2:11">
      <c r="B3165" s="137" t="s">
        <v>2186</v>
      </c>
      <c r="C3165" s="43" t="s">
        <v>629</v>
      </c>
      <c r="D3165" s="46">
        <v>70</v>
      </c>
      <c r="E3165" s="24">
        <v>14491.8</v>
      </c>
      <c r="F3165" s="19">
        <f t="shared" si="147"/>
        <v>1014426</v>
      </c>
      <c r="G3165" s="119">
        <v>1512</v>
      </c>
      <c r="H3165" s="26">
        <v>1394.2791005291006</v>
      </c>
      <c r="I3165" s="115">
        <f t="shared" si="148"/>
        <v>2108150</v>
      </c>
      <c r="J3165" s="117">
        <v>2021</v>
      </c>
      <c r="K3165" s="139">
        <f t="shared" si="149"/>
        <v>3122576</v>
      </c>
    </row>
    <row r="3166" spans="2:11">
      <c r="B3166" s="137" t="s">
        <v>2187</v>
      </c>
      <c r="C3166" s="43" t="s">
        <v>1023</v>
      </c>
      <c r="D3166" s="46">
        <v>260</v>
      </c>
      <c r="E3166" s="24">
        <v>16740.223076923077</v>
      </c>
      <c r="F3166" s="19">
        <f t="shared" si="147"/>
        <v>4352458</v>
      </c>
      <c r="G3166" s="119">
        <v>2535</v>
      </c>
      <c r="H3166" s="26">
        <v>310.29625246548324</v>
      </c>
      <c r="I3166" s="115">
        <f t="shared" si="148"/>
        <v>786601</v>
      </c>
      <c r="J3166" s="117">
        <v>2021</v>
      </c>
      <c r="K3166" s="139">
        <f t="shared" si="149"/>
        <v>5139059</v>
      </c>
    </row>
    <row r="3167" spans="2:11">
      <c r="B3167" s="137" t="s">
        <v>6030</v>
      </c>
      <c r="C3167" s="43" t="s">
        <v>1023</v>
      </c>
      <c r="D3167" s="46">
        <v>240</v>
      </c>
      <c r="E3167" s="24">
        <v>11206.924999999999</v>
      </c>
      <c r="F3167" s="19">
        <f t="shared" si="147"/>
        <v>2689662</v>
      </c>
      <c r="G3167" s="119">
        <v>2340</v>
      </c>
      <c r="H3167" s="26">
        <v>272.5726495726496</v>
      </c>
      <c r="I3167" s="115">
        <f t="shared" si="148"/>
        <v>637820</v>
      </c>
      <c r="J3167" s="117">
        <v>2021</v>
      </c>
      <c r="K3167" s="139">
        <f t="shared" si="149"/>
        <v>3327482</v>
      </c>
    </row>
    <row r="3168" spans="2:11">
      <c r="B3168" s="137" t="s">
        <v>2188</v>
      </c>
      <c r="C3168" s="43" t="s">
        <v>987</v>
      </c>
      <c r="D3168" s="46">
        <v>400</v>
      </c>
      <c r="E3168" s="24">
        <v>8344.76</v>
      </c>
      <c r="F3168" s="19">
        <f t="shared" si="147"/>
        <v>3337904</v>
      </c>
      <c r="G3168" s="119">
        <v>3900</v>
      </c>
      <c r="H3168" s="26">
        <v>241.31820512820514</v>
      </c>
      <c r="I3168" s="115">
        <f t="shared" si="148"/>
        <v>941141</v>
      </c>
      <c r="J3168" s="117">
        <v>2021</v>
      </c>
      <c r="K3168" s="139">
        <f t="shared" si="149"/>
        <v>4279045</v>
      </c>
    </row>
    <row r="3169" spans="2:11">
      <c r="B3169" s="137" t="s">
        <v>2189</v>
      </c>
      <c r="C3169" s="43" t="s">
        <v>987</v>
      </c>
      <c r="D3169" s="46">
        <v>650</v>
      </c>
      <c r="E3169" s="24">
        <v>16865.795384615383</v>
      </c>
      <c r="F3169" s="19">
        <f t="shared" si="147"/>
        <v>10962767</v>
      </c>
      <c r="G3169" s="119">
        <v>6337.5</v>
      </c>
      <c r="H3169" s="26">
        <v>265.63360946745564</v>
      </c>
      <c r="I3169" s="115">
        <f t="shared" si="148"/>
        <v>1683453.0000000002</v>
      </c>
      <c r="J3169" s="117">
        <v>2021</v>
      </c>
      <c r="K3169" s="139">
        <f t="shared" si="149"/>
        <v>12646220</v>
      </c>
    </row>
    <row r="3170" spans="2:11">
      <c r="B3170" s="137" t="s">
        <v>2190</v>
      </c>
      <c r="C3170" s="43" t="s">
        <v>980</v>
      </c>
      <c r="D3170" s="46">
        <v>90</v>
      </c>
      <c r="E3170" s="24">
        <v>6364.1</v>
      </c>
      <c r="F3170" s="19">
        <f t="shared" si="147"/>
        <v>572769</v>
      </c>
      <c r="G3170" s="119">
        <v>877.5</v>
      </c>
      <c r="H3170" s="26">
        <v>181.13960113960113</v>
      </c>
      <c r="I3170" s="115">
        <f t="shared" si="148"/>
        <v>158950</v>
      </c>
      <c r="J3170" s="117">
        <v>2021</v>
      </c>
      <c r="K3170" s="139">
        <f t="shared" si="149"/>
        <v>731719</v>
      </c>
    </row>
    <row r="3171" spans="2:11">
      <c r="B3171" s="137" t="s">
        <v>2191</v>
      </c>
      <c r="C3171" s="43" t="s">
        <v>980</v>
      </c>
      <c r="D3171" s="46">
        <v>100</v>
      </c>
      <c r="E3171" s="24">
        <v>16026.13</v>
      </c>
      <c r="F3171" s="19">
        <f t="shared" si="147"/>
        <v>1602613</v>
      </c>
      <c r="G3171" s="119">
        <v>975</v>
      </c>
      <c r="H3171" s="26">
        <v>611.59487179487178</v>
      </c>
      <c r="I3171" s="115">
        <f t="shared" si="148"/>
        <v>596305</v>
      </c>
      <c r="J3171" s="117">
        <v>2021</v>
      </c>
      <c r="K3171" s="139">
        <f t="shared" si="149"/>
        <v>2198918</v>
      </c>
    </row>
    <row r="3172" spans="2:11">
      <c r="B3172" s="137" t="s">
        <v>2192</v>
      </c>
      <c r="C3172" s="43" t="s">
        <v>980</v>
      </c>
      <c r="D3172" s="46">
        <v>160</v>
      </c>
      <c r="E3172" s="24">
        <v>5673.71875</v>
      </c>
      <c r="F3172" s="19">
        <f t="shared" si="147"/>
        <v>907795</v>
      </c>
      <c r="G3172" s="119">
        <v>1560</v>
      </c>
      <c r="H3172" s="26">
        <v>216.92884615384617</v>
      </c>
      <c r="I3172" s="115">
        <f t="shared" si="148"/>
        <v>338409</v>
      </c>
      <c r="J3172" s="117">
        <v>2021</v>
      </c>
      <c r="K3172" s="139">
        <f t="shared" si="149"/>
        <v>1246204</v>
      </c>
    </row>
    <row r="3173" spans="2:11">
      <c r="B3173" s="137" t="s">
        <v>2193</v>
      </c>
      <c r="C3173" s="43" t="s">
        <v>980</v>
      </c>
      <c r="D3173" s="46">
        <v>100</v>
      </c>
      <c r="E3173" s="24">
        <v>16026.13</v>
      </c>
      <c r="F3173" s="19">
        <f t="shared" si="147"/>
        <v>1602613</v>
      </c>
      <c r="G3173" s="119">
        <v>975</v>
      </c>
      <c r="H3173" s="26">
        <v>611.59487179487178</v>
      </c>
      <c r="I3173" s="115">
        <f t="shared" si="148"/>
        <v>596305</v>
      </c>
      <c r="J3173" s="117">
        <v>2021</v>
      </c>
      <c r="K3173" s="139">
        <f t="shared" si="149"/>
        <v>2198918</v>
      </c>
    </row>
    <row r="3174" spans="2:11">
      <c r="B3174" s="137" t="s">
        <v>3708</v>
      </c>
      <c r="C3174" s="43" t="s">
        <v>3512</v>
      </c>
      <c r="D3174" s="46">
        <v>40</v>
      </c>
      <c r="E3174" s="24">
        <v>8068.25</v>
      </c>
      <c r="F3174" s="19">
        <f t="shared" si="147"/>
        <v>322730</v>
      </c>
      <c r="G3174" s="119">
        <v>390</v>
      </c>
      <c r="H3174" s="26">
        <v>770.54358974358979</v>
      </c>
      <c r="I3174" s="115">
        <f t="shared" si="148"/>
        <v>300512</v>
      </c>
      <c r="J3174" s="117">
        <v>2021</v>
      </c>
      <c r="K3174" s="139">
        <f t="shared" si="149"/>
        <v>623242</v>
      </c>
    </row>
    <row r="3175" spans="2:11">
      <c r="B3175" s="137" t="s">
        <v>3709</v>
      </c>
      <c r="C3175" s="43" t="s">
        <v>3512</v>
      </c>
      <c r="D3175" s="46">
        <v>100</v>
      </c>
      <c r="E3175" s="24">
        <v>8068.27</v>
      </c>
      <c r="F3175" s="19">
        <f t="shared" si="147"/>
        <v>806827</v>
      </c>
      <c r="G3175" s="119">
        <v>975</v>
      </c>
      <c r="H3175" s="26">
        <v>770.54256410256414</v>
      </c>
      <c r="I3175" s="115">
        <f t="shared" si="148"/>
        <v>751279</v>
      </c>
      <c r="J3175" s="117">
        <v>2021</v>
      </c>
      <c r="K3175" s="139">
        <f t="shared" si="149"/>
        <v>1558106</v>
      </c>
    </row>
    <row r="3176" spans="2:11">
      <c r="B3176" s="137" t="s">
        <v>3710</v>
      </c>
      <c r="C3176" s="43" t="s">
        <v>3512</v>
      </c>
      <c r="D3176" s="46">
        <v>40</v>
      </c>
      <c r="E3176" s="24">
        <v>8068.25</v>
      </c>
      <c r="F3176" s="19">
        <f t="shared" si="147"/>
        <v>322730</v>
      </c>
      <c r="G3176" s="119">
        <v>390</v>
      </c>
      <c r="H3176" s="26">
        <v>770.54358974358979</v>
      </c>
      <c r="I3176" s="115">
        <f t="shared" si="148"/>
        <v>300512</v>
      </c>
      <c r="J3176" s="117">
        <v>2021</v>
      </c>
      <c r="K3176" s="139">
        <f t="shared" si="149"/>
        <v>623242</v>
      </c>
    </row>
    <row r="3177" spans="2:11">
      <c r="B3177" s="137" t="s">
        <v>3711</v>
      </c>
      <c r="C3177" s="43" t="s">
        <v>3512</v>
      </c>
      <c r="D3177" s="46">
        <v>620</v>
      </c>
      <c r="E3177" s="24">
        <v>8068.2629032258064</v>
      </c>
      <c r="F3177" s="19">
        <f t="shared" si="147"/>
        <v>5002323</v>
      </c>
      <c r="G3177" s="119">
        <v>6045</v>
      </c>
      <c r="H3177" s="26">
        <v>770.54292803970225</v>
      </c>
      <c r="I3177" s="115">
        <f t="shared" si="148"/>
        <v>4657932</v>
      </c>
      <c r="J3177" s="117">
        <v>2021</v>
      </c>
      <c r="K3177" s="139">
        <f t="shared" si="149"/>
        <v>9660255</v>
      </c>
    </row>
    <row r="3178" spans="2:11">
      <c r="B3178" s="137" t="s">
        <v>2194</v>
      </c>
      <c r="C3178" s="43" t="s">
        <v>877</v>
      </c>
      <c r="D3178" s="46">
        <v>200</v>
      </c>
      <c r="E3178" s="24">
        <v>9311.0049999999992</v>
      </c>
      <c r="F3178" s="19">
        <f t="shared" si="147"/>
        <v>1862200.9999999998</v>
      </c>
      <c r="G3178" s="119">
        <v>1950</v>
      </c>
      <c r="H3178" s="26">
        <v>289.54358974358973</v>
      </c>
      <c r="I3178" s="115">
        <f t="shared" si="148"/>
        <v>564610</v>
      </c>
      <c r="J3178" s="117">
        <v>2021</v>
      </c>
      <c r="K3178" s="139">
        <f t="shared" si="149"/>
        <v>2426811</v>
      </c>
    </row>
    <row r="3179" spans="2:11">
      <c r="B3179" s="137" t="s">
        <v>6031</v>
      </c>
      <c r="C3179" s="43" t="s">
        <v>877</v>
      </c>
      <c r="D3179" s="46">
        <v>90</v>
      </c>
      <c r="E3179" s="24">
        <v>18313.544444444444</v>
      </c>
      <c r="F3179" s="19">
        <f t="shared" si="147"/>
        <v>1648219</v>
      </c>
      <c r="G3179" s="119">
        <v>877.5</v>
      </c>
      <c r="H3179" s="26">
        <v>664.32820512820513</v>
      </c>
      <c r="I3179" s="115">
        <f t="shared" si="148"/>
        <v>582948</v>
      </c>
      <c r="J3179" s="117">
        <v>2021</v>
      </c>
      <c r="K3179" s="139">
        <f t="shared" si="149"/>
        <v>2231167</v>
      </c>
    </row>
    <row r="3180" spans="2:11">
      <c r="B3180" s="137" t="s">
        <v>2195</v>
      </c>
      <c r="C3180" s="43" t="s">
        <v>903</v>
      </c>
      <c r="D3180" s="46">
        <v>260</v>
      </c>
      <c r="E3180" s="24">
        <v>7966.2461538461539</v>
      </c>
      <c r="F3180" s="19">
        <f t="shared" si="147"/>
        <v>2071224</v>
      </c>
      <c r="G3180" s="119">
        <v>2535</v>
      </c>
      <c r="H3180" s="26">
        <v>303.40039447731755</v>
      </c>
      <c r="I3180" s="115">
        <f t="shared" si="148"/>
        <v>769120</v>
      </c>
      <c r="J3180" s="117">
        <v>2021</v>
      </c>
      <c r="K3180" s="139">
        <f t="shared" si="149"/>
        <v>2840344</v>
      </c>
    </row>
    <row r="3181" spans="2:11">
      <c r="B3181" s="137" t="s">
        <v>6032</v>
      </c>
      <c r="C3181" s="43" t="s">
        <v>903</v>
      </c>
      <c r="D3181" s="46">
        <v>300</v>
      </c>
      <c r="E3181" s="24">
        <v>19996.596666666668</v>
      </c>
      <c r="F3181" s="19">
        <f t="shared" si="147"/>
        <v>5998979</v>
      </c>
      <c r="G3181" s="119">
        <v>2925</v>
      </c>
      <c r="H3181" s="26">
        <v>307.88717948717948</v>
      </c>
      <c r="I3181" s="115">
        <f t="shared" si="148"/>
        <v>900570</v>
      </c>
      <c r="J3181" s="117">
        <v>2021</v>
      </c>
      <c r="K3181" s="139">
        <f t="shared" si="149"/>
        <v>6899549</v>
      </c>
    </row>
    <row r="3182" spans="2:11">
      <c r="B3182" s="137" t="s">
        <v>2196</v>
      </c>
      <c r="C3182" s="43" t="s">
        <v>1159</v>
      </c>
      <c r="D3182" s="46">
        <v>270</v>
      </c>
      <c r="E3182" s="24">
        <v>8577.5407407407401</v>
      </c>
      <c r="F3182" s="19">
        <f t="shared" si="147"/>
        <v>2315936</v>
      </c>
      <c r="G3182" s="119">
        <v>2632.5</v>
      </c>
      <c r="H3182" s="26">
        <v>258.99335232668568</v>
      </c>
      <c r="I3182" s="115">
        <f t="shared" si="148"/>
        <v>681800</v>
      </c>
      <c r="J3182" s="117">
        <v>2021</v>
      </c>
      <c r="K3182" s="139">
        <f t="shared" si="149"/>
        <v>2997736</v>
      </c>
    </row>
    <row r="3183" spans="2:11">
      <c r="B3183" s="137" t="s">
        <v>2197</v>
      </c>
      <c r="C3183" s="43" t="s">
        <v>1159</v>
      </c>
      <c r="D3183" s="46">
        <v>260</v>
      </c>
      <c r="E3183" s="24">
        <v>4014.5461538461536</v>
      </c>
      <c r="F3183" s="19">
        <f t="shared" si="147"/>
        <v>1043782</v>
      </c>
      <c r="G3183" s="119">
        <v>2535</v>
      </c>
      <c r="H3183" s="26">
        <v>194.94043392504932</v>
      </c>
      <c r="I3183" s="115">
        <f t="shared" si="148"/>
        <v>494174</v>
      </c>
      <c r="J3183" s="117">
        <v>2021</v>
      </c>
      <c r="K3183" s="139">
        <f t="shared" si="149"/>
        <v>1537956</v>
      </c>
    </row>
    <row r="3184" spans="2:11">
      <c r="B3184" s="137" t="s">
        <v>2198</v>
      </c>
      <c r="C3184" s="43" t="s">
        <v>1159</v>
      </c>
      <c r="D3184" s="46">
        <v>260</v>
      </c>
      <c r="E3184" s="24">
        <v>4014.5461538461536</v>
      </c>
      <c r="F3184" s="19">
        <f t="shared" si="147"/>
        <v>1043782</v>
      </c>
      <c r="G3184" s="119">
        <v>2535</v>
      </c>
      <c r="H3184" s="26">
        <v>194.94043392504932</v>
      </c>
      <c r="I3184" s="115">
        <f t="shared" si="148"/>
        <v>494174</v>
      </c>
      <c r="J3184" s="117">
        <v>2021</v>
      </c>
      <c r="K3184" s="139">
        <f t="shared" si="149"/>
        <v>1537956</v>
      </c>
    </row>
    <row r="3185" spans="2:11">
      <c r="B3185" s="137" t="s">
        <v>6033</v>
      </c>
      <c r="C3185" s="43" t="s">
        <v>1159</v>
      </c>
      <c r="D3185" s="46">
        <v>160</v>
      </c>
      <c r="E3185" s="24">
        <v>4529.8125</v>
      </c>
      <c r="F3185" s="19">
        <f t="shared" si="147"/>
        <v>724770</v>
      </c>
      <c r="G3185" s="119">
        <v>1560</v>
      </c>
      <c r="H3185" s="26">
        <v>205.50320512820514</v>
      </c>
      <c r="I3185" s="115">
        <f t="shared" si="148"/>
        <v>320585</v>
      </c>
      <c r="J3185" s="117">
        <v>2021</v>
      </c>
      <c r="K3185" s="139">
        <f t="shared" si="149"/>
        <v>1045355</v>
      </c>
    </row>
    <row r="3186" spans="2:11">
      <c r="B3186" s="137" t="s">
        <v>2199</v>
      </c>
      <c r="C3186" s="43" t="s">
        <v>937</v>
      </c>
      <c r="D3186" s="46">
        <v>100</v>
      </c>
      <c r="E3186" s="24">
        <v>8240.24</v>
      </c>
      <c r="F3186" s="19">
        <f t="shared" si="147"/>
        <v>824024</v>
      </c>
      <c r="G3186" s="119">
        <v>1950</v>
      </c>
      <c r="H3186" s="26">
        <v>144.11282051282052</v>
      </c>
      <c r="I3186" s="115">
        <f t="shared" si="148"/>
        <v>281020</v>
      </c>
      <c r="J3186" s="117">
        <v>2021</v>
      </c>
      <c r="K3186" s="139">
        <f t="shared" si="149"/>
        <v>1105044</v>
      </c>
    </row>
    <row r="3187" spans="2:11">
      <c r="B3187" s="137" t="s">
        <v>6034</v>
      </c>
      <c r="C3187" s="43" t="s">
        <v>937</v>
      </c>
      <c r="D3187" s="46">
        <v>100</v>
      </c>
      <c r="E3187" s="24">
        <v>10715.45</v>
      </c>
      <c r="F3187" s="19">
        <f t="shared" si="147"/>
        <v>1071545</v>
      </c>
      <c r="G3187" s="119">
        <v>4875</v>
      </c>
      <c r="H3187" s="26">
        <v>56.735999999999997</v>
      </c>
      <c r="I3187" s="115">
        <f t="shared" si="148"/>
        <v>276588</v>
      </c>
      <c r="J3187" s="117">
        <v>2021</v>
      </c>
      <c r="K3187" s="139">
        <f t="shared" si="149"/>
        <v>1348133</v>
      </c>
    </row>
    <row r="3188" spans="2:11">
      <c r="B3188" s="137" t="s">
        <v>6035</v>
      </c>
      <c r="C3188" s="43" t="s">
        <v>997</v>
      </c>
      <c r="D3188" s="46">
        <v>170</v>
      </c>
      <c r="E3188" s="24">
        <v>8139.2352941176468</v>
      </c>
      <c r="F3188" s="19">
        <f t="shared" si="147"/>
        <v>1383670</v>
      </c>
      <c r="G3188" s="119">
        <v>9180</v>
      </c>
      <c r="H3188" s="26">
        <v>120.48888888888889</v>
      </c>
      <c r="I3188" s="115">
        <f t="shared" si="148"/>
        <v>1106088</v>
      </c>
      <c r="J3188" s="117">
        <v>2021</v>
      </c>
      <c r="K3188" s="139">
        <f t="shared" si="149"/>
        <v>2489758</v>
      </c>
    </row>
    <row r="3189" spans="2:11">
      <c r="B3189" s="137" t="s">
        <v>6036</v>
      </c>
      <c r="C3189" s="43" t="s">
        <v>997</v>
      </c>
      <c r="D3189" s="46">
        <v>180</v>
      </c>
      <c r="E3189" s="24">
        <v>7154.1055555555558</v>
      </c>
      <c r="F3189" s="19">
        <f t="shared" si="147"/>
        <v>1287739</v>
      </c>
      <c r="G3189" s="119">
        <v>5832</v>
      </c>
      <c r="H3189" s="26">
        <v>135.57338820301783</v>
      </c>
      <c r="I3189" s="115">
        <f t="shared" si="148"/>
        <v>790664</v>
      </c>
      <c r="J3189" s="117">
        <v>2021</v>
      </c>
      <c r="K3189" s="139">
        <f t="shared" si="149"/>
        <v>2078403</v>
      </c>
    </row>
    <row r="3190" spans="2:11">
      <c r="B3190" s="137" t="s">
        <v>2200</v>
      </c>
      <c r="C3190" s="43" t="s">
        <v>1155</v>
      </c>
      <c r="D3190" s="46">
        <v>320</v>
      </c>
      <c r="E3190" s="24">
        <v>7504.9187499999998</v>
      </c>
      <c r="F3190" s="19">
        <f t="shared" si="147"/>
        <v>2401574</v>
      </c>
      <c r="G3190" s="119">
        <v>3120</v>
      </c>
      <c r="H3190" s="26">
        <v>278.06955128205129</v>
      </c>
      <c r="I3190" s="115">
        <f t="shared" si="148"/>
        <v>867577</v>
      </c>
      <c r="J3190" s="117">
        <v>2021</v>
      </c>
      <c r="K3190" s="139">
        <f t="shared" si="149"/>
        <v>3269151</v>
      </c>
    </row>
    <row r="3191" spans="2:11">
      <c r="B3191" s="137" t="s">
        <v>6037</v>
      </c>
      <c r="C3191" s="43" t="s">
        <v>1155</v>
      </c>
      <c r="D3191" s="46">
        <v>170</v>
      </c>
      <c r="E3191" s="24">
        <v>5411.1764705882351</v>
      </c>
      <c r="F3191" s="19">
        <f t="shared" si="147"/>
        <v>919900</v>
      </c>
      <c r="G3191" s="119">
        <v>1657.5</v>
      </c>
      <c r="H3191" s="26">
        <v>228.51704374057314</v>
      </c>
      <c r="I3191" s="115">
        <f t="shared" si="148"/>
        <v>378767</v>
      </c>
      <c r="J3191" s="117">
        <v>2021</v>
      </c>
      <c r="K3191" s="139">
        <f t="shared" si="149"/>
        <v>1298667</v>
      </c>
    </row>
    <row r="3192" spans="2:11">
      <c r="B3192" s="137" t="s">
        <v>2201</v>
      </c>
      <c r="C3192" s="43" t="s">
        <v>964</v>
      </c>
      <c r="D3192" s="46">
        <v>200</v>
      </c>
      <c r="E3192" s="24">
        <v>7779.3950000000004</v>
      </c>
      <c r="F3192" s="19">
        <f t="shared" si="147"/>
        <v>1555879</v>
      </c>
      <c r="G3192" s="119">
        <v>1950</v>
      </c>
      <c r="H3192" s="26">
        <v>409.3425641025641</v>
      </c>
      <c r="I3192" s="115">
        <f t="shared" si="148"/>
        <v>798218</v>
      </c>
      <c r="J3192" s="117">
        <v>2021</v>
      </c>
      <c r="K3192" s="139">
        <f t="shared" si="149"/>
        <v>2354097</v>
      </c>
    </row>
    <row r="3193" spans="2:11">
      <c r="B3193" s="137" t="s">
        <v>2202</v>
      </c>
      <c r="C3193" s="43" t="s">
        <v>964</v>
      </c>
      <c r="D3193" s="46">
        <v>290</v>
      </c>
      <c r="E3193" s="24">
        <v>5981.0551724137931</v>
      </c>
      <c r="F3193" s="19">
        <f t="shared" si="147"/>
        <v>1734506</v>
      </c>
      <c r="G3193" s="119">
        <v>2827.5</v>
      </c>
      <c r="H3193" s="26">
        <v>343.39593280282935</v>
      </c>
      <c r="I3193" s="115">
        <f t="shared" si="148"/>
        <v>970952</v>
      </c>
      <c r="J3193" s="117">
        <v>2021</v>
      </c>
      <c r="K3193" s="139">
        <f t="shared" si="149"/>
        <v>2705458</v>
      </c>
    </row>
    <row r="3194" spans="2:11">
      <c r="B3194" s="137" t="s">
        <v>6038</v>
      </c>
      <c r="C3194" s="43" t="s">
        <v>3512</v>
      </c>
      <c r="D3194" s="46">
        <v>110</v>
      </c>
      <c r="E3194" s="24">
        <v>17950.209090909091</v>
      </c>
      <c r="F3194" s="19">
        <f t="shared" si="147"/>
        <v>1974523</v>
      </c>
      <c r="G3194" s="119">
        <v>2145</v>
      </c>
      <c r="H3194" s="26">
        <v>0</v>
      </c>
      <c r="I3194" s="115">
        <f t="shared" si="148"/>
        <v>0</v>
      </c>
      <c r="J3194" s="117">
        <v>2021</v>
      </c>
      <c r="K3194" s="139">
        <f t="shared" si="149"/>
        <v>1974523</v>
      </c>
    </row>
    <row r="3195" spans="2:11">
      <c r="B3195" s="137" t="s">
        <v>6039</v>
      </c>
      <c r="C3195" s="43" t="s">
        <v>3512</v>
      </c>
      <c r="D3195" s="46">
        <v>90</v>
      </c>
      <c r="E3195" s="24">
        <v>16883.711111111112</v>
      </c>
      <c r="F3195" s="19">
        <f t="shared" si="147"/>
        <v>1519534</v>
      </c>
      <c r="G3195" s="119">
        <v>877.5</v>
      </c>
      <c r="H3195" s="26">
        <v>0</v>
      </c>
      <c r="I3195" s="115">
        <f t="shared" si="148"/>
        <v>0</v>
      </c>
      <c r="J3195" s="117">
        <v>2021</v>
      </c>
      <c r="K3195" s="139">
        <f t="shared" si="149"/>
        <v>1519534</v>
      </c>
    </row>
    <row r="3196" spans="2:11">
      <c r="B3196" s="137" t="s">
        <v>6040</v>
      </c>
      <c r="C3196" s="43" t="s">
        <v>2203</v>
      </c>
      <c r="D3196" s="46">
        <v>50</v>
      </c>
      <c r="E3196" s="24">
        <v>11798.94</v>
      </c>
      <c r="F3196" s="19">
        <f t="shared" si="147"/>
        <v>589947</v>
      </c>
      <c r="G3196" s="119">
        <v>1080</v>
      </c>
      <c r="H3196" s="26">
        <v>1406.6935185185184</v>
      </c>
      <c r="I3196" s="115">
        <f t="shared" si="148"/>
        <v>1519229</v>
      </c>
      <c r="J3196" s="117">
        <v>2021</v>
      </c>
      <c r="K3196" s="139">
        <f t="shared" si="149"/>
        <v>2109176</v>
      </c>
    </row>
    <row r="3197" spans="2:11">
      <c r="B3197" s="137" t="s">
        <v>6041</v>
      </c>
      <c r="C3197" s="43" t="s">
        <v>2203</v>
      </c>
      <c r="D3197" s="46">
        <v>220</v>
      </c>
      <c r="E3197" s="24">
        <v>12528.313636363637</v>
      </c>
      <c r="F3197" s="19">
        <f t="shared" si="147"/>
        <v>2756229</v>
      </c>
      <c r="G3197" s="119">
        <v>4752</v>
      </c>
      <c r="H3197" s="26">
        <v>651.93413299663302</v>
      </c>
      <c r="I3197" s="115">
        <f t="shared" si="148"/>
        <v>3097991</v>
      </c>
      <c r="J3197" s="117">
        <v>2021</v>
      </c>
      <c r="K3197" s="139">
        <f t="shared" si="149"/>
        <v>5854220</v>
      </c>
    </row>
    <row r="3198" spans="2:11">
      <c r="B3198" s="137" t="s">
        <v>2204</v>
      </c>
      <c r="C3198" s="43" t="s">
        <v>2205</v>
      </c>
      <c r="D3198" s="46">
        <v>80</v>
      </c>
      <c r="E3198" s="24">
        <v>19574.275000000001</v>
      </c>
      <c r="F3198" s="19">
        <f t="shared" si="147"/>
        <v>1565942</v>
      </c>
      <c r="G3198" s="119">
        <v>780</v>
      </c>
      <c r="H3198" s="26">
        <v>1546.376923076923</v>
      </c>
      <c r="I3198" s="115">
        <f t="shared" si="148"/>
        <v>1206174</v>
      </c>
      <c r="J3198" s="117">
        <v>2021</v>
      </c>
      <c r="K3198" s="139">
        <f t="shared" si="149"/>
        <v>2772116</v>
      </c>
    </row>
    <row r="3199" spans="2:11">
      <c r="B3199" s="137" t="s">
        <v>6042</v>
      </c>
      <c r="C3199" s="43" t="s">
        <v>2205</v>
      </c>
      <c r="D3199" s="46">
        <v>180</v>
      </c>
      <c r="E3199" s="24">
        <v>10202.661111111111</v>
      </c>
      <c r="F3199" s="19">
        <f t="shared" si="147"/>
        <v>1836479</v>
      </c>
      <c r="G3199" s="119">
        <v>1755</v>
      </c>
      <c r="H3199" s="26">
        <v>1296.5948717948718</v>
      </c>
      <c r="I3199" s="115">
        <f t="shared" si="148"/>
        <v>2275524</v>
      </c>
      <c r="J3199" s="117">
        <v>2021</v>
      </c>
      <c r="K3199" s="139">
        <f t="shared" si="149"/>
        <v>4112003</v>
      </c>
    </row>
    <row r="3200" spans="2:11">
      <c r="B3200" s="137" t="s">
        <v>2206</v>
      </c>
      <c r="C3200" s="43" t="s">
        <v>2205</v>
      </c>
      <c r="D3200" s="46">
        <v>80</v>
      </c>
      <c r="E3200" s="24">
        <v>19574.275000000001</v>
      </c>
      <c r="F3200" s="19">
        <f t="shared" si="147"/>
        <v>1565942</v>
      </c>
      <c r="G3200" s="119">
        <v>780</v>
      </c>
      <c r="H3200" s="26">
        <v>1546.376923076923</v>
      </c>
      <c r="I3200" s="115">
        <f t="shared" si="148"/>
        <v>1206174</v>
      </c>
      <c r="J3200" s="117">
        <v>2021</v>
      </c>
      <c r="K3200" s="139">
        <f t="shared" si="149"/>
        <v>2772116</v>
      </c>
    </row>
    <row r="3201" spans="2:11">
      <c r="B3201" s="137" t="s">
        <v>6043</v>
      </c>
      <c r="C3201" s="43" t="s">
        <v>2205</v>
      </c>
      <c r="D3201" s="46">
        <v>200</v>
      </c>
      <c r="E3201" s="24">
        <v>13838.68</v>
      </c>
      <c r="F3201" s="19">
        <f t="shared" si="147"/>
        <v>2767736</v>
      </c>
      <c r="G3201" s="119">
        <v>1950</v>
      </c>
      <c r="H3201" s="26">
        <v>254.67948717948718</v>
      </c>
      <c r="I3201" s="115">
        <f t="shared" si="148"/>
        <v>496625</v>
      </c>
      <c r="J3201" s="117">
        <v>2021</v>
      </c>
      <c r="K3201" s="139">
        <f t="shared" si="149"/>
        <v>3264361</v>
      </c>
    </row>
    <row r="3202" spans="2:11">
      <c r="B3202" s="137" t="s">
        <v>6044</v>
      </c>
      <c r="C3202" s="43" t="s">
        <v>2207</v>
      </c>
      <c r="D3202" s="46">
        <v>150</v>
      </c>
      <c r="E3202" s="24">
        <v>14290.833333333334</v>
      </c>
      <c r="F3202" s="19">
        <f t="shared" si="147"/>
        <v>2143625</v>
      </c>
      <c r="G3202" s="119">
        <v>2715</v>
      </c>
      <c r="H3202" s="26">
        <v>207.54659300184161</v>
      </c>
      <c r="I3202" s="115">
        <f t="shared" si="148"/>
        <v>563489</v>
      </c>
      <c r="J3202" s="117">
        <v>2021</v>
      </c>
      <c r="K3202" s="139">
        <f t="shared" si="149"/>
        <v>2707114</v>
      </c>
    </row>
    <row r="3203" spans="2:11">
      <c r="B3203" s="137" t="s">
        <v>6045</v>
      </c>
      <c r="C3203" s="43" t="s">
        <v>2207</v>
      </c>
      <c r="D3203" s="46">
        <v>190</v>
      </c>
      <c r="E3203" s="24">
        <v>15750.510526315789</v>
      </c>
      <c r="F3203" s="19">
        <f t="shared" si="147"/>
        <v>2992597</v>
      </c>
      <c r="G3203" s="119">
        <v>3439</v>
      </c>
      <c r="H3203" s="26">
        <v>190.70863623146263</v>
      </c>
      <c r="I3203" s="115">
        <f t="shared" si="148"/>
        <v>655847</v>
      </c>
      <c r="J3203" s="117">
        <v>2021</v>
      </c>
      <c r="K3203" s="139">
        <f t="shared" si="149"/>
        <v>3648444</v>
      </c>
    </row>
    <row r="3204" spans="2:11">
      <c r="B3204" s="137" t="s">
        <v>2209</v>
      </c>
      <c r="C3204" s="43" t="s">
        <v>2208</v>
      </c>
      <c r="D3204" s="46">
        <v>40</v>
      </c>
      <c r="E3204" s="24">
        <v>6727.875</v>
      </c>
      <c r="F3204" s="19">
        <f t="shared" si="147"/>
        <v>269115</v>
      </c>
      <c r="G3204" s="119">
        <v>390</v>
      </c>
      <c r="H3204" s="26">
        <v>901.9666666666667</v>
      </c>
      <c r="I3204" s="115">
        <f t="shared" si="148"/>
        <v>351767</v>
      </c>
      <c r="J3204" s="117">
        <v>2021</v>
      </c>
      <c r="K3204" s="139">
        <f t="shared" si="149"/>
        <v>620882</v>
      </c>
    </row>
    <row r="3205" spans="2:11">
      <c r="B3205" s="137" t="s">
        <v>2210</v>
      </c>
      <c r="C3205" s="43" t="s">
        <v>937</v>
      </c>
      <c r="D3205" s="46">
        <v>100</v>
      </c>
      <c r="E3205" s="24">
        <v>8240.24</v>
      </c>
      <c r="F3205" s="19">
        <f t="shared" si="147"/>
        <v>824024</v>
      </c>
      <c r="G3205" s="119">
        <v>2925</v>
      </c>
      <c r="H3205" s="26">
        <v>96.075213675213675</v>
      </c>
      <c r="I3205" s="115">
        <f t="shared" si="148"/>
        <v>281020</v>
      </c>
      <c r="J3205" s="117">
        <v>2021</v>
      </c>
      <c r="K3205" s="139">
        <f t="shared" si="149"/>
        <v>1105044</v>
      </c>
    </row>
    <row r="3206" spans="2:11">
      <c r="B3206" s="137" t="s">
        <v>6046</v>
      </c>
      <c r="C3206" s="43" t="s">
        <v>937</v>
      </c>
      <c r="D3206" s="46">
        <v>190</v>
      </c>
      <c r="E3206" s="24">
        <v>11081.078947368422</v>
      </c>
      <c r="F3206" s="19">
        <f t="shared" si="147"/>
        <v>2105405</v>
      </c>
      <c r="G3206" s="119">
        <v>3705</v>
      </c>
      <c r="H3206" s="26">
        <v>248.30985155195683</v>
      </c>
      <c r="I3206" s="115">
        <f t="shared" si="148"/>
        <v>919988</v>
      </c>
      <c r="J3206" s="117">
        <v>2021</v>
      </c>
      <c r="K3206" s="139">
        <f t="shared" si="149"/>
        <v>3025393</v>
      </c>
    </row>
    <row r="3207" spans="2:11">
      <c r="B3207" s="137" t="s">
        <v>6047</v>
      </c>
      <c r="C3207" s="43" t="s">
        <v>910</v>
      </c>
      <c r="D3207" s="46">
        <v>120</v>
      </c>
      <c r="E3207" s="24">
        <v>22165.558333333334</v>
      </c>
      <c r="F3207" s="19">
        <f t="shared" si="147"/>
        <v>2659867</v>
      </c>
      <c r="G3207" s="119">
        <v>3888</v>
      </c>
      <c r="H3207" s="26">
        <v>463.99665637860085</v>
      </c>
      <c r="I3207" s="115">
        <f t="shared" si="148"/>
        <v>1804019</v>
      </c>
      <c r="J3207" s="117">
        <v>2021</v>
      </c>
      <c r="K3207" s="139">
        <f t="shared" si="149"/>
        <v>4463886</v>
      </c>
    </row>
    <row r="3208" spans="2:11">
      <c r="B3208" s="137" t="s">
        <v>6048</v>
      </c>
      <c r="C3208" s="43" t="s">
        <v>910</v>
      </c>
      <c r="D3208" s="46">
        <v>90</v>
      </c>
      <c r="E3208" s="24">
        <v>8316.8777777777777</v>
      </c>
      <c r="F3208" s="19">
        <f t="shared" si="147"/>
        <v>748519</v>
      </c>
      <c r="G3208" s="119">
        <v>2916</v>
      </c>
      <c r="H3208" s="26">
        <v>353.08264746227707</v>
      </c>
      <c r="I3208" s="115">
        <f t="shared" si="148"/>
        <v>1029588.9999999999</v>
      </c>
      <c r="J3208" s="117">
        <v>2021</v>
      </c>
      <c r="K3208" s="139">
        <f t="shared" si="149"/>
        <v>1778108</v>
      </c>
    </row>
    <row r="3209" spans="2:11">
      <c r="B3209" s="137" t="s">
        <v>6049</v>
      </c>
      <c r="C3209" s="43" t="s">
        <v>3512</v>
      </c>
      <c r="D3209" s="46">
        <v>80</v>
      </c>
      <c r="E3209" s="24">
        <v>16883.712500000001</v>
      </c>
      <c r="F3209" s="19">
        <f t="shared" si="147"/>
        <v>1350697</v>
      </c>
      <c r="G3209" s="119">
        <v>780</v>
      </c>
      <c r="H3209" s="26">
        <v>0</v>
      </c>
      <c r="I3209" s="115">
        <f t="shared" si="148"/>
        <v>0</v>
      </c>
      <c r="J3209" s="117">
        <v>2021</v>
      </c>
      <c r="K3209" s="139">
        <f t="shared" si="149"/>
        <v>1350697</v>
      </c>
    </row>
    <row r="3210" spans="2:11">
      <c r="B3210" s="137" t="s">
        <v>3712</v>
      </c>
      <c r="C3210" s="43" t="s">
        <v>3512</v>
      </c>
      <c r="D3210" s="46">
        <v>270</v>
      </c>
      <c r="E3210" s="24">
        <v>8068.2629629629628</v>
      </c>
      <c r="F3210" s="19">
        <f t="shared" si="147"/>
        <v>2178431</v>
      </c>
      <c r="G3210" s="119">
        <v>2633</v>
      </c>
      <c r="H3210" s="26">
        <v>770.39650588682116</v>
      </c>
      <c r="I3210" s="115">
        <f t="shared" si="148"/>
        <v>2028454</v>
      </c>
      <c r="J3210" s="117">
        <v>2021</v>
      </c>
      <c r="K3210" s="139">
        <f t="shared" si="149"/>
        <v>4206885</v>
      </c>
    </row>
    <row r="3211" spans="2:11">
      <c r="B3211" s="137" t="s">
        <v>2211</v>
      </c>
      <c r="C3211" s="43" t="s">
        <v>102</v>
      </c>
      <c r="D3211" s="46">
        <v>140</v>
      </c>
      <c r="E3211" s="24">
        <v>3143.4428571428571</v>
      </c>
      <c r="F3211" s="19">
        <f t="shared" si="147"/>
        <v>440082</v>
      </c>
      <c r="G3211" s="119">
        <v>3024</v>
      </c>
      <c r="H3211" s="26">
        <v>248.93617724867724</v>
      </c>
      <c r="I3211" s="115">
        <f t="shared" si="148"/>
        <v>752783</v>
      </c>
      <c r="J3211" s="117">
        <v>2021</v>
      </c>
      <c r="K3211" s="139">
        <f t="shared" si="149"/>
        <v>1192865</v>
      </c>
    </row>
    <row r="3212" spans="2:11">
      <c r="B3212" s="137" t="s">
        <v>6050</v>
      </c>
      <c r="C3212" s="43" t="s">
        <v>102</v>
      </c>
      <c r="D3212" s="46">
        <v>270</v>
      </c>
      <c r="E3212" s="24">
        <v>6495.2259259259263</v>
      </c>
      <c r="F3212" s="19">
        <f t="shared" ref="F3212:F3275" si="150">IFERROR(D3212*E3212,0)</f>
        <v>1753711</v>
      </c>
      <c r="G3212" s="119">
        <v>5832</v>
      </c>
      <c r="H3212" s="26">
        <v>165.32098765432099</v>
      </c>
      <c r="I3212" s="115">
        <f t="shared" ref="I3212:I3275" si="151">IFERROR(G3212*H3212,"")</f>
        <v>964152</v>
      </c>
      <c r="J3212" s="117">
        <v>2021</v>
      </c>
      <c r="K3212" s="139">
        <f t="shared" ref="K3212:K3275" si="152">IFERROR(ROUND((F3212+I3212),0),0)</f>
        <v>2717863</v>
      </c>
    </row>
    <row r="3213" spans="2:11">
      <c r="B3213" s="137" t="s">
        <v>3713</v>
      </c>
      <c r="C3213" s="43" t="s">
        <v>3512</v>
      </c>
      <c r="D3213" s="46">
        <v>320</v>
      </c>
      <c r="E3213" s="24">
        <v>8068.2624999999998</v>
      </c>
      <c r="F3213" s="19">
        <f t="shared" si="150"/>
        <v>2581844</v>
      </c>
      <c r="G3213" s="119">
        <v>3120</v>
      </c>
      <c r="H3213" s="26">
        <v>770.54294871794866</v>
      </c>
      <c r="I3213" s="115">
        <f t="shared" si="151"/>
        <v>2404094</v>
      </c>
      <c r="J3213" s="117">
        <v>2021</v>
      </c>
      <c r="K3213" s="139">
        <f t="shared" si="152"/>
        <v>4985938</v>
      </c>
    </row>
    <row r="3214" spans="2:11">
      <c r="B3214" s="137" t="s">
        <v>3714</v>
      </c>
      <c r="C3214" s="43" t="s">
        <v>3512</v>
      </c>
      <c r="D3214" s="46">
        <v>560</v>
      </c>
      <c r="E3214" s="24">
        <v>8068.2624999999998</v>
      </c>
      <c r="F3214" s="19">
        <f t="shared" si="150"/>
        <v>4518227</v>
      </c>
      <c r="G3214" s="119">
        <v>5460</v>
      </c>
      <c r="H3214" s="26">
        <v>770.54304029304035</v>
      </c>
      <c r="I3214" s="115">
        <f t="shared" si="151"/>
        <v>4207165</v>
      </c>
      <c r="J3214" s="117">
        <v>2021</v>
      </c>
      <c r="K3214" s="139">
        <f t="shared" si="152"/>
        <v>8725392</v>
      </c>
    </row>
    <row r="3215" spans="2:11">
      <c r="B3215" s="137" t="s">
        <v>2212</v>
      </c>
      <c r="C3215" s="43" t="s">
        <v>980</v>
      </c>
      <c r="D3215" s="46">
        <v>250</v>
      </c>
      <c r="E3215" s="24">
        <v>14044.632</v>
      </c>
      <c r="F3215" s="19">
        <f t="shared" si="150"/>
        <v>3511158</v>
      </c>
      <c r="G3215" s="119">
        <v>2437.5</v>
      </c>
      <c r="H3215" s="26">
        <v>184.2814358974359</v>
      </c>
      <c r="I3215" s="115">
        <f t="shared" si="151"/>
        <v>449186</v>
      </c>
      <c r="J3215" s="117">
        <v>2021</v>
      </c>
      <c r="K3215" s="139">
        <f t="shared" si="152"/>
        <v>3960344</v>
      </c>
    </row>
    <row r="3216" spans="2:11">
      <c r="B3216" s="137" t="s">
        <v>2213</v>
      </c>
      <c r="C3216" s="43" t="s">
        <v>980</v>
      </c>
      <c r="D3216" s="46">
        <v>50</v>
      </c>
      <c r="E3216" s="24">
        <v>88011.04</v>
      </c>
      <c r="F3216" s="19">
        <f t="shared" si="150"/>
        <v>4400552</v>
      </c>
      <c r="G3216" s="119">
        <v>487.5</v>
      </c>
      <c r="H3216" s="26">
        <v>1091.92</v>
      </c>
      <c r="I3216" s="115">
        <f t="shared" si="151"/>
        <v>532311</v>
      </c>
      <c r="J3216" s="117">
        <v>2021</v>
      </c>
      <c r="K3216" s="139">
        <f t="shared" si="152"/>
        <v>4932863</v>
      </c>
    </row>
    <row r="3217" spans="2:11">
      <c r="B3217" s="137" t="s">
        <v>2214</v>
      </c>
      <c r="C3217" s="43" t="s">
        <v>1083</v>
      </c>
      <c r="D3217" s="46">
        <v>280</v>
      </c>
      <c r="E3217" s="24">
        <v>4210.5928571428567</v>
      </c>
      <c r="F3217" s="19">
        <f t="shared" si="150"/>
        <v>1178965.9999999998</v>
      </c>
      <c r="G3217" s="119">
        <v>5460</v>
      </c>
      <c r="H3217" s="26">
        <v>139.97069597069597</v>
      </c>
      <c r="I3217" s="115">
        <f t="shared" si="151"/>
        <v>764240</v>
      </c>
      <c r="J3217" s="117">
        <v>2021</v>
      </c>
      <c r="K3217" s="139">
        <f t="shared" si="152"/>
        <v>1943206</v>
      </c>
    </row>
    <row r="3218" spans="2:11">
      <c r="B3218" s="137" t="s">
        <v>6051</v>
      </c>
      <c r="C3218" s="43" t="s">
        <v>1083</v>
      </c>
      <c r="D3218" s="46">
        <v>110</v>
      </c>
      <c r="E3218" s="24">
        <v>8816.1</v>
      </c>
      <c r="F3218" s="19">
        <f t="shared" si="150"/>
        <v>969771</v>
      </c>
      <c r="G3218" s="119">
        <v>1072.5</v>
      </c>
      <c r="H3218" s="26">
        <v>331.36317016317014</v>
      </c>
      <c r="I3218" s="115">
        <f t="shared" si="151"/>
        <v>355387</v>
      </c>
      <c r="J3218" s="117">
        <v>2021</v>
      </c>
      <c r="K3218" s="139">
        <f t="shared" si="152"/>
        <v>1325158</v>
      </c>
    </row>
    <row r="3219" spans="2:11">
      <c r="B3219" s="137" t="s">
        <v>3715</v>
      </c>
      <c r="C3219" s="43" t="s">
        <v>3512</v>
      </c>
      <c r="D3219" s="46">
        <v>140</v>
      </c>
      <c r="E3219" s="24">
        <v>8068.2642857142855</v>
      </c>
      <c r="F3219" s="19">
        <f t="shared" si="150"/>
        <v>1129557</v>
      </c>
      <c r="G3219" s="119">
        <v>1365</v>
      </c>
      <c r="H3219" s="26">
        <v>770.54285714285709</v>
      </c>
      <c r="I3219" s="115">
        <f t="shared" si="151"/>
        <v>1051791</v>
      </c>
      <c r="J3219" s="117">
        <v>2021</v>
      </c>
      <c r="K3219" s="139">
        <f t="shared" si="152"/>
        <v>2181348</v>
      </c>
    </row>
    <row r="3220" spans="2:11">
      <c r="B3220" s="137" t="s">
        <v>3716</v>
      </c>
      <c r="C3220" s="43" t="s">
        <v>3512</v>
      </c>
      <c r="D3220" s="46">
        <v>370</v>
      </c>
      <c r="E3220" s="24">
        <v>8068.262162162162</v>
      </c>
      <c r="F3220" s="19">
        <f t="shared" si="150"/>
        <v>2985257</v>
      </c>
      <c r="G3220" s="119">
        <v>3608</v>
      </c>
      <c r="H3220" s="26">
        <v>770.43625277161857</v>
      </c>
      <c r="I3220" s="115">
        <f t="shared" si="151"/>
        <v>2779734</v>
      </c>
      <c r="J3220" s="117">
        <v>2021</v>
      </c>
      <c r="K3220" s="139">
        <f t="shared" si="152"/>
        <v>5764991</v>
      </c>
    </row>
    <row r="3221" spans="2:11">
      <c r="B3221" s="137" t="s">
        <v>3717</v>
      </c>
      <c r="C3221" s="43" t="s">
        <v>3512</v>
      </c>
      <c r="D3221" s="46">
        <v>550</v>
      </c>
      <c r="E3221" s="24">
        <v>8068.2618181818179</v>
      </c>
      <c r="F3221" s="19">
        <f t="shared" si="150"/>
        <v>4437544</v>
      </c>
      <c r="G3221" s="119">
        <v>5363</v>
      </c>
      <c r="H3221" s="26">
        <v>770.47119149729633</v>
      </c>
      <c r="I3221" s="115">
        <f t="shared" si="151"/>
        <v>4132037</v>
      </c>
      <c r="J3221" s="117">
        <v>2021</v>
      </c>
      <c r="K3221" s="139">
        <f t="shared" si="152"/>
        <v>8569581</v>
      </c>
    </row>
    <row r="3222" spans="2:11">
      <c r="B3222" s="137" t="s">
        <v>3718</v>
      </c>
      <c r="C3222" s="43" t="s">
        <v>3512</v>
      </c>
      <c r="D3222" s="46">
        <v>370</v>
      </c>
      <c r="E3222" s="24">
        <v>8068.262162162162</v>
      </c>
      <c r="F3222" s="19">
        <f t="shared" si="150"/>
        <v>2985257</v>
      </c>
      <c r="G3222" s="119">
        <v>3608</v>
      </c>
      <c r="H3222" s="26">
        <v>770.43625277161857</v>
      </c>
      <c r="I3222" s="115">
        <f t="shared" si="151"/>
        <v>2779734</v>
      </c>
      <c r="J3222" s="117">
        <v>2021</v>
      </c>
      <c r="K3222" s="139">
        <f t="shared" si="152"/>
        <v>5764991</v>
      </c>
    </row>
    <row r="3223" spans="2:11">
      <c r="B3223" s="137" t="s">
        <v>3719</v>
      </c>
      <c r="C3223" s="43" t="s">
        <v>3512</v>
      </c>
      <c r="D3223" s="46">
        <v>110</v>
      </c>
      <c r="E3223" s="24">
        <v>8068.2636363636366</v>
      </c>
      <c r="F3223" s="19">
        <f t="shared" si="150"/>
        <v>887509</v>
      </c>
      <c r="G3223" s="119">
        <v>1073</v>
      </c>
      <c r="H3223" s="26">
        <v>770.1835973904939</v>
      </c>
      <c r="I3223" s="115">
        <f t="shared" si="151"/>
        <v>826407</v>
      </c>
      <c r="J3223" s="117">
        <v>2021</v>
      </c>
      <c r="K3223" s="139">
        <f t="shared" si="152"/>
        <v>1713916</v>
      </c>
    </row>
    <row r="3224" spans="2:11">
      <c r="B3224" s="137" t="s">
        <v>2215</v>
      </c>
      <c r="C3224" s="43" t="s">
        <v>2216</v>
      </c>
      <c r="D3224" s="46">
        <v>490</v>
      </c>
      <c r="E3224" s="24">
        <v>6089.6979591836734</v>
      </c>
      <c r="F3224" s="19">
        <f t="shared" si="150"/>
        <v>2983952</v>
      </c>
      <c r="G3224" s="119">
        <v>4777.5</v>
      </c>
      <c r="H3224" s="26">
        <v>202.42281527995814</v>
      </c>
      <c r="I3224" s="115">
        <f t="shared" si="151"/>
        <v>967075</v>
      </c>
      <c r="J3224" s="117">
        <v>2021</v>
      </c>
      <c r="K3224" s="139">
        <f t="shared" si="152"/>
        <v>3951027</v>
      </c>
    </row>
    <row r="3225" spans="2:11">
      <c r="B3225" s="137" t="s">
        <v>6052</v>
      </c>
      <c r="C3225" s="43" t="s">
        <v>2217</v>
      </c>
      <c r="D3225" s="46">
        <v>510</v>
      </c>
      <c r="E3225" s="24">
        <v>3657.3588235294119</v>
      </c>
      <c r="F3225" s="19">
        <f t="shared" si="150"/>
        <v>1865253</v>
      </c>
      <c r="G3225" s="119">
        <v>4972.5</v>
      </c>
      <c r="H3225" s="26">
        <v>133.28486676721971</v>
      </c>
      <c r="I3225" s="115">
        <f t="shared" si="151"/>
        <v>662759</v>
      </c>
      <c r="J3225" s="117">
        <v>2021</v>
      </c>
      <c r="K3225" s="139">
        <f t="shared" si="152"/>
        <v>2528012</v>
      </c>
    </row>
    <row r="3226" spans="2:11">
      <c r="B3226" s="137" t="s">
        <v>2218</v>
      </c>
      <c r="C3226" s="43" t="s">
        <v>2216</v>
      </c>
      <c r="D3226" s="46">
        <v>490</v>
      </c>
      <c r="E3226" s="24">
        <v>6089.6979591836734</v>
      </c>
      <c r="F3226" s="19">
        <f t="shared" si="150"/>
        <v>2983952</v>
      </c>
      <c r="G3226" s="119">
        <v>4777.5</v>
      </c>
      <c r="H3226" s="26">
        <v>202.42281527995814</v>
      </c>
      <c r="I3226" s="115">
        <f t="shared" si="151"/>
        <v>967075</v>
      </c>
      <c r="J3226" s="117">
        <v>2021</v>
      </c>
      <c r="K3226" s="139">
        <f t="shared" si="152"/>
        <v>3951027</v>
      </c>
    </row>
    <row r="3227" spans="2:11">
      <c r="B3227" s="137" t="s">
        <v>2219</v>
      </c>
      <c r="C3227" s="43" t="s">
        <v>1080</v>
      </c>
      <c r="D3227" s="46">
        <v>40</v>
      </c>
      <c r="E3227" s="24">
        <v>1055.4000000000001</v>
      </c>
      <c r="F3227" s="19">
        <f t="shared" si="150"/>
        <v>42216</v>
      </c>
      <c r="G3227" s="119">
        <v>390</v>
      </c>
      <c r="H3227" s="26">
        <v>177.12564102564102</v>
      </c>
      <c r="I3227" s="115">
        <f t="shared" si="151"/>
        <v>69079</v>
      </c>
      <c r="J3227" s="117">
        <v>2021</v>
      </c>
      <c r="K3227" s="139">
        <f t="shared" si="152"/>
        <v>111295</v>
      </c>
    </row>
    <row r="3228" spans="2:11">
      <c r="B3228" s="137" t="s">
        <v>6053</v>
      </c>
      <c r="C3228" s="43" t="s">
        <v>3512</v>
      </c>
      <c r="D3228" s="46">
        <v>60</v>
      </c>
      <c r="E3228" s="24">
        <v>13285.266666666666</v>
      </c>
      <c r="F3228" s="19">
        <f t="shared" si="150"/>
        <v>797116</v>
      </c>
      <c r="G3228" s="119">
        <v>585</v>
      </c>
      <c r="H3228" s="26">
        <v>0</v>
      </c>
      <c r="I3228" s="115">
        <f t="shared" si="151"/>
        <v>0</v>
      </c>
      <c r="J3228" s="117">
        <v>2021</v>
      </c>
      <c r="K3228" s="139">
        <f t="shared" si="152"/>
        <v>797116</v>
      </c>
    </row>
    <row r="3229" spans="2:11">
      <c r="B3229" s="137" t="s">
        <v>2220</v>
      </c>
      <c r="C3229" s="43" t="s">
        <v>1083</v>
      </c>
      <c r="D3229" s="46">
        <v>230</v>
      </c>
      <c r="E3229" s="24">
        <v>6194.608695652174</v>
      </c>
      <c r="F3229" s="19">
        <f t="shared" si="150"/>
        <v>1424760</v>
      </c>
      <c r="G3229" s="119">
        <v>4485</v>
      </c>
      <c r="H3229" s="26">
        <v>151.82541806020066</v>
      </c>
      <c r="I3229" s="115">
        <f t="shared" si="151"/>
        <v>680937</v>
      </c>
      <c r="J3229" s="117">
        <v>2021</v>
      </c>
      <c r="K3229" s="139">
        <f t="shared" si="152"/>
        <v>2105697</v>
      </c>
    </row>
    <row r="3230" spans="2:11">
      <c r="B3230" s="137" t="s">
        <v>6054</v>
      </c>
      <c r="C3230" s="43" t="s">
        <v>3512</v>
      </c>
      <c r="D3230" s="46">
        <v>60</v>
      </c>
      <c r="E3230" s="24">
        <v>13285.266666666666</v>
      </c>
      <c r="F3230" s="19">
        <f t="shared" si="150"/>
        <v>797116</v>
      </c>
      <c r="G3230" s="119">
        <v>1170</v>
      </c>
      <c r="H3230" s="26">
        <v>0</v>
      </c>
      <c r="I3230" s="115">
        <f t="shared" si="151"/>
        <v>0</v>
      </c>
      <c r="J3230" s="117">
        <v>2021</v>
      </c>
      <c r="K3230" s="139">
        <f t="shared" si="152"/>
        <v>797116</v>
      </c>
    </row>
    <row r="3231" spans="2:11">
      <c r="B3231" s="137" t="s">
        <v>2221</v>
      </c>
      <c r="C3231" s="43" t="s">
        <v>1092</v>
      </c>
      <c r="D3231" s="46">
        <v>90</v>
      </c>
      <c r="E3231" s="24">
        <v>20448.455555555556</v>
      </c>
      <c r="F3231" s="19">
        <f t="shared" si="150"/>
        <v>1840361</v>
      </c>
      <c r="G3231" s="119">
        <v>877.5</v>
      </c>
      <c r="H3231" s="26">
        <v>553.44615384615383</v>
      </c>
      <c r="I3231" s="115">
        <f t="shared" si="151"/>
        <v>485649</v>
      </c>
      <c r="J3231" s="117">
        <v>2021</v>
      </c>
      <c r="K3231" s="139">
        <f t="shared" si="152"/>
        <v>2326010</v>
      </c>
    </row>
    <row r="3232" spans="2:11">
      <c r="B3232" s="137" t="s">
        <v>6055</v>
      </c>
      <c r="C3232" s="43" t="s">
        <v>1092</v>
      </c>
      <c r="D3232" s="46">
        <v>180</v>
      </c>
      <c r="E3232" s="24">
        <v>7295.2777777777774</v>
      </c>
      <c r="F3232" s="19">
        <f t="shared" si="150"/>
        <v>1313150</v>
      </c>
      <c r="G3232" s="119">
        <v>1755</v>
      </c>
      <c r="H3232" s="26">
        <v>276.72307692307692</v>
      </c>
      <c r="I3232" s="115">
        <f t="shared" si="151"/>
        <v>485649</v>
      </c>
      <c r="J3232" s="117">
        <v>2021</v>
      </c>
      <c r="K3232" s="139">
        <f t="shared" si="152"/>
        <v>1798799</v>
      </c>
    </row>
    <row r="3233" spans="2:11">
      <c r="B3233" s="137" t="s">
        <v>2222</v>
      </c>
      <c r="C3233" s="43" t="s">
        <v>1090</v>
      </c>
      <c r="D3233" s="46">
        <v>200</v>
      </c>
      <c r="E3233" s="24">
        <v>9770.8050000000003</v>
      </c>
      <c r="F3233" s="19">
        <f t="shared" si="150"/>
        <v>1954161</v>
      </c>
      <c r="G3233" s="119">
        <v>4320</v>
      </c>
      <c r="H3233" s="26">
        <v>247.01597222222222</v>
      </c>
      <c r="I3233" s="115">
        <f t="shared" si="151"/>
        <v>1067109</v>
      </c>
      <c r="J3233" s="117">
        <v>2021</v>
      </c>
      <c r="K3233" s="139">
        <f t="shared" si="152"/>
        <v>3021270</v>
      </c>
    </row>
    <row r="3234" spans="2:11">
      <c r="B3234" s="137" t="s">
        <v>6056</v>
      </c>
      <c r="C3234" s="43" t="s">
        <v>1090</v>
      </c>
      <c r="D3234" s="46">
        <v>210</v>
      </c>
      <c r="E3234" s="24">
        <v>8756.9476190476198</v>
      </c>
      <c r="F3234" s="19">
        <f t="shared" si="150"/>
        <v>1838959.0000000002</v>
      </c>
      <c r="G3234" s="119">
        <v>4536</v>
      </c>
      <c r="H3234" s="26">
        <v>298.87169312169311</v>
      </c>
      <c r="I3234" s="115">
        <f t="shared" si="151"/>
        <v>1355682</v>
      </c>
      <c r="J3234" s="117">
        <v>2021</v>
      </c>
      <c r="K3234" s="139">
        <f t="shared" si="152"/>
        <v>3194641</v>
      </c>
    </row>
    <row r="3235" spans="2:11">
      <c r="B3235" s="137" t="s">
        <v>6057</v>
      </c>
      <c r="C3235" s="43" t="s">
        <v>1090</v>
      </c>
      <c r="D3235" s="46">
        <v>50</v>
      </c>
      <c r="E3235" s="24">
        <v>2772.24</v>
      </c>
      <c r="F3235" s="19">
        <f t="shared" si="150"/>
        <v>138612</v>
      </c>
      <c r="G3235" s="119">
        <v>1080</v>
      </c>
      <c r="H3235" s="26">
        <v>430.22037037037035</v>
      </c>
      <c r="I3235" s="115">
        <f t="shared" si="151"/>
        <v>464638</v>
      </c>
      <c r="J3235" s="117">
        <v>2021</v>
      </c>
      <c r="K3235" s="139">
        <f t="shared" si="152"/>
        <v>603250</v>
      </c>
    </row>
    <row r="3236" spans="2:11">
      <c r="B3236" s="137" t="s">
        <v>6058</v>
      </c>
      <c r="C3236" s="43" t="s">
        <v>1090</v>
      </c>
      <c r="D3236" s="46">
        <v>100</v>
      </c>
      <c r="E3236" s="24">
        <v>3801.75</v>
      </c>
      <c r="F3236" s="19">
        <f t="shared" si="150"/>
        <v>380175</v>
      </c>
      <c r="G3236" s="119">
        <v>2160</v>
      </c>
      <c r="H3236" s="26">
        <v>215.11018518518517</v>
      </c>
      <c r="I3236" s="115">
        <f t="shared" si="151"/>
        <v>464638</v>
      </c>
      <c r="J3236" s="117">
        <v>2021</v>
      </c>
      <c r="K3236" s="139">
        <f t="shared" si="152"/>
        <v>844813</v>
      </c>
    </row>
    <row r="3237" spans="2:11">
      <c r="B3237" s="137" t="s">
        <v>6059</v>
      </c>
      <c r="C3237" s="43" t="s">
        <v>3512</v>
      </c>
      <c r="D3237" s="46">
        <v>100</v>
      </c>
      <c r="E3237" s="24">
        <v>16883.71</v>
      </c>
      <c r="F3237" s="19">
        <f t="shared" si="150"/>
        <v>1688371</v>
      </c>
      <c r="G3237" s="119">
        <v>975</v>
      </c>
      <c r="H3237" s="26">
        <v>0</v>
      </c>
      <c r="I3237" s="115">
        <f t="shared" si="151"/>
        <v>0</v>
      </c>
      <c r="J3237" s="117">
        <v>2021</v>
      </c>
      <c r="K3237" s="139">
        <f t="shared" si="152"/>
        <v>1688371</v>
      </c>
    </row>
    <row r="3238" spans="2:11">
      <c r="B3238" s="137" t="s">
        <v>6060</v>
      </c>
      <c r="C3238" s="43" t="s">
        <v>2223</v>
      </c>
      <c r="D3238" s="46">
        <v>360</v>
      </c>
      <c r="E3238" s="24">
        <v>3426.2277777777776</v>
      </c>
      <c r="F3238" s="19">
        <f t="shared" si="150"/>
        <v>1233442</v>
      </c>
      <c r="G3238" s="119">
        <v>3510</v>
      </c>
      <c r="H3238" s="26">
        <v>196.16153846153847</v>
      </c>
      <c r="I3238" s="115">
        <f t="shared" si="151"/>
        <v>688527</v>
      </c>
      <c r="J3238" s="117">
        <v>2021</v>
      </c>
      <c r="K3238" s="139">
        <f t="shared" si="152"/>
        <v>1921969</v>
      </c>
    </row>
    <row r="3239" spans="2:11">
      <c r="B3239" s="137" t="s">
        <v>6061</v>
      </c>
      <c r="C3239" s="43" t="s">
        <v>2223</v>
      </c>
      <c r="D3239" s="46">
        <v>590</v>
      </c>
      <c r="E3239" s="24">
        <v>2542.7915254237287</v>
      </c>
      <c r="F3239" s="19">
        <f t="shared" si="150"/>
        <v>1500247</v>
      </c>
      <c r="G3239" s="119">
        <v>5752.5</v>
      </c>
      <c r="H3239" s="26">
        <v>170.62685788787485</v>
      </c>
      <c r="I3239" s="115">
        <f t="shared" si="151"/>
        <v>981531.00000000012</v>
      </c>
      <c r="J3239" s="117">
        <v>2021</v>
      </c>
      <c r="K3239" s="139">
        <f t="shared" si="152"/>
        <v>2481778</v>
      </c>
    </row>
    <row r="3240" spans="2:11">
      <c r="B3240" s="137" t="s">
        <v>2225</v>
      </c>
      <c r="C3240" s="43" t="s">
        <v>2226</v>
      </c>
      <c r="D3240" s="46">
        <v>410</v>
      </c>
      <c r="E3240" s="24">
        <v>7662.4609756097561</v>
      </c>
      <c r="F3240" s="19">
        <f t="shared" si="150"/>
        <v>3141609</v>
      </c>
      <c r="G3240" s="119">
        <v>3997.5</v>
      </c>
      <c r="H3240" s="26">
        <v>167.48217636022514</v>
      </c>
      <c r="I3240" s="115">
        <f t="shared" si="151"/>
        <v>669510</v>
      </c>
      <c r="J3240" s="117">
        <v>2021</v>
      </c>
      <c r="K3240" s="139">
        <f t="shared" si="152"/>
        <v>3811119</v>
      </c>
    </row>
    <row r="3241" spans="2:11">
      <c r="B3241" s="137" t="s">
        <v>6062</v>
      </c>
      <c r="C3241" s="43" t="s">
        <v>2224</v>
      </c>
      <c r="D3241" s="46">
        <v>130</v>
      </c>
      <c r="E3241" s="24">
        <v>22364.361538461537</v>
      </c>
      <c r="F3241" s="19">
        <f t="shared" si="150"/>
        <v>2907367</v>
      </c>
      <c r="G3241" s="119">
        <v>1267.5</v>
      </c>
      <c r="H3241" s="26">
        <v>403.15818540433924</v>
      </c>
      <c r="I3241" s="115">
        <f t="shared" si="151"/>
        <v>511003</v>
      </c>
      <c r="J3241" s="117">
        <v>2021</v>
      </c>
      <c r="K3241" s="139">
        <f t="shared" si="152"/>
        <v>3418370</v>
      </c>
    </row>
    <row r="3242" spans="2:11">
      <c r="B3242" s="137" t="s">
        <v>2227</v>
      </c>
      <c r="C3242" s="43" t="s">
        <v>1098</v>
      </c>
      <c r="D3242" s="46">
        <v>60</v>
      </c>
      <c r="E3242" s="24">
        <v>12841.433333333332</v>
      </c>
      <c r="F3242" s="19">
        <f t="shared" si="150"/>
        <v>770486</v>
      </c>
      <c r="G3242" s="119">
        <v>1296</v>
      </c>
      <c r="H3242" s="26">
        <v>365.28626543209879</v>
      </c>
      <c r="I3242" s="115">
        <f t="shared" si="151"/>
        <v>473411</v>
      </c>
      <c r="J3242" s="117">
        <v>2021</v>
      </c>
      <c r="K3242" s="139">
        <f t="shared" si="152"/>
        <v>1243897</v>
      </c>
    </row>
    <row r="3243" spans="2:11">
      <c r="B3243" s="137" t="s">
        <v>2228</v>
      </c>
      <c r="C3243" s="43" t="s">
        <v>2226</v>
      </c>
      <c r="D3243" s="46">
        <v>410</v>
      </c>
      <c r="E3243" s="24">
        <v>7662.4609756097561</v>
      </c>
      <c r="F3243" s="19">
        <f t="shared" si="150"/>
        <v>3141609</v>
      </c>
      <c r="G3243" s="119">
        <v>3997.5</v>
      </c>
      <c r="H3243" s="26">
        <v>167.48217636022514</v>
      </c>
      <c r="I3243" s="115">
        <f t="shared" si="151"/>
        <v>669510</v>
      </c>
      <c r="J3243" s="117">
        <v>2021</v>
      </c>
      <c r="K3243" s="139">
        <f t="shared" si="152"/>
        <v>3811119</v>
      </c>
    </row>
    <row r="3244" spans="2:11">
      <c r="B3244" s="137" t="s">
        <v>6063</v>
      </c>
      <c r="C3244" s="43" t="s">
        <v>1098</v>
      </c>
      <c r="D3244" s="46">
        <v>130</v>
      </c>
      <c r="E3244" s="24">
        <v>7143.0153846153844</v>
      </c>
      <c r="F3244" s="19">
        <f t="shared" si="150"/>
        <v>928592</v>
      </c>
      <c r="G3244" s="119">
        <v>2808</v>
      </c>
      <c r="H3244" s="26">
        <v>160.2610398860399</v>
      </c>
      <c r="I3244" s="115">
        <f t="shared" si="151"/>
        <v>450013</v>
      </c>
      <c r="J3244" s="117">
        <v>2021</v>
      </c>
      <c r="K3244" s="139">
        <f t="shared" si="152"/>
        <v>1378605</v>
      </c>
    </row>
    <row r="3245" spans="2:11">
      <c r="B3245" s="137" t="s">
        <v>6064</v>
      </c>
      <c r="C3245" s="43" t="s">
        <v>2229</v>
      </c>
      <c r="D3245" s="46">
        <v>1330</v>
      </c>
      <c r="E3245" s="24">
        <v>4997.5150375939847</v>
      </c>
      <c r="F3245" s="19">
        <f t="shared" si="150"/>
        <v>6646695</v>
      </c>
      <c r="G3245" s="119">
        <v>28728</v>
      </c>
      <c r="H3245" s="26">
        <v>157.01381927039822</v>
      </c>
      <c r="I3245" s="115">
        <f t="shared" si="151"/>
        <v>4510693</v>
      </c>
      <c r="J3245" s="117">
        <v>2021</v>
      </c>
      <c r="K3245" s="139">
        <f t="shared" si="152"/>
        <v>11157388</v>
      </c>
    </row>
    <row r="3246" spans="2:11">
      <c r="B3246" s="137" t="s">
        <v>6065</v>
      </c>
      <c r="C3246" s="43" t="s">
        <v>2229</v>
      </c>
      <c r="D3246" s="46">
        <v>310</v>
      </c>
      <c r="E3246" s="24">
        <v>11493.603225806452</v>
      </c>
      <c r="F3246" s="19">
        <f t="shared" si="150"/>
        <v>3563017</v>
      </c>
      <c r="G3246" s="119">
        <v>6696</v>
      </c>
      <c r="H3246" s="26">
        <v>277.40292712066906</v>
      </c>
      <c r="I3246" s="115">
        <f t="shared" si="151"/>
        <v>1857490</v>
      </c>
      <c r="J3246" s="117">
        <v>2021</v>
      </c>
      <c r="K3246" s="139">
        <f t="shared" si="152"/>
        <v>5420507</v>
      </c>
    </row>
    <row r="3247" spans="2:11">
      <c r="B3247" s="137" t="s">
        <v>2230</v>
      </c>
      <c r="C3247" s="43" t="s">
        <v>1163</v>
      </c>
      <c r="D3247" s="46">
        <v>430</v>
      </c>
      <c r="E3247" s="24">
        <v>5986.7581395348834</v>
      </c>
      <c r="F3247" s="19">
        <f t="shared" si="150"/>
        <v>2574306</v>
      </c>
      <c r="G3247" s="119">
        <v>10277</v>
      </c>
      <c r="H3247" s="26">
        <v>164.598910187798</v>
      </c>
      <c r="I3247" s="115">
        <f t="shared" si="151"/>
        <v>1691583</v>
      </c>
      <c r="J3247" s="117">
        <v>2021</v>
      </c>
      <c r="K3247" s="139">
        <f t="shared" si="152"/>
        <v>4265889</v>
      </c>
    </row>
    <row r="3248" spans="2:11">
      <c r="B3248" s="137" t="s">
        <v>2231</v>
      </c>
      <c r="C3248" s="43" t="s">
        <v>1163</v>
      </c>
      <c r="D3248" s="46">
        <v>100</v>
      </c>
      <c r="E3248" s="24">
        <v>2819.95</v>
      </c>
      <c r="F3248" s="19">
        <f t="shared" si="150"/>
        <v>281995</v>
      </c>
      <c r="G3248" s="119">
        <v>2390</v>
      </c>
      <c r="H3248" s="26">
        <v>111.80376569037657</v>
      </c>
      <c r="I3248" s="115">
        <f t="shared" si="151"/>
        <v>267211</v>
      </c>
      <c r="J3248" s="117">
        <v>2021</v>
      </c>
      <c r="K3248" s="139">
        <f t="shared" si="152"/>
        <v>549206</v>
      </c>
    </row>
    <row r="3249" spans="2:11">
      <c r="B3249" s="137" t="s">
        <v>2232</v>
      </c>
      <c r="C3249" s="43" t="s">
        <v>1165</v>
      </c>
      <c r="D3249" s="46">
        <v>180</v>
      </c>
      <c r="E3249" s="24">
        <v>9565.1555555555551</v>
      </c>
      <c r="F3249" s="19">
        <f t="shared" si="150"/>
        <v>1721728</v>
      </c>
      <c r="G3249" s="119">
        <v>1755</v>
      </c>
      <c r="H3249" s="26">
        <v>400.68319088319089</v>
      </c>
      <c r="I3249" s="115">
        <f t="shared" si="151"/>
        <v>703199</v>
      </c>
      <c r="J3249" s="117">
        <v>2021</v>
      </c>
      <c r="K3249" s="139">
        <f t="shared" si="152"/>
        <v>2424927</v>
      </c>
    </row>
    <row r="3250" spans="2:11">
      <c r="B3250" s="137" t="s">
        <v>6066</v>
      </c>
      <c r="C3250" s="43" t="s">
        <v>1165</v>
      </c>
      <c r="D3250" s="46">
        <v>280</v>
      </c>
      <c r="E3250" s="24">
        <v>7528.1785714285716</v>
      </c>
      <c r="F3250" s="19">
        <f t="shared" si="150"/>
        <v>2107890</v>
      </c>
      <c r="G3250" s="119">
        <v>2730</v>
      </c>
      <c r="H3250" s="26">
        <v>381.18131868131866</v>
      </c>
      <c r="I3250" s="115">
        <f t="shared" si="151"/>
        <v>1040624.9999999999</v>
      </c>
      <c r="J3250" s="117">
        <v>2021</v>
      </c>
      <c r="K3250" s="139">
        <f t="shared" si="152"/>
        <v>3148515</v>
      </c>
    </row>
    <row r="3251" spans="2:11">
      <c r="B3251" s="137" t="s">
        <v>6067</v>
      </c>
      <c r="C3251" s="43" t="s">
        <v>2233</v>
      </c>
      <c r="D3251" s="46">
        <v>1110</v>
      </c>
      <c r="E3251" s="24">
        <v>5638.3144144144144</v>
      </c>
      <c r="F3251" s="19">
        <f t="shared" si="150"/>
        <v>6258529</v>
      </c>
      <c r="G3251" s="119">
        <v>10822.5</v>
      </c>
      <c r="H3251" s="26">
        <v>239.97458997458997</v>
      </c>
      <c r="I3251" s="115">
        <f t="shared" si="151"/>
        <v>2597125</v>
      </c>
      <c r="J3251" s="117">
        <v>2021</v>
      </c>
      <c r="K3251" s="139">
        <f t="shared" si="152"/>
        <v>8855654</v>
      </c>
    </row>
    <row r="3252" spans="2:11">
      <c r="B3252" s="137" t="s">
        <v>3720</v>
      </c>
      <c r="C3252" s="43" t="s">
        <v>3512</v>
      </c>
      <c r="D3252" s="46">
        <v>380</v>
      </c>
      <c r="E3252" s="24">
        <v>8068.2631578947367</v>
      </c>
      <c r="F3252" s="19">
        <f t="shared" si="150"/>
        <v>3065940</v>
      </c>
      <c r="G3252" s="119">
        <v>3705</v>
      </c>
      <c r="H3252" s="26">
        <v>770.54304993252367</v>
      </c>
      <c r="I3252" s="115">
        <f t="shared" si="151"/>
        <v>2854862</v>
      </c>
      <c r="J3252" s="117">
        <v>2021</v>
      </c>
      <c r="K3252" s="139">
        <f t="shared" si="152"/>
        <v>5920802</v>
      </c>
    </row>
    <row r="3253" spans="2:11">
      <c r="B3253" s="137" t="s">
        <v>2234</v>
      </c>
      <c r="C3253" s="43" t="s">
        <v>112</v>
      </c>
      <c r="D3253" s="46">
        <v>170</v>
      </c>
      <c r="E3253" s="24">
        <v>2621.5058823529412</v>
      </c>
      <c r="F3253" s="19">
        <f t="shared" si="150"/>
        <v>445656</v>
      </c>
      <c r="G3253" s="119">
        <v>1657.5</v>
      </c>
      <c r="H3253" s="26">
        <v>481.72669683257919</v>
      </c>
      <c r="I3253" s="115">
        <f t="shared" si="151"/>
        <v>798462</v>
      </c>
      <c r="J3253" s="117">
        <v>2021</v>
      </c>
      <c r="K3253" s="139">
        <f t="shared" si="152"/>
        <v>1244118</v>
      </c>
    </row>
    <row r="3254" spans="2:11">
      <c r="B3254" s="137" t="s">
        <v>2235</v>
      </c>
      <c r="C3254" s="43" t="s">
        <v>112</v>
      </c>
      <c r="D3254" s="46">
        <v>230</v>
      </c>
      <c r="E3254" s="24">
        <v>3663.7956521739129</v>
      </c>
      <c r="F3254" s="19">
        <f t="shared" si="150"/>
        <v>842673</v>
      </c>
      <c r="G3254" s="119">
        <v>2242.5</v>
      </c>
      <c r="H3254" s="26">
        <v>311.73021181716831</v>
      </c>
      <c r="I3254" s="115">
        <f t="shared" si="151"/>
        <v>699054.99999999988</v>
      </c>
      <c r="J3254" s="117">
        <v>2021</v>
      </c>
      <c r="K3254" s="139">
        <f t="shared" si="152"/>
        <v>1541728</v>
      </c>
    </row>
    <row r="3255" spans="2:11">
      <c r="B3255" s="137" t="s">
        <v>2236</v>
      </c>
      <c r="C3255" s="43" t="s">
        <v>112</v>
      </c>
      <c r="D3255" s="46">
        <v>530</v>
      </c>
      <c r="E3255" s="24">
        <v>4584.3245283018869</v>
      </c>
      <c r="F3255" s="19">
        <f t="shared" si="150"/>
        <v>2429692</v>
      </c>
      <c r="G3255" s="119">
        <v>5167.5</v>
      </c>
      <c r="H3255" s="26">
        <v>410.51881954523463</v>
      </c>
      <c r="I3255" s="115">
        <f t="shared" si="151"/>
        <v>2121356</v>
      </c>
      <c r="J3255" s="117">
        <v>2021</v>
      </c>
      <c r="K3255" s="139">
        <f t="shared" si="152"/>
        <v>4551048</v>
      </c>
    </row>
    <row r="3256" spans="2:11">
      <c r="B3256" s="137" t="s">
        <v>6068</v>
      </c>
      <c r="C3256" s="43" t="s">
        <v>112</v>
      </c>
      <c r="D3256" s="46">
        <v>340</v>
      </c>
      <c r="E3256" s="24">
        <v>5264.8411764705879</v>
      </c>
      <c r="F3256" s="19">
        <f t="shared" si="150"/>
        <v>1790046</v>
      </c>
      <c r="G3256" s="119">
        <v>3315</v>
      </c>
      <c r="H3256" s="26">
        <v>466.63951734539972</v>
      </c>
      <c r="I3256" s="115">
        <f t="shared" si="151"/>
        <v>1546910</v>
      </c>
      <c r="J3256" s="117">
        <v>2021</v>
      </c>
      <c r="K3256" s="139">
        <f t="shared" si="152"/>
        <v>3336956</v>
      </c>
    </row>
    <row r="3257" spans="2:11">
      <c r="B3257" s="137" t="s">
        <v>6069</v>
      </c>
      <c r="C3257" s="43" t="s">
        <v>112</v>
      </c>
      <c r="D3257" s="46">
        <v>410</v>
      </c>
      <c r="E3257" s="24">
        <v>8259.9536585365859</v>
      </c>
      <c r="F3257" s="19">
        <f t="shared" si="150"/>
        <v>3386581</v>
      </c>
      <c r="G3257" s="119">
        <v>7995</v>
      </c>
      <c r="H3257" s="26">
        <v>240.11244527829894</v>
      </c>
      <c r="I3257" s="115">
        <f t="shared" si="151"/>
        <v>1919699</v>
      </c>
      <c r="J3257" s="117">
        <v>2021</v>
      </c>
      <c r="K3257" s="139">
        <f t="shared" si="152"/>
        <v>5306280</v>
      </c>
    </row>
    <row r="3258" spans="2:11">
      <c r="B3258" s="137" t="s">
        <v>6070</v>
      </c>
      <c r="C3258" s="43" t="s">
        <v>112</v>
      </c>
      <c r="D3258" s="46">
        <v>430</v>
      </c>
      <c r="E3258" s="24">
        <v>18488.493023255814</v>
      </c>
      <c r="F3258" s="19">
        <f t="shared" si="150"/>
        <v>7950052</v>
      </c>
      <c r="G3258" s="119">
        <v>8385</v>
      </c>
      <c r="H3258" s="26">
        <v>147.87644603458557</v>
      </c>
      <c r="I3258" s="115">
        <f t="shared" si="151"/>
        <v>1239944</v>
      </c>
      <c r="J3258" s="117">
        <v>2021</v>
      </c>
      <c r="K3258" s="139">
        <f t="shared" si="152"/>
        <v>9189996</v>
      </c>
    </row>
    <row r="3259" spans="2:11">
      <c r="B3259" s="137" t="s">
        <v>2237</v>
      </c>
      <c r="C3259" s="43" t="s">
        <v>1207</v>
      </c>
      <c r="D3259" s="46">
        <v>820</v>
      </c>
      <c r="E3259" s="24">
        <v>2639.3621951219511</v>
      </c>
      <c r="F3259" s="19">
        <f t="shared" si="150"/>
        <v>2164277</v>
      </c>
      <c r="G3259" s="119">
        <v>7995</v>
      </c>
      <c r="H3259" s="26">
        <v>220.11457160725453</v>
      </c>
      <c r="I3259" s="115">
        <f t="shared" si="151"/>
        <v>1759816</v>
      </c>
      <c r="J3259" s="117">
        <v>2021</v>
      </c>
      <c r="K3259" s="139">
        <f t="shared" si="152"/>
        <v>3924093</v>
      </c>
    </row>
    <row r="3260" spans="2:11">
      <c r="B3260" s="137" t="s">
        <v>2238</v>
      </c>
      <c r="C3260" s="43" t="s">
        <v>1207</v>
      </c>
      <c r="D3260" s="46">
        <v>410</v>
      </c>
      <c r="E3260" s="24">
        <v>4740.339024390244</v>
      </c>
      <c r="F3260" s="19">
        <f t="shared" si="150"/>
        <v>1943539</v>
      </c>
      <c r="G3260" s="119">
        <v>3997.5</v>
      </c>
      <c r="H3260" s="26">
        <v>594.97711069418392</v>
      </c>
      <c r="I3260" s="115">
        <f t="shared" si="151"/>
        <v>2378421</v>
      </c>
      <c r="J3260" s="117">
        <v>2021</v>
      </c>
      <c r="K3260" s="139">
        <f t="shared" si="152"/>
        <v>4321960</v>
      </c>
    </row>
    <row r="3261" spans="2:11">
      <c r="B3261" s="137" t="s">
        <v>2239</v>
      </c>
      <c r="C3261" s="43" t="s">
        <v>1207</v>
      </c>
      <c r="D3261" s="46">
        <v>410</v>
      </c>
      <c r="E3261" s="24">
        <v>5998.2390243902437</v>
      </c>
      <c r="F3261" s="19">
        <f t="shared" si="150"/>
        <v>2459278</v>
      </c>
      <c r="G3261" s="119">
        <v>3997.5</v>
      </c>
      <c r="H3261" s="26">
        <v>274.69793621013133</v>
      </c>
      <c r="I3261" s="115">
        <f t="shared" si="151"/>
        <v>1098105</v>
      </c>
      <c r="J3261" s="117">
        <v>2021</v>
      </c>
      <c r="K3261" s="139">
        <f t="shared" si="152"/>
        <v>3557383</v>
      </c>
    </row>
    <row r="3262" spans="2:11">
      <c r="B3262" s="137" t="s">
        <v>6071</v>
      </c>
      <c r="C3262" s="43" t="s">
        <v>2240</v>
      </c>
      <c r="D3262" s="46">
        <v>450</v>
      </c>
      <c r="E3262" s="24">
        <v>1626.2933333333333</v>
      </c>
      <c r="F3262" s="19">
        <f t="shared" si="150"/>
        <v>731832</v>
      </c>
      <c r="G3262" s="119">
        <v>4387.5</v>
      </c>
      <c r="H3262" s="26">
        <v>60.951111111111111</v>
      </c>
      <c r="I3262" s="115">
        <f t="shared" si="151"/>
        <v>267423</v>
      </c>
      <c r="J3262" s="117">
        <v>2021</v>
      </c>
      <c r="K3262" s="139">
        <f t="shared" si="152"/>
        <v>999255</v>
      </c>
    </row>
    <row r="3263" spans="2:11">
      <c r="B3263" s="137" t="s">
        <v>6072</v>
      </c>
      <c r="C3263" s="43" t="s">
        <v>2241</v>
      </c>
      <c r="D3263" s="46">
        <v>1210</v>
      </c>
      <c r="E3263" s="24">
        <v>623.14545454545453</v>
      </c>
      <c r="F3263" s="19">
        <f t="shared" si="150"/>
        <v>754006</v>
      </c>
      <c r="G3263" s="119">
        <v>11797.5</v>
      </c>
      <c r="H3263" s="26">
        <v>188.27251536342445</v>
      </c>
      <c r="I3263" s="115">
        <f t="shared" si="151"/>
        <v>2221145</v>
      </c>
      <c r="J3263" s="117">
        <v>2021</v>
      </c>
      <c r="K3263" s="139">
        <f t="shared" si="152"/>
        <v>2975151</v>
      </c>
    </row>
    <row r="3264" spans="2:11">
      <c r="B3264" s="137" t="s">
        <v>2242</v>
      </c>
      <c r="C3264" s="43" t="s">
        <v>2243</v>
      </c>
      <c r="D3264" s="46">
        <v>120</v>
      </c>
      <c r="E3264" s="24">
        <v>1858.9833333333333</v>
      </c>
      <c r="F3264" s="19">
        <f t="shared" si="150"/>
        <v>223078</v>
      </c>
      <c r="G3264" s="119">
        <v>1170</v>
      </c>
      <c r="H3264" s="26">
        <v>218.20256410256411</v>
      </c>
      <c r="I3264" s="115">
        <f t="shared" si="151"/>
        <v>255297</v>
      </c>
      <c r="J3264" s="117">
        <v>2021</v>
      </c>
      <c r="K3264" s="139">
        <f t="shared" si="152"/>
        <v>478375</v>
      </c>
    </row>
    <row r="3265" spans="2:11">
      <c r="B3265" s="137" t="s">
        <v>6073</v>
      </c>
      <c r="C3265" s="43" t="s">
        <v>2243</v>
      </c>
      <c r="D3265" s="46">
        <v>520</v>
      </c>
      <c r="E3265" s="24">
        <v>4394.6115384615387</v>
      </c>
      <c r="F3265" s="19">
        <f t="shared" si="150"/>
        <v>2285198</v>
      </c>
      <c r="G3265" s="119">
        <v>5070</v>
      </c>
      <c r="H3265" s="26">
        <v>223.25759368836293</v>
      </c>
      <c r="I3265" s="115">
        <f t="shared" si="151"/>
        <v>1131916</v>
      </c>
      <c r="J3265" s="117">
        <v>2021</v>
      </c>
      <c r="K3265" s="139">
        <f t="shared" si="152"/>
        <v>3417114</v>
      </c>
    </row>
    <row r="3266" spans="2:11">
      <c r="B3266" s="137" t="s">
        <v>2244</v>
      </c>
      <c r="C3266" s="43" t="s">
        <v>2243</v>
      </c>
      <c r="D3266" s="46">
        <v>120</v>
      </c>
      <c r="E3266" s="24">
        <v>1858.9833333333333</v>
      </c>
      <c r="F3266" s="19">
        <f t="shared" si="150"/>
        <v>223078</v>
      </c>
      <c r="G3266" s="119">
        <v>1170</v>
      </c>
      <c r="H3266" s="26">
        <v>218.20256410256411</v>
      </c>
      <c r="I3266" s="115">
        <f t="shared" si="151"/>
        <v>255297</v>
      </c>
      <c r="J3266" s="117">
        <v>2021</v>
      </c>
      <c r="K3266" s="139">
        <f t="shared" si="152"/>
        <v>478375</v>
      </c>
    </row>
    <row r="3267" spans="2:11">
      <c r="B3267" s="137" t="s">
        <v>2245</v>
      </c>
      <c r="C3267" s="43" t="s">
        <v>2243</v>
      </c>
      <c r="D3267" s="46">
        <v>990</v>
      </c>
      <c r="E3267" s="24">
        <v>2058.378787878788</v>
      </c>
      <c r="F3267" s="19">
        <f t="shared" si="150"/>
        <v>2037795</v>
      </c>
      <c r="G3267" s="119">
        <v>9652.5</v>
      </c>
      <c r="H3267" s="26">
        <v>214.16534576534576</v>
      </c>
      <c r="I3267" s="115">
        <f t="shared" si="151"/>
        <v>2067231</v>
      </c>
      <c r="J3267" s="117">
        <v>2021</v>
      </c>
      <c r="K3267" s="139">
        <f t="shared" si="152"/>
        <v>4105026</v>
      </c>
    </row>
    <row r="3268" spans="2:11">
      <c r="B3268" s="137" t="s">
        <v>6074</v>
      </c>
      <c r="C3268" s="43" t="s">
        <v>1098</v>
      </c>
      <c r="D3268" s="46">
        <v>340</v>
      </c>
      <c r="E3268" s="24">
        <v>7977.6823529411768</v>
      </c>
      <c r="F3268" s="19">
        <f t="shared" si="150"/>
        <v>2712412</v>
      </c>
      <c r="G3268" s="119">
        <v>7344</v>
      </c>
      <c r="H3268" s="26">
        <v>151.95288671023965</v>
      </c>
      <c r="I3268" s="115">
        <f t="shared" si="151"/>
        <v>1115942</v>
      </c>
      <c r="J3268" s="117">
        <v>2021</v>
      </c>
      <c r="K3268" s="139">
        <f t="shared" si="152"/>
        <v>3828354</v>
      </c>
    </row>
    <row r="3269" spans="2:11">
      <c r="B3269" s="137" t="s">
        <v>6075</v>
      </c>
      <c r="C3269" s="43" t="s">
        <v>1098</v>
      </c>
      <c r="D3269" s="46">
        <v>190</v>
      </c>
      <c r="E3269" s="24">
        <v>6287.878947368421</v>
      </c>
      <c r="F3269" s="19">
        <f t="shared" si="150"/>
        <v>1194697</v>
      </c>
      <c r="G3269" s="119">
        <v>4104</v>
      </c>
      <c r="H3269" s="26">
        <v>153.42690058479533</v>
      </c>
      <c r="I3269" s="115">
        <f t="shared" si="151"/>
        <v>629664</v>
      </c>
      <c r="J3269" s="117">
        <v>2021</v>
      </c>
      <c r="K3269" s="139">
        <f t="shared" si="152"/>
        <v>1824361</v>
      </c>
    </row>
    <row r="3270" spans="2:11">
      <c r="B3270" s="137" t="s">
        <v>2246</v>
      </c>
      <c r="C3270" s="43" t="s">
        <v>1107</v>
      </c>
      <c r="D3270" s="46">
        <v>260</v>
      </c>
      <c r="E3270" s="24">
        <v>6620.3538461538465</v>
      </c>
      <c r="F3270" s="19">
        <f t="shared" si="150"/>
        <v>1721292</v>
      </c>
      <c r="G3270" s="119">
        <v>2535</v>
      </c>
      <c r="H3270" s="26">
        <v>268.4485207100592</v>
      </c>
      <c r="I3270" s="115">
        <f t="shared" si="151"/>
        <v>680517.00000000012</v>
      </c>
      <c r="J3270" s="117">
        <v>2021</v>
      </c>
      <c r="K3270" s="139">
        <f t="shared" si="152"/>
        <v>2401809</v>
      </c>
    </row>
    <row r="3271" spans="2:11">
      <c r="B3271" s="137" t="s">
        <v>6076</v>
      </c>
      <c r="C3271" s="43" t="s">
        <v>1107</v>
      </c>
      <c r="D3271" s="46">
        <v>70</v>
      </c>
      <c r="E3271" s="24">
        <v>2850.2571428571428</v>
      </c>
      <c r="F3271" s="19">
        <f t="shared" si="150"/>
        <v>199518</v>
      </c>
      <c r="G3271" s="119">
        <v>682.5</v>
      </c>
      <c r="H3271" s="26">
        <v>417.54578754578756</v>
      </c>
      <c r="I3271" s="115">
        <f t="shared" si="151"/>
        <v>284975</v>
      </c>
      <c r="J3271" s="117">
        <v>2021</v>
      </c>
      <c r="K3271" s="139">
        <f t="shared" si="152"/>
        <v>484493</v>
      </c>
    </row>
    <row r="3272" spans="2:11">
      <c r="B3272" s="137" t="s">
        <v>2247</v>
      </c>
      <c r="C3272" s="43" t="s">
        <v>2248</v>
      </c>
      <c r="D3272" s="46">
        <v>260</v>
      </c>
      <c r="E3272" s="24">
        <v>33015.788461538461</v>
      </c>
      <c r="F3272" s="19">
        <f t="shared" si="150"/>
        <v>8584105</v>
      </c>
      <c r="G3272" s="119">
        <v>2535</v>
      </c>
      <c r="H3272" s="26">
        <v>321.08205128205128</v>
      </c>
      <c r="I3272" s="115">
        <f t="shared" si="151"/>
        <v>813943</v>
      </c>
      <c r="J3272" s="117">
        <v>2021</v>
      </c>
      <c r="K3272" s="139">
        <f t="shared" si="152"/>
        <v>9398048</v>
      </c>
    </row>
    <row r="3273" spans="2:11">
      <c r="B3273" s="137" t="s">
        <v>6077</v>
      </c>
      <c r="C3273" s="43" t="s">
        <v>2248</v>
      </c>
      <c r="D3273" s="46">
        <v>370</v>
      </c>
      <c r="E3273" s="24">
        <v>9614.7810810810806</v>
      </c>
      <c r="F3273" s="19">
        <f t="shared" si="150"/>
        <v>3557469</v>
      </c>
      <c r="G3273" s="119">
        <v>3607.5</v>
      </c>
      <c r="H3273" s="26">
        <v>213.06417186417187</v>
      </c>
      <c r="I3273" s="115">
        <f t="shared" si="151"/>
        <v>768629</v>
      </c>
      <c r="J3273" s="117">
        <v>2021</v>
      </c>
      <c r="K3273" s="139">
        <f t="shared" si="152"/>
        <v>4326098</v>
      </c>
    </row>
    <row r="3274" spans="2:11">
      <c r="B3274" s="137" t="s">
        <v>6078</v>
      </c>
      <c r="C3274" s="43" t="s">
        <v>3512</v>
      </c>
      <c r="D3274" s="46">
        <v>130</v>
      </c>
      <c r="E3274" s="24">
        <v>16883.707692307693</v>
      </c>
      <c r="F3274" s="19">
        <f t="shared" si="150"/>
        <v>2194882</v>
      </c>
      <c r="G3274" s="119">
        <v>1267.5</v>
      </c>
      <c r="H3274" s="26">
        <v>0</v>
      </c>
      <c r="I3274" s="115">
        <f t="shared" si="151"/>
        <v>0</v>
      </c>
      <c r="J3274" s="117">
        <v>2021</v>
      </c>
      <c r="K3274" s="139">
        <f t="shared" si="152"/>
        <v>2194882</v>
      </c>
    </row>
    <row r="3275" spans="2:11">
      <c r="B3275" s="137" t="s">
        <v>2249</v>
      </c>
      <c r="C3275" s="43" t="s">
        <v>2248</v>
      </c>
      <c r="D3275" s="46">
        <v>410</v>
      </c>
      <c r="E3275" s="24">
        <v>4680.4390243902435</v>
      </c>
      <c r="F3275" s="19">
        <f t="shared" si="150"/>
        <v>1918979.9999999998</v>
      </c>
      <c r="G3275" s="119">
        <v>3997.5</v>
      </c>
      <c r="H3275" s="26">
        <v>34.40300187617261</v>
      </c>
      <c r="I3275" s="115">
        <f t="shared" si="151"/>
        <v>137526</v>
      </c>
      <c r="J3275" s="117">
        <v>2021</v>
      </c>
      <c r="K3275" s="139">
        <f t="shared" si="152"/>
        <v>2056506</v>
      </c>
    </row>
    <row r="3276" spans="2:11">
      <c r="B3276" s="137" t="s">
        <v>6079</v>
      </c>
      <c r="C3276" s="43" t="s">
        <v>3512</v>
      </c>
      <c r="D3276" s="46">
        <v>80</v>
      </c>
      <c r="E3276" s="24">
        <v>16883.712500000001</v>
      </c>
      <c r="F3276" s="19">
        <f t="shared" ref="F3276:F3339" si="153">IFERROR(D3276*E3276,0)</f>
        <v>1350697</v>
      </c>
      <c r="G3276" s="119">
        <v>780</v>
      </c>
      <c r="H3276" s="26">
        <v>0</v>
      </c>
      <c r="I3276" s="115">
        <f t="shared" ref="I3276:I3339" si="154">IFERROR(G3276*H3276,"")</f>
        <v>0</v>
      </c>
      <c r="J3276" s="117">
        <v>2021</v>
      </c>
      <c r="K3276" s="139">
        <f t="shared" ref="K3276:K3339" si="155">IFERROR(ROUND((F3276+I3276),0),0)</f>
        <v>1350697</v>
      </c>
    </row>
    <row r="3277" spans="2:11">
      <c r="B3277" s="137" t="s">
        <v>6080</v>
      </c>
      <c r="C3277" s="43" t="s">
        <v>3512</v>
      </c>
      <c r="D3277" s="46">
        <v>130</v>
      </c>
      <c r="E3277" s="24">
        <v>16883.707692307693</v>
      </c>
      <c r="F3277" s="19">
        <f t="shared" si="153"/>
        <v>2194882</v>
      </c>
      <c r="G3277" s="119">
        <v>1267.5</v>
      </c>
      <c r="H3277" s="26">
        <v>0</v>
      </c>
      <c r="I3277" s="115">
        <f t="shared" si="154"/>
        <v>0</v>
      </c>
      <c r="J3277" s="117">
        <v>2021</v>
      </c>
      <c r="K3277" s="139">
        <f t="shared" si="155"/>
        <v>2194882</v>
      </c>
    </row>
    <row r="3278" spans="2:11">
      <c r="B3278" s="137" t="s">
        <v>2250</v>
      </c>
      <c r="C3278" s="43" t="s">
        <v>1086</v>
      </c>
      <c r="D3278" s="46">
        <v>150</v>
      </c>
      <c r="E3278" s="24">
        <v>16930.666666666668</v>
      </c>
      <c r="F3278" s="19">
        <f t="shared" si="153"/>
        <v>2539600</v>
      </c>
      <c r="G3278" s="119">
        <v>1462.5</v>
      </c>
      <c r="H3278" s="26">
        <v>277.02427350427348</v>
      </c>
      <c r="I3278" s="115">
        <f t="shared" si="154"/>
        <v>405147.99999999994</v>
      </c>
      <c r="J3278" s="117">
        <v>2021</v>
      </c>
      <c r="K3278" s="139">
        <f t="shared" si="155"/>
        <v>2944748</v>
      </c>
    </row>
    <row r="3279" spans="2:11">
      <c r="B3279" s="137" t="s">
        <v>6081</v>
      </c>
      <c r="C3279" s="43" t="s">
        <v>1086</v>
      </c>
      <c r="D3279" s="46">
        <v>250</v>
      </c>
      <c r="E3279" s="24">
        <v>9459.1080000000002</v>
      </c>
      <c r="F3279" s="19">
        <f t="shared" si="153"/>
        <v>2364777</v>
      </c>
      <c r="G3279" s="119">
        <v>2437.5</v>
      </c>
      <c r="H3279" s="26">
        <v>188.11405128205129</v>
      </c>
      <c r="I3279" s="115">
        <f t="shared" si="154"/>
        <v>458528</v>
      </c>
      <c r="J3279" s="117">
        <v>2021</v>
      </c>
      <c r="K3279" s="139">
        <f t="shared" si="155"/>
        <v>2823305</v>
      </c>
    </row>
    <row r="3280" spans="2:11">
      <c r="B3280" s="137" t="s">
        <v>6082</v>
      </c>
      <c r="C3280" s="43" t="s">
        <v>479</v>
      </c>
      <c r="D3280" s="46">
        <v>70</v>
      </c>
      <c r="E3280" s="24">
        <v>2912.5285714285715</v>
      </c>
      <c r="F3280" s="19">
        <f t="shared" si="153"/>
        <v>203877</v>
      </c>
      <c r="G3280" s="119">
        <v>3843</v>
      </c>
      <c r="H3280" s="26">
        <v>0</v>
      </c>
      <c r="I3280" s="115">
        <f t="shared" si="154"/>
        <v>0</v>
      </c>
      <c r="J3280" s="117">
        <v>2021</v>
      </c>
      <c r="K3280" s="139">
        <f t="shared" si="155"/>
        <v>203877</v>
      </c>
    </row>
    <row r="3281" spans="2:11">
      <c r="B3281" s="137" t="s">
        <v>2251</v>
      </c>
      <c r="C3281" s="43" t="s">
        <v>473</v>
      </c>
      <c r="D3281" s="46">
        <v>80</v>
      </c>
      <c r="E3281" s="24">
        <v>10039.0625</v>
      </c>
      <c r="F3281" s="19">
        <f t="shared" si="153"/>
        <v>803125</v>
      </c>
      <c r="G3281" s="119">
        <v>3456</v>
      </c>
      <c r="H3281" s="26">
        <v>1523.7476851851852</v>
      </c>
      <c r="I3281" s="115">
        <f t="shared" si="154"/>
        <v>5266072</v>
      </c>
      <c r="J3281" s="117">
        <v>2021</v>
      </c>
      <c r="K3281" s="139">
        <f t="shared" si="155"/>
        <v>6069197</v>
      </c>
    </row>
    <row r="3282" spans="2:11">
      <c r="B3282" s="137" t="s">
        <v>6083</v>
      </c>
      <c r="C3282" s="43" t="s">
        <v>473</v>
      </c>
      <c r="D3282" s="46">
        <v>100</v>
      </c>
      <c r="E3282" s="24">
        <v>14204.51</v>
      </c>
      <c r="F3282" s="19">
        <f t="shared" si="153"/>
        <v>1420451</v>
      </c>
      <c r="G3282" s="119">
        <v>3240</v>
      </c>
      <c r="H3282" s="26">
        <v>1767.9123456790123</v>
      </c>
      <c r="I3282" s="115">
        <f t="shared" si="154"/>
        <v>5728036</v>
      </c>
      <c r="J3282" s="117">
        <v>2021</v>
      </c>
      <c r="K3282" s="139">
        <f t="shared" si="155"/>
        <v>7148487</v>
      </c>
    </row>
    <row r="3283" spans="2:11">
      <c r="B3283" s="137" t="s">
        <v>2252</v>
      </c>
      <c r="C3283" s="43" t="s">
        <v>1876</v>
      </c>
      <c r="D3283" s="46">
        <v>130</v>
      </c>
      <c r="E3283" s="24">
        <v>6315.9307692307693</v>
      </c>
      <c r="F3283" s="19">
        <f t="shared" si="153"/>
        <v>821071</v>
      </c>
      <c r="G3283" s="119">
        <v>1267.5</v>
      </c>
      <c r="H3283" s="26">
        <v>2487.7759368836291</v>
      </c>
      <c r="I3283" s="115">
        <f t="shared" si="154"/>
        <v>3153256</v>
      </c>
      <c r="J3283" s="117">
        <v>2021</v>
      </c>
      <c r="K3283" s="139">
        <f t="shared" si="155"/>
        <v>3974327</v>
      </c>
    </row>
    <row r="3284" spans="2:11">
      <c r="B3284" s="137" t="s">
        <v>6084</v>
      </c>
      <c r="C3284" s="43" t="s">
        <v>3512</v>
      </c>
      <c r="D3284" s="46">
        <v>50</v>
      </c>
      <c r="E3284" s="24">
        <v>16883.72</v>
      </c>
      <c r="F3284" s="19">
        <f t="shared" si="153"/>
        <v>844186</v>
      </c>
      <c r="G3284" s="119">
        <v>487.5</v>
      </c>
      <c r="H3284" s="26">
        <v>0</v>
      </c>
      <c r="I3284" s="115">
        <f t="shared" si="154"/>
        <v>0</v>
      </c>
      <c r="J3284" s="117">
        <v>2021</v>
      </c>
      <c r="K3284" s="139">
        <f t="shared" si="155"/>
        <v>844186</v>
      </c>
    </row>
    <row r="3285" spans="2:11">
      <c r="B3285" s="137" t="s">
        <v>6085</v>
      </c>
      <c r="C3285" s="43" t="s">
        <v>1876</v>
      </c>
      <c r="D3285" s="46">
        <v>20</v>
      </c>
      <c r="E3285" s="24">
        <v>1295.9000000000001</v>
      </c>
      <c r="F3285" s="19">
        <f t="shared" si="153"/>
        <v>25918</v>
      </c>
      <c r="G3285" s="119">
        <v>195</v>
      </c>
      <c r="H3285" s="26">
        <v>8924.3538461538465</v>
      </c>
      <c r="I3285" s="115">
        <f t="shared" si="154"/>
        <v>1740249</v>
      </c>
      <c r="J3285" s="117">
        <v>2021</v>
      </c>
      <c r="K3285" s="139">
        <f t="shared" si="155"/>
        <v>1766167</v>
      </c>
    </row>
    <row r="3286" spans="2:11">
      <c r="B3286" s="137" t="s">
        <v>2253</v>
      </c>
      <c r="C3286" s="43" t="s">
        <v>1234</v>
      </c>
      <c r="D3286" s="46">
        <v>140</v>
      </c>
      <c r="E3286" s="24">
        <v>12641</v>
      </c>
      <c r="F3286" s="19">
        <f t="shared" si="153"/>
        <v>1769740</v>
      </c>
      <c r="G3286" s="119">
        <v>1365</v>
      </c>
      <c r="H3286" s="26">
        <v>2249.5604395604396</v>
      </c>
      <c r="I3286" s="115">
        <f t="shared" si="154"/>
        <v>3070650</v>
      </c>
      <c r="J3286" s="117">
        <v>2021</v>
      </c>
      <c r="K3286" s="139">
        <f t="shared" si="155"/>
        <v>4840390</v>
      </c>
    </row>
    <row r="3287" spans="2:11">
      <c r="B3287" s="137" t="s">
        <v>2254</v>
      </c>
      <c r="C3287" s="43" t="s">
        <v>931</v>
      </c>
      <c r="D3287" s="46">
        <v>110</v>
      </c>
      <c r="E3287" s="24">
        <v>4808.6727272727276</v>
      </c>
      <c r="F3287" s="19">
        <f t="shared" si="153"/>
        <v>528954</v>
      </c>
      <c r="G3287" s="119">
        <v>1072.5</v>
      </c>
      <c r="H3287" s="26">
        <v>601.99533799533799</v>
      </c>
      <c r="I3287" s="115">
        <f t="shared" si="154"/>
        <v>645640</v>
      </c>
      <c r="J3287" s="117">
        <v>2021</v>
      </c>
      <c r="K3287" s="139">
        <f t="shared" si="155"/>
        <v>1174594</v>
      </c>
    </row>
    <row r="3288" spans="2:11">
      <c r="B3288" s="137" t="s">
        <v>2255</v>
      </c>
      <c r="C3288" s="43" t="s">
        <v>1497</v>
      </c>
      <c r="D3288" s="46">
        <v>300</v>
      </c>
      <c r="E3288" s="24">
        <v>9861.6766666666663</v>
      </c>
      <c r="F3288" s="19">
        <f t="shared" si="153"/>
        <v>2958503</v>
      </c>
      <c r="G3288" s="119">
        <v>2925</v>
      </c>
      <c r="H3288" s="26">
        <v>1696.771282051282</v>
      </c>
      <c r="I3288" s="115">
        <f t="shared" si="154"/>
        <v>4963056</v>
      </c>
      <c r="J3288" s="117">
        <v>2021</v>
      </c>
      <c r="K3288" s="139">
        <f t="shared" si="155"/>
        <v>7921559</v>
      </c>
    </row>
    <row r="3289" spans="2:11">
      <c r="B3289" s="137" t="s">
        <v>2256</v>
      </c>
      <c r="C3289" s="43" t="s">
        <v>1497</v>
      </c>
      <c r="D3289" s="46">
        <v>390</v>
      </c>
      <c r="E3289" s="24">
        <v>15093.784615384615</v>
      </c>
      <c r="F3289" s="19">
        <f t="shared" si="153"/>
        <v>5886576</v>
      </c>
      <c r="G3289" s="119">
        <v>3802.5</v>
      </c>
      <c r="H3289" s="26">
        <v>2776.7239973701512</v>
      </c>
      <c r="I3289" s="115">
        <f t="shared" si="154"/>
        <v>10558493</v>
      </c>
      <c r="J3289" s="117">
        <v>2021</v>
      </c>
      <c r="K3289" s="139">
        <f t="shared" si="155"/>
        <v>16445069</v>
      </c>
    </row>
    <row r="3290" spans="2:11">
      <c r="B3290" s="137" t="s">
        <v>2257</v>
      </c>
      <c r="C3290" s="43" t="s">
        <v>377</v>
      </c>
      <c r="D3290" s="46">
        <v>480</v>
      </c>
      <c r="E3290" s="24">
        <v>2267.9458333333332</v>
      </c>
      <c r="F3290" s="19">
        <f t="shared" si="153"/>
        <v>1088614</v>
      </c>
      <c r="G3290" s="119">
        <v>4680</v>
      </c>
      <c r="H3290" s="26">
        <v>234.32649572649572</v>
      </c>
      <c r="I3290" s="115">
        <f t="shared" si="154"/>
        <v>1096648</v>
      </c>
      <c r="J3290" s="117">
        <v>2021</v>
      </c>
      <c r="K3290" s="139">
        <f t="shared" si="155"/>
        <v>2185262</v>
      </c>
    </row>
    <row r="3291" spans="2:11">
      <c r="B3291" s="137" t="s">
        <v>10169</v>
      </c>
      <c r="C3291" s="43" t="s">
        <v>394</v>
      </c>
      <c r="D3291" s="46">
        <v>20</v>
      </c>
      <c r="E3291" s="24">
        <v>4472.8</v>
      </c>
      <c r="F3291" s="19">
        <f t="shared" si="153"/>
        <v>89456</v>
      </c>
      <c r="G3291" s="119">
        <v>195</v>
      </c>
      <c r="H3291" s="26">
        <v>1673.4820512820513</v>
      </c>
      <c r="I3291" s="115">
        <f t="shared" si="154"/>
        <v>326329</v>
      </c>
      <c r="J3291" s="117">
        <v>2021</v>
      </c>
      <c r="K3291" s="139">
        <f t="shared" si="155"/>
        <v>415785</v>
      </c>
    </row>
    <row r="3292" spans="2:11">
      <c r="B3292" s="137" t="s">
        <v>6086</v>
      </c>
      <c r="C3292" s="43" t="s">
        <v>1818</v>
      </c>
      <c r="D3292" s="46">
        <v>110</v>
      </c>
      <c r="E3292" s="24">
        <v>10705.654545454545</v>
      </c>
      <c r="F3292" s="19">
        <f t="shared" si="153"/>
        <v>1177622</v>
      </c>
      <c r="G3292" s="119">
        <v>1072.5</v>
      </c>
      <c r="H3292" s="26">
        <v>330.75710955710957</v>
      </c>
      <c r="I3292" s="115">
        <f t="shared" si="154"/>
        <v>354737</v>
      </c>
      <c r="J3292" s="117">
        <v>2021</v>
      </c>
      <c r="K3292" s="139">
        <f t="shared" si="155"/>
        <v>1532359</v>
      </c>
    </row>
    <row r="3293" spans="2:11">
      <c r="B3293" s="137" t="s">
        <v>2258</v>
      </c>
      <c r="C3293" s="43" t="s">
        <v>1824</v>
      </c>
      <c r="D3293" s="46">
        <v>260</v>
      </c>
      <c r="E3293" s="24">
        <v>2098.5653846153846</v>
      </c>
      <c r="F3293" s="19">
        <f t="shared" si="153"/>
        <v>545627</v>
      </c>
      <c r="G3293" s="119">
        <v>2535</v>
      </c>
      <c r="H3293" s="26">
        <v>300.49309664694277</v>
      </c>
      <c r="I3293" s="115">
        <f t="shared" si="154"/>
        <v>761749.99999999988</v>
      </c>
      <c r="J3293" s="117">
        <v>2021</v>
      </c>
      <c r="K3293" s="139">
        <f t="shared" si="155"/>
        <v>1307377</v>
      </c>
    </row>
    <row r="3294" spans="2:11">
      <c r="B3294" s="137" t="s">
        <v>2259</v>
      </c>
      <c r="C3294" s="43" t="s">
        <v>2260</v>
      </c>
      <c r="D3294" s="46">
        <v>90</v>
      </c>
      <c r="E3294" s="24">
        <v>8413.5333333333328</v>
      </c>
      <c r="F3294" s="19">
        <f t="shared" si="153"/>
        <v>757218</v>
      </c>
      <c r="G3294" s="119">
        <v>877.5</v>
      </c>
      <c r="H3294" s="26">
        <v>269.43931623931621</v>
      </c>
      <c r="I3294" s="115">
        <f t="shared" si="154"/>
        <v>236432.99999999997</v>
      </c>
      <c r="J3294" s="117">
        <v>2021</v>
      </c>
      <c r="K3294" s="139">
        <f t="shared" si="155"/>
        <v>993651</v>
      </c>
    </row>
    <row r="3295" spans="2:11">
      <c r="B3295" s="137" t="s">
        <v>2261</v>
      </c>
      <c r="C3295" s="43" t="s">
        <v>391</v>
      </c>
      <c r="D3295" s="46">
        <v>450</v>
      </c>
      <c r="E3295" s="24">
        <v>4739.5355555555552</v>
      </c>
      <c r="F3295" s="19">
        <f t="shared" si="153"/>
        <v>2132791</v>
      </c>
      <c r="G3295" s="119">
        <v>4387.5</v>
      </c>
      <c r="H3295" s="26">
        <v>221.2054700854701</v>
      </c>
      <c r="I3295" s="115">
        <f t="shared" si="154"/>
        <v>970539</v>
      </c>
      <c r="J3295" s="117">
        <v>2021</v>
      </c>
      <c r="K3295" s="139">
        <f t="shared" si="155"/>
        <v>3103330</v>
      </c>
    </row>
    <row r="3296" spans="2:11">
      <c r="B3296" s="137" t="s">
        <v>2262</v>
      </c>
      <c r="C3296" s="43" t="s">
        <v>391</v>
      </c>
      <c r="D3296" s="46">
        <v>100</v>
      </c>
      <c r="E3296" s="24">
        <v>18902.79</v>
      </c>
      <c r="F3296" s="19">
        <f t="shared" si="153"/>
        <v>1890279</v>
      </c>
      <c r="G3296" s="119">
        <v>975</v>
      </c>
      <c r="H3296" s="26">
        <v>449.80820512820515</v>
      </c>
      <c r="I3296" s="115">
        <f t="shared" si="154"/>
        <v>438563</v>
      </c>
      <c r="J3296" s="117">
        <v>2021</v>
      </c>
      <c r="K3296" s="139">
        <f t="shared" si="155"/>
        <v>2328842</v>
      </c>
    </row>
    <row r="3297" spans="2:11">
      <c r="B3297" s="137" t="s">
        <v>2263</v>
      </c>
      <c r="C3297" s="43" t="s">
        <v>2260</v>
      </c>
      <c r="D3297" s="46">
        <v>90</v>
      </c>
      <c r="E3297" s="24">
        <v>8413.5333333333328</v>
      </c>
      <c r="F3297" s="19">
        <f t="shared" si="153"/>
        <v>757218</v>
      </c>
      <c r="G3297" s="119">
        <v>877.5</v>
      </c>
      <c r="H3297" s="26">
        <v>269.43931623931621</v>
      </c>
      <c r="I3297" s="115">
        <f t="shared" si="154"/>
        <v>236432.99999999997</v>
      </c>
      <c r="J3297" s="117">
        <v>2021</v>
      </c>
      <c r="K3297" s="139">
        <f t="shared" si="155"/>
        <v>993651</v>
      </c>
    </row>
    <row r="3298" spans="2:11">
      <c r="B3298" s="137" t="s">
        <v>6087</v>
      </c>
      <c r="C3298" s="43" t="s">
        <v>2260</v>
      </c>
      <c r="D3298" s="46">
        <v>320</v>
      </c>
      <c r="E3298" s="24">
        <v>6530.96875</v>
      </c>
      <c r="F3298" s="19">
        <f t="shared" si="153"/>
        <v>2089910</v>
      </c>
      <c r="G3298" s="119">
        <v>3120</v>
      </c>
      <c r="H3298" s="26">
        <v>183.5</v>
      </c>
      <c r="I3298" s="115">
        <f t="shared" si="154"/>
        <v>572520</v>
      </c>
      <c r="J3298" s="117">
        <v>2021</v>
      </c>
      <c r="K3298" s="139">
        <f t="shared" si="155"/>
        <v>2662430</v>
      </c>
    </row>
    <row r="3299" spans="2:11">
      <c r="B3299" s="137" t="s">
        <v>2264</v>
      </c>
      <c r="C3299" s="43" t="s">
        <v>662</v>
      </c>
      <c r="D3299" s="46">
        <v>50</v>
      </c>
      <c r="E3299" s="24">
        <v>1021408.3</v>
      </c>
      <c r="F3299" s="19">
        <f t="shared" si="153"/>
        <v>51070415</v>
      </c>
      <c r="G3299" s="119">
        <v>905</v>
      </c>
      <c r="H3299" s="26">
        <v>0</v>
      </c>
      <c r="I3299" s="115">
        <f t="shared" si="154"/>
        <v>0</v>
      </c>
      <c r="J3299" s="117">
        <v>2021</v>
      </c>
      <c r="K3299" s="139">
        <f t="shared" si="155"/>
        <v>51070415</v>
      </c>
    </row>
    <row r="3300" spans="2:11">
      <c r="B3300" s="137" t="s">
        <v>6088</v>
      </c>
      <c r="C3300" s="43" t="s">
        <v>662</v>
      </c>
      <c r="D3300" s="46">
        <v>60</v>
      </c>
      <c r="E3300" s="24">
        <v>8500.3333333333339</v>
      </c>
      <c r="F3300" s="19">
        <f t="shared" si="153"/>
        <v>510020.00000000006</v>
      </c>
      <c r="G3300" s="119">
        <v>1086</v>
      </c>
      <c r="H3300" s="26">
        <v>1120.8379373848986</v>
      </c>
      <c r="I3300" s="115">
        <f t="shared" si="154"/>
        <v>1217230</v>
      </c>
      <c r="J3300" s="117">
        <v>2021</v>
      </c>
      <c r="K3300" s="139">
        <f t="shared" si="155"/>
        <v>1727250</v>
      </c>
    </row>
    <row r="3301" spans="2:11">
      <c r="B3301" s="137" t="s">
        <v>6089</v>
      </c>
      <c r="C3301" s="43" t="s">
        <v>2265</v>
      </c>
      <c r="D3301" s="46">
        <v>110</v>
      </c>
      <c r="E3301" s="24">
        <v>1005.7818181818182</v>
      </c>
      <c r="F3301" s="19">
        <f t="shared" si="153"/>
        <v>110636</v>
      </c>
      <c r="G3301" s="119">
        <v>1072.5</v>
      </c>
      <c r="H3301" s="26">
        <v>425.002331002331</v>
      </c>
      <c r="I3301" s="115">
        <f t="shared" si="154"/>
        <v>455815</v>
      </c>
      <c r="J3301" s="117">
        <v>2021</v>
      </c>
      <c r="K3301" s="139">
        <f t="shared" si="155"/>
        <v>566451</v>
      </c>
    </row>
    <row r="3302" spans="2:11">
      <c r="B3302" s="137" t="s">
        <v>6090</v>
      </c>
      <c r="C3302" s="43" t="s">
        <v>2266</v>
      </c>
      <c r="D3302" s="46">
        <v>630</v>
      </c>
      <c r="E3302" s="24">
        <v>505.73174603174601</v>
      </c>
      <c r="F3302" s="19">
        <f t="shared" si="153"/>
        <v>318611</v>
      </c>
      <c r="G3302" s="119">
        <v>6142.5</v>
      </c>
      <c r="H3302" s="26">
        <v>238.81774521774523</v>
      </c>
      <c r="I3302" s="115">
        <f t="shared" si="154"/>
        <v>1466938</v>
      </c>
      <c r="J3302" s="117">
        <v>2021</v>
      </c>
      <c r="K3302" s="139">
        <f t="shared" si="155"/>
        <v>1785549</v>
      </c>
    </row>
    <row r="3303" spans="2:11">
      <c r="B3303" s="137" t="s">
        <v>6091</v>
      </c>
      <c r="C3303" s="43" t="s">
        <v>2267</v>
      </c>
      <c r="D3303" s="46">
        <v>510</v>
      </c>
      <c r="E3303" s="24">
        <v>1771.2176470588236</v>
      </c>
      <c r="F3303" s="19">
        <f t="shared" si="153"/>
        <v>903321</v>
      </c>
      <c r="G3303" s="119">
        <v>4972.5</v>
      </c>
      <c r="H3303" s="26">
        <v>193.42423328305682</v>
      </c>
      <c r="I3303" s="115">
        <f t="shared" si="154"/>
        <v>961802</v>
      </c>
      <c r="J3303" s="117">
        <v>2021</v>
      </c>
      <c r="K3303" s="139">
        <f t="shared" si="155"/>
        <v>1865123</v>
      </c>
    </row>
    <row r="3304" spans="2:11">
      <c r="B3304" s="137" t="s">
        <v>6092</v>
      </c>
      <c r="C3304" s="43" t="s">
        <v>2268</v>
      </c>
      <c r="D3304" s="46">
        <v>900</v>
      </c>
      <c r="E3304" s="24">
        <v>2565.1722222222224</v>
      </c>
      <c r="F3304" s="19">
        <f t="shared" si="153"/>
        <v>2308655</v>
      </c>
      <c r="G3304" s="119">
        <v>10755</v>
      </c>
      <c r="H3304" s="26">
        <v>245.97387261738726</v>
      </c>
      <c r="I3304" s="115">
        <f t="shared" si="154"/>
        <v>2645449</v>
      </c>
      <c r="J3304" s="117">
        <v>2021</v>
      </c>
      <c r="K3304" s="139">
        <f t="shared" si="155"/>
        <v>4954104</v>
      </c>
    </row>
    <row r="3305" spans="2:11">
      <c r="B3305" s="137" t="s">
        <v>6093</v>
      </c>
      <c r="C3305" s="43" t="s">
        <v>2268</v>
      </c>
      <c r="D3305" s="46">
        <v>290</v>
      </c>
      <c r="E3305" s="24">
        <v>1259.3034482758621</v>
      </c>
      <c r="F3305" s="19">
        <f t="shared" si="153"/>
        <v>365198</v>
      </c>
      <c r="G3305" s="119">
        <v>6931</v>
      </c>
      <c r="H3305" s="26">
        <v>104.9857163468475</v>
      </c>
      <c r="I3305" s="115">
        <f t="shared" si="154"/>
        <v>727656</v>
      </c>
      <c r="J3305" s="117">
        <v>2021</v>
      </c>
      <c r="K3305" s="139">
        <f t="shared" si="155"/>
        <v>1092854</v>
      </c>
    </row>
    <row r="3306" spans="2:11">
      <c r="B3306" s="137" t="s">
        <v>2269</v>
      </c>
      <c r="C3306" s="43" t="s">
        <v>1163</v>
      </c>
      <c r="D3306" s="46">
        <v>100</v>
      </c>
      <c r="E3306" s="24">
        <v>2819.95</v>
      </c>
      <c r="F3306" s="19">
        <f t="shared" si="153"/>
        <v>281995</v>
      </c>
      <c r="G3306" s="119">
        <v>2390</v>
      </c>
      <c r="H3306" s="26">
        <v>111.80376569037657</v>
      </c>
      <c r="I3306" s="115">
        <f t="shared" si="154"/>
        <v>267211</v>
      </c>
      <c r="J3306" s="117">
        <v>2021</v>
      </c>
      <c r="K3306" s="139">
        <f t="shared" si="155"/>
        <v>549206</v>
      </c>
    </row>
    <row r="3307" spans="2:11">
      <c r="B3307" s="137" t="s">
        <v>3721</v>
      </c>
      <c r="C3307" s="43" t="s">
        <v>3512</v>
      </c>
      <c r="D3307" s="46">
        <v>640</v>
      </c>
      <c r="E3307" s="24">
        <v>8435.0625</v>
      </c>
      <c r="F3307" s="19">
        <f t="shared" si="153"/>
        <v>5398440</v>
      </c>
      <c r="G3307" s="119">
        <v>6240</v>
      </c>
      <c r="H3307" s="26">
        <v>770.54294871794866</v>
      </c>
      <c r="I3307" s="115">
        <f t="shared" si="154"/>
        <v>4808188</v>
      </c>
      <c r="J3307" s="117">
        <v>2021</v>
      </c>
      <c r="K3307" s="139">
        <f t="shared" si="155"/>
        <v>10206628</v>
      </c>
    </row>
    <row r="3308" spans="2:11">
      <c r="B3308" s="137" t="s">
        <v>6094</v>
      </c>
      <c r="C3308" s="43" t="s">
        <v>1163</v>
      </c>
      <c r="D3308" s="46">
        <v>330</v>
      </c>
      <c r="E3308" s="24">
        <v>3689.8454545454547</v>
      </c>
      <c r="F3308" s="19">
        <f t="shared" si="153"/>
        <v>1217649</v>
      </c>
      <c r="G3308" s="119">
        <v>7887</v>
      </c>
      <c r="H3308" s="26">
        <v>131.19056675542032</v>
      </c>
      <c r="I3308" s="115">
        <f t="shared" si="154"/>
        <v>1034700.0000000001</v>
      </c>
      <c r="J3308" s="117">
        <v>2021</v>
      </c>
      <c r="K3308" s="139">
        <f t="shared" si="155"/>
        <v>2252349</v>
      </c>
    </row>
    <row r="3309" spans="2:11">
      <c r="B3309" s="137" t="s">
        <v>3722</v>
      </c>
      <c r="C3309" s="43" t="s">
        <v>3512</v>
      </c>
      <c r="D3309" s="46">
        <v>5780</v>
      </c>
      <c r="E3309" s="24">
        <v>8068.2628027681658</v>
      </c>
      <c r="F3309" s="19">
        <f t="shared" si="153"/>
        <v>46634559</v>
      </c>
      <c r="G3309" s="119">
        <v>56355</v>
      </c>
      <c r="H3309" s="26">
        <v>770.54300416999376</v>
      </c>
      <c r="I3309" s="115">
        <f t="shared" si="154"/>
        <v>43423951</v>
      </c>
      <c r="J3309" s="117">
        <v>2021</v>
      </c>
      <c r="K3309" s="139">
        <f t="shared" si="155"/>
        <v>90058510</v>
      </c>
    </row>
    <row r="3310" spans="2:11">
      <c r="B3310" s="137" t="s">
        <v>3723</v>
      </c>
      <c r="C3310" s="43" t="s">
        <v>3512</v>
      </c>
      <c r="D3310" s="46">
        <v>1510</v>
      </c>
      <c r="E3310" s="24">
        <v>8068.2629139072851</v>
      </c>
      <c r="F3310" s="19">
        <f t="shared" si="153"/>
        <v>12183077</v>
      </c>
      <c r="G3310" s="119">
        <v>14723</v>
      </c>
      <c r="H3310" s="26">
        <v>770.51681043265637</v>
      </c>
      <c r="I3310" s="115">
        <f t="shared" si="154"/>
        <v>11344319</v>
      </c>
      <c r="J3310" s="117">
        <v>2021</v>
      </c>
      <c r="K3310" s="139">
        <f t="shared" si="155"/>
        <v>23527396</v>
      </c>
    </row>
    <row r="3311" spans="2:11">
      <c r="B3311" s="137" t="s">
        <v>3724</v>
      </c>
      <c r="C3311" s="43" t="s">
        <v>3512</v>
      </c>
      <c r="D3311" s="46">
        <v>5780</v>
      </c>
      <c r="E3311" s="24">
        <v>8068.2628027681658</v>
      </c>
      <c r="F3311" s="19">
        <f t="shared" si="153"/>
        <v>46634559</v>
      </c>
      <c r="G3311" s="119">
        <v>56355</v>
      </c>
      <c r="H3311" s="26">
        <v>770.54300416999376</v>
      </c>
      <c r="I3311" s="115">
        <f t="shared" si="154"/>
        <v>43423951</v>
      </c>
      <c r="J3311" s="117">
        <v>2021</v>
      </c>
      <c r="K3311" s="139">
        <f t="shared" si="155"/>
        <v>90058510</v>
      </c>
    </row>
    <row r="3312" spans="2:11">
      <c r="B3312" s="137" t="s">
        <v>3725</v>
      </c>
      <c r="C3312" s="43" t="s">
        <v>3512</v>
      </c>
      <c r="D3312" s="46">
        <v>2520</v>
      </c>
      <c r="E3312" s="24">
        <v>6522.1773809523811</v>
      </c>
      <c r="F3312" s="19">
        <f t="shared" si="153"/>
        <v>16435887</v>
      </c>
      <c r="G3312" s="119">
        <v>22806</v>
      </c>
      <c r="H3312" s="26">
        <v>831.59225642374815</v>
      </c>
      <c r="I3312" s="115">
        <f t="shared" si="154"/>
        <v>18965293</v>
      </c>
      <c r="J3312" s="117">
        <v>2021</v>
      </c>
      <c r="K3312" s="139">
        <f t="shared" si="155"/>
        <v>35401180</v>
      </c>
    </row>
    <row r="3313" spans="2:11">
      <c r="B3313" s="137" t="s">
        <v>6095</v>
      </c>
      <c r="C3313" s="43" t="s">
        <v>2270</v>
      </c>
      <c r="D3313" s="46">
        <v>1110</v>
      </c>
      <c r="E3313" s="24">
        <v>631.32972972972971</v>
      </c>
      <c r="F3313" s="19">
        <f t="shared" si="153"/>
        <v>700776</v>
      </c>
      <c r="G3313" s="119">
        <v>10822.5</v>
      </c>
      <c r="H3313" s="26">
        <v>239.86565026565026</v>
      </c>
      <c r="I3313" s="115">
        <f t="shared" si="154"/>
        <v>2595946</v>
      </c>
      <c r="J3313" s="117">
        <v>2021</v>
      </c>
      <c r="K3313" s="139">
        <f t="shared" si="155"/>
        <v>3296722</v>
      </c>
    </row>
    <row r="3314" spans="2:11">
      <c r="B3314" s="137" t="s">
        <v>6096</v>
      </c>
      <c r="C3314" s="43" t="s">
        <v>2271</v>
      </c>
      <c r="D3314" s="46">
        <v>850</v>
      </c>
      <c r="E3314" s="24">
        <v>6071.1894117647062</v>
      </c>
      <c r="F3314" s="19">
        <f t="shared" si="153"/>
        <v>5160511</v>
      </c>
      <c r="G3314" s="119">
        <v>18360</v>
      </c>
      <c r="H3314" s="26">
        <v>217.90811546840959</v>
      </c>
      <c r="I3314" s="115">
        <f t="shared" si="154"/>
        <v>4000793</v>
      </c>
      <c r="J3314" s="117">
        <v>2021</v>
      </c>
      <c r="K3314" s="139">
        <f t="shared" si="155"/>
        <v>9161304</v>
      </c>
    </row>
    <row r="3315" spans="2:11">
      <c r="B3315" s="137" t="s">
        <v>6097</v>
      </c>
      <c r="C3315" s="43" t="s">
        <v>2271</v>
      </c>
      <c r="D3315" s="46">
        <v>280</v>
      </c>
      <c r="E3315" s="24">
        <v>7580.4357142857143</v>
      </c>
      <c r="F3315" s="19">
        <f t="shared" si="153"/>
        <v>2122522</v>
      </c>
      <c r="G3315" s="119">
        <v>6048</v>
      </c>
      <c r="H3315" s="26">
        <v>214.76140873015873</v>
      </c>
      <c r="I3315" s="115">
        <f t="shared" si="154"/>
        <v>1298877</v>
      </c>
      <c r="J3315" s="117">
        <v>2021</v>
      </c>
      <c r="K3315" s="139">
        <f t="shared" si="155"/>
        <v>3421399</v>
      </c>
    </row>
    <row r="3316" spans="2:11">
      <c r="B3316" s="137" t="s">
        <v>2272</v>
      </c>
      <c r="C3316" s="43" t="s">
        <v>2273</v>
      </c>
      <c r="D3316" s="46">
        <v>370</v>
      </c>
      <c r="E3316" s="24">
        <v>11583.786486486486</v>
      </c>
      <c r="F3316" s="19">
        <f t="shared" si="153"/>
        <v>4286001</v>
      </c>
      <c r="G3316" s="119">
        <v>3607.5</v>
      </c>
      <c r="H3316" s="26">
        <v>256.79196119196121</v>
      </c>
      <c r="I3316" s="115">
        <f t="shared" si="154"/>
        <v>926377</v>
      </c>
      <c r="J3316" s="117">
        <v>2021</v>
      </c>
      <c r="K3316" s="139">
        <f t="shared" si="155"/>
        <v>5212378</v>
      </c>
    </row>
    <row r="3317" spans="2:11">
      <c r="B3317" s="137" t="s">
        <v>2274</v>
      </c>
      <c r="C3317" s="43" t="s">
        <v>2273</v>
      </c>
      <c r="D3317" s="46">
        <v>530</v>
      </c>
      <c r="E3317" s="24">
        <v>11014.003773584906</v>
      </c>
      <c r="F3317" s="19">
        <f t="shared" si="153"/>
        <v>5837422</v>
      </c>
      <c r="G3317" s="119">
        <v>5167.5</v>
      </c>
      <c r="H3317" s="26">
        <v>209.6656023222061</v>
      </c>
      <c r="I3317" s="115">
        <f t="shared" si="154"/>
        <v>1083447</v>
      </c>
      <c r="J3317" s="117">
        <v>2021</v>
      </c>
      <c r="K3317" s="139">
        <f t="shared" si="155"/>
        <v>6920869</v>
      </c>
    </row>
    <row r="3318" spans="2:11">
      <c r="B3318" s="137" t="s">
        <v>3726</v>
      </c>
      <c r="C3318" s="43" t="s">
        <v>3512</v>
      </c>
      <c r="D3318" s="46">
        <v>110</v>
      </c>
      <c r="E3318" s="24">
        <v>8068.2636363636366</v>
      </c>
      <c r="F3318" s="19">
        <f t="shared" si="153"/>
        <v>887509</v>
      </c>
      <c r="G3318" s="119">
        <v>1073</v>
      </c>
      <c r="H3318" s="26">
        <v>770.1835973904939</v>
      </c>
      <c r="I3318" s="115">
        <f t="shared" si="154"/>
        <v>826407</v>
      </c>
      <c r="J3318" s="117">
        <v>2021</v>
      </c>
      <c r="K3318" s="139">
        <f t="shared" si="155"/>
        <v>1713916</v>
      </c>
    </row>
    <row r="3319" spans="2:11">
      <c r="B3319" s="137" t="s">
        <v>6098</v>
      </c>
      <c r="C3319" s="43" t="s">
        <v>2275</v>
      </c>
      <c r="D3319" s="46">
        <v>160</v>
      </c>
      <c r="E3319" s="24">
        <v>7596.3812500000004</v>
      </c>
      <c r="F3319" s="19">
        <f t="shared" si="153"/>
        <v>1215421</v>
      </c>
      <c r="G3319" s="119">
        <v>1560</v>
      </c>
      <c r="H3319" s="26">
        <v>282.80320512820515</v>
      </c>
      <c r="I3319" s="115">
        <f t="shared" si="154"/>
        <v>441173.00000000006</v>
      </c>
      <c r="J3319" s="117">
        <v>2021</v>
      </c>
      <c r="K3319" s="139">
        <f t="shared" si="155"/>
        <v>1656594</v>
      </c>
    </row>
    <row r="3320" spans="2:11">
      <c r="B3320" s="137" t="s">
        <v>6099</v>
      </c>
      <c r="C3320" s="43" t="s">
        <v>2275</v>
      </c>
      <c r="D3320" s="46">
        <v>350</v>
      </c>
      <c r="E3320" s="24">
        <v>3470.0571428571429</v>
      </c>
      <c r="F3320" s="19">
        <f t="shared" si="153"/>
        <v>1214520</v>
      </c>
      <c r="G3320" s="119">
        <v>3412.5</v>
      </c>
      <c r="H3320" s="26">
        <v>192.21978021978023</v>
      </c>
      <c r="I3320" s="115">
        <f t="shared" si="154"/>
        <v>655950</v>
      </c>
      <c r="J3320" s="117">
        <v>2021</v>
      </c>
      <c r="K3320" s="139">
        <f t="shared" si="155"/>
        <v>1870470</v>
      </c>
    </row>
    <row r="3321" spans="2:11">
      <c r="B3321" s="137" t="s">
        <v>2276</v>
      </c>
      <c r="C3321" s="43" t="s">
        <v>1062</v>
      </c>
      <c r="D3321" s="46">
        <v>80</v>
      </c>
      <c r="E3321" s="24">
        <v>10814.4375</v>
      </c>
      <c r="F3321" s="19">
        <f t="shared" si="153"/>
        <v>865155</v>
      </c>
      <c r="G3321" s="119">
        <v>2868</v>
      </c>
      <c r="H3321" s="26">
        <v>332.17608089260807</v>
      </c>
      <c r="I3321" s="115">
        <f t="shared" si="154"/>
        <v>952681</v>
      </c>
      <c r="J3321" s="117">
        <v>2021</v>
      </c>
      <c r="K3321" s="139">
        <f t="shared" si="155"/>
        <v>1817836</v>
      </c>
    </row>
    <row r="3322" spans="2:11">
      <c r="B3322" s="137" t="s">
        <v>6100</v>
      </c>
      <c r="C3322" s="43" t="s">
        <v>1062</v>
      </c>
      <c r="D3322" s="46">
        <v>120</v>
      </c>
      <c r="E3322" s="24">
        <v>8581.6416666666664</v>
      </c>
      <c r="F3322" s="19">
        <f t="shared" si="153"/>
        <v>1029797</v>
      </c>
      <c r="G3322" s="119">
        <v>2868</v>
      </c>
      <c r="H3322" s="26">
        <v>163.42050209205021</v>
      </c>
      <c r="I3322" s="115">
        <f t="shared" si="154"/>
        <v>468690</v>
      </c>
      <c r="J3322" s="117">
        <v>2021</v>
      </c>
      <c r="K3322" s="139">
        <f t="shared" si="155"/>
        <v>1498487</v>
      </c>
    </row>
    <row r="3323" spans="2:11">
      <c r="B3323" s="137" t="s">
        <v>2277</v>
      </c>
      <c r="C3323" s="43" t="s">
        <v>1047</v>
      </c>
      <c r="D3323" s="46">
        <v>160</v>
      </c>
      <c r="E3323" s="24">
        <v>4719.1062499999998</v>
      </c>
      <c r="F3323" s="19">
        <f t="shared" si="153"/>
        <v>755057</v>
      </c>
      <c r="G3323" s="119">
        <v>1560</v>
      </c>
      <c r="H3323" s="26">
        <v>227.63653846153846</v>
      </c>
      <c r="I3323" s="115">
        <f t="shared" si="154"/>
        <v>355113</v>
      </c>
      <c r="J3323" s="117">
        <v>2021</v>
      </c>
      <c r="K3323" s="139">
        <f t="shared" si="155"/>
        <v>1110170</v>
      </c>
    </row>
    <row r="3324" spans="2:11">
      <c r="B3324" s="137" t="s">
        <v>2278</v>
      </c>
      <c r="C3324" s="43" t="s">
        <v>1047</v>
      </c>
      <c r="D3324" s="46">
        <v>210</v>
      </c>
      <c r="E3324" s="24">
        <v>24090.980952380953</v>
      </c>
      <c r="F3324" s="19">
        <f t="shared" si="153"/>
        <v>5059106</v>
      </c>
      <c r="G3324" s="119">
        <v>2047.5</v>
      </c>
      <c r="H3324" s="26">
        <v>417.72307692307692</v>
      </c>
      <c r="I3324" s="115">
        <f t="shared" si="154"/>
        <v>855288</v>
      </c>
      <c r="J3324" s="117">
        <v>2021</v>
      </c>
      <c r="K3324" s="139">
        <f t="shared" si="155"/>
        <v>5914394</v>
      </c>
    </row>
    <row r="3325" spans="2:11">
      <c r="B3325" s="137" t="s">
        <v>2279</v>
      </c>
      <c r="C3325" s="43" t="s">
        <v>1049</v>
      </c>
      <c r="D3325" s="46">
        <v>310</v>
      </c>
      <c r="E3325" s="24">
        <v>4140.2838709677417</v>
      </c>
      <c r="F3325" s="19">
        <f t="shared" si="153"/>
        <v>1283488</v>
      </c>
      <c r="G3325" s="119">
        <v>3022.5</v>
      </c>
      <c r="H3325" s="26">
        <v>171.04218362282879</v>
      </c>
      <c r="I3325" s="115">
        <f t="shared" si="154"/>
        <v>516975</v>
      </c>
      <c r="J3325" s="117">
        <v>2021</v>
      </c>
      <c r="K3325" s="139">
        <f t="shared" si="155"/>
        <v>1800463</v>
      </c>
    </row>
    <row r="3326" spans="2:11">
      <c r="B3326" s="137" t="s">
        <v>2280</v>
      </c>
      <c r="C3326" s="43" t="s">
        <v>1049</v>
      </c>
      <c r="D3326" s="46">
        <v>60</v>
      </c>
      <c r="E3326" s="24">
        <v>18409.183333333334</v>
      </c>
      <c r="F3326" s="19">
        <f t="shared" si="153"/>
        <v>1104551</v>
      </c>
      <c r="G3326" s="119">
        <v>585</v>
      </c>
      <c r="H3326" s="26">
        <v>764.54871794871792</v>
      </c>
      <c r="I3326" s="115">
        <f t="shared" si="154"/>
        <v>447261</v>
      </c>
      <c r="J3326" s="117">
        <v>2021</v>
      </c>
      <c r="K3326" s="139">
        <f t="shared" si="155"/>
        <v>1551812</v>
      </c>
    </row>
    <row r="3327" spans="2:11">
      <c r="B3327" s="137" t="s">
        <v>2281</v>
      </c>
      <c r="C3327" s="43" t="s">
        <v>1284</v>
      </c>
      <c r="D3327" s="46">
        <v>150</v>
      </c>
      <c r="E3327" s="24">
        <v>13231.86</v>
      </c>
      <c r="F3327" s="19">
        <f t="shared" si="153"/>
        <v>1984779</v>
      </c>
      <c r="G3327" s="119">
        <v>1357.5</v>
      </c>
      <c r="H3327" s="26">
        <v>2775.6316758747698</v>
      </c>
      <c r="I3327" s="115">
        <f t="shared" si="154"/>
        <v>3767920</v>
      </c>
      <c r="J3327" s="117">
        <v>2021</v>
      </c>
      <c r="K3327" s="139">
        <f t="shared" si="155"/>
        <v>5752699</v>
      </c>
    </row>
    <row r="3328" spans="2:11">
      <c r="B3328" s="137" t="s">
        <v>2282</v>
      </c>
      <c r="C3328" s="43" t="s">
        <v>1284</v>
      </c>
      <c r="D3328" s="46">
        <v>200</v>
      </c>
      <c r="E3328" s="24">
        <v>13530.885</v>
      </c>
      <c r="F3328" s="19">
        <f t="shared" si="153"/>
        <v>2706177</v>
      </c>
      <c r="G3328" s="119">
        <v>1810</v>
      </c>
      <c r="H3328" s="26">
        <v>1806.1292817679557</v>
      </c>
      <c r="I3328" s="115">
        <f t="shared" si="154"/>
        <v>3269094</v>
      </c>
      <c r="J3328" s="117">
        <v>2021</v>
      </c>
      <c r="K3328" s="139">
        <f t="shared" si="155"/>
        <v>5975271</v>
      </c>
    </row>
    <row r="3329" spans="2:11">
      <c r="B3329" s="137" t="s">
        <v>2283</v>
      </c>
      <c r="C3329" s="43" t="s">
        <v>1292</v>
      </c>
      <c r="D3329" s="46">
        <v>720</v>
      </c>
      <c r="E3329" s="24">
        <v>12900.798611111111</v>
      </c>
      <c r="F3329" s="19">
        <f t="shared" si="153"/>
        <v>9288575</v>
      </c>
      <c r="G3329" s="119">
        <v>23328</v>
      </c>
      <c r="H3329" s="26">
        <v>531.10365226337444</v>
      </c>
      <c r="I3329" s="115">
        <f t="shared" si="154"/>
        <v>12389585.999999998</v>
      </c>
      <c r="J3329" s="117">
        <v>2021</v>
      </c>
      <c r="K3329" s="139">
        <f t="shared" si="155"/>
        <v>21678161</v>
      </c>
    </row>
    <row r="3330" spans="2:11">
      <c r="B3330" s="137" t="s">
        <v>6101</v>
      </c>
      <c r="C3330" s="43" t="s">
        <v>1292</v>
      </c>
      <c r="D3330" s="46">
        <v>180</v>
      </c>
      <c r="E3330" s="24">
        <v>17997.705555555556</v>
      </c>
      <c r="F3330" s="19">
        <f t="shared" si="153"/>
        <v>3239587</v>
      </c>
      <c r="G3330" s="119">
        <v>5832</v>
      </c>
      <c r="H3330" s="26">
        <v>821.80195473251024</v>
      </c>
      <c r="I3330" s="115">
        <f t="shared" si="154"/>
        <v>4792749</v>
      </c>
      <c r="J3330" s="117">
        <v>2021</v>
      </c>
      <c r="K3330" s="139">
        <f t="shared" si="155"/>
        <v>8032336</v>
      </c>
    </row>
    <row r="3331" spans="2:11">
      <c r="B3331" s="137" t="s">
        <v>6102</v>
      </c>
      <c r="C3331" s="43" t="s">
        <v>297</v>
      </c>
      <c r="D3331" s="46">
        <v>130</v>
      </c>
      <c r="E3331" s="24">
        <v>4364.4846153846156</v>
      </c>
      <c r="F3331" s="19">
        <f t="shared" si="153"/>
        <v>567383</v>
      </c>
      <c r="G3331" s="119">
        <v>1267.5</v>
      </c>
      <c r="H3331" s="26">
        <v>566.51203155818541</v>
      </c>
      <c r="I3331" s="115">
        <f t="shared" si="154"/>
        <v>718054</v>
      </c>
      <c r="J3331" s="117">
        <v>2021</v>
      </c>
      <c r="K3331" s="139">
        <f t="shared" si="155"/>
        <v>1285437</v>
      </c>
    </row>
    <row r="3332" spans="2:11">
      <c r="B3332" s="137" t="s">
        <v>6103</v>
      </c>
      <c r="C3332" s="43" t="s">
        <v>297</v>
      </c>
      <c r="D3332" s="46">
        <v>100</v>
      </c>
      <c r="E3332" s="24">
        <v>9423.8799999999992</v>
      </c>
      <c r="F3332" s="19">
        <f t="shared" si="153"/>
        <v>942387.99999999988</v>
      </c>
      <c r="G3332" s="119">
        <v>975</v>
      </c>
      <c r="H3332" s="26">
        <v>736.46564102564105</v>
      </c>
      <c r="I3332" s="115">
        <f t="shared" si="154"/>
        <v>718054</v>
      </c>
      <c r="J3332" s="117">
        <v>2021</v>
      </c>
      <c r="K3332" s="139">
        <f t="shared" si="155"/>
        <v>1660442</v>
      </c>
    </row>
    <row r="3333" spans="2:11">
      <c r="B3333" s="137" t="s">
        <v>2284</v>
      </c>
      <c r="C3333" s="43" t="s">
        <v>915</v>
      </c>
      <c r="D3333" s="46">
        <v>100</v>
      </c>
      <c r="E3333" s="24">
        <v>1369.52</v>
      </c>
      <c r="F3333" s="19">
        <f t="shared" si="153"/>
        <v>136952</v>
      </c>
      <c r="G3333" s="119">
        <v>975</v>
      </c>
      <c r="H3333" s="26">
        <v>655.79076923076923</v>
      </c>
      <c r="I3333" s="115">
        <f t="shared" si="154"/>
        <v>639396</v>
      </c>
      <c r="J3333" s="117">
        <v>2021</v>
      </c>
      <c r="K3333" s="139">
        <f t="shared" si="155"/>
        <v>776348</v>
      </c>
    </row>
    <row r="3334" spans="2:11">
      <c r="B3334" s="137" t="s">
        <v>6104</v>
      </c>
      <c r="C3334" s="43" t="s">
        <v>915</v>
      </c>
      <c r="D3334" s="46">
        <v>620</v>
      </c>
      <c r="E3334" s="24">
        <v>540.9</v>
      </c>
      <c r="F3334" s="19">
        <f t="shared" si="153"/>
        <v>335358</v>
      </c>
      <c r="G3334" s="119">
        <v>6045</v>
      </c>
      <c r="H3334" s="26">
        <v>391.5105045492142</v>
      </c>
      <c r="I3334" s="115">
        <f t="shared" si="154"/>
        <v>2366681</v>
      </c>
      <c r="J3334" s="117">
        <v>2021</v>
      </c>
      <c r="K3334" s="139">
        <f t="shared" si="155"/>
        <v>2702039</v>
      </c>
    </row>
    <row r="3335" spans="2:11">
      <c r="B3335" s="137" t="s">
        <v>2285</v>
      </c>
      <c r="C3335" s="43" t="s">
        <v>1217</v>
      </c>
      <c r="D3335" s="46">
        <v>30</v>
      </c>
      <c r="E3335" s="24">
        <v>6385.833333333333</v>
      </c>
      <c r="F3335" s="19">
        <f t="shared" si="153"/>
        <v>191575</v>
      </c>
      <c r="G3335" s="119">
        <v>292.5</v>
      </c>
      <c r="H3335" s="26">
        <v>2068.0786324786327</v>
      </c>
      <c r="I3335" s="115">
        <f t="shared" si="154"/>
        <v>604913.00000000012</v>
      </c>
      <c r="J3335" s="117">
        <v>2021</v>
      </c>
      <c r="K3335" s="139">
        <f t="shared" si="155"/>
        <v>796488</v>
      </c>
    </row>
    <row r="3336" spans="2:11">
      <c r="B3336" s="137" t="s">
        <v>3727</v>
      </c>
      <c r="C3336" s="43" t="s">
        <v>3512</v>
      </c>
      <c r="D3336" s="46">
        <v>540</v>
      </c>
      <c r="E3336" s="24">
        <v>8068.2629629629628</v>
      </c>
      <c r="F3336" s="19">
        <f t="shared" si="153"/>
        <v>4356862</v>
      </c>
      <c r="G3336" s="119">
        <v>5265</v>
      </c>
      <c r="H3336" s="26">
        <v>770.54301994302</v>
      </c>
      <c r="I3336" s="115">
        <f t="shared" si="154"/>
        <v>4056909.0000000005</v>
      </c>
      <c r="J3336" s="117">
        <v>2021</v>
      </c>
      <c r="K3336" s="139">
        <f t="shared" si="155"/>
        <v>8413771</v>
      </c>
    </row>
    <row r="3337" spans="2:11">
      <c r="B3337" s="137" t="s">
        <v>2286</v>
      </c>
      <c r="C3337" s="43" t="s">
        <v>1217</v>
      </c>
      <c r="D3337" s="46">
        <v>220</v>
      </c>
      <c r="E3337" s="24">
        <v>6234.5409090909088</v>
      </c>
      <c r="F3337" s="19">
        <f t="shared" si="153"/>
        <v>1371599</v>
      </c>
      <c r="G3337" s="119">
        <v>2145</v>
      </c>
      <c r="H3337" s="26">
        <v>736.53613053613049</v>
      </c>
      <c r="I3337" s="115">
        <f t="shared" si="154"/>
        <v>1579870</v>
      </c>
      <c r="J3337" s="117">
        <v>2021</v>
      </c>
      <c r="K3337" s="139">
        <f t="shared" si="155"/>
        <v>2951469</v>
      </c>
    </row>
    <row r="3338" spans="2:11">
      <c r="B3338" s="137" t="s">
        <v>2287</v>
      </c>
      <c r="C3338" s="43" t="s">
        <v>1080</v>
      </c>
      <c r="D3338" s="46">
        <v>350</v>
      </c>
      <c r="E3338" s="24">
        <v>9173.511428571428</v>
      </c>
      <c r="F3338" s="19">
        <f t="shared" si="153"/>
        <v>3210729</v>
      </c>
      <c r="G3338" s="119">
        <v>3412.5</v>
      </c>
      <c r="H3338" s="26">
        <v>226.38153846153847</v>
      </c>
      <c r="I3338" s="115">
        <f t="shared" si="154"/>
        <v>772527</v>
      </c>
      <c r="J3338" s="117">
        <v>2021</v>
      </c>
      <c r="K3338" s="139">
        <f t="shared" si="155"/>
        <v>3983256</v>
      </c>
    </row>
    <row r="3339" spans="2:11">
      <c r="B3339" s="137" t="s">
        <v>2288</v>
      </c>
      <c r="C3339" s="43" t="s">
        <v>1080</v>
      </c>
      <c r="D3339" s="46">
        <v>40</v>
      </c>
      <c r="E3339" s="24">
        <v>1055.4000000000001</v>
      </c>
      <c r="F3339" s="19">
        <f t="shared" si="153"/>
        <v>42216</v>
      </c>
      <c r="G3339" s="119">
        <v>390</v>
      </c>
      <c r="H3339" s="26">
        <v>177.12564102564102</v>
      </c>
      <c r="I3339" s="115">
        <f t="shared" si="154"/>
        <v>69079</v>
      </c>
      <c r="J3339" s="117">
        <v>2021</v>
      </c>
      <c r="K3339" s="139">
        <f t="shared" si="155"/>
        <v>111295</v>
      </c>
    </row>
    <row r="3340" spans="2:11">
      <c r="B3340" s="137" t="s">
        <v>2289</v>
      </c>
      <c r="C3340" s="43" t="s">
        <v>391</v>
      </c>
      <c r="D3340" s="46">
        <v>40</v>
      </c>
      <c r="E3340" s="24">
        <v>3090.2750000000001</v>
      </c>
      <c r="F3340" s="19">
        <f t="shared" ref="F3340:F3403" si="156">IFERROR(D3340*E3340,0)</f>
        <v>123611</v>
      </c>
      <c r="G3340" s="119">
        <v>390</v>
      </c>
      <c r="H3340" s="26">
        <v>730.95641025641021</v>
      </c>
      <c r="I3340" s="115">
        <f t="shared" ref="I3340:I3403" si="157">IFERROR(G3340*H3340,"")</f>
        <v>285073</v>
      </c>
      <c r="J3340" s="117">
        <v>2021</v>
      </c>
      <c r="K3340" s="139">
        <f t="shared" ref="K3340:K3403" si="158">IFERROR(ROUND((F3340+I3340),0),0)</f>
        <v>408684</v>
      </c>
    </row>
    <row r="3341" spans="2:11">
      <c r="B3341" s="137" t="s">
        <v>6105</v>
      </c>
      <c r="C3341" s="43" t="s">
        <v>391</v>
      </c>
      <c r="D3341" s="46">
        <v>150</v>
      </c>
      <c r="E3341" s="24">
        <v>2739.14</v>
      </c>
      <c r="F3341" s="19">
        <f t="shared" si="156"/>
        <v>410871</v>
      </c>
      <c r="G3341" s="119">
        <v>1462.5</v>
      </c>
      <c r="H3341" s="26">
        <v>305.98358974358973</v>
      </c>
      <c r="I3341" s="115">
        <f t="shared" si="157"/>
        <v>447501</v>
      </c>
      <c r="J3341" s="117">
        <v>2021</v>
      </c>
      <c r="K3341" s="139">
        <f t="shared" si="158"/>
        <v>858372</v>
      </c>
    </row>
    <row r="3342" spans="2:11">
      <c r="B3342" s="137" t="s">
        <v>6106</v>
      </c>
      <c r="C3342" s="43" t="s">
        <v>3512</v>
      </c>
      <c r="D3342" s="46">
        <v>120</v>
      </c>
      <c r="E3342" s="24">
        <v>16883.708333333332</v>
      </c>
      <c r="F3342" s="19">
        <f t="shared" si="156"/>
        <v>2026044.9999999998</v>
      </c>
      <c r="G3342" s="119">
        <v>1170</v>
      </c>
      <c r="H3342" s="26">
        <v>0</v>
      </c>
      <c r="I3342" s="115">
        <f t="shared" si="157"/>
        <v>0</v>
      </c>
      <c r="J3342" s="117">
        <v>2021</v>
      </c>
      <c r="K3342" s="139">
        <f t="shared" si="158"/>
        <v>2026045</v>
      </c>
    </row>
    <row r="3343" spans="2:11">
      <c r="B3343" s="137" t="s">
        <v>6107</v>
      </c>
      <c r="C3343" s="43" t="s">
        <v>2290</v>
      </c>
      <c r="D3343" s="46">
        <v>360</v>
      </c>
      <c r="E3343" s="24">
        <v>21355.133333333335</v>
      </c>
      <c r="F3343" s="19">
        <f t="shared" si="156"/>
        <v>7687848.0000000009</v>
      </c>
      <c r="G3343" s="119">
        <v>3510</v>
      </c>
      <c r="H3343" s="26">
        <v>243.33532763532764</v>
      </c>
      <c r="I3343" s="115">
        <f t="shared" si="157"/>
        <v>854107</v>
      </c>
      <c r="J3343" s="117">
        <v>2021</v>
      </c>
      <c r="K3343" s="139">
        <f t="shared" si="158"/>
        <v>8541955</v>
      </c>
    </row>
    <row r="3344" spans="2:11">
      <c r="B3344" s="137" t="s">
        <v>6108</v>
      </c>
      <c r="C3344" s="43" t="s">
        <v>2291</v>
      </c>
      <c r="D3344" s="46">
        <v>570</v>
      </c>
      <c r="E3344" s="24">
        <v>14058.428070175438</v>
      </c>
      <c r="F3344" s="19">
        <f t="shared" si="156"/>
        <v>8013304</v>
      </c>
      <c r="G3344" s="119">
        <v>5557.5</v>
      </c>
      <c r="H3344" s="26">
        <v>202.787224471435</v>
      </c>
      <c r="I3344" s="115">
        <f t="shared" si="157"/>
        <v>1126990</v>
      </c>
      <c r="J3344" s="117">
        <v>2021</v>
      </c>
      <c r="K3344" s="139">
        <f t="shared" si="158"/>
        <v>9140294</v>
      </c>
    </row>
    <row r="3345" spans="2:11">
      <c r="B3345" s="137" t="s">
        <v>2292</v>
      </c>
      <c r="C3345" s="43" t="s">
        <v>453</v>
      </c>
      <c r="D3345" s="46">
        <v>110</v>
      </c>
      <c r="E3345" s="24">
        <v>2529.318181818182</v>
      </c>
      <c r="F3345" s="19">
        <f t="shared" si="156"/>
        <v>278225</v>
      </c>
      <c r="G3345" s="119">
        <v>1991</v>
      </c>
      <c r="H3345" s="26">
        <v>601.360120542441</v>
      </c>
      <c r="I3345" s="115">
        <f t="shared" si="157"/>
        <v>1197308</v>
      </c>
      <c r="J3345" s="117">
        <v>2021</v>
      </c>
      <c r="K3345" s="139">
        <f t="shared" si="158"/>
        <v>1475533</v>
      </c>
    </row>
    <row r="3346" spans="2:11">
      <c r="B3346" s="137" t="s">
        <v>6109</v>
      </c>
      <c r="C3346" s="43" t="s">
        <v>453</v>
      </c>
      <c r="D3346" s="46">
        <v>920</v>
      </c>
      <c r="E3346" s="24">
        <v>2143.646739130435</v>
      </c>
      <c r="F3346" s="19">
        <f t="shared" si="156"/>
        <v>1972155.0000000002</v>
      </c>
      <c r="G3346" s="119">
        <v>16652</v>
      </c>
      <c r="H3346" s="26">
        <v>205.365721835215</v>
      </c>
      <c r="I3346" s="115">
        <f t="shared" si="157"/>
        <v>3419750</v>
      </c>
      <c r="J3346" s="117">
        <v>2021</v>
      </c>
      <c r="K3346" s="139">
        <f t="shared" si="158"/>
        <v>5391905</v>
      </c>
    </row>
    <row r="3347" spans="2:11">
      <c r="B3347" s="137" t="s">
        <v>2293</v>
      </c>
      <c r="C3347" s="43" t="s">
        <v>917</v>
      </c>
      <c r="D3347" s="46">
        <v>110</v>
      </c>
      <c r="E3347" s="24">
        <v>7036.3909090909092</v>
      </c>
      <c r="F3347" s="19">
        <f t="shared" si="156"/>
        <v>774003</v>
      </c>
      <c r="G3347" s="119">
        <v>1072.5</v>
      </c>
      <c r="H3347" s="26">
        <v>1245.283916083916</v>
      </c>
      <c r="I3347" s="115">
        <f t="shared" si="157"/>
        <v>1335567</v>
      </c>
      <c r="J3347" s="117">
        <v>2021</v>
      </c>
      <c r="K3347" s="139">
        <f t="shared" si="158"/>
        <v>2109570</v>
      </c>
    </row>
    <row r="3348" spans="2:11">
      <c r="B3348" s="137" t="s">
        <v>2294</v>
      </c>
      <c r="C3348" s="43" t="s">
        <v>917</v>
      </c>
      <c r="D3348" s="46">
        <v>210</v>
      </c>
      <c r="E3348" s="24">
        <v>9133.8952380952378</v>
      </c>
      <c r="F3348" s="19">
        <f t="shared" si="156"/>
        <v>1918118</v>
      </c>
      <c r="G3348" s="119">
        <v>2047.5</v>
      </c>
      <c r="H3348" s="26">
        <v>748.60952380952381</v>
      </c>
      <c r="I3348" s="115">
        <f t="shared" si="157"/>
        <v>1532778</v>
      </c>
      <c r="J3348" s="117">
        <v>2021</v>
      </c>
      <c r="K3348" s="139">
        <f t="shared" si="158"/>
        <v>3450896</v>
      </c>
    </row>
    <row r="3349" spans="2:11">
      <c r="B3349" s="137" t="s">
        <v>2295</v>
      </c>
      <c r="C3349" s="43" t="s">
        <v>410</v>
      </c>
      <c r="D3349" s="46">
        <v>50</v>
      </c>
      <c r="E3349" s="24">
        <v>69999.960000000006</v>
      </c>
      <c r="F3349" s="19">
        <f t="shared" si="156"/>
        <v>3499998.0000000005</v>
      </c>
      <c r="G3349" s="119">
        <v>487.5</v>
      </c>
      <c r="H3349" s="26">
        <v>829.92205128205126</v>
      </c>
      <c r="I3349" s="115">
        <f t="shared" si="157"/>
        <v>404587</v>
      </c>
      <c r="J3349" s="117">
        <v>2021</v>
      </c>
      <c r="K3349" s="139">
        <f t="shared" si="158"/>
        <v>3904585</v>
      </c>
    </row>
    <row r="3350" spans="2:11">
      <c r="B3350" s="137" t="s">
        <v>6110</v>
      </c>
      <c r="C3350" s="43" t="s">
        <v>3512</v>
      </c>
      <c r="D3350" s="46">
        <v>50</v>
      </c>
      <c r="E3350" s="24">
        <v>16883.72</v>
      </c>
      <c r="F3350" s="19">
        <f t="shared" si="156"/>
        <v>844186</v>
      </c>
      <c r="G3350" s="119">
        <v>487.5</v>
      </c>
      <c r="H3350" s="26">
        <v>0</v>
      </c>
      <c r="I3350" s="115">
        <f t="shared" si="157"/>
        <v>0</v>
      </c>
      <c r="J3350" s="117">
        <v>2021</v>
      </c>
      <c r="K3350" s="139">
        <f t="shared" si="158"/>
        <v>844186</v>
      </c>
    </row>
    <row r="3351" spans="2:11">
      <c r="B3351" s="137" t="s">
        <v>2296</v>
      </c>
      <c r="C3351" s="43" t="s">
        <v>1136</v>
      </c>
      <c r="D3351" s="46">
        <v>80</v>
      </c>
      <c r="E3351" s="24">
        <v>4998.4375</v>
      </c>
      <c r="F3351" s="19">
        <f t="shared" si="156"/>
        <v>399875</v>
      </c>
      <c r="G3351" s="119">
        <v>780</v>
      </c>
      <c r="H3351" s="26">
        <v>2477.0679487179486</v>
      </c>
      <c r="I3351" s="115">
        <f t="shared" si="157"/>
        <v>1932113</v>
      </c>
      <c r="J3351" s="117">
        <v>2021</v>
      </c>
      <c r="K3351" s="139">
        <f t="shared" si="158"/>
        <v>2331988</v>
      </c>
    </row>
    <row r="3352" spans="2:11">
      <c r="B3352" s="137" t="s">
        <v>6111</v>
      </c>
      <c r="C3352" s="43" t="s">
        <v>2297</v>
      </c>
      <c r="D3352" s="46">
        <v>480</v>
      </c>
      <c r="E3352" s="24">
        <v>19779.508333333335</v>
      </c>
      <c r="F3352" s="19">
        <f t="shared" si="156"/>
        <v>9494164</v>
      </c>
      <c r="G3352" s="119">
        <v>4680</v>
      </c>
      <c r="H3352" s="26">
        <v>1860.5613247863248</v>
      </c>
      <c r="I3352" s="115">
        <f t="shared" si="157"/>
        <v>8707427</v>
      </c>
      <c r="J3352" s="117">
        <v>2021</v>
      </c>
      <c r="K3352" s="139">
        <f t="shared" si="158"/>
        <v>18201591</v>
      </c>
    </row>
    <row r="3353" spans="2:11">
      <c r="B3353" s="137" t="s">
        <v>6112</v>
      </c>
      <c r="C3353" s="43" t="s">
        <v>1802</v>
      </c>
      <c r="D3353" s="46">
        <v>50</v>
      </c>
      <c r="E3353" s="24">
        <v>24005</v>
      </c>
      <c r="F3353" s="19">
        <f t="shared" si="156"/>
        <v>1200250</v>
      </c>
      <c r="G3353" s="119">
        <v>905</v>
      </c>
      <c r="H3353" s="26">
        <v>2732.1668508287294</v>
      </c>
      <c r="I3353" s="115">
        <f t="shared" si="157"/>
        <v>2472611</v>
      </c>
      <c r="J3353" s="117">
        <v>2021</v>
      </c>
      <c r="K3353" s="139">
        <f t="shared" si="158"/>
        <v>3672861</v>
      </c>
    </row>
    <row r="3354" spans="2:11">
      <c r="B3354" s="137" t="s">
        <v>6113</v>
      </c>
      <c r="C3354" s="43" t="s">
        <v>1802</v>
      </c>
      <c r="D3354" s="46">
        <v>120</v>
      </c>
      <c r="E3354" s="24">
        <v>18795.900000000001</v>
      </c>
      <c r="F3354" s="19">
        <f t="shared" si="156"/>
        <v>2255508</v>
      </c>
      <c r="G3354" s="119">
        <v>2172</v>
      </c>
      <c r="H3354" s="26">
        <v>1316.3181399631676</v>
      </c>
      <c r="I3354" s="115">
        <f t="shared" si="157"/>
        <v>2859043</v>
      </c>
      <c r="J3354" s="117">
        <v>2021</v>
      </c>
      <c r="K3354" s="139">
        <f t="shared" si="158"/>
        <v>5114551</v>
      </c>
    </row>
    <row r="3355" spans="2:11">
      <c r="B3355" s="137" t="s">
        <v>6114</v>
      </c>
      <c r="C3355" s="43" t="s">
        <v>2298</v>
      </c>
      <c r="D3355" s="46">
        <v>190</v>
      </c>
      <c r="E3355" s="24">
        <v>1136.5105263157895</v>
      </c>
      <c r="F3355" s="19">
        <f t="shared" si="156"/>
        <v>215937</v>
      </c>
      <c r="G3355" s="119">
        <v>1852.5</v>
      </c>
      <c r="H3355" s="26">
        <v>176.14143049932522</v>
      </c>
      <c r="I3355" s="115">
        <f t="shared" si="157"/>
        <v>326302</v>
      </c>
      <c r="J3355" s="117">
        <v>2021</v>
      </c>
      <c r="K3355" s="139">
        <f t="shared" si="158"/>
        <v>542239</v>
      </c>
    </row>
    <row r="3356" spans="2:11">
      <c r="B3356" s="137" t="s">
        <v>6115</v>
      </c>
      <c r="C3356" s="43" t="s">
        <v>3512</v>
      </c>
      <c r="D3356" s="46">
        <v>210</v>
      </c>
      <c r="E3356" s="24">
        <v>16883.709523809524</v>
      </c>
      <c r="F3356" s="19">
        <f t="shared" si="156"/>
        <v>3545579</v>
      </c>
      <c r="G3356" s="119">
        <v>2047.5</v>
      </c>
      <c r="H3356" s="26">
        <v>0</v>
      </c>
      <c r="I3356" s="115">
        <f t="shared" si="157"/>
        <v>0</v>
      </c>
      <c r="J3356" s="117">
        <v>2021</v>
      </c>
      <c r="K3356" s="139">
        <f t="shared" si="158"/>
        <v>3545579</v>
      </c>
    </row>
    <row r="3357" spans="2:11">
      <c r="B3357" s="137" t="s">
        <v>2299</v>
      </c>
      <c r="C3357" s="43" t="s">
        <v>1815</v>
      </c>
      <c r="D3357" s="46">
        <v>560</v>
      </c>
      <c r="E3357" s="24">
        <v>2172.3089285714286</v>
      </c>
      <c r="F3357" s="19">
        <f t="shared" si="156"/>
        <v>1216493</v>
      </c>
      <c r="G3357" s="119">
        <v>5460</v>
      </c>
      <c r="H3357" s="26">
        <v>214.8010989010989</v>
      </c>
      <c r="I3357" s="115">
        <f t="shared" si="157"/>
        <v>1172814</v>
      </c>
      <c r="J3357" s="117">
        <v>2021</v>
      </c>
      <c r="K3357" s="139">
        <f t="shared" si="158"/>
        <v>2389307</v>
      </c>
    </row>
    <row r="3358" spans="2:11">
      <c r="B3358" s="137" t="s">
        <v>6116</v>
      </c>
      <c r="C3358" s="43" t="s">
        <v>1815</v>
      </c>
      <c r="D3358" s="46">
        <v>110</v>
      </c>
      <c r="E3358" s="24">
        <v>2714.6272727272726</v>
      </c>
      <c r="F3358" s="19">
        <f t="shared" si="156"/>
        <v>298609</v>
      </c>
      <c r="G3358" s="119">
        <v>1072.5</v>
      </c>
      <c r="H3358" s="26">
        <v>295.07599067599068</v>
      </c>
      <c r="I3358" s="115">
        <f t="shared" si="157"/>
        <v>316469</v>
      </c>
      <c r="J3358" s="117">
        <v>2021</v>
      </c>
      <c r="K3358" s="139">
        <f t="shared" si="158"/>
        <v>615078</v>
      </c>
    </row>
    <row r="3359" spans="2:11">
      <c r="B3359" s="137" t="s">
        <v>2300</v>
      </c>
      <c r="C3359" s="43" t="s">
        <v>391</v>
      </c>
      <c r="D3359" s="46">
        <v>50</v>
      </c>
      <c r="E3359" s="24">
        <v>6282.14</v>
      </c>
      <c r="F3359" s="19">
        <f t="shared" si="156"/>
        <v>314107</v>
      </c>
      <c r="G3359" s="119">
        <v>487.5</v>
      </c>
      <c r="H3359" s="26">
        <v>502.84923076923076</v>
      </c>
      <c r="I3359" s="115">
        <f t="shared" si="157"/>
        <v>245139</v>
      </c>
      <c r="J3359" s="117">
        <v>2021</v>
      </c>
      <c r="K3359" s="139">
        <f t="shared" si="158"/>
        <v>559246</v>
      </c>
    </row>
    <row r="3360" spans="2:11">
      <c r="B3360" s="137" t="s">
        <v>6117</v>
      </c>
      <c r="C3360" s="43" t="s">
        <v>391</v>
      </c>
      <c r="D3360" s="46">
        <v>220</v>
      </c>
      <c r="E3360" s="24">
        <v>3139.0136363636366</v>
      </c>
      <c r="F3360" s="19">
        <f t="shared" si="156"/>
        <v>690583</v>
      </c>
      <c r="G3360" s="119">
        <v>2145</v>
      </c>
      <c r="H3360" s="26">
        <v>294.83682983682985</v>
      </c>
      <c r="I3360" s="115">
        <f t="shared" si="157"/>
        <v>632425</v>
      </c>
      <c r="J3360" s="117">
        <v>2021</v>
      </c>
      <c r="K3360" s="139">
        <f t="shared" si="158"/>
        <v>1323008</v>
      </c>
    </row>
    <row r="3361" spans="2:11">
      <c r="B3361" s="137" t="s">
        <v>2301</v>
      </c>
      <c r="C3361" s="43" t="s">
        <v>394</v>
      </c>
      <c r="D3361" s="46">
        <v>210</v>
      </c>
      <c r="E3361" s="24">
        <v>10821.809523809523</v>
      </c>
      <c r="F3361" s="19">
        <f t="shared" si="156"/>
        <v>2272580</v>
      </c>
      <c r="G3361" s="119">
        <v>2047.5</v>
      </c>
      <c r="H3361" s="26">
        <v>408.35262515262514</v>
      </c>
      <c r="I3361" s="115">
        <f t="shared" si="157"/>
        <v>836102</v>
      </c>
      <c r="J3361" s="117">
        <v>2021</v>
      </c>
      <c r="K3361" s="139">
        <f t="shared" si="158"/>
        <v>3108682</v>
      </c>
    </row>
    <row r="3362" spans="2:11">
      <c r="B3362" s="137" t="s">
        <v>6118</v>
      </c>
      <c r="C3362" s="43" t="s">
        <v>394</v>
      </c>
      <c r="D3362" s="46">
        <v>120</v>
      </c>
      <c r="E3362" s="24">
        <v>6123.15</v>
      </c>
      <c r="F3362" s="19">
        <f t="shared" si="156"/>
        <v>734778</v>
      </c>
      <c r="G3362" s="119">
        <v>1170</v>
      </c>
      <c r="H3362" s="26">
        <v>278.91367521367522</v>
      </c>
      <c r="I3362" s="115">
        <f t="shared" si="157"/>
        <v>326329</v>
      </c>
      <c r="J3362" s="117">
        <v>2021</v>
      </c>
      <c r="K3362" s="139">
        <f t="shared" si="158"/>
        <v>1061107</v>
      </c>
    </row>
    <row r="3363" spans="2:11">
      <c r="B3363" s="137" t="s">
        <v>2302</v>
      </c>
      <c r="C3363" s="43" t="s">
        <v>1868</v>
      </c>
      <c r="D3363" s="46">
        <v>110</v>
      </c>
      <c r="E3363" s="24">
        <v>9167</v>
      </c>
      <c r="F3363" s="19">
        <f t="shared" si="156"/>
        <v>1008370</v>
      </c>
      <c r="G3363" s="119">
        <v>1072.5</v>
      </c>
      <c r="H3363" s="26">
        <v>299.4032634032634</v>
      </c>
      <c r="I3363" s="115">
        <f t="shared" si="157"/>
        <v>321110</v>
      </c>
      <c r="J3363" s="117">
        <v>2021</v>
      </c>
      <c r="K3363" s="139">
        <f t="shared" si="158"/>
        <v>1329480</v>
      </c>
    </row>
    <row r="3364" spans="2:11">
      <c r="B3364" s="137" t="s">
        <v>6119</v>
      </c>
      <c r="C3364" s="43" t="s">
        <v>1868</v>
      </c>
      <c r="D3364" s="46">
        <v>150</v>
      </c>
      <c r="E3364" s="24">
        <v>2476.9466666666667</v>
      </c>
      <c r="F3364" s="19">
        <f t="shared" si="156"/>
        <v>371542</v>
      </c>
      <c r="G3364" s="119">
        <v>1462.5</v>
      </c>
      <c r="H3364" s="26">
        <v>145.24717948717949</v>
      </c>
      <c r="I3364" s="115">
        <f t="shared" si="157"/>
        <v>212424</v>
      </c>
      <c r="J3364" s="117">
        <v>2021</v>
      </c>
      <c r="K3364" s="139">
        <f t="shared" si="158"/>
        <v>583966</v>
      </c>
    </row>
    <row r="3365" spans="2:11">
      <c r="B3365" s="137" t="s">
        <v>2303</v>
      </c>
      <c r="C3365" s="43" t="s">
        <v>662</v>
      </c>
      <c r="D3365" s="46">
        <v>50</v>
      </c>
      <c r="E3365" s="24">
        <v>1021408.3</v>
      </c>
      <c r="F3365" s="19">
        <f t="shared" si="156"/>
        <v>51070415</v>
      </c>
      <c r="G3365" s="119">
        <v>905</v>
      </c>
      <c r="H3365" s="26">
        <v>0</v>
      </c>
      <c r="I3365" s="115">
        <f t="shared" si="157"/>
        <v>0</v>
      </c>
      <c r="J3365" s="117">
        <v>2021</v>
      </c>
      <c r="K3365" s="139">
        <f t="shared" si="158"/>
        <v>51070415</v>
      </c>
    </row>
    <row r="3366" spans="2:11">
      <c r="B3366" s="137" t="s">
        <v>6120</v>
      </c>
      <c r="C3366" s="43" t="s">
        <v>662</v>
      </c>
      <c r="D3366" s="46">
        <v>200</v>
      </c>
      <c r="E3366" s="24">
        <v>6982.28</v>
      </c>
      <c r="F3366" s="19">
        <f t="shared" si="156"/>
        <v>1396456</v>
      </c>
      <c r="G3366" s="119">
        <v>3620</v>
      </c>
      <c r="H3366" s="26">
        <v>884.15</v>
      </c>
      <c r="I3366" s="115">
        <f t="shared" si="157"/>
        <v>3200623</v>
      </c>
      <c r="J3366" s="117">
        <v>2021</v>
      </c>
      <c r="K3366" s="139">
        <f t="shared" si="158"/>
        <v>4597079</v>
      </c>
    </row>
    <row r="3367" spans="2:11">
      <c r="B3367" s="137" t="s">
        <v>6121</v>
      </c>
      <c r="C3367" s="43" t="s">
        <v>3512</v>
      </c>
      <c r="D3367" s="46">
        <v>150</v>
      </c>
      <c r="E3367" s="24">
        <v>14861.146666666667</v>
      </c>
      <c r="F3367" s="19">
        <f t="shared" si="156"/>
        <v>2229172</v>
      </c>
      <c r="G3367" s="119">
        <v>2925</v>
      </c>
      <c r="H3367" s="26">
        <v>0</v>
      </c>
      <c r="I3367" s="115">
        <f t="shared" si="157"/>
        <v>0</v>
      </c>
      <c r="J3367" s="117">
        <v>2021</v>
      </c>
      <c r="K3367" s="139">
        <f t="shared" si="158"/>
        <v>2229172</v>
      </c>
    </row>
    <row r="3368" spans="2:11">
      <c r="B3368" s="137" t="s">
        <v>6122</v>
      </c>
      <c r="C3368" s="43" t="s">
        <v>592</v>
      </c>
      <c r="D3368" s="46">
        <v>80</v>
      </c>
      <c r="E3368" s="24">
        <v>34959.925000000003</v>
      </c>
      <c r="F3368" s="19">
        <f t="shared" si="156"/>
        <v>2796794</v>
      </c>
      <c r="G3368" s="119">
        <v>1560</v>
      </c>
      <c r="H3368" s="26">
        <v>2035.6570512820513</v>
      </c>
      <c r="I3368" s="115">
        <f t="shared" si="157"/>
        <v>3175625</v>
      </c>
      <c r="J3368" s="117">
        <v>2021</v>
      </c>
      <c r="K3368" s="139">
        <f t="shared" si="158"/>
        <v>5972419</v>
      </c>
    </row>
    <row r="3369" spans="2:11">
      <c r="B3369" s="137" t="s">
        <v>6123</v>
      </c>
      <c r="C3369" s="43" t="s">
        <v>590</v>
      </c>
      <c r="D3369" s="46">
        <v>70</v>
      </c>
      <c r="E3369" s="24">
        <v>20104.371428571427</v>
      </c>
      <c r="F3369" s="19">
        <f t="shared" si="156"/>
        <v>1407305.9999999998</v>
      </c>
      <c r="G3369" s="119">
        <v>1267</v>
      </c>
      <c r="H3369" s="26">
        <v>2315.2186266771901</v>
      </c>
      <c r="I3369" s="115">
        <f t="shared" si="157"/>
        <v>2933382</v>
      </c>
      <c r="J3369" s="117">
        <v>2021</v>
      </c>
      <c r="K3369" s="139">
        <f t="shared" si="158"/>
        <v>4340688</v>
      </c>
    </row>
    <row r="3370" spans="2:11">
      <c r="B3370" s="137" t="s">
        <v>6124</v>
      </c>
      <c r="C3370" s="43" t="s">
        <v>590</v>
      </c>
      <c r="D3370" s="46">
        <v>80</v>
      </c>
      <c r="E3370" s="24">
        <v>15272.424999999999</v>
      </c>
      <c r="F3370" s="19">
        <f t="shared" si="156"/>
        <v>1221794</v>
      </c>
      <c r="G3370" s="119">
        <v>1448</v>
      </c>
      <c r="H3370" s="26">
        <v>1618.9033149171271</v>
      </c>
      <c r="I3370" s="115">
        <f t="shared" si="157"/>
        <v>2344172</v>
      </c>
      <c r="J3370" s="117">
        <v>2021</v>
      </c>
      <c r="K3370" s="139">
        <f t="shared" si="158"/>
        <v>3565966</v>
      </c>
    </row>
    <row r="3371" spans="2:11">
      <c r="B3371" s="137" t="s">
        <v>2304</v>
      </c>
      <c r="C3371" s="43" t="s">
        <v>586</v>
      </c>
      <c r="D3371" s="46">
        <v>100</v>
      </c>
      <c r="E3371" s="24">
        <v>3537.03</v>
      </c>
      <c r="F3371" s="19">
        <f t="shared" si="156"/>
        <v>353703</v>
      </c>
      <c r="G3371" s="119">
        <v>975</v>
      </c>
      <c r="H3371" s="26">
        <v>3686.9702564102563</v>
      </c>
      <c r="I3371" s="115">
        <f t="shared" si="157"/>
        <v>3594796</v>
      </c>
      <c r="J3371" s="117">
        <v>2021</v>
      </c>
      <c r="K3371" s="139">
        <f t="shared" si="158"/>
        <v>3948499</v>
      </c>
    </row>
    <row r="3372" spans="2:11">
      <c r="B3372" s="137" t="s">
        <v>2305</v>
      </c>
      <c r="C3372" s="43" t="s">
        <v>586</v>
      </c>
      <c r="D3372" s="46">
        <v>100</v>
      </c>
      <c r="E3372" s="24">
        <v>1407.69</v>
      </c>
      <c r="F3372" s="19">
        <f t="shared" si="156"/>
        <v>140769</v>
      </c>
      <c r="G3372" s="119">
        <v>975</v>
      </c>
      <c r="H3372" s="26">
        <v>2406.3292307692309</v>
      </c>
      <c r="I3372" s="115">
        <f t="shared" si="157"/>
        <v>2346171</v>
      </c>
      <c r="J3372" s="117">
        <v>2021</v>
      </c>
      <c r="K3372" s="139">
        <f t="shared" si="158"/>
        <v>2486940</v>
      </c>
    </row>
    <row r="3373" spans="2:11">
      <c r="B3373" s="137" t="s">
        <v>6125</v>
      </c>
      <c r="C3373" s="43" t="s">
        <v>3512</v>
      </c>
      <c r="D3373" s="46">
        <v>130</v>
      </c>
      <c r="E3373" s="24">
        <v>13285.26923076923</v>
      </c>
      <c r="F3373" s="19">
        <f t="shared" si="156"/>
        <v>1727085</v>
      </c>
      <c r="G3373" s="119">
        <v>1267.5</v>
      </c>
      <c r="H3373" s="26">
        <v>0</v>
      </c>
      <c r="I3373" s="115">
        <f t="shared" si="157"/>
        <v>0</v>
      </c>
      <c r="J3373" s="117">
        <v>2021</v>
      </c>
      <c r="K3373" s="139">
        <f t="shared" si="158"/>
        <v>1727085</v>
      </c>
    </row>
    <row r="3374" spans="2:11">
      <c r="B3374" s="137" t="s">
        <v>6126</v>
      </c>
      <c r="C3374" s="43" t="s">
        <v>3512</v>
      </c>
      <c r="D3374" s="46">
        <v>40</v>
      </c>
      <c r="E3374" s="24">
        <v>13285.275</v>
      </c>
      <c r="F3374" s="19">
        <f t="shared" si="156"/>
        <v>531411</v>
      </c>
      <c r="G3374" s="119">
        <v>390</v>
      </c>
      <c r="H3374" s="26">
        <v>0</v>
      </c>
      <c r="I3374" s="115">
        <f t="shared" si="157"/>
        <v>0</v>
      </c>
      <c r="J3374" s="117">
        <v>2021</v>
      </c>
      <c r="K3374" s="139">
        <f t="shared" si="158"/>
        <v>531411</v>
      </c>
    </row>
    <row r="3375" spans="2:11">
      <c r="B3375" s="137" t="s">
        <v>2306</v>
      </c>
      <c r="C3375" s="43" t="s">
        <v>377</v>
      </c>
      <c r="D3375" s="46">
        <v>480</v>
      </c>
      <c r="E3375" s="24">
        <v>2267.9458333333332</v>
      </c>
      <c r="F3375" s="19">
        <f t="shared" si="156"/>
        <v>1088614</v>
      </c>
      <c r="G3375" s="119">
        <v>4680</v>
      </c>
      <c r="H3375" s="26">
        <v>234.32649572649572</v>
      </c>
      <c r="I3375" s="115">
        <f t="shared" si="157"/>
        <v>1096648</v>
      </c>
      <c r="J3375" s="117">
        <v>2021</v>
      </c>
      <c r="K3375" s="139">
        <f t="shared" si="158"/>
        <v>2185262</v>
      </c>
    </row>
    <row r="3376" spans="2:11">
      <c r="B3376" s="137" t="s">
        <v>6127</v>
      </c>
      <c r="C3376" s="43" t="s">
        <v>377</v>
      </c>
      <c r="D3376" s="46">
        <v>130</v>
      </c>
      <c r="E3376" s="24">
        <v>4147.9307692307693</v>
      </c>
      <c r="F3376" s="19">
        <f t="shared" si="156"/>
        <v>539231</v>
      </c>
      <c r="G3376" s="119">
        <v>1267.5</v>
      </c>
      <c r="H3376" s="26">
        <v>611.49664694280079</v>
      </c>
      <c r="I3376" s="115">
        <f t="shared" si="157"/>
        <v>775072</v>
      </c>
      <c r="J3376" s="117">
        <v>2021</v>
      </c>
      <c r="K3376" s="139">
        <f t="shared" si="158"/>
        <v>1314303</v>
      </c>
    </row>
    <row r="3377" spans="2:11">
      <c r="B3377" s="137" t="s">
        <v>6128</v>
      </c>
      <c r="C3377" s="43" t="s">
        <v>2307</v>
      </c>
      <c r="D3377" s="46">
        <v>460</v>
      </c>
      <c r="E3377" s="24">
        <v>6427.9608695652178</v>
      </c>
      <c r="F3377" s="19">
        <f t="shared" si="156"/>
        <v>2956862</v>
      </c>
      <c r="G3377" s="119">
        <v>4485</v>
      </c>
      <c r="H3377" s="26">
        <v>201.19576365663323</v>
      </c>
      <c r="I3377" s="115">
        <f t="shared" si="157"/>
        <v>902363</v>
      </c>
      <c r="J3377" s="117">
        <v>2021</v>
      </c>
      <c r="K3377" s="139">
        <f t="shared" si="158"/>
        <v>3859225</v>
      </c>
    </row>
    <row r="3378" spans="2:11">
      <c r="B3378" s="137" t="s">
        <v>6129</v>
      </c>
      <c r="C3378" s="43" t="s">
        <v>2308</v>
      </c>
      <c r="D3378" s="46">
        <v>320</v>
      </c>
      <c r="E3378" s="24">
        <v>1889.4749999999999</v>
      </c>
      <c r="F3378" s="19">
        <f t="shared" si="156"/>
        <v>604632</v>
      </c>
      <c r="G3378" s="119">
        <v>3120</v>
      </c>
      <c r="H3378" s="26">
        <v>90.655128205128207</v>
      </c>
      <c r="I3378" s="115">
        <f t="shared" si="157"/>
        <v>282844</v>
      </c>
      <c r="J3378" s="117">
        <v>2021</v>
      </c>
      <c r="K3378" s="139">
        <f t="shared" si="158"/>
        <v>887476</v>
      </c>
    </row>
    <row r="3379" spans="2:11">
      <c r="B3379" s="137" t="s">
        <v>2309</v>
      </c>
      <c r="C3379" s="43" t="s">
        <v>939</v>
      </c>
      <c r="D3379" s="46">
        <v>260</v>
      </c>
      <c r="E3379" s="24">
        <v>4979.957692307692</v>
      </c>
      <c r="F3379" s="19">
        <f t="shared" si="156"/>
        <v>1294789</v>
      </c>
      <c r="G3379" s="119">
        <v>2535</v>
      </c>
      <c r="H3379" s="26">
        <v>486.95424063116371</v>
      </c>
      <c r="I3379" s="115">
        <f t="shared" si="157"/>
        <v>1234429</v>
      </c>
      <c r="J3379" s="117">
        <v>2021</v>
      </c>
      <c r="K3379" s="139">
        <f t="shared" si="158"/>
        <v>2529218</v>
      </c>
    </row>
    <row r="3380" spans="2:11">
      <c r="B3380" s="137" t="s">
        <v>6130</v>
      </c>
      <c r="C3380" s="43" t="s">
        <v>3512</v>
      </c>
      <c r="D3380" s="46">
        <v>70</v>
      </c>
      <c r="E3380" s="24">
        <v>16883.714285714286</v>
      </c>
      <c r="F3380" s="19">
        <f t="shared" si="156"/>
        <v>1181860</v>
      </c>
      <c r="G3380" s="119">
        <v>682.5</v>
      </c>
      <c r="H3380" s="26">
        <v>0</v>
      </c>
      <c r="I3380" s="115">
        <f t="shared" si="157"/>
        <v>0</v>
      </c>
      <c r="J3380" s="117">
        <v>2021</v>
      </c>
      <c r="K3380" s="139">
        <f t="shared" si="158"/>
        <v>1181860</v>
      </c>
    </row>
    <row r="3381" spans="2:11">
      <c r="B3381" s="137" t="s">
        <v>2310</v>
      </c>
      <c r="C3381" s="43" t="s">
        <v>905</v>
      </c>
      <c r="D3381" s="46">
        <v>400</v>
      </c>
      <c r="E3381" s="24">
        <v>13121.452499999999</v>
      </c>
      <c r="F3381" s="19">
        <f t="shared" si="156"/>
        <v>5248581</v>
      </c>
      <c r="G3381" s="119">
        <v>3900</v>
      </c>
      <c r="H3381" s="26">
        <v>262.59564102564104</v>
      </c>
      <c r="I3381" s="115">
        <f t="shared" si="157"/>
        <v>1024123.0000000001</v>
      </c>
      <c r="J3381" s="117">
        <v>2021</v>
      </c>
      <c r="K3381" s="139">
        <f t="shared" si="158"/>
        <v>6272704</v>
      </c>
    </row>
    <row r="3382" spans="2:11">
      <c r="B3382" s="137" t="s">
        <v>6131</v>
      </c>
      <c r="C3382" s="43" t="s">
        <v>905</v>
      </c>
      <c r="D3382" s="46">
        <v>110</v>
      </c>
      <c r="E3382" s="24">
        <v>6371.3090909090906</v>
      </c>
      <c r="F3382" s="19">
        <f t="shared" si="156"/>
        <v>700844</v>
      </c>
      <c r="G3382" s="119">
        <v>1072.5</v>
      </c>
      <c r="H3382" s="26">
        <v>254.34778554778555</v>
      </c>
      <c r="I3382" s="115">
        <f t="shared" si="157"/>
        <v>272788</v>
      </c>
      <c r="J3382" s="117">
        <v>2021</v>
      </c>
      <c r="K3382" s="139">
        <f t="shared" si="158"/>
        <v>973632</v>
      </c>
    </row>
    <row r="3383" spans="2:11">
      <c r="B3383" s="137" t="s">
        <v>6132</v>
      </c>
      <c r="C3383" s="43" t="s">
        <v>3512</v>
      </c>
      <c r="D3383" s="46">
        <v>190</v>
      </c>
      <c r="E3383" s="24">
        <v>15106.478947368421</v>
      </c>
      <c r="F3383" s="19">
        <f t="shared" si="156"/>
        <v>2870231</v>
      </c>
      <c r="G3383" s="119">
        <v>3040</v>
      </c>
      <c r="H3383" s="26">
        <v>0</v>
      </c>
      <c r="I3383" s="115">
        <f t="shared" si="157"/>
        <v>0</v>
      </c>
      <c r="J3383" s="117">
        <v>2021</v>
      </c>
      <c r="K3383" s="139">
        <f t="shared" si="158"/>
        <v>2870231</v>
      </c>
    </row>
    <row r="3384" spans="2:11">
      <c r="B3384" s="137" t="s">
        <v>6133</v>
      </c>
      <c r="C3384" s="43" t="s">
        <v>3512</v>
      </c>
      <c r="D3384" s="46">
        <v>470</v>
      </c>
      <c r="E3384" s="24">
        <v>18669.436170212764</v>
      </c>
      <c r="F3384" s="19">
        <f t="shared" si="156"/>
        <v>8774635</v>
      </c>
      <c r="G3384" s="119">
        <v>8601</v>
      </c>
      <c r="H3384" s="26">
        <v>0</v>
      </c>
      <c r="I3384" s="115">
        <f t="shared" si="157"/>
        <v>0</v>
      </c>
      <c r="J3384" s="117">
        <v>2021</v>
      </c>
      <c r="K3384" s="139">
        <f t="shared" si="158"/>
        <v>8774635</v>
      </c>
    </row>
    <row r="3385" spans="2:11">
      <c r="B3385" s="137" t="s">
        <v>6134</v>
      </c>
      <c r="C3385" s="43" t="s">
        <v>1175</v>
      </c>
      <c r="D3385" s="46">
        <v>1430</v>
      </c>
      <c r="E3385" s="24">
        <v>249.27692307692308</v>
      </c>
      <c r="F3385" s="19">
        <f t="shared" si="156"/>
        <v>356466</v>
      </c>
      <c r="G3385" s="119">
        <v>13942.5</v>
      </c>
      <c r="H3385" s="26">
        <v>287.54448628294784</v>
      </c>
      <c r="I3385" s="115">
        <f t="shared" si="157"/>
        <v>4009089.0000000005</v>
      </c>
      <c r="J3385" s="117">
        <v>2021</v>
      </c>
      <c r="K3385" s="139">
        <f t="shared" si="158"/>
        <v>4365555</v>
      </c>
    </row>
    <row r="3386" spans="2:11">
      <c r="B3386" s="137" t="s">
        <v>2311</v>
      </c>
      <c r="C3386" s="43" t="s">
        <v>859</v>
      </c>
      <c r="D3386" s="46">
        <v>310</v>
      </c>
      <c r="E3386" s="24">
        <v>6625.0451612903225</v>
      </c>
      <c r="F3386" s="19">
        <f t="shared" si="156"/>
        <v>2053764</v>
      </c>
      <c r="G3386" s="119">
        <v>6696</v>
      </c>
      <c r="H3386" s="26">
        <v>1190.8063022700119</v>
      </c>
      <c r="I3386" s="115">
        <f t="shared" si="157"/>
        <v>7973639</v>
      </c>
      <c r="J3386" s="117">
        <v>2021</v>
      </c>
      <c r="K3386" s="139">
        <f t="shared" si="158"/>
        <v>10027403</v>
      </c>
    </row>
    <row r="3387" spans="2:11">
      <c r="B3387" s="137" t="s">
        <v>6135</v>
      </c>
      <c r="C3387" s="43" t="s">
        <v>859</v>
      </c>
      <c r="D3387" s="46">
        <v>70</v>
      </c>
      <c r="E3387" s="24">
        <v>6258.0428571428574</v>
      </c>
      <c r="F3387" s="19">
        <f t="shared" si="156"/>
        <v>438063</v>
      </c>
      <c r="G3387" s="119">
        <v>1512</v>
      </c>
      <c r="H3387" s="26">
        <v>2186.4477513227512</v>
      </c>
      <c r="I3387" s="115">
        <f t="shared" si="157"/>
        <v>3305909</v>
      </c>
      <c r="J3387" s="117">
        <v>2021</v>
      </c>
      <c r="K3387" s="139">
        <f t="shared" si="158"/>
        <v>3743972</v>
      </c>
    </row>
    <row r="3388" spans="2:11">
      <c r="B3388" s="137" t="s">
        <v>6136</v>
      </c>
      <c r="C3388" s="43" t="s">
        <v>601</v>
      </c>
      <c r="D3388" s="46">
        <v>250</v>
      </c>
      <c r="E3388" s="24">
        <v>6384.116</v>
      </c>
      <c r="F3388" s="19">
        <f t="shared" si="156"/>
        <v>1596029</v>
      </c>
      <c r="G3388" s="119">
        <v>2262.5</v>
      </c>
      <c r="H3388" s="26">
        <v>2690.1175690607733</v>
      </c>
      <c r="I3388" s="115">
        <f t="shared" si="157"/>
        <v>6086391</v>
      </c>
      <c r="J3388" s="117">
        <v>2021</v>
      </c>
      <c r="K3388" s="139">
        <f t="shared" si="158"/>
        <v>7682420</v>
      </c>
    </row>
    <row r="3389" spans="2:11">
      <c r="B3389" s="137" t="s">
        <v>6137</v>
      </c>
      <c r="C3389" s="43" t="s">
        <v>601</v>
      </c>
      <c r="D3389" s="46">
        <v>140</v>
      </c>
      <c r="E3389" s="24">
        <v>8176.4857142857145</v>
      </c>
      <c r="F3389" s="19">
        <f t="shared" si="156"/>
        <v>1144708</v>
      </c>
      <c r="G3389" s="119">
        <v>2534</v>
      </c>
      <c r="H3389" s="26">
        <v>1206.4534333070244</v>
      </c>
      <c r="I3389" s="115">
        <f t="shared" si="157"/>
        <v>3057153</v>
      </c>
      <c r="J3389" s="117">
        <v>2021</v>
      </c>
      <c r="K3389" s="139">
        <f t="shared" si="158"/>
        <v>4201861</v>
      </c>
    </row>
    <row r="3390" spans="2:11">
      <c r="B3390" s="137" t="s">
        <v>6138</v>
      </c>
      <c r="C3390" s="43" t="s">
        <v>596</v>
      </c>
      <c r="D3390" s="46">
        <v>110</v>
      </c>
      <c r="E3390" s="24">
        <v>6096.5727272727272</v>
      </c>
      <c r="F3390" s="19">
        <f t="shared" si="156"/>
        <v>670623</v>
      </c>
      <c r="G3390" s="119">
        <v>2986.5</v>
      </c>
      <c r="H3390" s="26">
        <v>1019.6172777498745</v>
      </c>
      <c r="I3390" s="115">
        <f t="shared" si="157"/>
        <v>3045087</v>
      </c>
      <c r="J3390" s="117">
        <v>2021</v>
      </c>
      <c r="K3390" s="139">
        <f t="shared" si="158"/>
        <v>3715710</v>
      </c>
    </row>
    <row r="3391" spans="2:11">
      <c r="B3391" s="137" t="s">
        <v>6139</v>
      </c>
      <c r="C3391" s="43" t="s">
        <v>596</v>
      </c>
      <c r="D3391" s="46">
        <v>150</v>
      </c>
      <c r="E3391" s="24">
        <v>7364.9666666666662</v>
      </c>
      <c r="F3391" s="19">
        <f t="shared" si="156"/>
        <v>1104745</v>
      </c>
      <c r="G3391" s="119">
        <v>4072.5</v>
      </c>
      <c r="H3391" s="26">
        <v>847.11995089011668</v>
      </c>
      <c r="I3391" s="115">
        <f t="shared" si="157"/>
        <v>3449896</v>
      </c>
      <c r="J3391" s="117">
        <v>2021</v>
      </c>
      <c r="K3391" s="139">
        <f t="shared" si="158"/>
        <v>4554641</v>
      </c>
    </row>
    <row r="3392" spans="2:11">
      <c r="B3392" s="137" t="s">
        <v>2312</v>
      </c>
      <c r="C3392" s="43" t="s">
        <v>593</v>
      </c>
      <c r="D3392" s="46">
        <v>40</v>
      </c>
      <c r="E3392" s="24">
        <v>26782.075000000001</v>
      </c>
      <c r="F3392" s="19">
        <f t="shared" si="156"/>
        <v>1071283</v>
      </c>
      <c r="G3392" s="119">
        <v>390</v>
      </c>
      <c r="H3392" s="26">
        <v>4544.2179487179483</v>
      </c>
      <c r="I3392" s="115">
        <f t="shared" si="157"/>
        <v>1772244.9999999998</v>
      </c>
      <c r="J3392" s="117">
        <v>2021</v>
      </c>
      <c r="K3392" s="139">
        <f t="shared" si="158"/>
        <v>2843528</v>
      </c>
    </row>
    <row r="3393" spans="2:11">
      <c r="B3393" s="137" t="s">
        <v>6140</v>
      </c>
      <c r="C3393" s="43" t="s">
        <v>593</v>
      </c>
      <c r="D3393" s="46">
        <v>50</v>
      </c>
      <c r="E3393" s="24">
        <v>15138.62</v>
      </c>
      <c r="F3393" s="19">
        <f t="shared" si="156"/>
        <v>756931</v>
      </c>
      <c r="G3393" s="119">
        <v>487.5</v>
      </c>
      <c r="H3393" s="26">
        <v>5615.9671794871792</v>
      </c>
      <c r="I3393" s="115">
        <f t="shared" si="157"/>
        <v>2737784</v>
      </c>
      <c r="J3393" s="117">
        <v>2021</v>
      </c>
      <c r="K3393" s="139">
        <f t="shared" si="158"/>
        <v>3494715</v>
      </c>
    </row>
    <row r="3394" spans="2:11">
      <c r="B3394" s="137" t="s">
        <v>2313</v>
      </c>
      <c r="C3394" s="43" t="s">
        <v>801</v>
      </c>
      <c r="D3394" s="46">
        <v>60</v>
      </c>
      <c r="E3394" s="24">
        <v>11305.916666666666</v>
      </c>
      <c r="F3394" s="19">
        <f t="shared" si="156"/>
        <v>678355</v>
      </c>
      <c r="G3394" s="119">
        <v>1086</v>
      </c>
      <c r="H3394" s="26">
        <v>1703.4732965009209</v>
      </c>
      <c r="I3394" s="115">
        <f t="shared" si="157"/>
        <v>1849972.0000000002</v>
      </c>
      <c r="J3394" s="117">
        <v>2021</v>
      </c>
      <c r="K3394" s="139">
        <f t="shared" si="158"/>
        <v>2528327</v>
      </c>
    </row>
    <row r="3395" spans="2:11">
      <c r="B3395" s="137" t="s">
        <v>6141</v>
      </c>
      <c r="C3395" s="43" t="s">
        <v>801</v>
      </c>
      <c r="D3395" s="46">
        <v>40</v>
      </c>
      <c r="E3395" s="24">
        <v>23884.2</v>
      </c>
      <c r="F3395" s="19">
        <f t="shared" si="156"/>
        <v>955368</v>
      </c>
      <c r="G3395" s="119">
        <v>724</v>
      </c>
      <c r="H3395" s="26">
        <v>1488.9779005524863</v>
      </c>
      <c r="I3395" s="115">
        <f t="shared" si="157"/>
        <v>1078020</v>
      </c>
      <c r="J3395" s="117">
        <v>2021</v>
      </c>
      <c r="K3395" s="139">
        <f t="shared" si="158"/>
        <v>2033388</v>
      </c>
    </row>
    <row r="3396" spans="2:11">
      <c r="B3396" s="137" t="s">
        <v>6142</v>
      </c>
      <c r="C3396" s="43" t="s">
        <v>2314</v>
      </c>
      <c r="D3396" s="46">
        <v>180</v>
      </c>
      <c r="E3396" s="24">
        <v>7242.5055555555555</v>
      </c>
      <c r="F3396" s="19">
        <f t="shared" si="156"/>
        <v>1303651</v>
      </c>
      <c r="G3396" s="119">
        <v>2664</v>
      </c>
      <c r="H3396" s="26">
        <v>630.20195195195197</v>
      </c>
      <c r="I3396" s="115">
        <f t="shared" si="157"/>
        <v>1678858</v>
      </c>
      <c r="J3396" s="117">
        <v>2021</v>
      </c>
      <c r="K3396" s="139">
        <f t="shared" si="158"/>
        <v>2982509</v>
      </c>
    </row>
    <row r="3397" spans="2:11">
      <c r="B3397" s="137" t="s">
        <v>2315</v>
      </c>
      <c r="C3397" s="43" t="s">
        <v>1546</v>
      </c>
      <c r="D3397" s="46">
        <v>120</v>
      </c>
      <c r="E3397" s="24">
        <v>9237.0666666666675</v>
      </c>
      <c r="F3397" s="19">
        <f t="shared" si="156"/>
        <v>1108448</v>
      </c>
      <c r="G3397" s="119">
        <v>2340</v>
      </c>
      <c r="H3397" s="26">
        <v>1249.4017094017095</v>
      </c>
      <c r="I3397" s="115">
        <f t="shared" si="157"/>
        <v>2923600</v>
      </c>
      <c r="J3397" s="117">
        <v>2021</v>
      </c>
      <c r="K3397" s="139">
        <f t="shared" si="158"/>
        <v>4032048</v>
      </c>
    </row>
    <row r="3398" spans="2:11">
      <c r="B3398" s="137" t="s">
        <v>2316</v>
      </c>
      <c r="C3398" s="43" t="s">
        <v>1546</v>
      </c>
      <c r="D3398" s="46">
        <v>40</v>
      </c>
      <c r="E3398" s="24">
        <v>24574.575000000001</v>
      </c>
      <c r="F3398" s="19">
        <f t="shared" si="156"/>
        <v>982983</v>
      </c>
      <c r="G3398" s="119">
        <v>780</v>
      </c>
      <c r="H3398" s="26">
        <v>1795.8589743589744</v>
      </c>
      <c r="I3398" s="115">
        <f t="shared" si="157"/>
        <v>1400770</v>
      </c>
      <c r="J3398" s="117">
        <v>2021</v>
      </c>
      <c r="K3398" s="139">
        <f t="shared" si="158"/>
        <v>2383753</v>
      </c>
    </row>
    <row r="3399" spans="2:11">
      <c r="B3399" s="137" t="s">
        <v>2317</v>
      </c>
      <c r="C3399" s="43" t="s">
        <v>1560</v>
      </c>
      <c r="D3399" s="46">
        <v>160</v>
      </c>
      <c r="E3399" s="24">
        <v>9029.9437500000004</v>
      </c>
      <c r="F3399" s="19">
        <f t="shared" si="156"/>
        <v>1444791</v>
      </c>
      <c r="G3399" s="119">
        <v>6912</v>
      </c>
      <c r="H3399" s="26">
        <v>303.07595486111109</v>
      </c>
      <c r="I3399" s="115">
        <f t="shared" si="157"/>
        <v>2094860.9999999998</v>
      </c>
      <c r="J3399" s="117">
        <v>2021</v>
      </c>
      <c r="K3399" s="139">
        <f t="shared" si="158"/>
        <v>3539652</v>
      </c>
    </row>
    <row r="3400" spans="2:11">
      <c r="B3400" s="137" t="s">
        <v>2318</v>
      </c>
      <c r="C3400" s="43" t="s">
        <v>1990</v>
      </c>
      <c r="D3400" s="46">
        <v>160</v>
      </c>
      <c r="E3400" s="24">
        <v>25866.587500000001</v>
      </c>
      <c r="F3400" s="19">
        <f t="shared" si="156"/>
        <v>4138654</v>
      </c>
      <c r="G3400" s="119">
        <v>5184</v>
      </c>
      <c r="H3400" s="26">
        <v>1311.3626543209878</v>
      </c>
      <c r="I3400" s="115">
        <f t="shared" si="157"/>
        <v>6798104.0000000009</v>
      </c>
      <c r="J3400" s="117">
        <v>2021</v>
      </c>
      <c r="K3400" s="139">
        <f t="shared" si="158"/>
        <v>10936758</v>
      </c>
    </row>
    <row r="3401" spans="2:11">
      <c r="B3401" s="137" t="s">
        <v>2319</v>
      </c>
      <c r="C3401" s="43" t="s">
        <v>1536</v>
      </c>
      <c r="D3401" s="46">
        <v>170</v>
      </c>
      <c r="E3401" s="24">
        <v>25421.670588235294</v>
      </c>
      <c r="F3401" s="19">
        <f t="shared" si="156"/>
        <v>4321684</v>
      </c>
      <c r="G3401" s="119">
        <v>3315</v>
      </c>
      <c r="H3401" s="26">
        <v>0</v>
      </c>
      <c r="I3401" s="115">
        <f t="shared" si="157"/>
        <v>0</v>
      </c>
      <c r="J3401" s="117">
        <v>2021</v>
      </c>
      <c r="K3401" s="139">
        <f t="shared" si="158"/>
        <v>4321684</v>
      </c>
    </row>
    <row r="3402" spans="2:11">
      <c r="B3402" s="137" t="s">
        <v>6143</v>
      </c>
      <c r="C3402" s="43" t="s">
        <v>1536</v>
      </c>
      <c r="D3402" s="46">
        <v>90</v>
      </c>
      <c r="E3402" s="24">
        <v>13074.322222222223</v>
      </c>
      <c r="F3402" s="19">
        <f t="shared" si="156"/>
        <v>1176689</v>
      </c>
      <c r="G3402" s="119">
        <v>1755</v>
      </c>
      <c r="H3402" s="26">
        <v>0</v>
      </c>
      <c r="I3402" s="115">
        <f t="shared" si="157"/>
        <v>0</v>
      </c>
      <c r="J3402" s="117">
        <v>2021</v>
      </c>
      <c r="K3402" s="139">
        <f t="shared" si="158"/>
        <v>1176689</v>
      </c>
    </row>
    <row r="3403" spans="2:11">
      <c r="B3403" s="137" t="s">
        <v>6144</v>
      </c>
      <c r="C3403" s="43" t="s">
        <v>2320</v>
      </c>
      <c r="D3403" s="46">
        <v>170</v>
      </c>
      <c r="E3403" s="24">
        <v>9272.7705882352948</v>
      </c>
      <c r="F3403" s="19">
        <f t="shared" si="156"/>
        <v>1576371</v>
      </c>
      <c r="G3403" s="119">
        <v>9333</v>
      </c>
      <c r="H3403" s="26">
        <v>0</v>
      </c>
      <c r="I3403" s="115">
        <f t="shared" si="157"/>
        <v>0</v>
      </c>
      <c r="J3403" s="117">
        <v>2021</v>
      </c>
      <c r="K3403" s="139">
        <f t="shared" si="158"/>
        <v>1576371</v>
      </c>
    </row>
    <row r="3404" spans="2:11">
      <c r="B3404" s="137" t="s">
        <v>2321</v>
      </c>
      <c r="C3404" s="43" t="s">
        <v>1261</v>
      </c>
      <c r="D3404" s="46">
        <v>130</v>
      </c>
      <c r="E3404" s="24">
        <v>9547.4461538461546</v>
      </c>
      <c r="F3404" s="19">
        <f t="shared" ref="F3404:F3467" si="159">IFERROR(D3404*E3404,0)</f>
        <v>1241168</v>
      </c>
      <c r="G3404" s="119">
        <v>1267.5</v>
      </c>
      <c r="H3404" s="26">
        <v>3462.4189349112426</v>
      </c>
      <c r="I3404" s="115">
        <f t="shared" ref="I3404:I3467" si="160">IFERROR(G3404*H3404,"")</f>
        <v>4388616</v>
      </c>
      <c r="J3404" s="117">
        <v>2021</v>
      </c>
      <c r="K3404" s="139">
        <f t="shared" ref="K3404:K3467" si="161">IFERROR(ROUND((F3404+I3404),0),0)</f>
        <v>5629784</v>
      </c>
    </row>
    <row r="3405" spans="2:11">
      <c r="B3405" s="137" t="s">
        <v>6145</v>
      </c>
      <c r="C3405" s="43" t="s">
        <v>1261</v>
      </c>
      <c r="D3405" s="46">
        <v>150</v>
      </c>
      <c r="E3405" s="24">
        <v>16439.78</v>
      </c>
      <c r="F3405" s="19">
        <f t="shared" si="159"/>
        <v>2465967</v>
      </c>
      <c r="G3405" s="119">
        <v>1462.5</v>
      </c>
      <c r="H3405" s="26">
        <v>2466.7856410256409</v>
      </c>
      <c r="I3405" s="115">
        <f t="shared" si="160"/>
        <v>3607674</v>
      </c>
      <c r="J3405" s="117">
        <v>2021</v>
      </c>
      <c r="K3405" s="139">
        <f t="shared" si="161"/>
        <v>6073641</v>
      </c>
    </row>
    <row r="3406" spans="2:11">
      <c r="B3406" s="137" t="s">
        <v>2322</v>
      </c>
      <c r="C3406" s="43" t="s">
        <v>1266</v>
      </c>
      <c r="D3406" s="46">
        <v>40</v>
      </c>
      <c r="E3406" s="24">
        <v>2089.4</v>
      </c>
      <c r="F3406" s="19">
        <f t="shared" si="159"/>
        <v>83576</v>
      </c>
      <c r="G3406" s="119">
        <v>390</v>
      </c>
      <c r="H3406" s="26">
        <v>844.56153846153848</v>
      </c>
      <c r="I3406" s="115">
        <f t="shared" si="160"/>
        <v>329379</v>
      </c>
      <c r="J3406" s="117">
        <v>2021</v>
      </c>
      <c r="K3406" s="139">
        <f t="shared" si="161"/>
        <v>412955</v>
      </c>
    </row>
    <row r="3407" spans="2:11">
      <c r="B3407" s="137" t="s">
        <v>2323</v>
      </c>
      <c r="C3407" s="43" t="s">
        <v>1269</v>
      </c>
      <c r="D3407" s="46">
        <v>250</v>
      </c>
      <c r="E3407" s="24">
        <v>4057.2359999999999</v>
      </c>
      <c r="F3407" s="19">
        <f t="shared" si="159"/>
        <v>1014309</v>
      </c>
      <c r="G3407" s="119">
        <v>2437.5</v>
      </c>
      <c r="H3407" s="26">
        <v>1795.4112820512821</v>
      </c>
      <c r="I3407" s="115">
        <f t="shared" si="160"/>
        <v>4376315</v>
      </c>
      <c r="J3407" s="117">
        <v>2021</v>
      </c>
      <c r="K3407" s="139">
        <f t="shared" si="161"/>
        <v>5390624</v>
      </c>
    </row>
    <row r="3408" spans="2:11">
      <c r="B3408" s="137" t="s">
        <v>2324</v>
      </c>
      <c r="C3408" s="43" t="s">
        <v>1261</v>
      </c>
      <c r="D3408" s="46">
        <v>140</v>
      </c>
      <c r="E3408" s="24">
        <v>9386.7428571428572</v>
      </c>
      <c r="F3408" s="19">
        <f t="shared" si="159"/>
        <v>1314144</v>
      </c>
      <c r="G3408" s="119">
        <v>1365</v>
      </c>
      <c r="H3408" s="26">
        <v>1510.0483516483516</v>
      </c>
      <c r="I3408" s="115">
        <f t="shared" si="160"/>
        <v>2061216</v>
      </c>
      <c r="J3408" s="117">
        <v>2021</v>
      </c>
      <c r="K3408" s="139">
        <f t="shared" si="161"/>
        <v>3375360</v>
      </c>
    </row>
    <row r="3409" spans="2:11">
      <c r="B3409" s="137" t="s">
        <v>2325</v>
      </c>
      <c r="C3409" s="43" t="s">
        <v>1261</v>
      </c>
      <c r="D3409" s="46">
        <v>110</v>
      </c>
      <c r="E3409" s="24">
        <v>20566.363636363636</v>
      </c>
      <c r="F3409" s="19">
        <f t="shared" si="159"/>
        <v>2262300</v>
      </c>
      <c r="G3409" s="119">
        <v>1072.5</v>
      </c>
      <c r="H3409" s="26">
        <v>3130.7981351981352</v>
      </c>
      <c r="I3409" s="115">
        <f t="shared" si="160"/>
        <v>3357781</v>
      </c>
      <c r="J3409" s="117">
        <v>2021</v>
      </c>
      <c r="K3409" s="139">
        <f t="shared" si="161"/>
        <v>5620081</v>
      </c>
    </row>
    <row r="3410" spans="2:11">
      <c r="B3410" s="137" t="s">
        <v>2326</v>
      </c>
      <c r="C3410" s="43" t="s">
        <v>1241</v>
      </c>
      <c r="D3410" s="46">
        <v>30</v>
      </c>
      <c r="E3410" s="24">
        <v>4800.0333333333338</v>
      </c>
      <c r="F3410" s="19">
        <f t="shared" si="159"/>
        <v>144001</v>
      </c>
      <c r="G3410" s="119">
        <v>292.5</v>
      </c>
      <c r="H3410" s="26">
        <v>9498.91282051282</v>
      </c>
      <c r="I3410" s="115">
        <f t="shared" si="160"/>
        <v>2778432</v>
      </c>
      <c r="J3410" s="117">
        <v>2021</v>
      </c>
      <c r="K3410" s="139">
        <f t="shared" si="161"/>
        <v>2922433</v>
      </c>
    </row>
    <row r="3411" spans="2:11">
      <c r="B3411" s="137" t="s">
        <v>2327</v>
      </c>
      <c r="C3411" s="43" t="s">
        <v>1241</v>
      </c>
      <c r="D3411" s="46">
        <v>160</v>
      </c>
      <c r="E3411" s="24">
        <v>19063.25</v>
      </c>
      <c r="F3411" s="19">
        <f t="shared" si="159"/>
        <v>3050120</v>
      </c>
      <c r="G3411" s="119">
        <v>1560</v>
      </c>
      <c r="H3411" s="26">
        <v>1721.9115384615384</v>
      </c>
      <c r="I3411" s="115">
        <f t="shared" si="160"/>
        <v>2686182</v>
      </c>
      <c r="J3411" s="117">
        <v>2021</v>
      </c>
      <c r="K3411" s="139">
        <f t="shared" si="161"/>
        <v>5736302</v>
      </c>
    </row>
    <row r="3412" spans="2:11">
      <c r="B3412" s="137" t="s">
        <v>2328</v>
      </c>
      <c r="C3412" s="43" t="s">
        <v>1876</v>
      </c>
      <c r="D3412" s="46">
        <v>230</v>
      </c>
      <c r="E3412" s="24">
        <v>3005.6478260869567</v>
      </c>
      <c r="F3412" s="19">
        <f t="shared" si="159"/>
        <v>691299</v>
      </c>
      <c r="G3412" s="119">
        <v>2242.5</v>
      </c>
      <c r="H3412" s="26">
        <v>630.10345596432558</v>
      </c>
      <c r="I3412" s="115">
        <f t="shared" si="160"/>
        <v>1413007</v>
      </c>
      <c r="J3412" s="117">
        <v>2021</v>
      </c>
      <c r="K3412" s="139">
        <f t="shared" si="161"/>
        <v>2104306</v>
      </c>
    </row>
    <row r="3413" spans="2:11">
      <c r="B3413" s="137" t="s">
        <v>2329</v>
      </c>
      <c r="C3413" s="43" t="s">
        <v>1876</v>
      </c>
      <c r="D3413" s="46">
        <v>130</v>
      </c>
      <c r="E3413" s="24">
        <v>6315.9307692307693</v>
      </c>
      <c r="F3413" s="19">
        <f t="shared" si="159"/>
        <v>821071</v>
      </c>
      <c r="G3413" s="119">
        <v>1267.5</v>
      </c>
      <c r="H3413" s="26">
        <v>2487.7759368836291</v>
      </c>
      <c r="I3413" s="115">
        <f t="shared" si="160"/>
        <v>3153256</v>
      </c>
      <c r="J3413" s="117">
        <v>2021</v>
      </c>
      <c r="K3413" s="139">
        <f t="shared" si="161"/>
        <v>3974327</v>
      </c>
    </row>
    <row r="3414" spans="2:11">
      <c r="B3414" s="137" t="s">
        <v>2330</v>
      </c>
      <c r="C3414" s="43" t="s">
        <v>1287</v>
      </c>
      <c r="D3414" s="46">
        <v>130</v>
      </c>
      <c r="E3414" s="24">
        <v>18734.461538461539</v>
      </c>
      <c r="F3414" s="19">
        <f t="shared" si="159"/>
        <v>2435480</v>
      </c>
      <c r="G3414" s="119">
        <v>1267.5</v>
      </c>
      <c r="H3414" s="26">
        <v>2483.3806706114397</v>
      </c>
      <c r="I3414" s="115">
        <f t="shared" si="160"/>
        <v>3147684.9999999995</v>
      </c>
      <c r="J3414" s="117">
        <v>2021</v>
      </c>
      <c r="K3414" s="139">
        <f t="shared" si="161"/>
        <v>5583165</v>
      </c>
    </row>
    <row r="3415" spans="2:11">
      <c r="B3415" s="137" t="s">
        <v>6146</v>
      </c>
      <c r="C3415" s="43" t="s">
        <v>1287</v>
      </c>
      <c r="D3415" s="46">
        <v>140</v>
      </c>
      <c r="E3415" s="24">
        <v>12831.585714285715</v>
      </c>
      <c r="F3415" s="19">
        <f t="shared" si="159"/>
        <v>1796422</v>
      </c>
      <c r="G3415" s="119">
        <v>1365</v>
      </c>
      <c r="H3415" s="26">
        <v>2122.1780219780221</v>
      </c>
      <c r="I3415" s="115">
        <f t="shared" si="160"/>
        <v>2896773</v>
      </c>
      <c r="J3415" s="117">
        <v>2021</v>
      </c>
      <c r="K3415" s="139">
        <f t="shared" si="161"/>
        <v>4693195</v>
      </c>
    </row>
    <row r="3416" spans="2:11">
      <c r="B3416" s="137" t="s">
        <v>2331</v>
      </c>
      <c r="C3416" s="43" t="s">
        <v>370</v>
      </c>
      <c r="D3416" s="46">
        <v>240</v>
      </c>
      <c r="E3416" s="24">
        <v>1099.5208333333333</v>
      </c>
      <c r="F3416" s="19">
        <f t="shared" si="159"/>
        <v>263885</v>
      </c>
      <c r="G3416" s="119">
        <v>2340</v>
      </c>
      <c r="H3416" s="26">
        <v>218.2136752136752</v>
      </c>
      <c r="I3416" s="115">
        <f t="shared" si="160"/>
        <v>510620</v>
      </c>
      <c r="J3416" s="117">
        <v>2021</v>
      </c>
      <c r="K3416" s="139">
        <f t="shared" si="161"/>
        <v>774505</v>
      </c>
    </row>
    <row r="3417" spans="2:11">
      <c r="B3417" s="137" t="s">
        <v>2332</v>
      </c>
      <c r="C3417" s="43" t="s">
        <v>370</v>
      </c>
      <c r="D3417" s="46">
        <v>630</v>
      </c>
      <c r="E3417" s="24">
        <v>2295.9206349206347</v>
      </c>
      <c r="F3417" s="19">
        <f t="shared" si="159"/>
        <v>1446429.9999999998</v>
      </c>
      <c r="G3417" s="119">
        <v>6142.5</v>
      </c>
      <c r="H3417" s="26">
        <v>209.98827838827839</v>
      </c>
      <c r="I3417" s="115">
        <f t="shared" si="160"/>
        <v>1289853</v>
      </c>
      <c r="J3417" s="117">
        <v>2021</v>
      </c>
      <c r="K3417" s="139">
        <f t="shared" si="161"/>
        <v>2736283</v>
      </c>
    </row>
    <row r="3418" spans="2:11">
      <c r="B3418" s="137" t="s">
        <v>6147</v>
      </c>
      <c r="C3418" s="43" t="s">
        <v>1881</v>
      </c>
      <c r="D3418" s="46">
        <v>370</v>
      </c>
      <c r="E3418" s="24">
        <v>11527.143243243243</v>
      </c>
      <c r="F3418" s="19">
        <f t="shared" si="159"/>
        <v>4265043</v>
      </c>
      <c r="G3418" s="119">
        <v>7992</v>
      </c>
      <c r="H3418" s="26">
        <v>221.35535535535536</v>
      </c>
      <c r="I3418" s="115">
        <f t="shared" si="160"/>
        <v>1769072</v>
      </c>
      <c r="J3418" s="117">
        <v>2021</v>
      </c>
      <c r="K3418" s="139">
        <f t="shared" si="161"/>
        <v>6034115</v>
      </c>
    </row>
    <row r="3419" spans="2:11">
      <c r="B3419" s="137" t="s">
        <v>6148</v>
      </c>
      <c r="C3419" s="43" t="s">
        <v>1881</v>
      </c>
      <c r="D3419" s="46">
        <v>270</v>
      </c>
      <c r="E3419" s="24">
        <v>5316.4962962962964</v>
      </c>
      <c r="F3419" s="19">
        <f t="shared" si="159"/>
        <v>1435454</v>
      </c>
      <c r="G3419" s="119">
        <v>5832</v>
      </c>
      <c r="H3419" s="26">
        <v>190.15843621399176</v>
      </c>
      <c r="I3419" s="115">
        <f t="shared" si="160"/>
        <v>1109004</v>
      </c>
      <c r="J3419" s="117">
        <v>2021</v>
      </c>
      <c r="K3419" s="139">
        <f t="shared" si="161"/>
        <v>2544458</v>
      </c>
    </row>
    <row r="3420" spans="2:11">
      <c r="B3420" s="137" t="s">
        <v>2333</v>
      </c>
      <c r="C3420" s="43" t="s">
        <v>1461</v>
      </c>
      <c r="D3420" s="46">
        <v>150</v>
      </c>
      <c r="E3420" s="24">
        <v>10467.313333333334</v>
      </c>
      <c r="F3420" s="19">
        <f t="shared" si="159"/>
        <v>1570097</v>
      </c>
      <c r="G3420" s="119">
        <v>3240</v>
      </c>
      <c r="H3420" s="26">
        <v>2268.5808641975309</v>
      </c>
      <c r="I3420" s="115">
        <f t="shared" si="160"/>
        <v>7350202</v>
      </c>
      <c r="J3420" s="117">
        <v>2021</v>
      </c>
      <c r="K3420" s="139">
        <f t="shared" si="161"/>
        <v>8920299</v>
      </c>
    </row>
    <row r="3421" spans="2:11">
      <c r="B3421" s="137" t="s">
        <v>3728</v>
      </c>
      <c r="C3421" s="43" t="s">
        <v>3512</v>
      </c>
      <c r="D3421" s="46">
        <v>120</v>
      </c>
      <c r="E3421" s="24">
        <v>4905.05</v>
      </c>
      <c r="F3421" s="19">
        <f t="shared" si="159"/>
        <v>588606</v>
      </c>
      <c r="G3421" s="119">
        <v>2196</v>
      </c>
      <c r="H3421" s="26">
        <v>391.13706739526413</v>
      </c>
      <c r="I3421" s="115">
        <f t="shared" si="160"/>
        <v>858937</v>
      </c>
      <c r="J3421" s="117">
        <v>2021</v>
      </c>
      <c r="K3421" s="139">
        <f t="shared" si="161"/>
        <v>1447543</v>
      </c>
    </row>
    <row r="3422" spans="2:11">
      <c r="B3422" s="137" t="s">
        <v>6149</v>
      </c>
      <c r="C3422" s="43" t="s">
        <v>1461</v>
      </c>
      <c r="D3422" s="46">
        <v>50</v>
      </c>
      <c r="E3422" s="24">
        <v>10940.66</v>
      </c>
      <c r="F3422" s="19">
        <f t="shared" si="159"/>
        <v>547033</v>
      </c>
      <c r="G3422" s="119">
        <v>1080</v>
      </c>
      <c r="H3422" s="26">
        <v>2505.0018518518518</v>
      </c>
      <c r="I3422" s="115">
        <f t="shared" si="160"/>
        <v>2705402</v>
      </c>
      <c r="J3422" s="117">
        <v>2021</v>
      </c>
      <c r="K3422" s="139">
        <f t="shared" si="161"/>
        <v>3252435</v>
      </c>
    </row>
    <row r="3423" spans="2:11">
      <c r="B3423" s="137" t="s">
        <v>6150</v>
      </c>
      <c r="C3423" s="43" t="s">
        <v>3512</v>
      </c>
      <c r="D3423" s="46">
        <v>80</v>
      </c>
      <c r="E3423" s="24">
        <v>6172.5874999999996</v>
      </c>
      <c r="F3423" s="19">
        <f t="shared" si="159"/>
        <v>493807</v>
      </c>
      <c r="G3423" s="119">
        <v>1464</v>
      </c>
      <c r="H3423" s="26">
        <v>0</v>
      </c>
      <c r="I3423" s="115">
        <f t="shared" si="160"/>
        <v>0</v>
      </c>
      <c r="J3423" s="117">
        <v>2021</v>
      </c>
      <c r="K3423" s="139">
        <f t="shared" si="161"/>
        <v>493807</v>
      </c>
    </row>
    <row r="3424" spans="2:11">
      <c r="B3424" s="137" t="s">
        <v>6151</v>
      </c>
      <c r="C3424" s="43" t="s">
        <v>2334</v>
      </c>
      <c r="D3424" s="46">
        <v>130</v>
      </c>
      <c r="E3424" s="24">
        <v>2082.5692307692307</v>
      </c>
      <c r="F3424" s="19">
        <f t="shared" si="159"/>
        <v>270734</v>
      </c>
      <c r="G3424" s="119">
        <v>2379</v>
      </c>
      <c r="H3424" s="26">
        <v>0</v>
      </c>
      <c r="I3424" s="115">
        <f t="shared" si="160"/>
        <v>0</v>
      </c>
      <c r="J3424" s="117">
        <v>2021</v>
      </c>
      <c r="K3424" s="139">
        <f t="shared" si="161"/>
        <v>270734</v>
      </c>
    </row>
    <row r="3425" spans="2:11">
      <c r="B3425" s="137" t="s">
        <v>6152</v>
      </c>
      <c r="C3425" s="43" t="s">
        <v>2335</v>
      </c>
      <c r="D3425" s="46">
        <v>30</v>
      </c>
      <c r="E3425" s="24">
        <v>100860.86666666667</v>
      </c>
      <c r="F3425" s="19">
        <f t="shared" si="159"/>
        <v>3025826</v>
      </c>
      <c r="G3425" s="119">
        <v>585</v>
      </c>
      <c r="H3425" s="26">
        <v>0</v>
      </c>
      <c r="I3425" s="115">
        <f t="shared" si="160"/>
        <v>0</v>
      </c>
      <c r="J3425" s="117">
        <v>2021</v>
      </c>
      <c r="K3425" s="139">
        <f t="shared" si="161"/>
        <v>3025826</v>
      </c>
    </row>
    <row r="3426" spans="2:11">
      <c r="B3426" s="137" t="s">
        <v>6153</v>
      </c>
      <c r="C3426" s="43" t="s">
        <v>2335</v>
      </c>
      <c r="D3426" s="46">
        <v>180</v>
      </c>
      <c r="E3426" s="24">
        <v>15286.105555555556</v>
      </c>
      <c r="F3426" s="19">
        <f t="shared" si="159"/>
        <v>2751499</v>
      </c>
      <c r="G3426" s="119">
        <v>4302</v>
      </c>
      <c r="H3426" s="26">
        <v>0</v>
      </c>
      <c r="I3426" s="115">
        <f t="shared" si="160"/>
        <v>0</v>
      </c>
      <c r="J3426" s="117">
        <v>2021</v>
      </c>
      <c r="K3426" s="139">
        <f t="shared" si="161"/>
        <v>2751499</v>
      </c>
    </row>
    <row r="3427" spans="2:11">
      <c r="B3427" s="137" t="s">
        <v>6154</v>
      </c>
      <c r="C3427" s="43" t="s">
        <v>1394</v>
      </c>
      <c r="D3427" s="46">
        <v>100</v>
      </c>
      <c r="E3427" s="24">
        <v>13062.18</v>
      </c>
      <c r="F3427" s="19">
        <f t="shared" si="159"/>
        <v>1306218</v>
      </c>
      <c r="G3427" s="119">
        <v>1810</v>
      </c>
      <c r="H3427" s="26">
        <v>1458.8701657458564</v>
      </c>
      <c r="I3427" s="115">
        <f t="shared" si="160"/>
        <v>2640555</v>
      </c>
      <c r="J3427" s="117">
        <v>2021</v>
      </c>
      <c r="K3427" s="139">
        <f t="shared" si="161"/>
        <v>3946773</v>
      </c>
    </row>
    <row r="3428" spans="2:11">
      <c r="B3428" s="137" t="s">
        <v>3729</v>
      </c>
      <c r="C3428" s="43" t="s">
        <v>3512</v>
      </c>
      <c r="D3428" s="46">
        <v>130</v>
      </c>
      <c r="E3428" s="24">
        <v>14715.161538461538</v>
      </c>
      <c r="F3428" s="19">
        <f t="shared" si="159"/>
        <v>1912971</v>
      </c>
      <c r="G3428" s="119">
        <v>7137</v>
      </c>
      <c r="H3428" s="26">
        <v>391.13703236654055</v>
      </c>
      <c r="I3428" s="115">
        <f t="shared" si="160"/>
        <v>2791545</v>
      </c>
      <c r="J3428" s="117">
        <v>2021</v>
      </c>
      <c r="K3428" s="139">
        <f t="shared" si="161"/>
        <v>4704516</v>
      </c>
    </row>
    <row r="3429" spans="2:11">
      <c r="B3429" s="137" t="s">
        <v>2336</v>
      </c>
      <c r="C3429" s="43" t="s">
        <v>1432</v>
      </c>
      <c r="D3429" s="46">
        <v>160</v>
      </c>
      <c r="E3429" s="24">
        <v>12889.94375</v>
      </c>
      <c r="F3429" s="19">
        <f t="shared" si="159"/>
        <v>2062391</v>
      </c>
      <c r="G3429" s="119">
        <v>5184</v>
      </c>
      <c r="H3429" s="26">
        <v>0</v>
      </c>
      <c r="I3429" s="115">
        <f t="shared" si="160"/>
        <v>0</v>
      </c>
      <c r="J3429" s="117">
        <v>2021</v>
      </c>
      <c r="K3429" s="139">
        <f t="shared" si="161"/>
        <v>2062391</v>
      </c>
    </row>
    <row r="3430" spans="2:11">
      <c r="B3430" s="137" t="s">
        <v>6155</v>
      </c>
      <c r="C3430" s="43" t="s">
        <v>1432</v>
      </c>
      <c r="D3430" s="46">
        <v>90</v>
      </c>
      <c r="E3430" s="24">
        <v>8927.8333333333339</v>
      </c>
      <c r="F3430" s="19">
        <f t="shared" si="159"/>
        <v>803505</v>
      </c>
      <c r="G3430" s="119">
        <v>2443.5</v>
      </c>
      <c r="H3430" s="26">
        <v>0</v>
      </c>
      <c r="I3430" s="115">
        <f t="shared" si="160"/>
        <v>0</v>
      </c>
      <c r="J3430" s="117">
        <v>2021</v>
      </c>
      <c r="K3430" s="139">
        <f t="shared" si="161"/>
        <v>803505</v>
      </c>
    </row>
    <row r="3431" spans="2:11">
      <c r="B3431" s="137" t="s">
        <v>2337</v>
      </c>
      <c r="C3431" s="43" t="s">
        <v>1345</v>
      </c>
      <c r="D3431" s="46">
        <v>200</v>
      </c>
      <c r="E3431" s="24">
        <v>12839.85</v>
      </c>
      <c r="F3431" s="19">
        <f t="shared" si="159"/>
        <v>2567970</v>
      </c>
      <c r="G3431" s="119">
        <v>6480</v>
      </c>
      <c r="H3431" s="26">
        <v>1237.2398148148147</v>
      </c>
      <c r="I3431" s="115">
        <f t="shared" si="160"/>
        <v>8017313.9999999991</v>
      </c>
      <c r="J3431" s="117">
        <v>2021</v>
      </c>
      <c r="K3431" s="139">
        <f t="shared" si="161"/>
        <v>10585284</v>
      </c>
    </row>
    <row r="3432" spans="2:11">
      <c r="B3432" s="137" t="s">
        <v>6156</v>
      </c>
      <c r="C3432" s="43" t="s">
        <v>1345</v>
      </c>
      <c r="D3432" s="46">
        <v>80</v>
      </c>
      <c r="E3432" s="24">
        <v>4040.45</v>
      </c>
      <c r="F3432" s="19">
        <f t="shared" si="159"/>
        <v>323236</v>
      </c>
      <c r="G3432" s="119">
        <v>2592</v>
      </c>
      <c r="H3432" s="26">
        <v>600.45408950617286</v>
      </c>
      <c r="I3432" s="115">
        <f t="shared" si="160"/>
        <v>1556377</v>
      </c>
      <c r="J3432" s="117">
        <v>2021</v>
      </c>
      <c r="K3432" s="139">
        <f t="shared" si="161"/>
        <v>1879613</v>
      </c>
    </row>
    <row r="3433" spans="2:11">
      <c r="B3433" s="137" t="s">
        <v>6157</v>
      </c>
      <c r="C3433" s="43" t="s">
        <v>964</v>
      </c>
      <c r="D3433" s="46">
        <v>710</v>
      </c>
      <c r="E3433" s="24">
        <v>4741.3507042253523</v>
      </c>
      <c r="F3433" s="19">
        <f t="shared" si="159"/>
        <v>3366359</v>
      </c>
      <c r="G3433" s="119">
        <v>6922.5</v>
      </c>
      <c r="H3433" s="26">
        <v>196.74135066811124</v>
      </c>
      <c r="I3433" s="115">
        <f t="shared" si="160"/>
        <v>1361942</v>
      </c>
      <c r="J3433" s="117">
        <v>2021</v>
      </c>
      <c r="K3433" s="139">
        <f t="shared" si="161"/>
        <v>4728301</v>
      </c>
    </row>
    <row r="3434" spans="2:11">
      <c r="B3434" s="137" t="s">
        <v>2338</v>
      </c>
      <c r="C3434" s="43" t="s">
        <v>992</v>
      </c>
      <c r="D3434" s="46">
        <v>580</v>
      </c>
      <c r="E3434" s="24">
        <v>4813.3344827586207</v>
      </c>
      <c r="F3434" s="19">
        <f t="shared" si="159"/>
        <v>2791734</v>
      </c>
      <c r="G3434" s="119">
        <v>10498</v>
      </c>
      <c r="H3434" s="26">
        <v>97.90541055439131</v>
      </c>
      <c r="I3434" s="115">
        <f t="shared" si="160"/>
        <v>1027811</v>
      </c>
      <c r="J3434" s="117">
        <v>2021</v>
      </c>
      <c r="K3434" s="139">
        <f t="shared" si="161"/>
        <v>3819545</v>
      </c>
    </row>
    <row r="3435" spans="2:11">
      <c r="B3435" s="137" t="s">
        <v>2339</v>
      </c>
      <c r="C3435" s="43" t="s">
        <v>895</v>
      </c>
      <c r="D3435" s="46">
        <v>310</v>
      </c>
      <c r="E3435" s="24">
        <v>17961.403225806451</v>
      </c>
      <c r="F3435" s="19">
        <f t="shared" si="159"/>
        <v>5568035</v>
      </c>
      <c r="G3435" s="119">
        <v>5611</v>
      </c>
      <c r="H3435" s="26">
        <v>147.15950810907145</v>
      </c>
      <c r="I3435" s="115">
        <f t="shared" si="160"/>
        <v>825711.99999999988</v>
      </c>
      <c r="J3435" s="117">
        <v>2021</v>
      </c>
      <c r="K3435" s="139">
        <f t="shared" si="161"/>
        <v>6393747</v>
      </c>
    </row>
    <row r="3436" spans="2:11">
      <c r="B3436" s="137" t="s">
        <v>2340</v>
      </c>
      <c r="C3436" s="43" t="s">
        <v>895</v>
      </c>
      <c r="D3436" s="46">
        <v>220</v>
      </c>
      <c r="E3436" s="24">
        <v>11399.6</v>
      </c>
      <c r="F3436" s="19">
        <f t="shared" si="159"/>
        <v>2507912</v>
      </c>
      <c r="G3436" s="119">
        <v>3982</v>
      </c>
      <c r="H3436" s="26">
        <v>240.67478653942743</v>
      </c>
      <c r="I3436" s="115">
        <f t="shared" si="160"/>
        <v>958367</v>
      </c>
      <c r="J3436" s="117">
        <v>2021</v>
      </c>
      <c r="K3436" s="139">
        <f t="shared" si="161"/>
        <v>3466279</v>
      </c>
    </row>
    <row r="3437" spans="2:11">
      <c r="B3437" s="137" t="s">
        <v>2341</v>
      </c>
      <c r="C3437" s="43" t="s">
        <v>175</v>
      </c>
      <c r="D3437" s="46">
        <v>90</v>
      </c>
      <c r="E3437" s="24">
        <v>4036.0333333333333</v>
      </c>
      <c r="F3437" s="19">
        <f t="shared" si="159"/>
        <v>363243</v>
      </c>
      <c r="G3437" s="119">
        <v>1075.5</v>
      </c>
      <c r="H3437" s="26">
        <v>739.1362157136216</v>
      </c>
      <c r="I3437" s="115">
        <f t="shared" si="160"/>
        <v>794941</v>
      </c>
      <c r="J3437" s="117">
        <v>2021</v>
      </c>
      <c r="K3437" s="139">
        <f t="shared" si="161"/>
        <v>1158184</v>
      </c>
    </row>
    <row r="3438" spans="2:11">
      <c r="B3438" s="137" t="s">
        <v>6158</v>
      </c>
      <c r="C3438" s="43" t="s">
        <v>3512</v>
      </c>
      <c r="D3438" s="46">
        <v>90</v>
      </c>
      <c r="E3438" s="24">
        <v>14233.944444444445</v>
      </c>
      <c r="F3438" s="19">
        <f t="shared" si="159"/>
        <v>1281055</v>
      </c>
      <c r="G3438" s="119">
        <v>2916</v>
      </c>
      <c r="H3438" s="26">
        <v>0</v>
      </c>
      <c r="I3438" s="115">
        <f t="shared" si="160"/>
        <v>0</v>
      </c>
      <c r="J3438" s="117">
        <v>2021</v>
      </c>
      <c r="K3438" s="139">
        <f t="shared" si="161"/>
        <v>1281055</v>
      </c>
    </row>
    <row r="3439" spans="2:11">
      <c r="B3439" s="137" t="s">
        <v>6159</v>
      </c>
      <c r="C3439" s="43" t="s">
        <v>2342</v>
      </c>
      <c r="D3439" s="46">
        <v>540</v>
      </c>
      <c r="E3439" s="24">
        <v>37505.887037037035</v>
      </c>
      <c r="F3439" s="19">
        <f t="shared" si="159"/>
        <v>20253179</v>
      </c>
      <c r="G3439" s="119">
        <v>11664</v>
      </c>
      <c r="H3439" s="26">
        <v>318.43278463648835</v>
      </c>
      <c r="I3439" s="115">
        <f t="shared" si="160"/>
        <v>3714200</v>
      </c>
      <c r="J3439" s="117">
        <v>2021</v>
      </c>
      <c r="K3439" s="139">
        <f t="shared" si="161"/>
        <v>23967379</v>
      </c>
    </row>
    <row r="3440" spans="2:11">
      <c r="B3440" s="137" t="s">
        <v>6160</v>
      </c>
      <c r="C3440" s="43" t="s">
        <v>3512</v>
      </c>
      <c r="D3440" s="46">
        <v>60</v>
      </c>
      <c r="E3440" s="24">
        <v>15222.583333333334</v>
      </c>
      <c r="F3440" s="19">
        <f t="shared" si="159"/>
        <v>913355</v>
      </c>
      <c r="G3440" s="119">
        <v>1086</v>
      </c>
      <c r="H3440" s="26">
        <v>0</v>
      </c>
      <c r="I3440" s="115">
        <f t="shared" si="160"/>
        <v>0</v>
      </c>
      <c r="J3440" s="117">
        <v>2021</v>
      </c>
      <c r="K3440" s="139">
        <f t="shared" si="161"/>
        <v>913355</v>
      </c>
    </row>
    <row r="3441" spans="2:11">
      <c r="B3441" s="137" t="s">
        <v>6161</v>
      </c>
      <c r="C3441" s="43" t="s">
        <v>3512</v>
      </c>
      <c r="D3441" s="46">
        <v>100</v>
      </c>
      <c r="E3441" s="24">
        <v>15222.58</v>
      </c>
      <c r="F3441" s="19">
        <f t="shared" si="159"/>
        <v>1522258</v>
      </c>
      <c r="G3441" s="119">
        <v>1810</v>
      </c>
      <c r="H3441" s="26">
        <v>0</v>
      </c>
      <c r="I3441" s="115">
        <f t="shared" si="160"/>
        <v>0</v>
      </c>
      <c r="J3441" s="117">
        <v>2021</v>
      </c>
      <c r="K3441" s="139">
        <f t="shared" si="161"/>
        <v>1522258</v>
      </c>
    </row>
    <row r="3442" spans="2:11">
      <c r="B3442" s="137" t="s">
        <v>3730</v>
      </c>
      <c r="C3442" s="43" t="s">
        <v>3512</v>
      </c>
      <c r="D3442" s="46">
        <v>110</v>
      </c>
      <c r="E3442" s="24">
        <v>8068.2636363636366</v>
      </c>
      <c r="F3442" s="19">
        <f t="shared" si="159"/>
        <v>887509</v>
      </c>
      <c r="G3442" s="119">
        <v>1073</v>
      </c>
      <c r="H3442" s="26">
        <v>770.1835973904939</v>
      </c>
      <c r="I3442" s="115">
        <f t="shared" si="160"/>
        <v>826407</v>
      </c>
      <c r="J3442" s="117">
        <v>2021</v>
      </c>
      <c r="K3442" s="139">
        <f t="shared" si="161"/>
        <v>1713916</v>
      </c>
    </row>
    <row r="3443" spans="2:11">
      <c r="B3443" s="137" t="s">
        <v>6162</v>
      </c>
      <c r="C3443" s="43" t="s">
        <v>3512</v>
      </c>
      <c r="D3443" s="46">
        <v>150</v>
      </c>
      <c r="E3443" s="24">
        <v>16883.713333333333</v>
      </c>
      <c r="F3443" s="19">
        <f t="shared" si="159"/>
        <v>2532557</v>
      </c>
      <c r="G3443" s="119">
        <v>1462.5</v>
      </c>
      <c r="H3443" s="26">
        <v>0</v>
      </c>
      <c r="I3443" s="115">
        <f t="shared" si="160"/>
        <v>0</v>
      </c>
      <c r="J3443" s="117">
        <v>2021</v>
      </c>
      <c r="K3443" s="139">
        <f t="shared" si="161"/>
        <v>2532557</v>
      </c>
    </row>
    <row r="3444" spans="2:11">
      <c r="B3444" s="137" t="s">
        <v>6163</v>
      </c>
      <c r="C3444" s="43" t="s">
        <v>2343</v>
      </c>
      <c r="D3444" s="46">
        <v>180</v>
      </c>
      <c r="E3444" s="24">
        <v>1439.1277777777777</v>
      </c>
      <c r="F3444" s="19">
        <f t="shared" si="159"/>
        <v>259043</v>
      </c>
      <c r="G3444" s="119">
        <v>1755</v>
      </c>
      <c r="H3444" s="26">
        <v>172.38176638176637</v>
      </c>
      <c r="I3444" s="115">
        <f t="shared" si="160"/>
        <v>302530</v>
      </c>
      <c r="J3444" s="117">
        <v>2021</v>
      </c>
      <c r="K3444" s="139">
        <f t="shared" si="161"/>
        <v>561573</v>
      </c>
    </row>
    <row r="3445" spans="2:11">
      <c r="B3445" s="137" t="s">
        <v>6164</v>
      </c>
      <c r="C3445" s="43" t="s">
        <v>2344</v>
      </c>
      <c r="D3445" s="46">
        <v>450</v>
      </c>
      <c r="E3445" s="24">
        <v>3843.5844444444447</v>
      </c>
      <c r="F3445" s="19">
        <f t="shared" si="159"/>
        <v>1729613</v>
      </c>
      <c r="G3445" s="119">
        <v>4387.5</v>
      </c>
      <c r="H3445" s="26">
        <v>276.91692307692307</v>
      </c>
      <c r="I3445" s="115">
        <f t="shared" si="160"/>
        <v>1214973</v>
      </c>
      <c r="J3445" s="117">
        <v>2021</v>
      </c>
      <c r="K3445" s="139">
        <f t="shared" si="161"/>
        <v>2944586</v>
      </c>
    </row>
    <row r="3446" spans="2:11">
      <c r="B3446" s="137" t="s">
        <v>6165</v>
      </c>
      <c r="C3446" s="43" t="s">
        <v>441</v>
      </c>
      <c r="D3446" s="46">
        <v>60</v>
      </c>
      <c r="E3446" s="24">
        <v>15648.366666666667</v>
      </c>
      <c r="F3446" s="19">
        <f t="shared" si="159"/>
        <v>938902</v>
      </c>
      <c r="G3446" s="119">
        <v>1629</v>
      </c>
      <c r="H3446" s="26">
        <v>0</v>
      </c>
      <c r="I3446" s="115">
        <f t="shared" si="160"/>
        <v>0</v>
      </c>
      <c r="J3446" s="117">
        <v>2021</v>
      </c>
      <c r="K3446" s="139">
        <f t="shared" si="161"/>
        <v>938902</v>
      </c>
    </row>
    <row r="3447" spans="2:11">
      <c r="B3447" s="137" t="s">
        <v>6166</v>
      </c>
      <c r="C3447" s="43" t="s">
        <v>441</v>
      </c>
      <c r="D3447" s="46">
        <v>170</v>
      </c>
      <c r="E3447" s="24">
        <v>20576.529411764706</v>
      </c>
      <c r="F3447" s="19">
        <f t="shared" si="159"/>
        <v>3498010</v>
      </c>
      <c r="G3447" s="119">
        <v>4615.5</v>
      </c>
      <c r="H3447" s="26">
        <v>730.52973675658109</v>
      </c>
      <c r="I3447" s="115">
        <f t="shared" si="160"/>
        <v>3371760</v>
      </c>
      <c r="J3447" s="117">
        <v>2021</v>
      </c>
      <c r="K3447" s="139">
        <f t="shared" si="161"/>
        <v>6869770</v>
      </c>
    </row>
    <row r="3448" spans="2:11">
      <c r="B3448" s="137" t="s">
        <v>6167</v>
      </c>
      <c r="C3448" s="43" t="s">
        <v>489</v>
      </c>
      <c r="D3448" s="46">
        <v>50</v>
      </c>
      <c r="E3448" s="24">
        <v>16383.46</v>
      </c>
      <c r="F3448" s="19">
        <f t="shared" si="159"/>
        <v>819173</v>
      </c>
      <c r="G3448" s="119">
        <v>2960</v>
      </c>
      <c r="H3448" s="26">
        <v>0</v>
      </c>
      <c r="I3448" s="115">
        <f t="shared" si="160"/>
        <v>0</v>
      </c>
      <c r="J3448" s="117">
        <v>2021</v>
      </c>
      <c r="K3448" s="139">
        <f t="shared" si="161"/>
        <v>819173</v>
      </c>
    </row>
    <row r="3449" spans="2:11">
      <c r="B3449" s="137" t="s">
        <v>2345</v>
      </c>
      <c r="C3449" s="43" t="s">
        <v>2346</v>
      </c>
      <c r="D3449" s="46">
        <v>20</v>
      </c>
      <c r="E3449" s="24">
        <v>13345</v>
      </c>
      <c r="F3449" s="19">
        <f t="shared" si="159"/>
        <v>266900</v>
      </c>
      <c r="G3449" s="119">
        <v>478</v>
      </c>
      <c r="H3449" s="26">
        <v>0</v>
      </c>
      <c r="I3449" s="115">
        <f t="shared" si="160"/>
        <v>0</v>
      </c>
      <c r="J3449" s="117">
        <v>2021</v>
      </c>
      <c r="K3449" s="139">
        <f t="shared" si="161"/>
        <v>266900</v>
      </c>
    </row>
    <row r="3450" spans="2:11">
      <c r="B3450" s="137" t="s">
        <v>6168</v>
      </c>
      <c r="C3450" s="43" t="s">
        <v>2346</v>
      </c>
      <c r="D3450" s="46">
        <v>140</v>
      </c>
      <c r="E3450" s="24">
        <v>14921.578571428572</v>
      </c>
      <c r="F3450" s="19">
        <f t="shared" si="159"/>
        <v>2089021</v>
      </c>
      <c r="G3450" s="119">
        <v>3346</v>
      </c>
      <c r="H3450" s="26">
        <v>0</v>
      </c>
      <c r="I3450" s="115">
        <f t="shared" si="160"/>
        <v>0</v>
      </c>
      <c r="J3450" s="117">
        <v>2021</v>
      </c>
      <c r="K3450" s="139">
        <f t="shared" si="161"/>
        <v>2089021</v>
      </c>
    </row>
    <row r="3451" spans="2:11">
      <c r="B3451" s="137" t="s">
        <v>2347</v>
      </c>
      <c r="C3451" s="43" t="s">
        <v>1943</v>
      </c>
      <c r="D3451" s="46">
        <v>170</v>
      </c>
      <c r="E3451" s="24">
        <v>15581.058823529413</v>
      </c>
      <c r="F3451" s="19">
        <f t="shared" si="159"/>
        <v>2648780</v>
      </c>
      <c r="G3451" s="119">
        <v>1657.5</v>
      </c>
      <c r="H3451" s="26">
        <v>0</v>
      </c>
      <c r="I3451" s="115">
        <f t="shared" si="160"/>
        <v>0</v>
      </c>
      <c r="J3451" s="117">
        <v>2021</v>
      </c>
      <c r="K3451" s="139">
        <f t="shared" si="161"/>
        <v>2648780</v>
      </c>
    </row>
    <row r="3452" spans="2:11">
      <c r="B3452" s="137" t="s">
        <v>6169</v>
      </c>
      <c r="C3452" s="43" t="s">
        <v>1664</v>
      </c>
      <c r="D3452" s="46">
        <v>110</v>
      </c>
      <c r="E3452" s="24">
        <v>29573.845454545455</v>
      </c>
      <c r="F3452" s="19">
        <f t="shared" si="159"/>
        <v>3253123</v>
      </c>
      <c r="G3452" s="119">
        <v>6512</v>
      </c>
      <c r="H3452" s="26">
        <v>0</v>
      </c>
      <c r="I3452" s="115">
        <f t="shared" si="160"/>
        <v>0</v>
      </c>
      <c r="J3452" s="117">
        <v>2021</v>
      </c>
      <c r="K3452" s="139">
        <f t="shared" si="161"/>
        <v>3253123</v>
      </c>
    </row>
    <row r="3453" spans="2:11">
      <c r="B3453" s="137" t="s">
        <v>2348</v>
      </c>
      <c r="C3453" s="43" t="s">
        <v>1638</v>
      </c>
      <c r="D3453" s="46">
        <v>140</v>
      </c>
      <c r="E3453" s="24">
        <v>32435.442857142858</v>
      </c>
      <c r="F3453" s="19">
        <f t="shared" si="159"/>
        <v>4540962</v>
      </c>
      <c r="G3453" s="119">
        <v>2534</v>
      </c>
      <c r="H3453" s="26">
        <v>0</v>
      </c>
      <c r="I3453" s="115">
        <f t="shared" si="160"/>
        <v>0</v>
      </c>
      <c r="J3453" s="117">
        <v>2021</v>
      </c>
      <c r="K3453" s="139">
        <f t="shared" si="161"/>
        <v>4540962</v>
      </c>
    </row>
    <row r="3454" spans="2:11">
      <c r="B3454" s="137" t="s">
        <v>2349</v>
      </c>
      <c r="C3454" s="43" t="s">
        <v>1638</v>
      </c>
      <c r="D3454" s="46">
        <v>70</v>
      </c>
      <c r="E3454" s="24">
        <v>22334.285714285714</v>
      </c>
      <c r="F3454" s="19">
        <f t="shared" si="159"/>
        <v>1563400</v>
      </c>
      <c r="G3454" s="119">
        <v>1267</v>
      </c>
      <c r="H3454" s="26">
        <v>0</v>
      </c>
      <c r="I3454" s="115">
        <f t="shared" si="160"/>
        <v>0</v>
      </c>
      <c r="J3454" s="117">
        <v>2021</v>
      </c>
      <c r="K3454" s="139">
        <f t="shared" si="161"/>
        <v>1563400</v>
      </c>
    </row>
    <row r="3455" spans="2:11">
      <c r="B3455" s="137" t="s">
        <v>3731</v>
      </c>
      <c r="C3455" s="43" t="s">
        <v>3512</v>
      </c>
      <c r="D3455" s="46">
        <v>260</v>
      </c>
      <c r="E3455" s="24">
        <v>8068.2615384615383</v>
      </c>
      <c r="F3455" s="19">
        <f t="shared" si="159"/>
        <v>2097748</v>
      </c>
      <c r="G3455" s="119">
        <v>2535</v>
      </c>
      <c r="H3455" s="26">
        <v>770.54319526627216</v>
      </c>
      <c r="I3455" s="115">
        <f t="shared" si="160"/>
        <v>1953327</v>
      </c>
      <c r="J3455" s="117">
        <v>2021</v>
      </c>
      <c r="K3455" s="139">
        <f t="shared" si="161"/>
        <v>4051075</v>
      </c>
    </row>
    <row r="3456" spans="2:11">
      <c r="B3456" s="137" t="s">
        <v>6170</v>
      </c>
      <c r="C3456" s="43" t="s">
        <v>2320</v>
      </c>
      <c r="D3456" s="46">
        <v>170</v>
      </c>
      <c r="E3456" s="24">
        <v>10289.829411764706</v>
      </c>
      <c r="F3456" s="19">
        <f t="shared" si="159"/>
        <v>1749271</v>
      </c>
      <c r="G3456" s="119">
        <v>12444</v>
      </c>
      <c r="H3456" s="26">
        <v>0</v>
      </c>
      <c r="I3456" s="115">
        <f t="shared" si="160"/>
        <v>0</v>
      </c>
      <c r="J3456" s="117">
        <v>2021</v>
      </c>
      <c r="K3456" s="139">
        <f t="shared" si="161"/>
        <v>1749271</v>
      </c>
    </row>
    <row r="3457" spans="2:11">
      <c r="B3457" s="137" t="s">
        <v>6171</v>
      </c>
      <c r="C3457" s="43" t="s">
        <v>2320</v>
      </c>
      <c r="D3457" s="46">
        <v>110</v>
      </c>
      <c r="E3457" s="24">
        <v>10157.663636363637</v>
      </c>
      <c r="F3457" s="19">
        <f t="shared" si="159"/>
        <v>1117343</v>
      </c>
      <c r="G3457" s="119">
        <v>2013</v>
      </c>
      <c r="H3457" s="26">
        <v>0</v>
      </c>
      <c r="I3457" s="115">
        <f t="shared" si="160"/>
        <v>0</v>
      </c>
      <c r="J3457" s="117">
        <v>2021</v>
      </c>
      <c r="K3457" s="139">
        <f t="shared" si="161"/>
        <v>1117343</v>
      </c>
    </row>
    <row r="3458" spans="2:11">
      <c r="B3458" s="137" t="s">
        <v>6172</v>
      </c>
      <c r="C3458" s="43" t="s">
        <v>1701</v>
      </c>
      <c r="D3458" s="46">
        <v>40</v>
      </c>
      <c r="E3458" s="24">
        <v>3126.1</v>
      </c>
      <c r="F3458" s="19">
        <f t="shared" si="159"/>
        <v>125044</v>
      </c>
      <c r="G3458" s="119">
        <v>864</v>
      </c>
      <c r="H3458" s="26">
        <v>0</v>
      </c>
      <c r="I3458" s="115">
        <f t="shared" si="160"/>
        <v>0</v>
      </c>
      <c r="J3458" s="117">
        <v>2021</v>
      </c>
      <c r="K3458" s="139">
        <f t="shared" si="161"/>
        <v>125044</v>
      </c>
    </row>
    <row r="3459" spans="2:11">
      <c r="B3459" s="137" t="s">
        <v>6173</v>
      </c>
      <c r="C3459" s="43" t="s">
        <v>568</v>
      </c>
      <c r="D3459" s="46">
        <v>600</v>
      </c>
      <c r="E3459" s="24">
        <v>93050.723333333328</v>
      </c>
      <c r="F3459" s="19">
        <f t="shared" si="159"/>
        <v>55830434</v>
      </c>
      <c r="G3459" s="119">
        <v>10860</v>
      </c>
      <c r="H3459" s="26">
        <v>0</v>
      </c>
      <c r="I3459" s="115">
        <f t="shared" si="160"/>
        <v>0</v>
      </c>
      <c r="J3459" s="117">
        <v>2021</v>
      </c>
      <c r="K3459" s="139">
        <f t="shared" si="161"/>
        <v>55830434</v>
      </c>
    </row>
    <row r="3460" spans="2:11">
      <c r="B3460" s="137" t="s">
        <v>6174</v>
      </c>
      <c r="C3460" s="43" t="s">
        <v>3512</v>
      </c>
      <c r="D3460" s="46">
        <v>90</v>
      </c>
      <c r="E3460" s="24">
        <v>15222.577777777778</v>
      </c>
      <c r="F3460" s="19">
        <f t="shared" si="159"/>
        <v>1370032</v>
      </c>
      <c r="G3460" s="119">
        <v>3996</v>
      </c>
      <c r="H3460" s="26">
        <v>0</v>
      </c>
      <c r="I3460" s="115">
        <f t="shared" si="160"/>
        <v>0</v>
      </c>
      <c r="J3460" s="117">
        <v>2021</v>
      </c>
      <c r="K3460" s="139">
        <f t="shared" si="161"/>
        <v>1370032</v>
      </c>
    </row>
    <row r="3461" spans="2:11">
      <c r="B3461" s="137" t="s">
        <v>6175</v>
      </c>
      <c r="C3461" s="43" t="s">
        <v>3512</v>
      </c>
      <c r="D3461" s="46">
        <v>350</v>
      </c>
      <c r="E3461" s="24">
        <v>6055.38</v>
      </c>
      <c r="F3461" s="19">
        <f t="shared" si="159"/>
        <v>2119383</v>
      </c>
      <c r="G3461" s="119">
        <v>7210</v>
      </c>
      <c r="H3461" s="26">
        <v>0</v>
      </c>
      <c r="I3461" s="115">
        <f t="shared" si="160"/>
        <v>0</v>
      </c>
      <c r="J3461" s="117">
        <v>2021</v>
      </c>
      <c r="K3461" s="139">
        <f t="shared" si="161"/>
        <v>2119383</v>
      </c>
    </row>
    <row r="3462" spans="2:11">
      <c r="B3462" s="137" t="s">
        <v>6176</v>
      </c>
      <c r="C3462" s="43" t="s">
        <v>2350</v>
      </c>
      <c r="D3462" s="46">
        <v>150</v>
      </c>
      <c r="E3462" s="24">
        <v>2361.7533333333336</v>
      </c>
      <c r="F3462" s="19">
        <f t="shared" si="159"/>
        <v>354263.00000000006</v>
      </c>
      <c r="G3462" s="119">
        <v>2400</v>
      </c>
      <c r="H3462" s="26">
        <v>1025.53</v>
      </c>
      <c r="I3462" s="115">
        <f t="shared" si="160"/>
        <v>2461272</v>
      </c>
      <c r="J3462" s="117">
        <v>2021</v>
      </c>
      <c r="K3462" s="139">
        <f t="shared" si="161"/>
        <v>2815535</v>
      </c>
    </row>
    <row r="3463" spans="2:11">
      <c r="B3463" s="137" t="s">
        <v>2351</v>
      </c>
      <c r="C3463" s="43" t="s">
        <v>811</v>
      </c>
      <c r="D3463" s="46">
        <v>50</v>
      </c>
      <c r="E3463" s="24">
        <v>8343.66</v>
      </c>
      <c r="F3463" s="19">
        <f t="shared" si="159"/>
        <v>417183</v>
      </c>
      <c r="G3463" s="119">
        <v>740</v>
      </c>
      <c r="H3463" s="26">
        <v>3029.6081081081079</v>
      </c>
      <c r="I3463" s="115">
        <f t="shared" si="160"/>
        <v>2241910</v>
      </c>
      <c r="J3463" s="117">
        <v>2021</v>
      </c>
      <c r="K3463" s="139">
        <f t="shared" si="161"/>
        <v>2659093</v>
      </c>
    </row>
    <row r="3464" spans="2:11">
      <c r="B3464" s="137" t="s">
        <v>6177</v>
      </c>
      <c r="C3464" s="43" t="s">
        <v>1608</v>
      </c>
      <c r="D3464" s="46">
        <v>360</v>
      </c>
      <c r="E3464" s="24">
        <v>77055.566666666666</v>
      </c>
      <c r="F3464" s="19">
        <f t="shared" si="159"/>
        <v>27740004</v>
      </c>
      <c r="G3464" s="119">
        <v>3258</v>
      </c>
      <c r="H3464" s="26">
        <v>4205.4030079803561</v>
      </c>
      <c r="I3464" s="115">
        <f t="shared" si="160"/>
        <v>13701203</v>
      </c>
      <c r="J3464" s="117">
        <v>2021</v>
      </c>
      <c r="K3464" s="139">
        <f t="shared" si="161"/>
        <v>41441207</v>
      </c>
    </row>
    <row r="3465" spans="2:11">
      <c r="B3465" s="137" t="s">
        <v>2352</v>
      </c>
      <c r="C3465" s="43" t="s">
        <v>811</v>
      </c>
      <c r="D3465" s="46">
        <v>170</v>
      </c>
      <c r="E3465" s="24">
        <v>7060.5941176470587</v>
      </c>
      <c r="F3465" s="19">
        <f t="shared" si="159"/>
        <v>1200301</v>
      </c>
      <c r="G3465" s="119">
        <v>1538.5</v>
      </c>
      <c r="H3465" s="26">
        <v>833.13747156321097</v>
      </c>
      <c r="I3465" s="115">
        <f t="shared" si="160"/>
        <v>1281782</v>
      </c>
      <c r="J3465" s="117">
        <v>2021</v>
      </c>
      <c r="K3465" s="139">
        <f t="shared" si="161"/>
        <v>2482083</v>
      </c>
    </row>
    <row r="3466" spans="2:11">
      <c r="B3466" s="137" t="s">
        <v>3732</v>
      </c>
      <c r="C3466" s="43" t="s">
        <v>3512</v>
      </c>
      <c r="D3466" s="46">
        <v>30</v>
      </c>
      <c r="E3466" s="24">
        <v>6522.2</v>
      </c>
      <c r="F3466" s="19">
        <f t="shared" si="159"/>
        <v>195666</v>
      </c>
      <c r="G3466" s="119">
        <v>444</v>
      </c>
      <c r="H3466" s="26">
        <v>508.50675675675677</v>
      </c>
      <c r="I3466" s="115">
        <f t="shared" si="160"/>
        <v>225777</v>
      </c>
      <c r="J3466" s="117">
        <v>2021</v>
      </c>
      <c r="K3466" s="139">
        <f t="shared" si="161"/>
        <v>421443</v>
      </c>
    </row>
    <row r="3467" spans="2:11">
      <c r="B3467" s="137" t="s">
        <v>2353</v>
      </c>
      <c r="C3467" s="43" t="s">
        <v>1497</v>
      </c>
      <c r="D3467" s="46">
        <v>60</v>
      </c>
      <c r="E3467" s="24">
        <v>47923.9</v>
      </c>
      <c r="F3467" s="19">
        <f t="shared" si="159"/>
        <v>2875434</v>
      </c>
      <c r="G3467" s="119">
        <v>585</v>
      </c>
      <c r="H3467" s="26">
        <v>8028.5931623931619</v>
      </c>
      <c r="I3467" s="115">
        <f t="shared" si="160"/>
        <v>4696727</v>
      </c>
      <c r="J3467" s="117">
        <v>2021</v>
      </c>
      <c r="K3467" s="139">
        <f t="shared" si="161"/>
        <v>7572161</v>
      </c>
    </row>
    <row r="3468" spans="2:11">
      <c r="B3468" s="137" t="s">
        <v>6178</v>
      </c>
      <c r="C3468" s="43" t="s">
        <v>1497</v>
      </c>
      <c r="D3468" s="46">
        <v>80</v>
      </c>
      <c r="E3468" s="24">
        <v>13821.9625</v>
      </c>
      <c r="F3468" s="19">
        <f t="shared" ref="F3468:F3531" si="162">IFERROR(D3468*E3468,0)</f>
        <v>1105757</v>
      </c>
      <c r="G3468" s="119">
        <v>1560</v>
      </c>
      <c r="H3468" s="26">
        <v>745.62692307692305</v>
      </c>
      <c r="I3468" s="115">
        <f t="shared" ref="I3468:I3531" si="163">IFERROR(G3468*H3468,"")</f>
        <v>1163178</v>
      </c>
      <c r="J3468" s="117">
        <v>2021</v>
      </c>
      <c r="K3468" s="139">
        <f t="shared" ref="K3468:K3531" si="164">IFERROR(ROUND((F3468+I3468),0),0)</f>
        <v>2268935</v>
      </c>
    </row>
    <row r="3469" spans="2:11">
      <c r="B3469" s="137" t="s">
        <v>2354</v>
      </c>
      <c r="C3469" s="43" t="s">
        <v>1272</v>
      </c>
      <c r="D3469" s="46">
        <v>50</v>
      </c>
      <c r="E3469" s="24">
        <v>4563.18</v>
      </c>
      <c r="F3469" s="19">
        <f t="shared" si="162"/>
        <v>228159</v>
      </c>
      <c r="G3469" s="119">
        <v>905</v>
      </c>
      <c r="H3469" s="26">
        <v>1513.3458563535912</v>
      </c>
      <c r="I3469" s="115">
        <f t="shared" si="163"/>
        <v>1369578</v>
      </c>
      <c r="J3469" s="117">
        <v>2021</v>
      </c>
      <c r="K3469" s="139">
        <f t="shared" si="164"/>
        <v>1597737</v>
      </c>
    </row>
    <row r="3470" spans="2:11">
      <c r="B3470" s="137" t="s">
        <v>6179</v>
      </c>
      <c r="C3470" s="43" t="s">
        <v>1272</v>
      </c>
      <c r="D3470" s="46">
        <v>310</v>
      </c>
      <c r="E3470" s="24">
        <v>15743.796774193548</v>
      </c>
      <c r="F3470" s="19">
        <f t="shared" si="162"/>
        <v>4880577</v>
      </c>
      <c r="G3470" s="119">
        <v>2805.5</v>
      </c>
      <c r="H3470" s="26">
        <v>1780.2324006415968</v>
      </c>
      <c r="I3470" s="115">
        <f t="shared" si="163"/>
        <v>4994442</v>
      </c>
      <c r="J3470" s="117">
        <v>2021</v>
      </c>
      <c r="K3470" s="139">
        <f t="shared" si="164"/>
        <v>9875019</v>
      </c>
    </row>
    <row r="3471" spans="2:11">
      <c r="B3471" s="137" t="s">
        <v>2355</v>
      </c>
      <c r="C3471" s="43" t="s">
        <v>1272</v>
      </c>
      <c r="D3471" s="46">
        <v>50</v>
      </c>
      <c r="E3471" s="24">
        <v>4563.18</v>
      </c>
      <c r="F3471" s="19">
        <f t="shared" si="162"/>
        <v>228159</v>
      </c>
      <c r="G3471" s="119">
        <v>452.5</v>
      </c>
      <c r="H3471" s="26">
        <v>3026.6917127071824</v>
      </c>
      <c r="I3471" s="115">
        <f t="shared" si="163"/>
        <v>1369578</v>
      </c>
      <c r="J3471" s="117">
        <v>2021</v>
      </c>
      <c r="K3471" s="139">
        <f t="shared" si="164"/>
        <v>1597737</v>
      </c>
    </row>
    <row r="3472" spans="2:11">
      <c r="B3472" s="137" t="s">
        <v>6180</v>
      </c>
      <c r="C3472" s="43" t="s">
        <v>1272</v>
      </c>
      <c r="D3472" s="46">
        <v>80</v>
      </c>
      <c r="E3472" s="24">
        <v>6172.65</v>
      </c>
      <c r="F3472" s="19">
        <f t="shared" si="162"/>
        <v>493812</v>
      </c>
      <c r="G3472" s="119">
        <v>1448</v>
      </c>
      <c r="H3472" s="26">
        <v>1458.3846685082874</v>
      </c>
      <c r="I3472" s="115">
        <f t="shared" si="163"/>
        <v>2111741</v>
      </c>
      <c r="J3472" s="117">
        <v>2021</v>
      </c>
      <c r="K3472" s="139">
        <f t="shared" si="164"/>
        <v>2605553</v>
      </c>
    </row>
    <row r="3473" spans="2:11">
      <c r="B3473" s="137" t="s">
        <v>6181</v>
      </c>
      <c r="C3473" s="43" t="s">
        <v>1657</v>
      </c>
      <c r="D3473" s="46">
        <v>460</v>
      </c>
      <c r="E3473" s="24">
        <v>63184.660869565218</v>
      </c>
      <c r="F3473" s="19">
        <f t="shared" si="162"/>
        <v>29064944</v>
      </c>
      <c r="G3473" s="119">
        <v>12489</v>
      </c>
      <c r="H3473" s="26">
        <v>1996.9908719673313</v>
      </c>
      <c r="I3473" s="115">
        <f t="shared" si="163"/>
        <v>24940419</v>
      </c>
      <c r="J3473" s="117">
        <v>2021</v>
      </c>
      <c r="K3473" s="139">
        <f t="shared" si="164"/>
        <v>54005363</v>
      </c>
    </row>
    <row r="3474" spans="2:11">
      <c r="B3474" s="137" t="s">
        <v>3733</v>
      </c>
      <c r="C3474" s="43" t="s">
        <v>3512</v>
      </c>
      <c r="D3474" s="46">
        <v>60</v>
      </c>
      <c r="E3474" s="24">
        <v>8068.25</v>
      </c>
      <c r="F3474" s="19">
        <f t="shared" si="162"/>
        <v>484095</v>
      </c>
      <c r="G3474" s="119">
        <v>585</v>
      </c>
      <c r="H3474" s="26">
        <v>770.54358974358979</v>
      </c>
      <c r="I3474" s="115">
        <f t="shared" si="163"/>
        <v>450768</v>
      </c>
      <c r="J3474" s="117">
        <v>2021</v>
      </c>
      <c r="K3474" s="139">
        <f t="shared" si="164"/>
        <v>934863</v>
      </c>
    </row>
    <row r="3475" spans="2:11">
      <c r="B3475" s="137" t="s">
        <v>6182</v>
      </c>
      <c r="C3475" s="43" t="s">
        <v>2356</v>
      </c>
      <c r="D3475" s="46">
        <v>150</v>
      </c>
      <c r="E3475" s="24">
        <v>6700.58</v>
      </c>
      <c r="F3475" s="19">
        <f t="shared" si="162"/>
        <v>1005087</v>
      </c>
      <c r="G3475" s="119">
        <v>1462.5</v>
      </c>
      <c r="H3475" s="26">
        <v>272.257094017094</v>
      </c>
      <c r="I3475" s="115">
        <f t="shared" si="163"/>
        <v>398176</v>
      </c>
      <c r="J3475" s="117">
        <v>2021</v>
      </c>
      <c r="K3475" s="139">
        <f t="shared" si="164"/>
        <v>1403263</v>
      </c>
    </row>
    <row r="3476" spans="2:11">
      <c r="B3476" s="137" t="s">
        <v>6183</v>
      </c>
      <c r="C3476" s="43" t="s">
        <v>2357</v>
      </c>
      <c r="D3476" s="46">
        <v>90</v>
      </c>
      <c r="E3476" s="24">
        <v>2914.3777777777777</v>
      </c>
      <c r="F3476" s="19">
        <f t="shared" si="162"/>
        <v>262294</v>
      </c>
      <c r="G3476" s="119">
        <v>2151</v>
      </c>
      <c r="H3476" s="26">
        <v>15.874476987447698</v>
      </c>
      <c r="I3476" s="115">
        <f t="shared" si="163"/>
        <v>34146</v>
      </c>
      <c r="J3476" s="117">
        <v>2021</v>
      </c>
      <c r="K3476" s="139">
        <f t="shared" si="164"/>
        <v>296440</v>
      </c>
    </row>
    <row r="3477" spans="2:11">
      <c r="B3477" s="137" t="s">
        <v>6184</v>
      </c>
      <c r="C3477" s="43" t="s">
        <v>2357</v>
      </c>
      <c r="D3477" s="46">
        <v>330</v>
      </c>
      <c r="E3477" s="24">
        <v>4328.4121212121208</v>
      </c>
      <c r="F3477" s="19">
        <f t="shared" si="162"/>
        <v>1428375.9999999998</v>
      </c>
      <c r="G3477" s="119">
        <v>3943.5</v>
      </c>
      <c r="H3477" s="26">
        <v>54.188918473437305</v>
      </c>
      <c r="I3477" s="115">
        <f t="shared" si="163"/>
        <v>213694</v>
      </c>
      <c r="J3477" s="117">
        <v>2021</v>
      </c>
      <c r="K3477" s="139">
        <f t="shared" si="164"/>
        <v>1642070</v>
      </c>
    </row>
    <row r="3478" spans="2:11">
      <c r="B3478" s="137" t="s">
        <v>2358</v>
      </c>
      <c r="C3478" s="43" t="s">
        <v>2359</v>
      </c>
      <c r="D3478" s="46">
        <v>460</v>
      </c>
      <c r="E3478" s="24">
        <v>15472.032608695652</v>
      </c>
      <c r="F3478" s="19">
        <f t="shared" si="162"/>
        <v>7117135</v>
      </c>
      <c r="G3478" s="119">
        <v>4485</v>
      </c>
      <c r="H3478" s="26">
        <v>187.54225195094762</v>
      </c>
      <c r="I3478" s="115">
        <f t="shared" si="163"/>
        <v>841127</v>
      </c>
      <c r="J3478" s="117">
        <v>2021</v>
      </c>
      <c r="K3478" s="139">
        <f t="shared" si="164"/>
        <v>7958262</v>
      </c>
    </row>
    <row r="3479" spans="2:11">
      <c r="B3479" s="137" t="s">
        <v>2360</v>
      </c>
      <c r="C3479" s="43" t="s">
        <v>2359</v>
      </c>
      <c r="D3479" s="46">
        <v>230</v>
      </c>
      <c r="E3479" s="24">
        <v>7725.2086956521744</v>
      </c>
      <c r="F3479" s="19">
        <f t="shared" si="162"/>
        <v>1776798</v>
      </c>
      <c r="G3479" s="119">
        <v>4485</v>
      </c>
      <c r="H3479" s="26">
        <v>337.58684503901895</v>
      </c>
      <c r="I3479" s="115">
        <f t="shared" si="163"/>
        <v>1514077</v>
      </c>
      <c r="J3479" s="117">
        <v>2021</v>
      </c>
      <c r="K3479" s="139">
        <f t="shared" si="164"/>
        <v>3290875</v>
      </c>
    </row>
    <row r="3480" spans="2:11">
      <c r="B3480" s="137" t="s">
        <v>2361</v>
      </c>
      <c r="C3480" s="43" t="s">
        <v>1043</v>
      </c>
      <c r="D3480" s="46">
        <v>460</v>
      </c>
      <c r="E3480" s="24">
        <v>4854.576086956522</v>
      </c>
      <c r="F3480" s="19">
        <f t="shared" si="162"/>
        <v>2233105</v>
      </c>
      <c r="G3480" s="119">
        <v>4485</v>
      </c>
      <c r="H3480" s="26">
        <v>367.26510590858419</v>
      </c>
      <c r="I3480" s="115">
        <f t="shared" si="163"/>
        <v>1647184</v>
      </c>
      <c r="J3480" s="117">
        <v>2021</v>
      </c>
      <c r="K3480" s="139">
        <f t="shared" si="164"/>
        <v>3880289</v>
      </c>
    </row>
    <row r="3481" spans="2:11">
      <c r="B3481" s="137" t="s">
        <v>3734</v>
      </c>
      <c r="C3481" s="43" t="s">
        <v>3512</v>
      </c>
      <c r="D3481" s="46">
        <v>280</v>
      </c>
      <c r="E3481" s="24">
        <v>6388.0535714285716</v>
      </c>
      <c r="F3481" s="19">
        <f t="shared" si="162"/>
        <v>1788655</v>
      </c>
      <c r="G3481" s="119">
        <v>2730</v>
      </c>
      <c r="H3481" s="26">
        <v>602.27692307692303</v>
      </c>
      <c r="I3481" s="115">
        <f t="shared" si="163"/>
        <v>1644215.9999999998</v>
      </c>
      <c r="J3481" s="117">
        <v>2021</v>
      </c>
      <c r="K3481" s="139">
        <f t="shared" si="164"/>
        <v>3432871</v>
      </c>
    </row>
    <row r="3482" spans="2:11">
      <c r="B3482" s="137" t="s">
        <v>3735</v>
      </c>
      <c r="C3482" s="43" t="s">
        <v>3512</v>
      </c>
      <c r="D3482" s="46">
        <v>370</v>
      </c>
      <c r="E3482" s="24">
        <v>8068.262162162162</v>
      </c>
      <c r="F3482" s="19">
        <f t="shared" si="162"/>
        <v>2985257</v>
      </c>
      <c r="G3482" s="119">
        <v>3608</v>
      </c>
      <c r="H3482" s="26">
        <v>770.43625277161857</v>
      </c>
      <c r="I3482" s="115">
        <f t="shared" si="163"/>
        <v>2779734</v>
      </c>
      <c r="J3482" s="117">
        <v>2021</v>
      </c>
      <c r="K3482" s="139">
        <f t="shared" si="164"/>
        <v>5764991</v>
      </c>
    </row>
    <row r="3483" spans="2:11">
      <c r="B3483" s="137" t="s">
        <v>3736</v>
      </c>
      <c r="C3483" s="43" t="s">
        <v>3512</v>
      </c>
      <c r="D3483" s="46">
        <v>180</v>
      </c>
      <c r="E3483" s="24">
        <v>8068.2611111111109</v>
      </c>
      <c r="F3483" s="19">
        <f t="shared" si="162"/>
        <v>1452287</v>
      </c>
      <c r="G3483" s="119">
        <v>1755</v>
      </c>
      <c r="H3483" s="26">
        <v>770.54301994302</v>
      </c>
      <c r="I3483" s="115">
        <f t="shared" si="163"/>
        <v>1352303</v>
      </c>
      <c r="J3483" s="117">
        <v>2021</v>
      </c>
      <c r="K3483" s="139">
        <f t="shared" si="164"/>
        <v>2804590</v>
      </c>
    </row>
    <row r="3484" spans="2:11">
      <c r="B3484" s="137" t="s">
        <v>2362</v>
      </c>
      <c r="C3484" s="43" t="s">
        <v>1043</v>
      </c>
      <c r="D3484" s="46">
        <v>120</v>
      </c>
      <c r="E3484" s="24">
        <v>8007.8666666666668</v>
      </c>
      <c r="F3484" s="19">
        <f t="shared" si="162"/>
        <v>960944</v>
      </c>
      <c r="G3484" s="119">
        <v>2340</v>
      </c>
      <c r="H3484" s="26">
        <v>115.41923076923077</v>
      </c>
      <c r="I3484" s="115">
        <f t="shared" si="163"/>
        <v>270081</v>
      </c>
      <c r="J3484" s="117">
        <v>2021</v>
      </c>
      <c r="K3484" s="139">
        <f t="shared" si="164"/>
        <v>1231025</v>
      </c>
    </row>
    <row r="3485" spans="2:11">
      <c r="B3485" s="137" t="s">
        <v>2363</v>
      </c>
      <c r="C3485" s="43" t="s">
        <v>2364</v>
      </c>
      <c r="D3485" s="46">
        <v>230</v>
      </c>
      <c r="E3485" s="24">
        <v>5361.1434782608694</v>
      </c>
      <c r="F3485" s="19">
        <f t="shared" si="162"/>
        <v>1233063</v>
      </c>
      <c r="G3485" s="119">
        <v>2242.5</v>
      </c>
      <c r="H3485" s="26">
        <v>591.49832775919731</v>
      </c>
      <c r="I3485" s="115">
        <f t="shared" si="163"/>
        <v>1326435</v>
      </c>
      <c r="J3485" s="117">
        <v>2021</v>
      </c>
      <c r="K3485" s="139">
        <f t="shared" si="164"/>
        <v>2559498</v>
      </c>
    </row>
    <row r="3486" spans="2:11">
      <c r="B3486" s="137" t="s">
        <v>3737</v>
      </c>
      <c r="C3486" s="43" t="s">
        <v>3512</v>
      </c>
      <c r="D3486" s="46">
        <v>180</v>
      </c>
      <c r="E3486" s="24">
        <v>12776.105555555556</v>
      </c>
      <c r="F3486" s="19">
        <f t="shared" si="162"/>
        <v>2299699</v>
      </c>
      <c r="G3486" s="119">
        <v>3510</v>
      </c>
      <c r="H3486" s="26">
        <v>602.27692307692303</v>
      </c>
      <c r="I3486" s="115">
        <f t="shared" si="163"/>
        <v>2113992</v>
      </c>
      <c r="J3486" s="117">
        <v>2021</v>
      </c>
      <c r="K3486" s="139">
        <f t="shared" si="164"/>
        <v>4413691</v>
      </c>
    </row>
    <row r="3487" spans="2:11">
      <c r="B3487" s="137" t="s">
        <v>3738</v>
      </c>
      <c r="C3487" s="43" t="s">
        <v>3512</v>
      </c>
      <c r="D3487" s="46">
        <v>230</v>
      </c>
      <c r="E3487" s="24">
        <v>8068.260869565217</v>
      </c>
      <c r="F3487" s="19">
        <f t="shared" si="162"/>
        <v>1855700</v>
      </c>
      <c r="G3487" s="119">
        <v>2243</v>
      </c>
      <c r="H3487" s="26">
        <v>770.37137761925987</v>
      </c>
      <c r="I3487" s="115">
        <f t="shared" si="163"/>
        <v>1727943</v>
      </c>
      <c r="J3487" s="117">
        <v>2021</v>
      </c>
      <c r="K3487" s="139">
        <f t="shared" si="164"/>
        <v>3583643</v>
      </c>
    </row>
    <row r="3488" spans="2:11">
      <c r="B3488" s="137" t="s">
        <v>2365</v>
      </c>
      <c r="C3488" s="43" t="s">
        <v>2364</v>
      </c>
      <c r="D3488" s="46">
        <v>240</v>
      </c>
      <c r="E3488" s="24">
        <v>9260.0958333333328</v>
      </c>
      <c r="F3488" s="19">
        <f t="shared" si="162"/>
        <v>2222423</v>
      </c>
      <c r="G3488" s="119">
        <v>2340</v>
      </c>
      <c r="H3488" s="26">
        <v>405.39786324786326</v>
      </c>
      <c r="I3488" s="115">
        <f t="shared" si="163"/>
        <v>948631</v>
      </c>
      <c r="J3488" s="117">
        <v>2021</v>
      </c>
      <c r="K3488" s="139">
        <f t="shared" si="164"/>
        <v>3171054</v>
      </c>
    </row>
    <row r="3489" spans="2:11">
      <c r="B3489" s="137" t="s">
        <v>3739</v>
      </c>
      <c r="C3489" s="43" t="s">
        <v>3512</v>
      </c>
      <c r="D3489" s="46">
        <v>240</v>
      </c>
      <c r="E3489" s="24">
        <v>8068.2624999999998</v>
      </c>
      <c r="F3489" s="19">
        <f t="shared" si="162"/>
        <v>1936383</v>
      </c>
      <c r="G3489" s="119">
        <v>2340</v>
      </c>
      <c r="H3489" s="26">
        <v>770.54316239316245</v>
      </c>
      <c r="I3489" s="115">
        <f t="shared" si="163"/>
        <v>1803071.0000000002</v>
      </c>
      <c r="J3489" s="117">
        <v>2021</v>
      </c>
      <c r="K3489" s="139">
        <f t="shared" si="164"/>
        <v>3739454</v>
      </c>
    </row>
    <row r="3490" spans="2:11">
      <c r="B3490" s="137" t="s">
        <v>2366</v>
      </c>
      <c r="C3490" s="43" t="s">
        <v>2367</v>
      </c>
      <c r="D3490" s="46">
        <v>330</v>
      </c>
      <c r="E3490" s="24">
        <v>13110.6</v>
      </c>
      <c r="F3490" s="19">
        <f t="shared" si="162"/>
        <v>4326498</v>
      </c>
      <c r="G3490" s="119">
        <v>3217.5</v>
      </c>
      <c r="H3490" s="26">
        <v>418.16534576534576</v>
      </c>
      <c r="I3490" s="115">
        <f t="shared" si="163"/>
        <v>1345447</v>
      </c>
      <c r="J3490" s="117">
        <v>2021</v>
      </c>
      <c r="K3490" s="139">
        <f t="shared" si="164"/>
        <v>5671945</v>
      </c>
    </row>
    <row r="3491" spans="2:11">
      <c r="B3491" s="137" t="s">
        <v>2368</v>
      </c>
      <c r="C3491" s="43" t="s">
        <v>2369</v>
      </c>
      <c r="D3491" s="46">
        <v>270</v>
      </c>
      <c r="E3491" s="24">
        <v>22876.014814814815</v>
      </c>
      <c r="F3491" s="19">
        <f t="shared" si="162"/>
        <v>6176524</v>
      </c>
      <c r="G3491" s="119">
        <v>2632.5</v>
      </c>
      <c r="H3491" s="26">
        <v>631.24862298195626</v>
      </c>
      <c r="I3491" s="115">
        <f t="shared" si="163"/>
        <v>1661761.9999999998</v>
      </c>
      <c r="J3491" s="117">
        <v>2021</v>
      </c>
      <c r="K3491" s="139">
        <f t="shared" si="164"/>
        <v>7838286</v>
      </c>
    </row>
    <row r="3492" spans="2:11">
      <c r="B3492" s="137" t="s">
        <v>3740</v>
      </c>
      <c r="C3492" s="43" t="s">
        <v>3512</v>
      </c>
      <c r="D3492" s="46">
        <v>330</v>
      </c>
      <c r="E3492" s="24">
        <v>8068.2636363636366</v>
      </c>
      <c r="F3492" s="19">
        <f t="shared" si="162"/>
        <v>2662527</v>
      </c>
      <c r="G3492" s="119">
        <v>3218</v>
      </c>
      <c r="H3492" s="26">
        <v>770.42324425108768</v>
      </c>
      <c r="I3492" s="115">
        <f t="shared" si="163"/>
        <v>2479222</v>
      </c>
      <c r="J3492" s="117">
        <v>2021</v>
      </c>
      <c r="K3492" s="139">
        <f t="shared" si="164"/>
        <v>5141749</v>
      </c>
    </row>
    <row r="3493" spans="2:11">
      <c r="B3493" s="137" t="s">
        <v>2370</v>
      </c>
      <c r="C3493" s="43" t="s">
        <v>2367</v>
      </c>
      <c r="D3493" s="46">
        <v>180</v>
      </c>
      <c r="E3493" s="24">
        <v>40219.788888888892</v>
      </c>
      <c r="F3493" s="19">
        <f t="shared" si="162"/>
        <v>7239562.0000000009</v>
      </c>
      <c r="G3493" s="119">
        <v>1755</v>
      </c>
      <c r="H3493" s="26">
        <v>799.3732193732194</v>
      </c>
      <c r="I3493" s="115">
        <f t="shared" si="163"/>
        <v>1402900</v>
      </c>
      <c r="J3493" s="117">
        <v>2021</v>
      </c>
      <c r="K3493" s="139">
        <f t="shared" si="164"/>
        <v>8642462</v>
      </c>
    </row>
    <row r="3494" spans="2:11">
      <c r="B3494" s="137" t="s">
        <v>3741</v>
      </c>
      <c r="C3494" s="43" t="s">
        <v>3512</v>
      </c>
      <c r="D3494" s="46">
        <v>250</v>
      </c>
      <c r="E3494" s="24">
        <v>8068.26</v>
      </c>
      <c r="F3494" s="19">
        <f t="shared" si="162"/>
        <v>2017065</v>
      </c>
      <c r="G3494" s="119">
        <v>2438</v>
      </c>
      <c r="H3494" s="26">
        <v>770.38515176374074</v>
      </c>
      <c r="I3494" s="115">
        <f t="shared" si="163"/>
        <v>1878199</v>
      </c>
      <c r="J3494" s="117">
        <v>2021</v>
      </c>
      <c r="K3494" s="139">
        <f t="shared" si="164"/>
        <v>3895264</v>
      </c>
    </row>
    <row r="3495" spans="2:11">
      <c r="B3495" s="137" t="s">
        <v>2371</v>
      </c>
      <c r="C3495" s="43" t="s">
        <v>2372</v>
      </c>
      <c r="D3495" s="46">
        <v>370</v>
      </c>
      <c r="E3495" s="24">
        <v>21475.667567567569</v>
      </c>
      <c r="F3495" s="19">
        <f t="shared" si="162"/>
        <v>7945997</v>
      </c>
      <c r="G3495" s="119">
        <v>3607.5</v>
      </c>
      <c r="H3495" s="26">
        <v>375.80568260568259</v>
      </c>
      <c r="I3495" s="115">
        <f t="shared" si="163"/>
        <v>1355719</v>
      </c>
      <c r="J3495" s="117">
        <v>2021</v>
      </c>
      <c r="K3495" s="139">
        <f t="shared" si="164"/>
        <v>9301716</v>
      </c>
    </row>
    <row r="3496" spans="2:11">
      <c r="B3496" s="137" t="s">
        <v>3742</v>
      </c>
      <c r="C3496" s="43" t="s">
        <v>3512</v>
      </c>
      <c r="D3496" s="46">
        <v>260</v>
      </c>
      <c r="E3496" s="24">
        <v>8068.2615384615383</v>
      </c>
      <c r="F3496" s="19">
        <f t="shared" si="162"/>
        <v>2097748</v>
      </c>
      <c r="G3496" s="119">
        <v>2535</v>
      </c>
      <c r="H3496" s="26">
        <v>770.54319526627216</v>
      </c>
      <c r="I3496" s="115">
        <f t="shared" si="163"/>
        <v>1953327</v>
      </c>
      <c r="J3496" s="117">
        <v>2021</v>
      </c>
      <c r="K3496" s="139">
        <f t="shared" si="164"/>
        <v>4051075</v>
      </c>
    </row>
    <row r="3497" spans="2:11">
      <c r="B3497" s="137" t="s">
        <v>2373</v>
      </c>
      <c r="C3497" s="43" t="s">
        <v>2372</v>
      </c>
      <c r="D3497" s="46">
        <v>260</v>
      </c>
      <c r="E3497" s="24">
        <v>18658.542307692307</v>
      </c>
      <c r="F3497" s="19">
        <f t="shared" si="162"/>
        <v>4851221</v>
      </c>
      <c r="G3497" s="119">
        <v>2535</v>
      </c>
      <c r="H3497" s="26">
        <v>400.17948717948718</v>
      </c>
      <c r="I3497" s="115">
        <f t="shared" si="163"/>
        <v>1014455</v>
      </c>
      <c r="J3497" s="117">
        <v>2021</v>
      </c>
      <c r="K3497" s="139">
        <f t="shared" si="164"/>
        <v>5865676</v>
      </c>
    </row>
    <row r="3498" spans="2:11">
      <c r="B3498" s="137" t="s">
        <v>3743</v>
      </c>
      <c r="C3498" s="43" t="s">
        <v>3512</v>
      </c>
      <c r="D3498" s="46">
        <v>80</v>
      </c>
      <c r="E3498" s="24">
        <v>8068.2624999999998</v>
      </c>
      <c r="F3498" s="19">
        <f t="shared" si="162"/>
        <v>645461</v>
      </c>
      <c r="G3498" s="119">
        <v>780</v>
      </c>
      <c r="H3498" s="26">
        <v>770.54358974358979</v>
      </c>
      <c r="I3498" s="115">
        <f t="shared" si="163"/>
        <v>601024</v>
      </c>
      <c r="J3498" s="117">
        <v>2021</v>
      </c>
      <c r="K3498" s="139">
        <f t="shared" si="164"/>
        <v>1246485</v>
      </c>
    </row>
    <row r="3499" spans="2:11">
      <c r="B3499" s="137" t="s">
        <v>3744</v>
      </c>
      <c r="C3499" s="43" t="s">
        <v>3512</v>
      </c>
      <c r="D3499" s="46">
        <v>180</v>
      </c>
      <c r="E3499" s="24">
        <v>8068.2611111111109</v>
      </c>
      <c r="F3499" s="19">
        <f t="shared" si="162"/>
        <v>1452287</v>
      </c>
      <c r="G3499" s="119">
        <v>1755</v>
      </c>
      <c r="H3499" s="26">
        <v>770.54301994302</v>
      </c>
      <c r="I3499" s="115">
        <f t="shared" si="163"/>
        <v>1352303</v>
      </c>
      <c r="J3499" s="117">
        <v>2021</v>
      </c>
      <c r="K3499" s="139">
        <f t="shared" si="164"/>
        <v>2804590</v>
      </c>
    </row>
    <row r="3500" spans="2:11">
      <c r="B3500" s="137" t="s">
        <v>2374</v>
      </c>
      <c r="C3500" s="43" t="s">
        <v>2367</v>
      </c>
      <c r="D3500" s="46">
        <v>300</v>
      </c>
      <c r="E3500" s="24">
        <v>24484.44</v>
      </c>
      <c r="F3500" s="19">
        <f t="shared" si="162"/>
        <v>7345332</v>
      </c>
      <c r="G3500" s="119">
        <v>2925</v>
      </c>
      <c r="H3500" s="26">
        <v>520.98769230769233</v>
      </c>
      <c r="I3500" s="115">
        <f t="shared" si="163"/>
        <v>1523889</v>
      </c>
      <c r="J3500" s="117">
        <v>2021</v>
      </c>
      <c r="K3500" s="139">
        <f t="shared" si="164"/>
        <v>8869221</v>
      </c>
    </row>
    <row r="3501" spans="2:11">
      <c r="B3501" s="137" t="s">
        <v>3745</v>
      </c>
      <c r="C3501" s="43" t="s">
        <v>3512</v>
      </c>
      <c r="D3501" s="46">
        <v>500</v>
      </c>
      <c r="E3501" s="24">
        <v>8068.2640000000001</v>
      </c>
      <c r="F3501" s="19">
        <f t="shared" si="162"/>
        <v>4034132</v>
      </c>
      <c r="G3501" s="119">
        <v>4875</v>
      </c>
      <c r="H3501" s="26">
        <v>770.54297435897433</v>
      </c>
      <c r="I3501" s="115">
        <f t="shared" si="163"/>
        <v>3756397</v>
      </c>
      <c r="J3501" s="117">
        <v>2021</v>
      </c>
      <c r="K3501" s="139">
        <f t="shared" si="164"/>
        <v>7790529</v>
      </c>
    </row>
    <row r="3502" spans="2:11">
      <c r="B3502" s="137" t="s">
        <v>3746</v>
      </c>
      <c r="C3502" s="43" t="s">
        <v>3512</v>
      </c>
      <c r="D3502" s="46">
        <v>320</v>
      </c>
      <c r="E3502" s="24">
        <v>8068.2624999999998</v>
      </c>
      <c r="F3502" s="19">
        <f t="shared" si="162"/>
        <v>2581844</v>
      </c>
      <c r="G3502" s="119">
        <v>3120</v>
      </c>
      <c r="H3502" s="26">
        <v>770.54294871794866</v>
      </c>
      <c r="I3502" s="115">
        <f t="shared" si="163"/>
        <v>2404094</v>
      </c>
      <c r="J3502" s="117">
        <v>2021</v>
      </c>
      <c r="K3502" s="139">
        <f t="shared" si="164"/>
        <v>4985938</v>
      </c>
    </row>
    <row r="3503" spans="2:11">
      <c r="B3503" s="137" t="s">
        <v>3747</v>
      </c>
      <c r="C3503" s="43" t="s">
        <v>3512</v>
      </c>
      <c r="D3503" s="46">
        <v>390</v>
      </c>
      <c r="E3503" s="24">
        <v>8068.2615384615383</v>
      </c>
      <c r="F3503" s="19">
        <f t="shared" si="162"/>
        <v>3146622</v>
      </c>
      <c r="G3503" s="119">
        <v>3803</v>
      </c>
      <c r="H3503" s="26">
        <v>770.44175650802003</v>
      </c>
      <c r="I3503" s="115">
        <f t="shared" si="163"/>
        <v>2929990</v>
      </c>
      <c r="J3503" s="117">
        <v>2021</v>
      </c>
      <c r="K3503" s="139">
        <f t="shared" si="164"/>
        <v>6076612</v>
      </c>
    </row>
    <row r="3504" spans="2:11">
      <c r="B3504" s="137" t="s">
        <v>3748</v>
      </c>
      <c r="C3504" s="43" t="s">
        <v>3512</v>
      </c>
      <c r="D3504" s="46">
        <v>90</v>
      </c>
      <c r="E3504" s="24">
        <v>8068.2666666666664</v>
      </c>
      <c r="F3504" s="19">
        <f t="shared" si="162"/>
        <v>726144</v>
      </c>
      <c r="G3504" s="119">
        <v>878</v>
      </c>
      <c r="H3504" s="26">
        <v>770.10364464692486</v>
      </c>
      <c r="I3504" s="115">
        <f t="shared" si="163"/>
        <v>676151</v>
      </c>
      <c r="J3504" s="117">
        <v>2021</v>
      </c>
      <c r="K3504" s="139">
        <f t="shared" si="164"/>
        <v>1402295</v>
      </c>
    </row>
    <row r="3505" spans="2:11">
      <c r="B3505" s="137" t="s">
        <v>3749</v>
      </c>
      <c r="C3505" s="43" t="s">
        <v>3512</v>
      </c>
      <c r="D3505" s="46">
        <v>500</v>
      </c>
      <c r="E3505" s="24">
        <v>8068.2640000000001</v>
      </c>
      <c r="F3505" s="19">
        <f t="shared" si="162"/>
        <v>4034132</v>
      </c>
      <c r="G3505" s="119">
        <v>4875</v>
      </c>
      <c r="H3505" s="26">
        <v>770.54297435897433</v>
      </c>
      <c r="I3505" s="115">
        <f t="shared" si="163"/>
        <v>3756397</v>
      </c>
      <c r="J3505" s="117">
        <v>2021</v>
      </c>
      <c r="K3505" s="139">
        <f t="shared" si="164"/>
        <v>7790529</v>
      </c>
    </row>
    <row r="3506" spans="2:11">
      <c r="B3506" s="137" t="s">
        <v>3750</v>
      </c>
      <c r="C3506" s="43" t="s">
        <v>3512</v>
      </c>
      <c r="D3506" s="46">
        <v>100</v>
      </c>
      <c r="E3506" s="24">
        <v>8068.27</v>
      </c>
      <c r="F3506" s="19">
        <f t="shared" si="162"/>
        <v>806827</v>
      </c>
      <c r="G3506" s="119">
        <v>975</v>
      </c>
      <c r="H3506" s="26">
        <v>770.54256410256414</v>
      </c>
      <c r="I3506" s="115">
        <f t="shared" si="163"/>
        <v>751279</v>
      </c>
      <c r="J3506" s="117">
        <v>2021</v>
      </c>
      <c r="K3506" s="139">
        <f t="shared" si="164"/>
        <v>1558106</v>
      </c>
    </row>
    <row r="3507" spans="2:11">
      <c r="B3507" s="137" t="s">
        <v>3751</v>
      </c>
      <c r="C3507" s="43" t="s">
        <v>3512</v>
      </c>
      <c r="D3507" s="46">
        <v>80</v>
      </c>
      <c r="E3507" s="24">
        <v>8068.2624999999998</v>
      </c>
      <c r="F3507" s="19">
        <f t="shared" si="162"/>
        <v>645461</v>
      </c>
      <c r="G3507" s="119">
        <v>780</v>
      </c>
      <c r="H3507" s="26">
        <v>770.54358974358979</v>
      </c>
      <c r="I3507" s="115">
        <f t="shared" si="163"/>
        <v>601024</v>
      </c>
      <c r="J3507" s="117">
        <v>2021</v>
      </c>
      <c r="K3507" s="139">
        <f t="shared" si="164"/>
        <v>1246485</v>
      </c>
    </row>
    <row r="3508" spans="2:11">
      <c r="B3508" s="137" t="s">
        <v>3752</v>
      </c>
      <c r="C3508" s="43" t="s">
        <v>3512</v>
      </c>
      <c r="D3508" s="46">
        <v>100</v>
      </c>
      <c r="E3508" s="24">
        <v>8068.27</v>
      </c>
      <c r="F3508" s="19">
        <f t="shared" si="162"/>
        <v>806827</v>
      </c>
      <c r="G3508" s="119">
        <v>975</v>
      </c>
      <c r="H3508" s="26">
        <v>770.54256410256414</v>
      </c>
      <c r="I3508" s="115">
        <f t="shared" si="163"/>
        <v>751279</v>
      </c>
      <c r="J3508" s="117">
        <v>2021</v>
      </c>
      <c r="K3508" s="139">
        <f t="shared" si="164"/>
        <v>1558106</v>
      </c>
    </row>
    <row r="3509" spans="2:11">
      <c r="B3509" s="137" t="s">
        <v>3753</v>
      </c>
      <c r="C3509" s="43" t="s">
        <v>3512</v>
      </c>
      <c r="D3509" s="46">
        <v>210</v>
      </c>
      <c r="E3509" s="24">
        <v>8068.2619047619046</v>
      </c>
      <c r="F3509" s="19">
        <f t="shared" si="162"/>
        <v>1694335</v>
      </c>
      <c r="G3509" s="119">
        <v>2048</v>
      </c>
      <c r="H3509" s="26">
        <v>770.35498046875</v>
      </c>
      <c r="I3509" s="115">
        <f t="shared" si="163"/>
        <v>1577687</v>
      </c>
      <c r="J3509" s="117">
        <v>2021</v>
      </c>
      <c r="K3509" s="139">
        <f t="shared" si="164"/>
        <v>3272022</v>
      </c>
    </row>
    <row r="3510" spans="2:11">
      <c r="B3510" s="137" t="s">
        <v>3754</v>
      </c>
      <c r="C3510" s="43" t="s">
        <v>3512</v>
      </c>
      <c r="D3510" s="46">
        <v>380</v>
      </c>
      <c r="E3510" s="24">
        <v>8068.2631578947367</v>
      </c>
      <c r="F3510" s="19">
        <f t="shared" si="162"/>
        <v>3065940</v>
      </c>
      <c r="G3510" s="119">
        <v>3705</v>
      </c>
      <c r="H3510" s="26">
        <v>770.54304993252367</v>
      </c>
      <c r="I3510" s="115">
        <f t="shared" si="163"/>
        <v>2854862</v>
      </c>
      <c r="J3510" s="117">
        <v>2021</v>
      </c>
      <c r="K3510" s="139">
        <f t="shared" si="164"/>
        <v>5920802</v>
      </c>
    </row>
    <row r="3511" spans="2:11">
      <c r="B3511" s="137" t="s">
        <v>3755</v>
      </c>
      <c r="C3511" s="43" t="s">
        <v>3512</v>
      </c>
      <c r="D3511" s="46">
        <v>210</v>
      </c>
      <c r="E3511" s="24">
        <v>8068.2619047619046</v>
      </c>
      <c r="F3511" s="19">
        <f t="shared" si="162"/>
        <v>1694335</v>
      </c>
      <c r="G3511" s="119">
        <v>2048</v>
      </c>
      <c r="H3511" s="26">
        <v>770.35498046875</v>
      </c>
      <c r="I3511" s="115">
        <f t="shared" si="163"/>
        <v>1577687</v>
      </c>
      <c r="J3511" s="117">
        <v>2021</v>
      </c>
      <c r="K3511" s="139">
        <f t="shared" si="164"/>
        <v>3272022</v>
      </c>
    </row>
    <row r="3512" spans="2:11">
      <c r="B3512" s="137" t="s">
        <v>3756</v>
      </c>
      <c r="C3512" s="43" t="s">
        <v>3512</v>
      </c>
      <c r="D3512" s="46">
        <v>160</v>
      </c>
      <c r="E3512" s="24">
        <v>8068.2624999999998</v>
      </c>
      <c r="F3512" s="19">
        <f t="shared" si="162"/>
        <v>1290922</v>
      </c>
      <c r="G3512" s="119">
        <v>1560</v>
      </c>
      <c r="H3512" s="26">
        <v>770.54294871794866</v>
      </c>
      <c r="I3512" s="115">
        <f t="shared" si="163"/>
        <v>1202047</v>
      </c>
      <c r="J3512" s="117">
        <v>2021</v>
      </c>
      <c r="K3512" s="139">
        <f t="shared" si="164"/>
        <v>2492969</v>
      </c>
    </row>
    <row r="3513" spans="2:11">
      <c r="B3513" s="137" t="s">
        <v>2375</v>
      </c>
      <c r="C3513" s="43" t="s">
        <v>1043</v>
      </c>
      <c r="D3513" s="46">
        <v>80</v>
      </c>
      <c r="E3513" s="24">
        <v>23274.362499999999</v>
      </c>
      <c r="F3513" s="19">
        <f t="shared" si="162"/>
        <v>1861949</v>
      </c>
      <c r="G3513" s="119">
        <v>780</v>
      </c>
      <c r="H3513" s="26">
        <v>731.47564102564104</v>
      </c>
      <c r="I3513" s="115">
        <f t="shared" si="163"/>
        <v>570551</v>
      </c>
      <c r="J3513" s="117">
        <v>2021</v>
      </c>
      <c r="K3513" s="139">
        <f t="shared" si="164"/>
        <v>2432500</v>
      </c>
    </row>
    <row r="3514" spans="2:11">
      <c r="B3514" s="137" t="s">
        <v>2376</v>
      </c>
      <c r="C3514" s="43" t="s">
        <v>1043</v>
      </c>
      <c r="D3514" s="46">
        <v>300</v>
      </c>
      <c r="E3514" s="24">
        <v>1331.1833333333334</v>
      </c>
      <c r="F3514" s="19">
        <f t="shared" si="162"/>
        <v>399355</v>
      </c>
      <c r="G3514" s="119">
        <v>2925</v>
      </c>
      <c r="H3514" s="26">
        <v>340.48068376068375</v>
      </c>
      <c r="I3514" s="115">
        <f t="shared" si="163"/>
        <v>995906</v>
      </c>
      <c r="J3514" s="117">
        <v>2021</v>
      </c>
      <c r="K3514" s="139">
        <f t="shared" si="164"/>
        <v>1395261</v>
      </c>
    </row>
    <row r="3515" spans="2:11">
      <c r="B3515" s="137" t="s">
        <v>3757</v>
      </c>
      <c r="C3515" s="43" t="s">
        <v>3512</v>
      </c>
      <c r="D3515" s="46">
        <v>160</v>
      </c>
      <c r="E3515" s="24">
        <v>8068.2624999999998</v>
      </c>
      <c r="F3515" s="19">
        <f t="shared" si="162"/>
        <v>1290922</v>
      </c>
      <c r="G3515" s="119">
        <v>1560</v>
      </c>
      <c r="H3515" s="26">
        <v>770.54294871794866</v>
      </c>
      <c r="I3515" s="115">
        <f t="shared" si="163"/>
        <v>1202047</v>
      </c>
      <c r="J3515" s="117">
        <v>2021</v>
      </c>
      <c r="K3515" s="139">
        <f t="shared" si="164"/>
        <v>2492969</v>
      </c>
    </row>
    <row r="3516" spans="2:11">
      <c r="B3516" s="137" t="s">
        <v>2377</v>
      </c>
      <c r="C3516" s="43" t="s">
        <v>1043</v>
      </c>
      <c r="D3516" s="46">
        <v>80</v>
      </c>
      <c r="E3516" s="24">
        <v>7407.65</v>
      </c>
      <c r="F3516" s="19">
        <f t="shared" si="162"/>
        <v>592612</v>
      </c>
      <c r="G3516" s="119">
        <v>780</v>
      </c>
      <c r="H3516" s="26">
        <v>1493.5217948717948</v>
      </c>
      <c r="I3516" s="115">
        <f t="shared" si="163"/>
        <v>1164947</v>
      </c>
      <c r="J3516" s="117">
        <v>2021</v>
      </c>
      <c r="K3516" s="139">
        <f t="shared" si="164"/>
        <v>1757559</v>
      </c>
    </row>
    <row r="3517" spans="2:11">
      <c r="B3517" s="137" t="s">
        <v>6185</v>
      </c>
      <c r="C3517" s="43" t="s">
        <v>1043</v>
      </c>
      <c r="D3517" s="46">
        <v>230</v>
      </c>
      <c r="E3517" s="24">
        <v>9569.6956521739139</v>
      </c>
      <c r="F3517" s="19">
        <f t="shared" si="162"/>
        <v>2201030</v>
      </c>
      <c r="G3517" s="119">
        <v>2242.5</v>
      </c>
      <c r="H3517" s="26">
        <v>536.49944258639914</v>
      </c>
      <c r="I3517" s="115">
        <f t="shared" si="163"/>
        <v>1203100</v>
      </c>
      <c r="J3517" s="117">
        <v>2021</v>
      </c>
      <c r="K3517" s="139">
        <f t="shared" si="164"/>
        <v>3404130</v>
      </c>
    </row>
    <row r="3518" spans="2:11">
      <c r="B3518" s="137" t="s">
        <v>2378</v>
      </c>
      <c r="C3518" s="43" t="s">
        <v>2369</v>
      </c>
      <c r="D3518" s="46">
        <v>180</v>
      </c>
      <c r="E3518" s="24">
        <v>9127.177777777777</v>
      </c>
      <c r="F3518" s="19">
        <f t="shared" si="162"/>
        <v>1642891.9999999998</v>
      </c>
      <c r="G3518" s="119">
        <v>1755</v>
      </c>
      <c r="H3518" s="26">
        <v>354.90712250712249</v>
      </c>
      <c r="I3518" s="115">
        <f t="shared" si="163"/>
        <v>622862</v>
      </c>
      <c r="J3518" s="117">
        <v>2021</v>
      </c>
      <c r="K3518" s="139">
        <f t="shared" si="164"/>
        <v>2265754</v>
      </c>
    </row>
    <row r="3519" spans="2:11">
      <c r="B3519" s="137" t="s">
        <v>3758</v>
      </c>
      <c r="C3519" s="43" t="s">
        <v>3512</v>
      </c>
      <c r="D3519" s="46">
        <v>270</v>
      </c>
      <c r="E3519" s="24">
        <v>8068.2629629629628</v>
      </c>
      <c r="F3519" s="19">
        <f t="shared" si="162"/>
        <v>2178431</v>
      </c>
      <c r="G3519" s="119">
        <v>2633</v>
      </c>
      <c r="H3519" s="26">
        <v>770.39650588682116</v>
      </c>
      <c r="I3519" s="115">
        <f t="shared" si="163"/>
        <v>2028454</v>
      </c>
      <c r="J3519" s="117">
        <v>2021</v>
      </c>
      <c r="K3519" s="139">
        <f t="shared" si="164"/>
        <v>4206885</v>
      </c>
    </row>
    <row r="3520" spans="2:11">
      <c r="B3520" s="137" t="s">
        <v>3759</v>
      </c>
      <c r="C3520" s="43" t="s">
        <v>3512</v>
      </c>
      <c r="D3520" s="46">
        <v>380</v>
      </c>
      <c r="E3520" s="24">
        <v>8068.2631578947367</v>
      </c>
      <c r="F3520" s="19">
        <f t="shared" si="162"/>
        <v>3065940</v>
      </c>
      <c r="G3520" s="119">
        <v>3705</v>
      </c>
      <c r="H3520" s="26">
        <v>770.54304993252367</v>
      </c>
      <c r="I3520" s="115">
        <f t="shared" si="163"/>
        <v>2854862</v>
      </c>
      <c r="J3520" s="117">
        <v>2021</v>
      </c>
      <c r="K3520" s="139">
        <f t="shared" si="164"/>
        <v>5920802</v>
      </c>
    </row>
    <row r="3521" spans="2:11">
      <c r="B3521" s="137" t="s">
        <v>3760</v>
      </c>
      <c r="C3521" s="43" t="s">
        <v>3512</v>
      </c>
      <c r="D3521" s="46">
        <v>220</v>
      </c>
      <c r="E3521" s="24">
        <v>8068.2636363636366</v>
      </c>
      <c r="F3521" s="19">
        <f t="shared" si="162"/>
        <v>1775018</v>
      </c>
      <c r="G3521" s="119">
        <v>2145</v>
      </c>
      <c r="H3521" s="26">
        <v>770.54312354312356</v>
      </c>
      <c r="I3521" s="115">
        <f t="shared" si="163"/>
        <v>1652815</v>
      </c>
      <c r="J3521" s="117">
        <v>2021</v>
      </c>
      <c r="K3521" s="139">
        <f t="shared" si="164"/>
        <v>3427833</v>
      </c>
    </row>
    <row r="3522" spans="2:11">
      <c r="B3522" s="137" t="s">
        <v>3761</v>
      </c>
      <c r="C3522" s="43" t="s">
        <v>3512</v>
      </c>
      <c r="D3522" s="46">
        <v>330</v>
      </c>
      <c r="E3522" s="24">
        <v>8068.2636363636366</v>
      </c>
      <c r="F3522" s="19">
        <f t="shared" si="162"/>
        <v>2662527</v>
      </c>
      <c r="G3522" s="119">
        <v>3218</v>
      </c>
      <c r="H3522" s="26">
        <v>770.42324425108768</v>
      </c>
      <c r="I3522" s="115">
        <f t="shared" si="163"/>
        <v>2479222</v>
      </c>
      <c r="J3522" s="117">
        <v>2021</v>
      </c>
      <c r="K3522" s="139">
        <f t="shared" si="164"/>
        <v>5141749</v>
      </c>
    </row>
    <row r="3523" spans="2:11">
      <c r="B3523" s="137" t="s">
        <v>3762</v>
      </c>
      <c r="C3523" s="43" t="s">
        <v>3512</v>
      </c>
      <c r="D3523" s="46">
        <v>250</v>
      </c>
      <c r="E3523" s="24">
        <v>8068.26</v>
      </c>
      <c r="F3523" s="19">
        <f t="shared" si="162"/>
        <v>2017065</v>
      </c>
      <c r="G3523" s="119">
        <v>2438</v>
      </c>
      <c r="H3523" s="26">
        <v>770.38515176374074</v>
      </c>
      <c r="I3523" s="115">
        <f t="shared" si="163"/>
        <v>1878199</v>
      </c>
      <c r="J3523" s="117">
        <v>2021</v>
      </c>
      <c r="K3523" s="139">
        <f t="shared" si="164"/>
        <v>3895264</v>
      </c>
    </row>
    <row r="3524" spans="2:11">
      <c r="B3524" s="137" t="s">
        <v>3763</v>
      </c>
      <c r="C3524" s="43" t="s">
        <v>3512</v>
      </c>
      <c r="D3524" s="46">
        <v>320</v>
      </c>
      <c r="E3524" s="24">
        <v>8068.2624999999998</v>
      </c>
      <c r="F3524" s="19">
        <f t="shared" si="162"/>
        <v>2581844</v>
      </c>
      <c r="G3524" s="119">
        <v>3120</v>
      </c>
      <c r="H3524" s="26">
        <v>770.54294871794866</v>
      </c>
      <c r="I3524" s="115">
        <f t="shared" si="163"/>
        <v>2404094</v>
      </c>
      <c r="J3524" s="117">
        <v>2021</v>
      </c>
      <c r="K3524" s="139">
        <f t="shared" si="164"/>
        <v>4985938</v>
      </c>
    </row>
    <row r="3525" spans="2:11">
      <c r="B3525" s="137" t="s">
        <v>3764</v>
      </c>
      <c r="C3525" s="43" t="s">
        <v>3512</v>
      </c>
      <c r="D3525" s="46">
        <v>300</v>
      </c>
      <c r="E3525" s="24">
        <v>8068.2633333333333</v>
      </c>
      <c r="F3525" s="19">
        <f t="shared" si="162"/>
        <v>2420479</v>
      </c>
      <c r="G3525" s="119">
        <v>2925</v>
      </c>
      <c r="H3525" s="26">
        <v>770.54290598290595</v>
      </c>
      <c r="I3525" s="115">
        <f t="shared" si="163"/>
        <v>2253838</v>
      </c>
      <c r="J3525" s="117">
        <v>2021</v>
      </c>
      <c r="K3525" s="139">
        <f t="shared" si="164"/>
        <v>4674317</v>
      </c>
    </row>
    <row r="3526" spans="2:11">
      <c r="B3526" s="137" t="s">
        <v>2379</v>
      </c>
      <c r="C3526" s="43" t="s">
        <v>2367</v>
      </c>
      <c r="D3526" s="46">
        <v>390</v>
      </c>
      <c r="E3526" s="24">
        <v>23988.143589743591</v>
      </c>
      <c r="F3526" s="19">
        <f t="shared" si="162"/>
        <v>9355376</v>
      </c>
      <c r="G3526" s="119">
        <v>3802.5</v>
      </c>
      <c r="H3526" s="26">
        <v>597.65417488494415</v>
      </c>
      <c r="I3526" s="115">
        <f t="shared" si="163"/>
        <v>2272580</v>
      </c>
      <c r="J3526" s="117">
        <v>2021</v>
      </c>
      <c r="K3526" s="139">
        <f t="shared" si="164"/>
        <v>11627956</v>
      </c>
    </row>
    <row r="3527" spans="2:11">
      <c r="B3527" s="137" t="s">
        <v>3765</v>
      </c>
      <c r="C3527" s="43" t="s">
        <v>3512</v>
      </c>
      <c r="D3527" s="46">
        <v>380</v>
      </c>
      <c r="E3527" s="24">
        <v>8068.2631578947367</v>
      </c>
      <c r="F3527" s="19">
        <f t="shared" si="162"/>
        <v>3065940</v>
      </c>
      <c r="G3527" s="119">
        <v>3705</v>
      </c>
      <c r="H3527" s="26">
        <v>770.54304993252367</v>
      </c>
      <c r="I3527" s="115">
        <f t="shared" si="163"/>
        <v>2854862</v>
      </c>
      <c r="J3527" s="117">
        <v>2021</v>
      </c>
      <c r="K3527" s="139">
        <f t="shared" si="164"/>
        <v>5920802</v>
      </c>
    </row>
    <row r="3528" spans="2:11">
      <c r="B3528" s="137" t="s">
        <v>2380</v>
      </c>
      <c r="C3528" s="43" t="s">
        <v>1047</v>
      </c>
      <c r="D3528" s="46">
        <v>90</v>
      </c>
      <c r="E3528" s="24">
        <v>28501.066666666666</v>
      </c>
      <c r="F3528" s="19">
        <f t="shared" si="162"/>
        <v>2565096</v>
      </c>
      <c r="G3528" s="119">
        <v>877.5</v>
      </c>
      <c r="H3528" s="26">
        <v>703.89287749287746</v>
      </c>
      <c r="I3528" s="115">
        <f t="shared" si="163"/>
        <v>617666</v>
      </c>
      <c r="J3528" s="117">
        <v>2021</v>
      </c>
      <c r="K3528" s="139">
        <f t="shared" si="164"/>
        <v>3182762</v>
      </c>
    </row>
    <row r="3529" spans="2:11">
      <c r="B3529" s="137" t="s">
        <v>3766</v>
      </c>
      <c r="C3529" s="43" t="s">
        <v>3512</v>
      </c>
      <c r="D3529" s="46">
        <v>60</v>
      </c>
      <c r="E3529" s="24">
        <v>8068.25</v>
      </c>
      <c r="F3529" s="19">
        <f t="shared" si="162"/>
        <v>484095</v>
      </c>
      <c r="G3529" s="119">
        <v>585</v>
      </c>
      <c r="H3529" s="26">
        <v>770.54358974358979</v>
      </c>
      <c r="I3529" s="115">
        <f t="shared" si="163"/>
        <v>450768</v>
      </c>
      <c r="J3529" s="117">
        <v>2021</v>
      </c>
      <c r="K3529" s="139">
        <f t="shared" si="164"/>
        <v>934863</v>
      </c>
    </row>
    <row r="3530" spans="2:11">
      <c r="B3530" s="137" t="s">
        <v>2381</v>
      </c>
      <c r="C3530" s="43" t="s">
        <v>1049</v>
      </c>
      <c r="D3530" s="46">
        <v>80</v>
      </c>
      <c r="E3530" s="24">
        <v>7417.5874999999996</v>
      </c>
      <c r="F3530" s="19">
        <f t="shared" si="162"/>
        <v>593407</v>
      </c>
      <c r="G3530" s="119">
        <v>780</v>
      </c>
      <c r="H3530" s="26">
        <v>190.72051282051282</v>
      </c>
      <c r="I3530" s="115">
        <f t="shared" si="163"/>
        <v>148762</v>
      </c>
      <c r="J3530" s="117">
        <v>2021</v>
      </c>
      <c r="K3530" s="139">
        <f t="shared" si="164"/>
        <v>742169</v>
      </c>
    </row>
    <row r="3531" spans="2:11">
      <c r="B3531" s="137" t="s">
        <v>2382</v>
      </c>
      <c r="C3531" s="43" t="s">
        <v>2359</v>
      </c>
      <c r="D3531" s="46">
        <v>230</v>
      </c>
      <c r="E3531" s="24">
        <v>7298.9869565217396</v>
      </c>
      <c r="F3531" s="19">
        <f t="shared" si="162"/>
        <v>1678767</v>
      </c>
      <c r="G3531" s="119">
        <v>2242.5</v>
      </c>
      <c r="H3531" s="26">
        <v>295.70345596432554</v>
      </c>
      <c r="I3531" s="115">
        <f t="shared" si="163"/>
        <v>663115</v>
      </c>
      <c r="J3531" s="117">
        <v>2021</v>
      </c>
      <c r="K3531" s="139">
        <f t="shared" si="164"/>
        <v>2341882</v>
      </c>
    </row>
    <row r="3532" spans="2:11">
      <c r="B3532" s="137" t="s">
        <v>6186</v>
      </c>
      <c r="C3532" s="43" t="s">
        <v>2359</v>
      </c>
      <c r="D3532" s="46">
        <v>310</v>
      </c>
      <c r="E3532" s="24">
        <v>10395.341935483872</v>
      </c>
      <c r="F3532" s="19">
        <f t="shared" ref="F3532:F3595" si="165">IFERROR(D3532*E3532,0)</f>
        <v>3222556</v>
      </c>
      <c r="G3532" s="119">
        <v>6045</v>
      </c>
      <c r="H3532" s="26">
        <v>309.38693134822165</v>
      </c>
      <c r="I3532" s="115">
        <f t="shared" ref="I3532:I3595" si="166">IFERROR(G3532*H3532,"")</f>
        <v>1870243.9999999998</v>
      </c>
      <c r="J3532" s="117">
        <v>2021</v>
      </c>
      <c r="K3532" s="139">
        <f t="shared" ref="K3532:K3595" si="167">IFERROR(ROUND((F3532+I3532),0),0)</f>
        <v>5092800</v>
      </c>
    </row>
    <row r="3533" spans="2:11">
      <c r="B3533" s="137" t="s">
        <v>3767</v>
      </c>
      <c r="C3533" s="43" t="s">
        <v>3512</v>
      </c>
      <c r="D3533" s="46">
        <v>60</v>
      </c>
      <c r="E3533" s="24">
        <v>8068.25</v>
      </c>
      <c r="F3533" s="19">
        <f t="shared" si="165"/>
        <v>484095</v>
      </c>
      <c r="G3533" s="119">
        <v>585</v>
      </c>
      <c r="H3533" s="26">
        <v>770.54358974358979</v>
      </c>
      <c r="I3533" s="115">
        <f t="shared" si="166"/>
        <v>450768</v>
      </c>
      <c r="J3533" s="117">
        <v>2021</v>
      </c>
      <c r="K3533" s="139">
        <f t="shared" si="167"/>
        <v>934863</v>
      </c>
    </row>
    <row r="3534" spans="2:11">
      <c r="B3534" s="137" t="s">
        <v>3768</v>
      </c>
      <c r="C3534" s="43" t="s">
        <v>3512</v>
      </c>
      <c r="D3534" s="46">
        <v>50</v>
      </c>
      <c r="E3534" s="24">
        <v>8068.26</v>
      </c>
      <c r="F3534" s="19">
        <f t="shared" si="165"/>
        <v>403413</v>
      </c>
      <c r="G3534" s="119">
        <v>488</v>
      </c>
      <c r="H3534" s="26">
        <v>769.75409836065569</v>
      </c>
      <c r="I3534" s="115">
        <f t="shared" si="166"/>
        <v>375640</v>
      </c>
      <c r="J3534" s="117">
        <v>2021</v>
      </c>
      <c r="K3534" s="139">
        <f t="shared" si="167"/>
        <v>779053</v>
      </c>
    </row>
    <row r="3535" spans="2:11">
      <c r="B3535" s="137" t="s">
        <v>3769</v>
      </c>
      <c r="C3535" s="43" t="s">
        <v>3512</v>
      </c>
      <c r="D3535" s="46">
        <v>180</v>
      </c>
      <c r="E3535" s="24">
        <v>8068.2611111111109</v>
      </c>
      <c r="F3535" s="19">
        <f t="shared" si="165"/>
        <v>1452287</v>
      </c>
      <c r="G3535" s="119">
        <v>1755</v>
      </c>
      <c r="H3535" s="26">
        <v>770.54301994302</v>
      </c>
      <c r="I3535" s="115">
        <f t="shared" si="166"/>
        <v>1352303</v>
      </c>
      <c r="J3535" s="117">
        <v>2021</v>
      </c>
      <c r="K3535" s="139">
        <f t="shared" si="167"/>
        <v>2804590</v>
      </c>
    </row>
    <row r="3536" spans="2:11">
      <c r="B3536" s="137" t="s">
        <v>3770</v>
      </c>
      <c r="C3536" s="43" t="s">
        <v>3512</v>
      </c>
      <c r="D3536" s="46">
        <v>50</v>
      </c>
      <c r="E3536" s="24">
        <v>8068.26</v>
      </c>
      <c r="F3536" s="19">
        <f t="shared" si="165"/>
        <v>403413</v>
      </c>
      <c r="G3536" s="119">
        <v>488</v>
      </c>
      <c r="H3536" s="26">
        <v>769.75409836065569</v>
      </c>
      <c r="I3536" s="115">
        <f t="shared" si="166"/>
        <v>375640</v>
      </c>
      <c r="J3536" s="117">
        <v>2021</v>
      </c>
      <c r="K3536" s="139">
        <f t="shared" si="167"/>
        <v>779053</v>
      </c>
    </row>
    <row r="3537" spans="2:11">
      <c r="B3537" s="137" t="s">
        <v>3771</v>
      </c>
      <c r="C3537" s="43" t="s">
        <v>3512</v>
      </c>
      <c r="D3537" s="46">
        <v>180</v>
      </c>
      <c r="E3537" s="24">
        <v>8068.2611111111109</v>
      </c>
      <c r="F3537" s="19">
        <f t="shared" si="165"/>
        <v>1452287</v>
      </c>
      <c r="G3537" s="119">
        <v>1755</v>
      </c>
      <c r="H3537" s="26">
        <v>770.54301994302</v>
      </c>
      <c r="I3537" s="115">
        <f t="shared" si="166"/>
        <v>1352303</v>
      </c>
      <c r="J3537" s="117">
        <v>2021</v>
      </c>
      <c r="K3537" s="139">
        <f t="shared" si="167"/>
        <v>2804590</v>
      </c>
    </row>
    <row r="3538" spans="2:11">
      <c r="B3538" s="137" t="s">
        <v>3772</v>
      </c>
      <c r="C3538" s="43" t="s">
        <v>3512</v>
      </c>
      <c r="D3538" s="46">
        <v>280</v>
      </c>
      <c r="E3538" s="24">
        <v>6388.0535714285716</v>
      </c>
      <c r="F3538" s="19">
        <f t="shared" si="165"/>
        <v>1788655</v>
      </c>
      <c r="G3538" s="119">
        <v>2730</v>
      </c>
      <c r="H3538" s="26">
        <v>602.27692307692303</v>
      </c>
      <c r="I3538" s="115">
        <f t="shared" si="166"/>
        <v>1644215.9999999998</v>
      </c>
      <c r="J3538" s="117">
        <v>2021</v>
      </c>
      <c r="K3538" s="139">
        <f t="shared" si="167"/>
        <v>3432871</v>
      </c>
    </row>
    <row r="3539" spans="2:11">
      <c r="B3539" s="137" t="s">
        <v>3773</v>
      </c>
      <c r="C3539" s="43" t="s">
        <v>3512</v>
      </c>
      <c r="D3539" s="46">
        <v>180</v>
      </c>
      <c r="E3539" s="24">
        <v>12776.105555555556</v>
      </c>
      <c r="F3539" s="19">
        <f t="shared" si="165"/>
        <v>2299699</v>
      </c>
      <c r="G3539" s="119">
        <v>3510</v>
      </c>
      <c r="H3539" s="26">
        <v>602.27692307692303</v>
      </c>
      <c r="I3539" s="115">
        <f t="shared" si="166"/>
        <v>2113992</v>
      </c>
      <c r="J3539" s="117">
        <v>2021</v>
      </c>
      <c r="K3539" s="139">
        <f t="shared" si="167"/>
        <v>4413691</v>
      </c>
    </row>
    <row r="3540" spans="2:11">
      <c r="B3540" s="137" t="s">
        <v>2383</v>
      </c>
      <c r="C3540" s="43" t="s">
        <v>1043</v>
      </c>
      <c r="D3540" s="46">
        <v>110</v>
      </c>
      <c r="E3540" s="24">
        <v>8802.681818181818</v>
      </c>
      <c r="F3540" s="19">
        <f t="shared" si="165"/>
        <v>968295</v>
      </c>
      <c r="G3540" s="119">
        <v>1072.5</v>
      </c>
      <c r="H3540" s="26">
        <v>2059.4461538461537</v>
      </c>
      <c r="I3540" s="115">
        <f t="shared" si="166"/>
        <v>2208756</v>
      </c>
      <c r="J3540" s="117">
        <v>2021</v>
      </c>
      <c r="K3540" s="139">
        <f t="shared" si="167"/>
        <v>3177051</v>
      </c>
    </row>
    <row r="3541" spans="2:11">
      <c r="B3541" s="137" t="s">
        <v>2384</v>
      </c>
      <c r="C3541" s="43" t="s">
        <v>1043</v>
      </c>
      <c r="D3541" s="46">
        <v>300</v>
      </c>
      <c r="E3541" s="24">
        <v>1331.1833333333334</v>
      </c>
      <c r="F3541" s="19">
        <f t="shared" si="165"/>
        <v>399355</v>
      </c>
      <c r="G3541" s="119">
        <v>2925</v>
      </c>
      <c r="H3541" s="26">
        <v>340.48068376068375</v>
      </c>
      <c r="I3541" s="115">
        <f t="shared" si="166"/>
        <v>995906</v>
      </c>
      <c r="J3541" s="117">
        <v>2021</v>
      </c>
      <c r="K3541" s="139">
        <f t="shared" si="167"/>
        <v>1395261</v>
      </c>
    </row>
    <row r="3542" spans="2:11">
      <c r="B3542" s="137" t="s">
        <v>3774</v>
      </c>
      <c r="C3542" s="43" t="s">
        <v>3512</v>
      </c>
      <c r="D3542" s="46">
        <v>220</v>
      </c>
      <c r="E3542" s="24">
        <v>8068.2636363636366</v>
      </c>
      <c r="F3542" s="19">
        <f t="shared" si="165"/>
        <v>1775018</v>
      </c>
      <c r="G3542" s="119">
        <v>2145</v>
      </c>
      <c r="H3542" s="26">
        <v>770.54312354312356</v>
      </c>
      <c r="I3542" s="115">
        <f t="shared" si="166"/>
        <v>1652815</v>
      </c>
      <c r="J3542" s="117">
        <v>2021</v>
      </c>
      <c r="K3542" s="139">
        <f t="shared" si="167"/>
        <v>3427833</v>
      </c>
    </row>
    <row r="3543" spans="2:11">
      <c r="B3543" s="137" t="s">
        <v>2385</v>
      </c>
      <c r="C3543" s="43" t="s">
        <v>1047</v>
      </c>
      <c r="D3543" s="46">
        <v>210</v>
      </c>
      <c r="E3543" s="24">
        <v>50951.376190476192</v>
      </c>
      <c r="F3543" s="19">
        <f t="shared" si="165"/>
        <v>10699789</v>
      </c>
      <c r="G3543" s="119">
        <v>2047.5</v>
      </c>
      <c r="H3543" s="26">
        <v>655.55409035409036</v>
      </c>
      <c r="I3543" s="115">
        <f t="shared" si="166"/>
        <v>1342247</v>
      </c>
      <c r="J3543" s="117">
        <v>2021</v>
      </c>
      <c r="K3543" s="139">
        <f t="shared" si="167"/>
        <v>12042036</v>
      </c>
    </row>
    <row r="3544" spans="2:11">
      <c r="B3544" s="137" t="s">
        <v>3775</v>
      </c>
      <c r="C3544" s="43" t="s">
        <v>3512</v>
      </c>
      <c r="D3544" s="46">
        <v>210</v>
      </c>
      <c r="E3544" s="24">
        <v>8068.2619047619046</v>
      </c>
      <c r="F3544" s="19">
        <f t="shared" si="165"/>
        <v>1694335</v>
      </c>
      <c r="G3544" s="119">
        <v>2048</v>
      </c>
      <c r="H3544" s="26">
        <v>770.35498046875</v>
      </c>
      <c r="I3544" s="115">
        <f t="shared" si="166"/>
        <v>1577687</v>
      </c>
      <c r="J3544" s="117">
        <v>2021</v>
      </c>
      <c r="K3544" s="139">
        <f t="shared" si="167"/>
        <v>3272022</v>
      </c>
    </row>
    <row r="3545" spans="2:11">
      <c r="B3545" s="137" t="s">
        <v>3776</v>
      </c>
      <c r="C3545" s="43" t="s">
        <v>3512</v>
      </c>
      <c r="D3545" s="46">
        <v>80</v>
      </c>
      <c r="E3545" s="24">
        <v>8068.2624999999998</v>
      </c>
      <c r="F3545" s="19">
        <f t="shared" si="165"/>
        <v>645461</v>
      </c>
      <c r="G3545" s="119">
        <v>780</v>
      </c>
      <c r="H3545" s="26">
        <v>770.54358974358979</v>
      </c>
      <c r="I3545" s="115">
        <f t="shared" si="166"/>
        <v>601024</v>
      </c>
      <c r="J3545" s="117">
        <v>2021</v>
      </c>
      <c r="K3545" s="139">
        <f t="shared" si="167"/>
        <v>1246485</v>
      </c>
    </row>
    <row r="3546" spans="2:11">
      <c r="B3546" s="137" t="s">
        <v>3777</v>
      </c>
      <c r="C3546" s="43" t="s">
        <v>3512</v>
      </c>
      <c r="D3546" s="46">
        <v>330</v>
      </c>
      <c r="E3546" s="24">
        <v>8068.2636363636366</v>
      </c>
      <c r="F3546" s="19">
        <f t="shared" si="165"/>
        <v>2662527</v>
      </c>
      <c r="G3546" s="119">
        <v>3218</v>
      </c>
      <c r="H3546" s="26">
        <v>770.42324425108768</v>
      </c>
      <c r="I3546" s="115">
        <f t="shared" si="166"/>
        <v>2479222</v>
      </c>
      <c r="J3546" s="117">
        <v>2021</v>
      </c>
      <c r="K3546" s="139">
        <f t="shared" si="167"/>
        <v>5141749</v>
      </c>
    </row>
    <row r="3547" spans="2:11">
      <c r="B3547" s="137" t="s">
        <v>6187</v>
      </c>
      <c r="C3547" s="43" t="s">
        <v>1052</v>
      </c>
      <c r="D3547" s="46">
        <v>220</v>
      </c>
      <c r="E3547" s="24">
        <v>1854.0954545454545</v>
      </c>
      <c r="F3547" s="19">
        <f t="shared" si="165"/>
        <v>407901</v>
      </c>
      <c r="G3547" s="119">
        <v>2145</v>
      </c>
      <c r="H3547" s="26">
        <v>428.04102564102567</v>
      </c>
      <c r="I3547" s="115">
        <f t="shared" si="166"/>
        <v>918148.00000000012</v>
      </c>
      <c r="J3547" s="117">
        <v>2021</v>
      </c>
      <c r="K3547" s="139">
        <f t="shared" si="167"/>
        <v>1326049</v>
      </c>
    </row>
    <row r="3548" spans="2:11">
      <c r="B3548" s="137" t="s">
        <v>6188</v>
      </c>
      <c r="C3548" s="43" t="s">
        <v>2386</v>
      </c>
      <c r="D3548" s="46">
        <v>430</v>
      </c>
      <c r="E3548" s="24">
        <v>6643.4116279069767</v>
      </c>
      <c r="F3548" s="19">
        <f t="shared" si="165"/>
        <v>2856667</v>
      </c>
      <c r="G3548" s="119">
        <v>4192.5</v>
      </c>
      <c r="H3548" s="26">
        <v>353.0752534287418</v>
      </c>
      <c r="I3548" s="115">
        <f t="shared" si="166"/>
        <v>1480268</v>
      </c>
      <c r="J3548" s="117">
        <v>2021</v>
      </c>
      <c r="K3548" s="139">
        <f t="shared" si="167"/>
        <v>4336935</v>
      </c>
    </row>
    <row r="3549" spans="2:11">
      <c r="B3549" s="137" t="s">
        <v>2387</v>
      </c>
      <c r="C3549" s="43" t="s">
        <v>1040</v>
      </c>
      <c r="D3549" s="46">
        <v>420</v>
      </c>
      <c r="E3549" s="24">
        <v>16106.507142857143</v>
      </c>
      <c r="F3549" s="19">
        <f t="shared" si="165"/>
        <v>6764733</v>
      </c>
      <c r="G3549" s="119">
        <v>4095</v>
      </c>
      <c r="H3549" s="26">
        <v>282.70598290598292</v>
      </c>
      <c r="I3549" s="115">
        <f t="shared" si="166"/>
        <v>1157681</v>
      </c>
      <c r="J3549" s="117">
        <v>2021</v>
      </c>
      <c r="K3549" s="139">
        <f t="shared" si="167"/>
        <v>7922414</v>
      </c>
    </row>
    <row r="3550" spans="2:11">
      <c r="B3550" s="137" t="s">
        <v>6189</v>
      </c>
      <c r="C3550" s="43" t="s">
        <v>1040</v>
      </c>
      <c r="D3550" s="46">
        <v>240</v>
      </c>
      <c r="E3550" s="24">
        <v>20044.6875</v>
      </c>
      <c r="F3550" s="19">
        <f t="shared" si="165"/>
        <v>4810725</v>
      </c>
      <c r="G3550" s="119">
        <v>2340</v>
      </c>
      <c r="H3550" s="26">
        <v>987.59957264957268</v>
      </c>
      <c r="I3550" s="115">
        <f t="shared" si="166"/>
        <v>2310983</v>
      </c>
      <c r="J3550" s="117">
        <v>2021</v>
      </c>
      <c r="K3550" s="139">
        <f t="shared" si="167"/>
        <v>7121708</v>
      </c>
    </row>
    <row r="3551" spans="2:11">
      <c r="B3551" s="137" t="s">
        <v>2388</v>
      </c>
      <c r="C3551" s="43" t="s">
        <v>1040</v>
      </c>
      <c r="D3551" s="46">
        <v>100</v>
      </c>
      <c r="E3551" s="24">
        <v>7645.72</v>
      </c>
      <c r="F3551" s="19">
        <f t="shared" si="165"/>
        <v>764572</v>
      </c>
      <c r="G3551" s="119">
        <v>975</v>
      </c>
      <c r="H3551" s="26">
        <v>338.89128205128208</v>
      </c>
      <c r="I3551" s="115">
        <f t="shared" si="166"/>
        <v>330419</v>
      </c>
      <c r="J3551" s="117">
        <v>2021</v>
      </c>
      <c r="K3551" s="139">
        <f t="shared" si="167"/>
        <v>1094991</v>
      </c>
    </row>
    <row r="3552" spans="2:11">
      <c r="B3552" s="137" t="s">
        <v>2389</v>
      </c>
      <c r="C3552" s="43" t="s">
        <v>1040</v>
      </c>
      <c r="D3552" s="46">
        <v>310</v>
      </c>
      <c r="E3552" s="24">
        <v>13959.825806451612</v>
      </c>
      <c r="F3552" s="19">
        <f t="shared" si="165"/>
        <v>4327546</v>
      </c>
      <c r="G3552" s="119">
        <v>3022.5</v>
      </c>
      <c r="H3552" s="26">
        <v>337.02299421009099</v>
      </c>
      <c r="I3552" s="115">
        <f t="shared" si="166"/>
        <v>1018652</v>
      </c>
      <c r="J3552" s="117">
        <v>2021</v>
      </c>
      <c r="K3552" s="139">
        <f t="shared" si="167"/>
        <v>5346198</v>
      </c>
    </row>
    <row r="3553" spans="2:11">
      <c r="B3553" s="137" t="s">
        <v>2390</v>
      </c>
      <c r="C3553" s="43" t="s">
        <v>1040</v>
      </c>
      <c r="D3553" s="46">
        <v>420</v>
      </c>
      <c r="E3553" s="24">
        <v>16106.507142857143</v>
      </c>
      <c r="F3553" s="19">
        <f t="shared" si="165"/>
        <v>6764733</v>
      </c>
      <c r="G3553" s="119">
        <v>4095</v>
      </c>
      <c r="H3553" s="26">
        <v>282.70598290598292</v>
      </c>
      <c r="I3553" s="115">
        <f t="shared" si="166"/>
        <v>1157681</v>
      </c>
      <c r="J3553" s="117">
        <v>2021</v>
      </c>
      <c r="K3553" s="139">
        <f t="shared" si="167"/>
        <v>7922414</v>
      </c>
    </row>
    <row r="3554" spans="2:11">
      <c r="B3554" s="137" t="s">
        <v>2391</v>
      </c>
      <c r="C3554" s="43" t="s">
        <v>1040</v>
      </c>
      <c r="D3554" s="46">
        <v>310</v>
      </c>
      <c r="E3554" s="24">
        <v>13959.825806451612</v>
      </c>
      <c r="F3554" s="19">
        <f t="shared" si="165"/>
        <v>4327546</v>
      </c>
      <c r="G3554" s="119">
        <v>3022.5</v>
      </c>
      <c r="H3554" s="26">
        <v>337.02299421009099</v>
      </c>
      <c r="I3554" s="115">
        <f t="shared" si="166"/>
        <v>1018652</v>
      </c>
      <c r="J3554" s="117">
        <v>2021</v>
      </c>
      <c r="K3554" s="139">
        <f t="shared" si="167"/>
        <v>5346198</v>
      </c>
    </row>
    <row r="3555" spans="2:11">
      <c r="B3555" s="137" t="s">
        <v>2392</v>
      </c>
      <c r="C3555" s="43" t="s">
        <v>1118</v>
      </c>
      <c r="D3555" s="46">
        <v>720</v>
      </c>
      <c r="E3555" s="24">
        <v>2516.7416666666668</v>
      </c>
      <c r="F3555" s="19">
        <f t="shared" si="165"/>
        <v>1812054</v>
      </c>
      <c r="G3555" s="119">
        <v>15552</v>
      </c>
      <c r="H3555" s="26">
        <v>154.80652006172841</v>
      </c>
      <c r="I3555" s="115">
        <f t="shared" si="166"/>
        <v>2407551</v>
      </c>
      <c r="J3555" s="117">
        <v>2021</v>
      </c>
      <c r="K3555" s="139">
        <f t="shared" si="167"/>
        <v>4219605</v>
      </c>
    </row>
    <row r="3556" spans="2:11">
      <c r="B3556" s="137" t="s">
        <v>6190</v>
      </c>
      <c r="C3556" s="43" t="s">
        <v>1118</v>
      </c>
      <c r="D3556" s="46">
        <v>320</v>
      </c>
      <c r="E3556" s="24">
        <v>6335.6750000000002</v>
      </c>
      <c r="F3556" s="19">
        <f t="shared" si="165"/>
        <v>2027416</v>
      </c>
      <c r="G3556" s="119">
        <v>6912</v>
      </c>
      <c r="H3556" s="26">
        <v>151.14612268518519</v>
      </c>
      <c r="I3556" s="115">
        <f t="shared" si="166"/>
        <v>1044722</v>
      </c>
      <c r="J3556" s="117">
        <v>2021</v>
      </c>
      <c r="K3556" s="139">
        <f t="shared" si="167"/>
        <v>3072138</v>
      </c>
    </row>
    <row r="3557" spans="2:11">
      <c r="B3557" s="137" t="s">
        <v>6191</v>
      </c>
      <c r="C3557" s="43" t="s">
        <v>1177</v>
      </c>
      <c r="D3557" s="46">
        <v>760</v>
      </c>
      <c r="E3557" s="24">
        <v>4728.0092105263157</v>
      </c>
      <c r="F3557" s="19">
        <f t="shared" si="165"/>
        <v>3593287</v>
      </c>
      <c r="G3557" s="119">
        <v>16416</v>
      </c>
      <c r="H3557" s="26">
        <v>95.316033138401565</v>
      </c>
      <c r="I3557" s="115">
        <f t="shared" si="166"/>
        <v>1564708</v>
      </c>
      <c r="J3557" s="117">
        <v>2021</v>
      </c>
      <c r="K3557" s="139">
        <f t="shared" si="167"/>
        <v>5157995</v>
      </c>
    </row>
    <row r="3558" spans="2:11">
      <c r="B3558" s="137" t="s">
        <v>6192</v>
      </c>
      <c r="C3558" s="43" t="s">
        <v>1177</v>
      </c>
      <c r="D3558" s="46">
        <v>330</v>
      </c>
      <c r="E3558" s="24">
        <v>3686.5151515151515</v>
      </c>
      <c r="F3558" s="19">
        <f t="shared" si="165"/>
        <v>1216550</v>
      </c>
      <c r="G3558" s="119">
        <v>7128</v>
      </c>
      <c r="H3558" s="26">
        <v>268.81621773288441</v>
      </c>
      <c r="I3558" s="115">
        <f t="shared" si="166"/>
        <v>1916122</v>
      </c>
      <c r="J3558" s="117">
        <v>2021</v>
      </c>
      <c r="K3558" s="139">
        <f t="shared" si="167"/>
        <v>3132672</v>
      </c>
    </row>
    <row r="3559" spans="2:11">
      <c r="B3559" s="137" t="s">
        <v>2393</v>
      </c>
      <c r="C3559" s="43" t="s">
        <v>1124</v>
      </c>
      <c r="D3559" s="46">
        <v>420</v>
      </c>
      <c r="E3559" s="24">
        <v>4968.195238095238</v>
      </c>
      <c r="F3559" s="19">
        <f t="shared" si="165"/>
        <v>2086642</v>
      </c>
      <c r="G3559" s="119">
        <v>4095</v>
      </c>
      <c r="H3559" s="26">
        <v>261.5125763125763</v>
      </c>
      <c r="I3559" s="115">
        <f t="shared" si="166"/>
        <v>1070894</v>
      </c>
      <c r="J3559" s="117">
        <v>2021</v>
      </c>
      <c r="K3559" s="139">
        <f t="shared" si="167"/>
        <v>3157536</v>
      </c>
    </row>
    <row r="3560" spans="2:11">
      <c r="B3560" s="137" t="s">
        <v>3778</v>
      </c>
      <c r="C3560" s="43" t="s">
        <v>3512</v>
      </c>
      <c r="D3560" s="46">
        <v>250</v>
      </c>
      <c r="E3560" s="24">
        <v>11875.691999999999</v>
      </c>
      <c r="F3560" s="19">
        <f t="shared" si="165"/>
        <v>2968923</v>
      </c>
      <c r="G3560" s="119">
        <v>2438</v>
      </c>
      <c r="H3560" s="26">
        <v>602.15340442986053</v>
      </c>
      <c r="I3560" s="115">
        <f t="shared" si="166"/>
        <v>1468050</v>
      </c>
      <c r="J3560" s="117">
        <v>2021</v>
      </c>
      <c r="K3560" s="139">
        <f t="shared" si="167"/>
        <v>4436973</v>
      </c>
    </row>
    <row r="3561" spans="2:11">
      <c r="B3561" s="137" t="s">
        <v>2394</v>
      </c>
      <c r="C3561" s="43" t="s">
        <v>1313</v>
      </c>
      <c r="D3561" s="46">
        <v>120</v>
      </c>
      <c r="E3561" s="24">
        <v>16534.341666666667</v>
      </c>
      <c r="F3561" s="19">
        <f t="shared" si="165"/>
        <v>1984121</v>
      </c>
      <c r="G3561" s="119">
        <v>3258</v>
      </c>
      <c r="H3561" s="26">
        <v>889.25414364640881</v>
      </c>
      <c r="I3561" s="115">
        <f t="shared" si="166"/>
        <v>2897190</v>
      </c>
      <c r="J3561" s="117">
        <v>2021</v>
      </c>
      <c r="K3561" s="139">
        <f t="shared" si="167"/>
        <v>4881311</v>
      </c>
    </row>
    <row r="3562" spans="2:11">
      <c r="B3562" s="137" t="s">
        <v>2395</v>
      </c>
      <c r="C3562" s="43" t="s">
        <v>1313</v>
      </c>
      <c r="D3562" s="46">
        <v>120</v>
      </c>
      <c r="E3562" s="24">
        <v>12178.216666666667</v>
      </c>
      <c r="F3562" s="19">
        <f t="shared" si="165"/>
        <v>1461386</v>
      </c>
      <c r="G3562" s="119">
        <v>3888</v>
      </c>
      <c r="H3562" s="26">
        <v>1146.0920781893003</v>
      </c>
      <c r="I3562" s="115">
        <f t="shared" si="166"/>
        <v>4456006</v>
      </c>
      <c r="J3562" s="117">
        <v>2021</v>
      </c>
      <c r="K3562" s="139">
        <f t="shared" si="167"/>
        <v>5917392</v>
      </c>
    </row>
    <row r="3563" spans="2:11">
      <c r="B3563" s="137" t="s">
        <v>2396</v>
      </c>
      <c r="C3563" s="43" t="s">
        <v>2397</v>
      </c>
      <c r="D3563" s="46">
        <v>720</v>
      </c>
      <c r="E3563" s="24">
        <v>11233.445833333333</v>
      </c>
      <c r="F3563" s="19">
        <f t="shared" si="165"/>
        <v>8088081</v>
      </c>
      <c r="G3563" s="119">
        <v>7020</v>
      </c>
      <c r="H3563" s="26">
        <v>208.66666666666666</v>
      </c>
      <c r="I3563" s="115">
        <f t="shared" si="166"/>
        <v>1464840</v>
      </c>
      <c r="J3563" s="117">
        <v>2021</v>
      </c>
      <c r="K3563" s="139">
        <f t="shared" si="167"/>
        <v>9552921</v>
      </c>
    </row>
    <row r="3564" spans="2:11">
      <c r="B3564" s="137" t="s">
        <v>2398</v>
      </c>
      <c r="C3564" s="43" t="s">
        <v>2399</v>
      </c>
      <c r="D3564" s="46">
        <v>240</v>
      </c>
      <c r="E3564" s="24">
        <v>4414.7250000000004</v>
      </c>
      <c r="F3564" s="19">
        <f t="shared" si="165"/>
        <v>1059534</v>
      </c>
      <c r="G3564" s="119">
        <v>2340</v>
      </c>
      <c r="H3564" s="26">
        <v>393.24914529914531</v>
      </c>
      <c r="I3564" s="115">
        <f t="shared" si="166"/>
        <v>920203</v>
      </c>
      <c r="J3564" s="117">
        <v>2021</v>
      </c>
      <c r="K3564" s="139">
        <f t="shared" si="167"/>
        <v>1979737</v>
      </c>
    </row>
    <row r="3565" spans="2:11">
      <c r="B3565" s="137" t="s">
        <v>6193</v>
      </c>
      <c r="C3565" s="43" t="s">
        <v>2399</v>
      </c>
      <c r="D3565" s="46">
        <v>510</v>
      </c>
      <c r="E3565" s="24">
        <v>6206.7666666666664</v>
      </c>
      <c r="F3565" s="19">
        <f t="shared" si="165"/>
        <v>3165451</v>
      </c>
      <c r="G3565" s="119">
        <v>4972.5</v>
      </c>
      <c r="H3565" s="26">
        <v>326.23288084464554</v>
      </c>
      <c r="I3565" s="115">
        <f t="shared" si="166"/>
        <v>1622193</v>
      </c>
      <c r="J3565" s="117">
        <v>2021</v>
      </c>
      <c r="K3565" s="139">
        <f t="shared" si="167"/>
        <v>4787644</v>
      </c>
    </row>
    <row r="3566" spans="2:11">
      <c r="B3566" s="137" t="s">
        <v>2400</v>
      </c>
      <c r="C3566" s="43" t="s">
        <v>2397</v>
      </c>
      <c r="D3566" s="46">
        <v>720</v>
      </c>
      <c r="E3566" s="24">
        <v>11233.445833333333</v>
      </c>
      <c r="F3566" s="19">
        <f t="shared" si="165"/>
        <v>8088081</v>
      </c>
      <c r="G3566" s="119">
        <v>7020</v>
      </c>
      <c r="H3566" s="26">
        <v>208.66666666666666</v>
      </c>
      <c r="I3566" s="115">
        <f t="shared" si="166"/>
        <v>1464840</v>
      </c>
      <c r="J3566" s="117">
        <v>2021</v>
      </c>
      <c r="K3566" s="139">
        <f t="shared" si="167"/>
        <v>9552921</v>
      </c>
    </row>
    <row r="3567" spans="2:11">
      <c r="B3567" s="137" t="s">
        <v>2401</v>
      </c>
      <c r="C3567" s="43" t="s">
        <v>564</v>
      </c>
      <c r="D3567" s="46">
        <v>40</v>
      </c>
      <c r="E3567" s="24">
        <v>18132.650000000001</v>
      </c>
      <c r="F3567" s="19">
        <f t="shared" si="165"/>
        <v>725306</v>
      </c>
      <c r="G3567" s="119">
        <v>362</v>
      </c>
      <c r="H3567" s="26">
        <v>0</v>
      </c>
      <c r="I3567" s="115">
        <f t="shared" si="166"/>
        <v>0</v>
      </c>
      <c r="J3567" s="117">
        <v>2021</v>
      </c>
      <c r="K3567" s="139">
        <f t="shared" si="167"/>
        <v>725306</v>
      </c>
    </row>
    <row r="3568" spans="2:11">
      <c r="B3568" s="137" t="s">
        <v>6194</v>
      </c>
      <c r="C3568" s="43" t="s">
        <v>564</v>
      </c>
      <c r="D3568" s="46">
        <v>80</v>
      </c>
      <c r="E3568" s="24">
        <v>15864.975</v>
      </c>
      <c r="F3568" s="19">
        <f t="shared" si="165"/>
        <v>1269198</v>
      </c>
      <c r="G3568" s="119">
        <v>724</v>
      </c>
      <c r="H3568" s="26">
        <v>0</v>
      </c>
      <c r="I3568" s="115">
        <f t="shared" si="166"/>
        <v>0</v>
      </c>
      <c r="J3568" s="117">
        <v>2021</v>
      </c>
      <c r="K3568" s="139">
        <f t="shared" si="167"/>
        <v>1269198</v>
      </c>
    </row>
    <row r="3569" spans="2:11">
      <c r="B3569" s="137" t="s">
        <v>6195</v>
      </c>
      <c r="C3569" s="43" t="s">
        <v>2402</v>
      </c>
      <c r="D3569" s="46">
        <v>120</v>
      </c>
      <c r="E3569" s="24">
        <v>4591.1499999999996</v>
      </c>
      <c r="F3569" s="19">
        <f t="shared" si="165"/>
        <v>550938</v>
      </c>
      <c r="G3569" s="119">
        <v>1170</v>
      </c>
      <c r="H3569" s="26">
        <v>413.44871794871796</v>
      </c>
      <c r="I3569" s="115">
        <f t="shared" si="166"/>
        <v>483735</v>
      </c>
      <c r="J3569" s="117">
        <v>2021</v>
      </c>
      <c r="K3569" s="139">
        <f t="shared" si="167"/>
        <v>1034673</v>
      </c>
    </row>
    <row r="3570" spans="2:11">
      <c r="B3570" s="137" t="s">
        <v>6196</v>
      </c>
      <c r="C3570" s="43" t="s">
        <v>2402</v>
      </c>
      <c r="D3570" s="46">
        <v>660</v>
      </c>
      <c r="E3570" s="24">
        <v>8903.9909090909096</v>
      </c>
      <c r="F3570" s="19">
        <f t="shared" si="165"/>
        <v>5876634</v>
      </c>
      <c r="G3570" s="119">
        <v>6435</v>
      </c>
      <c r="H3570" s="26">
        <v>244.61538461538461</v>
      </c>
      <c r="I3570" s="115">
        <f t="shared" si="166"/>
        <v>1574100</v>
      </c>
      <c r="J3570" s="117">
        <v>2021</v>
      </c>
      <c r="K3570" s="139">
        <f t="shared" si="167"/>
        <v>7450734</v>
      </c>
    </row>
    <row r="3571" spans="2:11">
      <c r="B3571" s="137" t="s">
        <v>6197</v>
      </c>
      <c r="C3571" s="43" t="s">
        <v>2402</v>
      </c>
      <c r="D3571" s="46">
        <v>560</v>
      </c>
      <c r="E3571" s="24">
        <v>3051.3535714285713</v>
      </c>
      <c r="F3571" s="19">
        <f t="shared" si="165"/>
        <v>1708758</v>
      </c>
      <c r="G3571" s="119">
        <v>5460</v>
      </c>
      <c r="H3571" s="26">
        <v>306.02765567765567</v>
      </c>
      <c r="I3571" s="115">
        <f t="shared" si="166"/>
        <v>1670911</v>
      </c>
      <c r="J3571" s="117">
        <v>2021</v>
      </c>
      <c r="K3571" s="139">
        <f t="shared" si="167"/>
        <v>3379669</v>
      </c>
    </row>
    <row r="3572" spans="2:11">
      <c r="B3572" s="137" t="s">
        <v>6198</v>
      </c>
      <c r="C3572" s="43" t="s">
        <v>2402</v>
      </c>
      <c r="D3572" s="46">
        <v>270</v>
      </c>
      <c r="E3572" s="24">
        <v>2104.9925925925927</v>
      </c>
      <c r="F3572" s="19">
        <f t="shared" si="165"/>
        <v>568348</v>
      </c>
      <c r="G3572" s="119">
        <v>5265</v>
      </c>
      <c r="H3572" s="26">
        <v>199.36695156695157</v>
      </c>
      <c r="I3572" s="115">
        <f t="shared" si="166"/>
        <v>1049667</v>
      </c>
      <c r="J3572" s="117">
        <v>2021</v>
      </c>
      <c r="K3572" s="139">
        <f t="shared" si="167"/>
        <v>1618015</v>
      </c>
    </row>
    <row r="3573" spans="2:11">
      <c r="B3573" s="137" t="s">
        <v>6199</v>
      </c>
      <c r="C3573" s="43" t="s">
        <v>2403</v>
      </c>
      <c r="D3573" s="46">
        <v>150</v>
      </c>
      <c r="E3573" s="24">
        <v>5847</v>
      </c>
      <c r="F3573" s="19">
        <f t="shared" si="165"/>
        <v>877050</v>
      </c>
      <c r="G3573" s="119">
        <v>3240</v>
      </c>
      <c r="H3573" s="26">
        <v>373.70895061728396</v>
      </c>
      <c r="I3573" s="115">
        <f t="shared" si="166"/>
        <v>1210817</v>
      </c>
      <c r="J3573" s="117">
        <v>2021</v>
      </c>
      <c r="K3573" s="139">
        <f t="shared" si="167"/>
        <v>2087867</v>
      </c>
    </row>
    <row r="3574" spans="2:11">
      <c r="B3574" s="137" t="s">
        <v>6200</v>
      </c>
      <c r="C3574" s="43" t="s">
        <v>2403</v>
      </c>
      <c r="D3574" s="46">
        <v>530</v>
      </c>
      <c r="E3574" s="24">
        <v>2692.922641509434</v>
      </c>
      <c r="F3574" s="19">
        <f t="shared" si="165"/>
        <v>1427249</v>
      </c>
      <c r="G3574" s="119">
        <v>11448</v>
      </c>
      <c r="H3574" s="26">
        <v>201.20221872816214</v>
      </c>
      <c r="I3574" s="115">
        <f t="shared" si="166"/>
        <v>2303363</v>
      </c>
      <c r="J3574" s="117">
        <v>2021</v>
      </c>
      <c r="K3574" s="139">
        <f t="shared" si="167"/>
        <v>3730612</v>
      </c>
    </row>
    <row r="3575" spans="2:11">
      <c r="B3575" s="137" t="s">
        <v>6201</v>
      </c>
      <c r="C3575" s="43" t="s">
        <v>2404</v>
      </c>
      <c r="D3575" s="46">
        <v>320</v>
      </c>
      <c r="E3575" s="24">
        <v>4659.2937499999998</v>
      </c>
      <c r="F3575" s="19">
        <f t="shared" si="165"/>
        <v>1490974</v>
      </c>
      <c r="G3575" s="119">
        <v>2896</v>
      </c>
      <c r="H3575" s="26">
        <v>421.84461325966851</v>
      </c>
      <c r="I3575" s="115">
        <f t="shared" si="166"/>
        <v>1221662</v>
      </c>
      <c r="J3575" s="117">
        <v>2021</v>
      </c>
      <c r="K3575" s="139">
        <f t="shared" si="167"/>
        <v>2712636</v>
      </c>
    </row>
    <row r="3576" spans="2:11">
      <c r="B3576" s="137" t="s">
        <v>6202</v>
      </c>
      <c r="C3576" s="43" t="s">
        <v>2404</v>
      </c>
      <c r="D3576" s="46">
        <v>1050</v>
      </c>
      <c r="E3576" s="24">
        <v>6136.6076190476188</v>
      </c>
      <c r="F3576" s="19">
        <f t="shared" si="165"/>
        <v>6443438</v>
      </c>
      <c r="G3576" s="119">
        <v>9502.5</v>
      </c>
      <c r="H3576" s="26">
        <v>257.74185740594578</v>
      </c>
      <c r="I3576" s="115">
        <f t="shared" si="166"/>
        <v>2449192</v>
      </c>
      <c r="J3576" s="117">
        <v>2021</v>
      </c>
      <c r="K3576" s="139">
        <f t="shared" si="167"/>
        <v>8892630</v>
      </c>
    </row>
    <row r="3577" spans="2:11">
      <c r="B3577" s="137" t="s">
        <v>6203</v>
      </c>
      <c r="C3577" s="43" t="s">
        <v>2265</v>
      </c>
      <c r="D3577" s="46">
        <v>140</v>
      </c>
      <c r="E3577" s="24">
        <v>2461.8785714285714</v>
      </c>
      <c r="F3577" s="19">
        <f t="shared" si="165"/>
        <v>344663</v>
      </c>
      <c r="G3577" s="119">
        <v>1365</v>
      </c>
      <c r="H3577" s="26">
        <v>274.30622710622708</v>
      </c>
      <c r="I3577" s="115">
        <f t="shared" si="166"/>
        <v>374427.99999999994</v>
      </c>
      <c r="J3577" s="117">
        <v>2021</v>
      </c>
      <c r="K3577" s="139">
        <f t="shared" si="167"/>
        <v>719091</v>
      </c>
    </row>
    <row r="3578" spans="2:11">
      <c r="B3578" s="137" t="s">
        <v>6204</v>
      </c>
      <c r="C3578" s="43" t="s">
        <v>2265</v>
      </c>
      <c r="D3578" s="46">
        <v>910</v>
      </c>
      <c r="E3578" s="24">
        <v>935.56703296703301</v>
      </c>
      <c r="F3578" s="19">
        <f t="shared" si="165"/>
        <v>851366</v>
      </c>
      <c r="G3578" s="119">
        <v>8872.5</v>
      </c>
      <c r="H3578" s="26">
        <v>197.15018315018315</v>
      </c>
      <c r="I3578" s="115">
        <f t="shared" si="166"/>
        <v>1749215</v>
      </c>
      <c r="J3578" s="117">
        <v>2021</v>
      </c>
      <c r="K3578" s="139">
        <f t="shared" si="167"/>
        <v>2600581</v>
      </c>
    </row>
    <row r="3579" spans="2:11">
      <c r="B3579" s="137" t="s">
        <v>6205</v>
      </c>
      <c r="C3579" s="43" t="s">
        <v>2405</v>
      </c>
      <c r="D3579" s="46">
        <v>590</v>
      </c>
      <c r="E3579" s="24">
        <v>977.5796610169491</v>
      </c>
      <c r="F3579" s="19">
        <f t="shared" si="165"/>
        <v>576772</v>
      </c>
      <c r="G3579" s="119">
        <v>5339.5</v>
      </c>
      <c r="H3579" s="26">
        <v>303.41923401067515</v>
      </c>
      <c r="I3579" s="115">
        <f t="shared" si="166"/>
        <v>1620107</v>
      </c>
      <c r="J3579" s="117">
        <v>2021</v>
      </c>
      <c r="K3579" s="139">
        <f t="shared" si="167"/>
        <v>2196879</v>
      </c>
    </row>
    <row r="3580" spans="2:11">
      <c r="B3580" s="137" t="s">
        <v>6206</v>
      </c>
      <c r="C3580" s="43" t="s">
        <v>2405</v>
      </c>
      <c r="D3580" s="46">
        <v>310</v>
      </c>
      <c r="E3580" s="24">
        <v>1008.2612903225806</v>
      </c>
      <c r="F3580" s="19">
        <f t="shared" si="165"/>
        <v>312561</v>
      </c>
      <c r="G3580" s="119">
        <v>2805.5</v>
      </c>
      <c r="H3580" s="26">
        <v>268.29263945820708</v>
      </c>
      <c r="I3580" s="115">
        <f t="shared" si="166"/>
        <v>752695</v>
      </c>
      <c r="J3580" s="117">
        <v>2021</v>
      </c>
      <c r="K3580" s="139">
        <f t="shared" si="167"/>
        <v>1065256</v>
      </c>
    </row>
    <row r="3581" spans="2:11">
      <c r="B3581" s="137" t="s">
        <v>6207</v>
      </c>
      <c r="C3581" s="43" t="s">
        <v>193</v>
      </c>
      <c r="D3581" s="46">
        <v>170</v>
      </c>
      <c r="E3581" s="24">
        <v>6563.8411764705879</v>
      </c>
      <c r="F3581" s="19">
        <f t="shared" si="165"/>
        <v>1115853</v>
      </c>
      <c r="G3581" s="119">
        <v>5508</v>
      </c>
      <c r="H3581" s="26">
        <v>664.88090050835149</v>
      </c>
      <c r="I3581" s="115">
        <f t="shared" si="166"/>
        <v>3662164</v>
      </c>
      <c r="J3581" s="117">
        <v>2021</v>
      </c>
      <c r="K3581" s="139">
        <f t="shared" si="167"/>
        <v>4778017</v>
      </c>
    </row>
    <row r="3582" spans="2:11">
      <c r="B3582" s="137" t="s">
        <v>6208</v>
      </c>
      <c r="C3582" s="43" t="s">
        <v>193</v>
      </c>
      <c r="D3582" s="46">
        <v>130</v>
      </c>
      <c r="E3582" s="24">
        <v>5942.2230769230773</v>
      </c>
      <c r="F3582" s="19">
        <f t="shared" si="165"/>
        <v>772489</v>
      </c>
      <c r="G3582" s="119">
        <v>2808</v>
      </c>
      <c r="H3582" s="26">
        <v>942.2482193732194</v>
      </c>
      <c r="I3582" s="115">
        <f t="shared" si="166"/>
        <v>2645833</v>
      </c>
      <c r="J3582" s="117">
        <v>2021</v>
      </c>
      <c r="K3582" s="139">
        <f t="shared" si="167"/>
        <v>3418322</v>
      </c>
    </row>
    <row r="3583" spans="2:11">
      <c r="B3583" s="137" t="s">
        <v>6209</v>
      </c>
      <c r="C3583" s="43" t="s">
        <v>2406</v>
      </c>
      <c r="D3583" s="46">
        <v>430</v>
      </c>
      <c r="E3583" s="24">
        <v>655.54651162790697</v>
      </c>
      <c r="F3583" s="19">
        <f t="shared" si="165"/>
        <v>281885</v>
      </c>
      <c r="G3583" s="119">
        <v>8385</v>
      </c>
      <c r="H3583" s="26">
        <v>80.402265951103161</v>
      </c>
      <c r="I3583" s="115">
        <f t="shared" si="166"/>
        <v>674173</v>
      </c>
      <c r="J3583" s="117">
        <v>2021</v>
      </c>
      <c r="K3583" s="139">
        <f t="shared" si="167"/>
        <v>956058</v>
      </c>
    </row>
    <row r="3584" spans="2:11">
      <c r="B3584" s="137" t="s">
        <v>3779</v>
      </c>
      <c r="C3584" s="43" t="s">
        <v>3512</v>
      </c>
      <c r="D3584" s="46">
        <v>630</v>
      </c>
      <c r="E3584" s="24">
        <v>8113.1571428571433</v>
      </c>
      <c r="F3584" s="19">
        <f t="shared" si="165"/>
        <v>5111289</v>
      </c>
      <c r="G3584" s="119">
        <v>6143</v>
      </c>
      <c r="H3584" s="26">
        <v>602.22773888979327</v>
      </c>
      <c r="I3584" s="115">
        <f t="shared" si="166"/>
        <v>3699485</v>
      </c>
      <c r="J3584" s="117">
        <v>2021</v>
      </c>
      <c r="K3584" s="139">
        <f t="shared" si="167"/>
        <v>8810774</v>
      </c>
    </row>
    <row r="3585" spans="2:11">
      <c r="B3585" s="137" t="s">
        <v>3780</v>
      </c>
      <c r="C3585" s="43" t="s">
        <v>3512</v>
      </c>
      <c r="D3585" s="46">
        <v>250</v>
      </c>
      <c r="E3585" s="24">
        <v>11038.236000000001</v>
      </c>
      <c r="F3585" s="19">
        <f t="shared" si="165"/>
        <v>2759559</v>
      </c>
      <c r="G3585" s="119">
        <v>2438</v>
      </c>
      <c r="H3585" s="26">
        <v>602.15340442986053</v>
      </c>
      <c r="I3585" s="115">
        <f t="shared" si="166"/>
        <v>1468050</v>
      </c>
      <c r="J3585" s="117">
        <v>2021</v>
      </c>
      <c r="K3585" s="139">
        <f t="shared" si="167"/>
        <v>4227609</v>
      </c>
    </row>
    <row r="3586" spans="2:11">
      <c r="B3586" s="137" t="s">
        <v>6210</v>
      </c>
      <c r="C3586" s="43" t="s">
        <v>2406</v>
      </c>
      <c r="D3586" s="46">
        <v>230</v>
      </c>
      <c r="E3586" s="24">
        <v>3531.9608695652173</v>
      </c>
      <c r="F3586" s="19">
        <f t="shared" si="165"/>
        <v>812351</v>
      </c>
      <c r="G3586" s="119">
        <v>2242.5</v>
      </c>
      <c r="H3586" s="26">
        <v>267.28428093645488</v>
      </c>
      <c r="I3586" s="115">
        <f t="shared" si="166"/>
        <v>599385.00000000012</v>
      </c>
      <c r="J3586" s="117">
        <v>2021</v>
      </c>
      <c r="K3586" s="139">
        <f t="shared" si="167"/>
        <v>1411736</v>
      </c>
    </row>
    <row r="3587" spans="2:11">
      <c r="B3587" s="137" t="s">
        <v>6211</v>
      </c>
      <c r="C3587" s="43" t="s">
        <v>3512</v>
      </c>
      <c r="D3587" s="46">
        <v>510</v>
      </c>
      <c r="E3587" s="24">
        <v>16118.023529411765</v>
      </c>
      <c r="F3587" s="19">
        <f t="shared" si="165"/>
        <v>8220192</v>
      </c>
      <c r="G3587" s="119">
        <v>4615.5</v>
      </c>
      <c r="H3587" s="26">
        <v>0</v>
      </c>
      <c r="I3587" s="115">
        <f t="shared" si="166"/>
        <v>0</v>
      </c>
      <c r="J3587" s="117">
        <v>2021</v>
      </c>
      <c r="K3587" s="139">
        <f t="shared" si="167"/>
        <v>8220192</v>
      </c>
    </row>
    <row r="3588" spans="2:11">
      <c r="B3588" s="137" t="s">
        <v>6212</v>
      </c>
      <c r="C3588" s="43" t="s">
        <v>3512</v>
      </c>
      <c r="D3588" s="46">
        <v>120</v>
      </c>
      <c r="E3588" s="24">
        <v>10148.383333333333</v>
      </c>
      <c r="F3588" s="19">
        <f t="shared" si="165"/>
        <v>1217806</v>
      </c>
      <c r="G3588" s="119">
        <v>1086</v>
      </c>
      <c r="H3588" s="26">
        <v>0</v>
      </c>
      <c r="I3588" s="115">
        <f t="shared" si="166"/>
        <v>0</v>
      </c>
      <c r="J3588" s="117">
        <v>2021</v>
      </c>
      <c r="K3588" s="139">
        <f t="shared" si="167"/>
        <v>1217806</v>
      </c>
    </row>
    <row r="3589" spans="2:11">
      <c r="B3589" s="137" t="s">
        <v>3781</v>
      </c>
      <c r="C3589" s="43" t="s">
        <v>3512</v>
      </c>
      <c r="D3589" s="46">
        <v>130</v>
      </c>
      <c r="E3589" s="24">
        <v>12776.107692307693</v>
      </c>
      <c r="F3589" s="19">
        <f t="shared" si="165"/>
        <v>1660894</v>
      </c>
      <c r="G3589" s="119">
        <v>2535</v>
      </c>
      <c r="H3589" s="26">
        <v>602.27692307692303</v>
      </c>
      <c r="I3589" s="115">
        <f t="shared" si="166"/>
        <v>1526771.9999999998</v>
      </c>
      <c r="J3589" s="117">
        <v>2021</v>
      </c>
      <c r="K3589" s="139">
        <f t="shared" si="167"/>
        <v>3187666</v>
      </c>
    </row>
    <row r="3590" spans="2:11">
      <c r="B3590" s="137" t="s">
        <v>6213</v>
      </c>
      <c r="C3590" s="43" t="s">
        <v>3512</v>
      </c>
      <c r="D3590" s="46">
        <v>140</v>
      </c>
      <c r="E3590" s="24">
        <v>13071.378571428571</v>
      </c>
      <c r="F3590" s="19">
        <f t="shared" si="165"/>
        <v>1829993</v>
      </c>
      <c r="G3590" s="119">
        <v>2562</v>
      </c>
      <c r="H3590" s="26">
        <v>0</v>
      </c>
      <c r="I3590" s="115">
        <f t="shared" si="166"/>
        <v>0</v>
      </c>
      <c r="J3590" s="117">
        <v>2021</v>
      </c>
      <c r="K3590" s="139">
        <f t="shared" si="167"/>
        <v>1829993</v>
      </c>
    </row>
    <row r="3591" spans="2:11">
      <c r="B3591" s="137" t="s">
        <v>6214</v>
      </c>
      <c r="C3591" s="43" t="s">
        <v>2407</v>
      </c>
      <c r="D3591" s="46">
        <v>160</v>
      </c>
      <c r="E3591" s="24">
        <v>3504.4749999999999</v>
      </c>
      <c r="F3591" s="19">
        <f t="shared" si="165"/>
        <v>560716</v>
      </c>
      <c r="G3591" s="119">
        <v>1560</v>
      </c>
      <c r="H3591" s="26">
        <v>47.815384615384616</v>
      </c>
      <c r="I3591" s="115">
        <f t="shared" si="166"/>
        <v>74592</v>
      </c>
      <c r="J3591" s="117">
        <v>2021</v>
      </c>
      <c r="K3591" s="139">
        <f t="shared" si="167"/>
        <v>635308</v>
      </c>
    </row>
    <row r="3592" spans="2:11">
      <c r="B3592" s="137" t="s">
        <v>3782</v>
      </c>
      <c r="C3592" s="43" t="s">
        <v>3512</v>
      </c>
      <c r="D3592" s="46">
        <v>150</v>
      </c>
      <c r="E3592" s="24">
        <v>3988.6733333333332</v>
      </c>
      <c r="F3592" s="19">
        <f t="shared" si="165"/>
        <v>598301</v>
      </c>
      <c r="G3592" s="119">
        <v>3090</v>
      </c>
      <c r="H3592" s="26">
        <v>258.49320388349514</v>
      </c>
      <c r="I3592" s="115">
        <f t="shared" si="166"/>
        <v>798744</v>
      </c>
      <c r="J3592" s="117">
        <v>2021</v>
      </c>
      <c r="K3592" s="139">
        <f t="shared" si="167"/>
        <v>1397045</v>
      </c>
    </row>
    <row r="3593" spans="2:11">
      <c r="B3593" s="137" t="s">
        <v>3783</v>
      </c>
      <c r="C3593" s="43" t="s">
        <v>3512</v>
      </c>
      <c r="D3593" s="46">
        <v>210</v>
      </c>
      <c r="E3593" s="24">
        <v>14715.161904761904</v>
      </c>
      <c r="F3593" s="19">
        <f t="shared" si="165"/>
        <v>3090184</v>
      </c>
      <c r="G3593" s="119">
        <v>11529</v>
      </c>
      <c r="H3593" s="26">
        <v>391.13704571081621</v>
      </c>
      <c r="I3593" s="115">
        <f t="shared" si="166"/>
        <v>4509419</v>
      </c>
      <c r="J3593" s="117">
        <v>2021</v>
      </c>
      <c r="K3593" s="139">
        <f t="shared" si="167"/>
        <v>7599603</v>
      </c>
    </row>
    <row r="3594" spans="2:11">
      <c r="B3594" s="137" t="s">
        <v>6215</v>
      </c>
      <c r="C3594" s="43" t="s">
        <v>2408</v>
      </c>
      <c r="D3594" s="46">
        <v>180</v>
      </c>
      <c r="E3594" s="24">
        <v>30379.605555555554</v>
      </c>
      <c r="F3594" s="19">
        <f t="shared" si="165"/>
        <v>5468329</v>
      </c>
      <c r="G3594" s="119">
        <v>9882</v>
      </c>
      <c r="H3594" s="26">
        <v>0</v>
      </c>
      <c r="I3594" s="115">
        <f t="shared" si="166"/>
        <v>0</v>
      </c>
      <c r="J3594" s="117">
        <v>2021</v>
      </c>
      <c r="K3594" s="139">
        <f t="shared" si="167"/>
        <v>5468329</v>
      </c>
    </row>
    <row r="3595" spans="2:11">
      <c r="B3595" s="137" t="s">
        <v>2409</v>
      </c>
      <c r="C3595" s="43" t="s">
        <v>129</v>
      </c>
      <c r="D3595" s="46">
        <v>390</v>
      </c>
      <c r="E3595" s="24">
        <v>2153.0179487179489</v>
      </c>
      <c r="F3595" s="19">
        <f t="shared" si="165"/>
        <v>839677.00000000012</v>
      </c>
      <c r="G3595" s="119">
        <v>3802.5</v>
      </c>
      <c r="H3595" s="26">
        <v>349.40512820512822</v>
      </c>
      <c r="I3595" s="115">
        <f t="shared" si="166"/>
        <v>1328613</v>
      </c>
      <c r="J3595" s="117">
        <v>2021</v>
      </c>
      <c r="K3595" s="139">
        <f t="shared" si="167"/>
        <v>2168290</v>
      </c>
    </row>
    <row r="3596" spans="2:11">
      <c r="B3596" s="137" t="s">
        <v>2410</v>
      </c>
      <c r="C3596" s="43" t="s">
        <v>2169</v>
      </c>
      <c r="D3596" s="46">
        <v>230</v>
      </c>
      <c r="E3596" s="24">
        <v>2941.4652173913041</v>
      </c>
      <c r="F3596" s="19">
        <f t="shared" ref="F3596:F3659" si="168">IFERROR(D3596*E3596,0)</f>
        <v>676537</v>
      </c>
      <c r="G3596" s="119">
        <v>2242.5</v>
      </c>
      <c r="H3596" s="26">
        <v>1007.9076923076923</v>
      </c>
      <c r="I3596" s="115">
        <f t="shared" ref="I3596:I3659" si="169">IFERROR(G3596*H3596,"")</f>
        <v>2260233</v>
      </c>
      <c r="J3596" s="117">
        <v>2021</v>
      </c>
      <c r="K3596" s="139">
        <f t="shared" ref="K3596:K3659" si="170">IFERROR(ROUND((F3596+I3596),0),0)</f>
        <v>2936770</v>
      </c>
    </row>
    <row r="3597" spans="2:11">
      <c r="B3597" s="137" t="s">
        <v>2411</v>
      </c>
      <c r="C3597" s="43" t="s">
        <v>701</v>
      </c>
      <c r="D3597" s="46">
        <v>140</v>
      </c>
      <c r="E3597" s="24">
        <v>25135.664285714287</v>
      </c>
      <c r="F3597" s="19">
        <f t="shared" si="168"/>
        <v>3518993</v>
      </c>
      <c r="G3597" s="119">
        <v>1365</v>
      </c>
      <c r="H3597" s="26">
        <v>1263.4051282051282</v>
      </c>
      <c r="I3597" s="115">
        <f t="shared" si="169"/>
        <v>1724548</v>
      </c>
      <c r="J3597" s="117">
        <v>2021</v>
      </c>
      <c r="K3597" s="139">
        <f t="shared" si="170"/>
        <v>5243541</v>
      </c>
    </row>
    <row r="3598" spans="2:11">
      <c r="B3598" s="137" t="s">
        <v>2412</v>
      </c>
      <c r="C3598" s="43" t="s">
        <v>701</v>
      </c>
      <c r="D3598" s="46">
        <v>350</v>
      </c>
      <c r="E3598" s="24">
        <v>6766.1114285714284</v>
      </c>
      <c r="F3598" s="19">
        <f t="shared" si="168"/>
        <v>2368139</v>
      </c>
      <c r="G3598" s="119">
        <v>3412.5</v>
      </c>
      <c r="H3598" s="26">
        <v>633.04029304029302</v>
      </c>
      <c r="I3598" s="115">
        <f t="shared" si="169"/>
        <v>2160250</v>
      </c>
      <c r="J3598" s="117">
        <v>2021</v>
      </c>
      <c r="K3598" s="139">
        <f t="shared" si="170"/>
        <v>4528389</v>
      </c>
    </row>
    <row r="3599" spans="2:11">
      <c r="B3599" s="137" t="s">
        <v>2413</v>
      </c>
      <c r="C3599" s="43" t="s">
        <v>701</v>
      </c>
      <c r="D3599" s="46">
        <v>230</v>
      </c>
      <c r="E3599" s="24">
        <v>5534.7652173913048</v>
      </c>
      <c r="F3599" s="19">
        <f t="shared" si="168"/>
        <v>1272996</v>
      </c>
      <c r="G3599" s="119">
        <v>2242.5</v>
      </c>
      <c r="H3599" s="26">
        <v>1194.1150501672241</v>
      </c>
      <c r="I3599" s="115">
        <f t="shared" si="169"/>
        <v>2677803</v>
      </c>
      <c r="J3599" s="117">
        <v>2021</v>
      </c>
      <c r="K3599" s="139">
        <f t="shared" si="170"/>
        <v>3950799</v>
      </c>
    </row>
    <row r="3600" spans="2:11">
      <c r="B3600" s="137" t="s">
        <v>2414</v>
      </c>
      <c r="C3600" s="43" t="s">
        <v>701</v>
      </c>
      <c r="D3600" s="46">
        <v>350</v>
      </c>
      <c r="E3600" s="24">
        <v>6766.1114285714284</v>
      </c>
      <c r="F3600" s="19">
        <f t="shared" si="168"/>
        <v>2368139</v>
      </c>
      <c r="G3600" s="119">
        <v>3412.5</v>
      </c>
      <c r="H3600" s="26">
        <v>633.04029304029302</v>
      </c>
      <c r="I3600" s="115">
        <f t="shared" si="169"/>
        <v>2160250</v>
      </c>
      <c r="J3600" s="117">
        <v>2021</v>
      </c>
      <c r="K3600" s="139">
        <f t="shared" si="170"/>
        <v>4528389</v>
      </c>
    </row>
    <row r="3601" spans="2:11">
      <c r="B3601" s="137" t="s">
        <v>2415</v>
      </c>
      <c r="C3601" s="43" t="s">
        <v>1713</v>
      </c>
      <c r="D3601" s="46">
        <v>460</v>
      </c>
      <c r="E3601" s="24">
        <v>9564.9152173913044</v>
      </c>
      <c r="F3601" s="19">
        <f t="shared" si="168"/>
        <v>4399861</v>
      </c>
      <c r="G3601" s="119">
        <v>4485</v>
      </c>
      <c r="H3601" s="26">
        <v>99.483166109253062</v>
      </c>
      <c r="I3601" s="115">
        <f t="shared" si="169"/>
        <v>446182</v>
      </c>
      <c r="J3601" s="117">
        <v>2021</v>
      </c>
      <c r="K3601" s="139">
        <f t="shared" si="170"/>
        <v>4846043</v>
      </c>
    </row>
    <row r="3602" spans="2:11">
      <c r="B3602" s="137" t="s">
        <v>2416</v>
      </c>
      <c r="C3602" s="43" t="s">
        <v>1713</v>
      </c>
      <c r="D3602" s="46">
        <v>160</v>
      </c>
      <c r="E3602" s="24">
        <v>6091.7687500000002</v>
      </c>
      <c r="F3602" s="19">
        <f t="shared" si="168"/>
        <v>974683</v>
      </c>
      <c r="G3602" s="119">
        <v>1560</v>
      </c>
      <c r="H3602" s="26">
        <v>245.22564102564104</v>
      </c>
      <c r="I3602" s="115">
        <f t="shared" si="169"/>
        <v>382552</v>
      </c>
      <c r="J3602" s="117">
        <v>2021</v>
      </c>
      <c r="K3602" s="139">
        <f t="shared" si="170"/>
        <v>1357235</v>
      </c>
    </row>
    <row r="3603" spans="2:11">
      <c r="B3603" s="137" t="s">
        <v>2417</v>
      </c>
      <c r="C3603" s="43" t="s">
        <v>1713</v>
      </c>
      <c r="D3603" s="46">
        <v>460</v>
      </c>
      <c r="E3603" s="24">
        <v>9564.9152173913044</v>
      </c>
      <c r="F3603" s="19">
        <f t="shared" si="168"/>
        <v>4399861</v>
      </c>
      <c r="G3603" s="119">
        <v>4485</v>
      </c>
      <c r="H3603" s="26">
        <v>99.483166109253062</v>
      </c>
      <c r="I3603" s="115">
        <f t="shared" si="169"/>
        <v>446182</v>
      </c>
      <c r="J3603" s="117">
        <v>2021</v>
      </c>
      <c r="K3603" s="139">
        <f t="shared" si="170"/>
        <v>4846043</v>
      </c>
    </row>
    <row r="3604" spans="2:11">
      <c r="B3604" s="137" t="s">
        <v>3784</v>
      </c>
      <c r="C3604" s="43" t="s">
        <v>3512</v>
      </c>
      <c r="D3604" s="46">
        <v>330</v>
      </c>
      <c r="E3604" s="24">
        <v>8068.2636363636366</v>
      </c>
      <c r="F3604" s="19">
        <f t="shared" si="168"/>
        <v>2662527</v>
      </c>
      <c r="G3604" s="119">
        <v>3218</v>
      </c>
      <c r="H3604" s="26">
        <v>770.42324425108768</v>
      </c>
      <c r="I3604" s="115">
        <f t="shared" si="169"/>
        <v>2479222</v>
      </c>
      <c r="J3604" s="117">
        <v>2021</v>
      </c>
      <c r="K3604" s="139">
        <f t="shared" si="170"/>
        <v>5141749</v>
      </c>
    </row>
    <row r="3605" spans="2:11">
      <c r="B3605" s="137" t="s">
        <v>2418</v>
      </c>
      <c r="C3605" s="43" t="s">
        <v>1115</v>
      </c>
      <c r="D3605" s="46">
        <v>60</v>
      </c>
      <c r="E3605" s="24">
        <v>38900.51666666667</v>
      </c>
      <c r="F3605" s="19">
        <f t="shared" si="168"/>
        <v>2334031</v>
      </c>
      <c r="G3605" s="119">
        <v>585</v>
      </c>
      <c r="H3605" s="26">
        <v>2987.7025641025639</v>
      </c>
      <c r="I3605" s="115">
        <f t="shared" si="169"/>
        <v>1747805.9999999998</v>
      </c>
      <c r="J3605" s="117">
        <v>2021</v>
      </c>
      <c r="K3605" s="139">
        <f t="shared" si="170"/>
        <v>4081837</v>
      </c>
    </row>
    <row r="3606" spans="2:11">
      <c r="B3606" s="137" t="s">
        <v>6216</v>
      </c>
      <c r="C3606" s="43" t="s">
        <v>1115</v>
      </c>
      <c r="D3606" s="46">
        <v>50</v>
      </c>
      <c r="E3606" s="24">
        <v>6055.04</v>
      </c>
      <c r="F3606" s="19">
        <f t="shared" si="168"/>
        <v>302752</v>
      </c>
      <c r="G3606" s="119">
        <v>487.5</v>
      </c>
      <c r="H3606" s="26">
        <v>2799.729230769231</v>
      </c>
      <c r="I3606" s="115">
        <f t="shared" si="169"/>
        <v>1364868</v>
      </c>
      <c r="J3606" s="117">
        <v>2021</v>
      </c>
      <c r="K3606" s="139">
        <f t="shared" si="170"/>
        <v>1667620</v>
      </c>
    </row>
    <row r="3607" spans="2:11">
      <c r="B3607" s="137" t="s">
        <v>2419</v>
      </c>
      <c r="C3607" s="43" t="s">
        <v>1095</v>
      </c>
      <c r="D3607" s="46">
        <v>100</v>
      </c>
      <c r="E3607" s="24">
        <v>7080.64</v>
      </c>
      <c r="F3607" s="19">
        <f t="shared" si="168"/>
        <v>708064</v>
      </c>
      <c r="G3607" s="119">
        <v>2160</v>
      </c>
      <c r="H3607" s="26">
        <v>276.75</v>
      </c>
      <c r="I3607" s="115">
        <f t="shared" si="169"/>
        <v>597780</v>
      </c>
      <c r="J3607" s="117">
        <v>2021</v>
      </c>
      <c r="K3607" s="139">
        <f t="shared" si="170"/>
        <v>1305844</v>
      </c>
    </row>
    <row r="3608" spans="2:11">
      <c r="B3608" s="137" t="s">
        <v>6217</v>
      </c>
      <c r="C3608" s="43" t="s">
        <v>1095</v>
      </c>
      <c r="D3608" s="46">
        <v>530</v>
      </c>
      <c r="E3608" s="24">
        <v>7013.0849056603774</v>
      </c>
      <c r="F3608" s="19">
        <f t="shared" si="168"/>
        <v>3716935</v>
      </c>
      <c r="G3608" s="119">
        <v>11448</v>
      </c>
      <c r="H3608" s="26">
        <v>201.65487421383648</v>
      </c>
      <c r="I3608" s="115">
        <f t="shared" si="169"/>
        <v>2308545</v>
      </c>
      <c r="J3608" s="117">
        <v>2021</v>
      </c>
      <c r="K3608" s="139">
        <f t="shared" si="170"/>
        <v>6025480</v>
      </c>
    </row>
    <row r="3609" spans="2:11">
      <c r="B3609" s="137" t="s">
        <v>6218</v>
      </c>
      <c r="C3609" s="43" t="s">
        <v>2420</v>
      </c>
      <c r="D3609" s="46">
        <v>420</v>
      </c>
      <c r="E3609" s="24">
        <v>5759.8071428571429</v>
      </c>
      <c r="F3609" s="19">
        <f t="shared" si="168"/>
        <v>2419119</v>
      </c>
      <c r="G3609" s="119">
        <v>4095</v>
      </c>
      <c r="H3609" s="26">
        <v>286.28962148962148</v>
      </c>
      <c r="I3609" s="115">
        <f t="shared" si="169"/>
        <v>1172356</v>
      </c>
      <c r="J3609" s="117">
        <v>2021</v>
      </c>
      <c r="K3609" s="139">
        <f t="shared" si="170"/>
        <v>3591475</v>
      </c>
    </row>
    <row r="3610" spans="2:11">
      <c r="B3610" s="137" t="s">
        <v>6219</v>
      </c>
      <c r="C3610" s="43" t="s">
        <v>2420</v>
      </c>
      <c r="D3610" s="46">
        <v>220</v>
      </c>
      <c r="E3610" s="24">
        <v>10002.077272727272</v>
      </c>
      <c r="F3610" s="19">
        <f t="shared" si="168"/>
        <v>2200457</v>
      </c>
      <c r="G3610" s="119">
        <v>2145</v>
      </c>
      <c r="H3610" s="26">
        <v>213.44195804195803</v>
      </c>
      <c r="I3610" s="115">
        <f t="shared" si="169"/>
        <v>457833</v>
      </c>
      <c r="J3610" s="117">
        <v>2021</v>
      </c>
      <c r="K3610" s="139">
        <f t="shared" si="170"/>
        <v>2658290</v>
      </c>
    </row>
    <row r="3611" spans="2:11">
      <c r="B3611" s="137" t="s">
        <v>3785</v>
      </c>
      <c r="C3611" s="43" t="s">
        <v>3512</v>
      </c>
      <c r="D3611" s="46">
        <v>60</v>
      </c>
      <c r="E3611" s="24">
        <v>8068.25</v>
      </c>
      <c r="F3611" s="19">
        <f t="shared" si="168"/>
        <v>484095</v>
      </c>
      <c r="G3611" s="119">
        <v>585</v>
      </c>
      <c r="H3611" s="26">
        <v>770.54358974358979</v>
      </c>
      <c r="I3611" s="115">
        <f t="shared" si="169"/>
        <v>450768</v>
      </c>
      <c r="J3611" s="117">
        <v>2021</v>
      </c>
      <c r="K3611" s="139">
        <f t="shared" si="170"/>
        <v>934863</v>
      </c>
    </row>
    <row r="3612" spans="2:11">
      <c r="B3612" s="137" t="s">
        <v>3786</v>
      </c>
      <c r="C3612" s="43" t="s">
        <v>3512</v>
      </c>
      <c r="D3612" s="46">
        <v>370</v>
      </c>
      <c r="E3612" s="24">
        <v>8068.262162162162</v>
      </c>
      <c r="F3612" s="19">
        <f t="shared" si="168"/>
        <v>2985257</v>
      </c>
      <c r="G3612" s="119">
        <v>3608</v>
      </c>
      <c r="H3612" s="26">
        <v>770.43625277161857</v>
      </c>
      <c r="I3612" s="115">
        <f t="shared" si="169"/>
        <v>2779734</v>
      </c>
      <c r="J3612" s="117">
        <v>2021</v>
      </c>
      <c r="K3612" s="139">
        <f t="shared" si="170"/>
        <v>5764991</v>
      </c>
    </row>
    <row r="3613" spans="2:11">
      <c r="B3613" s="137" t="s">
        <v>6220</v>
      </c>
      <c r="C3613" s="43" t="s">
        <v>2421</v>
      </c>
      <c r="D3613" s="46">
        <v>130</v>
      </c>
      <c r="E3613" s="24">
        <v>4178.6615384615388</v>
      </c>
      <c r="F3613" s="19">
        <f t="shared" si="168"/>
        <v>543226</v>
      </c>
      <c r="G3613" s="119">
        <v>1267.5</v>
      </c>
      <c r="H3613" s="26">
        <v>925.7538461538461</v>
      </c>
      <c r="I3613" s="115">
        <f t="shared" si="169"/>
        <v>1173393</v>
      </c>
      <c r="J3613" s="117">
        <v>2021</v>
      </c>
      <c r="K3613" s="139">
        <f t="shared" si="170"/>
        <v>1716619</v>
      </c>
    </row>
    <row r="3614" spans="2:11">
      <c r="B3614" s="137" t="s">
        <v>6221</v>
      </c>
      <c r="C3614" s="43" t="s">
        <v>2169</v>
      </c>
      <c r="D3614" s="46">
        <v>270</v>
      </c>
      <c r="E3614" s="24">
        <v>8351.1444444444442</v>
      </c>
      <c r="F3614" s="19">
        <f t="shared" si="168"/>
        <v>2254809</v>
      </c>
      <c r="G3614" s="119">
        <v>2632.5</v>
      </c>
      <c r="H3614" s="26">
        <v>1147.7181386514719</v>
      </c>
      <c r="I3614" s="115">
        <f t="shared" si="169"/>
        <v>3021368</v>
      </c>
      <c r="J3614" s="117">
        <v>2021</v>
      </c>
      <c r="K3614" s="139">
        <f t="shared" si="170"/>
        <v>5276177</v>
      </c>
    </row>
    <row r="3615" spans="2:11">
      <c r="B3615" s="137" t="s">
        <v>2423</v>
      </c>
      <c r="C3615" s="43" t="s">
        <v>1118</v>
      </c>
      <c r="D3615" s="46">
        <v>700</v>
      </c>
      <c r="E3615" s="24">
        <v>10346.591428571428</v>
      </c>
      <c r="F3615" s="19">
        <f t="shared" si="168"/>
        <v>7242614</v>
      </c>
      <c r="G3615" s="119">
        <v>15120</v>
      </c>
      <c r="H3615" s="26">
        <v>164.22301587301587</v>
      </c>
      <c r="I3615" s="115">
        <f t="shared" si="169"/>
        <v>2483052</v>
      </c>
      <c r="J3615" s="117">
        <v>2021</v>
      </c>
      <c r="K3615" s="139">
        <f t="shared" si="170"/>
        <v>9725666</v>
      </c>
    </row>
    <row r="3616" spans="2:11">
      <c r="B3616" s="137" t="s">
        <v>2424</v>
      </c>
      <c r="C3616" s="43" t="s">
        <v>1118</v>
      </c>
      <c r="D3616" s="46">
        <v>720</v>
      </c>
      <c r="E3616" s="24">
        <v>2516.7416666666668</v>
      </c>
      <c r="F3616" s="19">
        <f t="shared" si="168"/>
        <v>1812054</v>
      </c>
      <c r="G3616" s="119">
        <v>15552</v>
      </c>
      <c r="H3616" s="26">
        <v>154.80652006172841</v>
      </c>
      <c r="I3616" s="115">
        <f t="shared" si="169"/>
        <v>2407551</v>
      </c>
      <c r="J3616" s="117">
        <v>2021</v>
      </c>
      <c r="K3616" s="139">
        <f t="shared" si="170"/>
        <v>4219605</v>
      </c>
    </row>
    <row r="3617" spans="2:11">
      <c r="B3617" s="137" t="s">
        <v>2425</v>
      </c>
      <c r="C3617" s="43" t="s">
        <v>2426</v>
      </c>
      <c r="D3617" s="46">
        <v>710</v>
      </c>
      <c r="E3617" s="24">
        <v>1888.6901408450703</v>
      </c>
      <c r="F3617" s="19">
        <f t="shared" si="168"/>
        <v>1340970</v>
      </c>
      <c r="G3617" s="119">
        <v>6922.5</v>
      </c>
      <c r="H3617" s="26">
        <v>224.82065727699529</v>
      </c>
      <c r="I3617" s="115">
        <f t="shared" si="169"/>
        <v>1556321</v>
      </c>
      <c r="J3617" s="117">
        <v>2021</v>
      </c>
      <c r="K3617" s="139">
        <f t="shared" si="170"/>
        <v>2897291</v>
      </c>
    </row>
    <row r="3618" spans="2:11">
      <c r="B3618" s="137" t="s">
        <v>2427</v>
      </c>
      <c r="C3618" s="43" t="s">
        <v>2426</v>
      </c>
      <c r="D3618" s="46">
        <v>710</v>
      </c>
      <c r="E3618" s="24">
        <v>1888.6901408450703</v>
      </c>
      <c r="F3618" s="19">
        <f t="shared" si="168"/>
        <v>1340970</v>
      </c>
      <c r="G3618" s="119">
        <v>6922.5</v>
      </c>
      <c r="H3618" s="26">
        <v>224.82065727699529</v>
      </c>
      <c r="I3618" s="115">
        <f t="shared" si="169"/>
        <v>1556321</v>
      </c>
      <c r="J3618" s="117">
        <v>2021</v>
      </c>
      <c r="K3618" s="139">
        <f t="shared" si="170"/>
        <v>2897291</v>
      </c>
    </row>
    <row r="3619" spans="2:11">
      <c r="B3619" s="137" t="s">
        <v>6222</v>
      </c>
      <c r="C3619" s="43" t="s">
        <v>2428</v>
      </c>
      <c r="D3619" s="46">
        <v>740</v>
      </c>
      <c r="E3619" s="24">
        <v>6983.6743243243245</v>
      </c>
      <c r="F3619" s="19">
        <f t="shared" si="168"/>
        <v>5167919</v>
      </c>
      <c r="G3619" s="119">
        <v>7215</v>
      </c>
      <c r="H3619" s="26">
        <v>309.72959112959114</v>
      </c>
      <c r="I3619" s="115">
        <f t="shared" si="169"/>
        <v>2234699</v>
      </c>
      <c r="J3619" s="117">
        <v>2021</v>
      </c>
      <c r="K3619" s="139">
        <f t="shared" si="170"/>
        <v>7402618</v>
      </c>
    </row>
    <row r="3620" spans="2:11">
      <c r="B3620" s="137" t="s">
        <v>2429</v>
      </c>
      <c r="C3620" s="43" t="s">
        <v>2430</v>
      </c>
      <c r="D3620" s="46">
        <v>200</v>
      </c>
      <c r="E3620" s="24">
        <v>3435.8850000000002</v>
      </c>
      <c r="F3620" s="19">
        <f t="shared" si="168"/>
        <v>687177</v>
      </c>
      <c r="G3620" s="119">
        <v>1810</v>
      </c>
      <c r="H3620" s="26">
        <v>664.18563535911608</v>
      </c>
      <c r="I3620" s="115">
        <f t="shared" si="169"/>
        <v>1202176</v>
      </c>
      <c r="J3620" s="117">
        <v>2021</v>
      </c>
      <c r="K3620" s="139">
        <f t="shared" si="170"/>
        <v>1889353</v>
      </c>
    </row>
    <row r="3621" spans="2:11">
      <c r="B3621" s="137" t="s">
        <v>6223</v>
      </c>
      <c r="C3621" s="43" t="s">
        <v>2430</v>
      </c>
      <c r="D3621" s="46">
        <v>230</v>
      </c>
      <c r="E3621" s="24">
        <v>613.52173913043475</v>
      </c>
      <c r="F3621" s="19">
        <f t="shared" si="168"/>
        <v>141110</v>
      </c>
      <c r="G3621" s="119">
        <v>2484</v>
      </c>
      <c r="H3621" s="26">
        <v>292.41787439613529</v>
      </c>
      <c r="I3621" s="115">
        <f t="shared" si="169"/>
        <v>726366.00000000012</v>
      </c>
      <c r="J3621" s="117">
        <v>2021</v>
      </c>
      <c r="K3621" s="139">
        <f t="shared" si="170"/>
        <v>867476</v>
      </c>
    </row>
    <row r="3622" spans="2:11">
      <c r="B3622" s="137" t="s">
        <v>2431</v>
      </c>
      <c r="C3622" s="43" t="s">
        <v>2430</v>
      </c>
      <c r="D3622" s="46">
        <v>200</v>
      </c>
      <c r="E3622" s="24">
        <v>3435.8850000000002</v>
      </c>
      <c r="F3622" s="19">
        <f t="shared" si="168"/>
        <v>687177</v>
      </c>
      <c r="G3622" s="119">
        <v>1810</v>
      </c>
      <c r="H3622" s="26">
        <v>664.18563535911608</v>
      </c>
      <c r="I3622" s="115">
        <f t="shared" si="169"/>
        <v>1202176</v>
      </c>
      <c r="J3622" s="117">
        <v>2021</v>
      </c>
      <c r="K3622" s="139">
        <f t="shared" si="170"/>
        <v>1889353</v>
      </c>
    </row>
    <row r="3623" spans="2:11">
      <c r="B3623" s="137" t="s">
        <v>6224</v>
      </c>
      <c r="C3623" s="43" t="s">
        <v>2430</v>
      </c>
      <c r="D3623" s="46">
        <v>390</v>
      </c>
      <c r="E3623" s="24">
        <v>2045.748717948718</v>
      </c>
      <c r="F3623" s="19">
        <f t="shared" si="168"/>
        <v>797842</v>
      </c>
      <c r="G3623" s="119">
        <v>7059</v>
      </c>
      <c r="H3623" s="26">
        <v>154.88681116305426</v>
      </c>
      <c r="I3623" s="115">
        <f t="shared" si="169"/>
        <v>1093346</v>
      </c>
      <c r="J3623" s="117">
        <v>2021</v>
      </c>
      <c r="K3623" s="139">
        <f t="shared" si="170"/>
        <v>1891188</v>
      </c>
    </row>
    <row r="3624" spans="2:11">
      <c r="B3624" s="137" t="s">
        <v>6225</v>
      </c>
      <c r="C3624" s="43" t="s">
        <v>3512</v>
      </c>
      <c r="D3624" s="46">
        <v>110</v>
      </c>
      <c r="E3624" s="24">
        <v>12815</v>
      </c>
      <c r="F3624" s="19">
        <f t="shared" si="168"/>
        <v>1409650</v>
      </c>
      <c r="G3624" s="119">
        <v>6798</v>
      </c>
      <c r="H3624" s="26">
        <v>0</v>
      </c>
      <c r="I3624" s="115">
        <f t="shared" si="169"/>
        <v>0</v>
      </c>
      <c r="J3624" s="117">
        <v>2021</v>
      </c>
      <c r="K3624" s="139">
        <f t="shared" si="170"/>
        <v>1409650</v>
      </c>
    </row>
    <row r="3625" spans="2:11">
      <c r="B3625" s="137" t="s">
        <v>3787</v>
      </c>
      <c r="C3625" s="43" t="s">
        <v>3512</v>
      </c>
      <c r="D3625" s="46">
        <v>80</v>
      </c>
      <c r="E3625" s="24">
        <v>3988.6750000000002</v>
      </c>
      <c r="F3625" s="19">
        <f t="shared" si="168"/>
        <v>319094</v>
      </c>
      <c r="G3625" s="119">
        <v>956</v>
      </c>
      <c r="H3625" s="26">
        <v>445.60355648535563</v>
      </c>
      <c r="I3625" s="115">
        <f t="shared" si="169"/>
        <v>425997</v>
      </c>
      <c r="J3625" s="117">
        <v>2021</v>
      </c>
      <c r="K3625" s="139">
        <f t="shared" si="170"/>
        <v>745091</v>
      </c>
    </row>
    <row r="3626" spans="2:11">
      <c r="B3626" s="137" t="s">
        <v>6226</v>
      </c>
      <c r="C3626" s="43" t="s">
        <v>3512</v>
      </c>
      <c r="D3626" s="46">
        <v>70</v>
      </c>
      <c r="E3626" s="24">
        <v>19571.885714285716</v>
      </c>
      <c r="F3626" s="19">
        <f t="shared" si="168"/>
        <v>1370032</v>
      </c>
      <c r="G3626" s="119">
        <v>1267</v>
      </c>
      <c r="H3626" s="26">
        <v>0</v>
      </c>
      <c r="I3626" s="115">
        <f t="shared" si="169"/>
        <v>0</v>
      </c>
      <c r="J3626" s="117">
        <v>2021</v>
      </c>
      <c r="K3626" s="139">
        <f t="shared" si="170"/>
        <v>1370032</v>
      </c>
    </row>
    <row r="3627" spans="2:11">
      <c r="B3627" s="137" t="s">
        <v>6227</v>
      </c>
      <c r="C3627" s="43" t="s">
        <v>3512</v>
      </c>
      <c r="D3627" s="46">
        <v>900</v>
      </c>
      <c r="E3627" s="24">
        <v>14715.158888888889</v>
      </c>
      <c r="F3627" s="19">
        <f t="shared" si="168"/>
        <v>13243643</v>
      </c>
      <c r="G3627" s="119">
        <v>8145</v>
      </c>
      <c r="H3627" s="26">
        <v>0</v>
      </c>
      <c r="I3627" s="115">
        <f t="shared" si="169"/>
        <v>0</v>
      </c>
      <c r="J3627" s="117">
        <v>2021</v>
      </c>
      <c r="K3627" s="139">
        <f t="shared" si="170"/>
        <v>13243643</v>
      </c>
    </row>
    <row r="3628" spans="2:11">
      <c r="B3628" s="137" t="s">
        <v>6228</v>
      </c>
      <c r="C3628" s="43" t="s">
        <v>3512</v>
      </c>
      <c r="D3628" s="46">
        <v>510</v>
      </c>
      <c r="E3628" s="24">
        <v>16118.023529411765</v>
      </c>
      <c r="F3628" s="19">
        <f t="shared" si="168"/>
        <v>8220192</v>
      </c>
      <c r="G3628" s="119">
        <v>4615.5</v>
      </c>
      <c r="H3628" s="26">
        <v>0</v>
      </c>
      <c r="I3628" s="115">
        <f t="shared" si="169"/>
        <v>0</v>
      </c>
      <c r="J3628" s="117">
        <v>2021</v>
      </c>
      <c r="K3628" s="139">
        <f t="shared" si="170"/>
        <v>8220192</v>
      </c>
    </row>
    <row r="3629" spans="2:11">
      <c r="B3629" s="137" t="s">
        <v>6229</v>
      </c>
      <c r="C3629" s="43" t="s">
        <v>3512</v>
      </c>
      <c r="D3629" s="46">
        <v>70</v>
      </c>
      <c r="E3629" s="24">
        <v>19571.885714285716</v>
      </c>
      <c r="F3629" s="19">
        <f t="shared" si="168"/>
        <v>1370032</v>
      </c>
      <c r="G3629" s="119">
        <v>1267</v>
      </c>
      <c r="H3629" s="26">
        <v>0</v>
      </c>
      <c r="I3629" s="115">
        <f t="shared" si="169"/>
        <v>0</v>
      </c>
      <c r="J3629" s="117">
        <v>2021</v>
      </c>
      <c r="K3629" s="139">
        <f t="shared" si="170"/>
        <v>1370032</v>
      </c>
    </row>
    <row r="3630" spans="2:11">
      <c r="B3630" s="137" t="s">
        <v>2432</v>
      </c>
      <c r="C3630" s="43" t="s">
        <v>1638</v>
      </c>
      <c r="D3630" s="46">
        <v>110</v>
      </c>
      <c r="E3630" s="24">
        <v>31517.8</v>
      </c>
      <c r="F3630" s="19">
        <f t="shared" si="168"/>
        <v>3466958</v>
      </c>
      <c r="G3630" s="119">
        <v>1991</v>
      </c>
      <c r="H3630" s="26">
        <v>0</v>
      </c>
      <c r="I3630" s="115">
        <f t="shared" si="169"/>
        <v>0</v>
      </c>
      <c r="J3630" s="117">
        <v>2021</v>
      </c>
      <c r="K3630" s="139">
        <f t="shared" si="170"/>
        <v>3466958</v>
      </c>
    </row>
    <row r="3631" spans="2:11">
      <c r="B3631" s="137" t="s">
        <v>6230</v>
      </c>
      <c r="C3631" s="43" t="s">
        <v>1638</v>
      </c>
      <c r="D3631" s="46">
        <v>60</v>
      </c>
      <c r="E3631" s="24">
        <v>6784.3833333333332</v>
      </c>
      <c r="F3631" s="19">
        <f t="shared" si="168"/>
        <v>407063</v>
      </c>
      <c r="G3631" s="119">
        <v>1086</v>
      </c>
      <c r="H3631" s="26">
        <v>0</v>
      </c>
      <c r="I3631" s="115">
        <f t="shared" si="169"/>
        <v>0</v>
      </c>
      <c r="J3631" s="117">
        <v>2021</v>
      </c>
      <c r="K3631" s="139">
        <f t="shared" si="170"/>
        <v>407063</v>
      </c>
    </row>
    <row r="3632" spans="2:11">
      <c r="B3632" s="137" t="s">
        <v>2433</v>
      </c>
      <c r="C3632" s="43" t="s">
        <v>1619</v>
      </c>
      <c r="D3632" s="46">
        <v>60</v>
      </c>
      <c r="E3632" s="24">
        <v>29028.55</v>
      </c>
      <c r="F3632" s="19">
        <f t="shared" si="168"/>
        <v>1741713</v>
      </c>
      <c r="G3632" s="119">
        <v>1629</v>
      </c>
      <c r="H3632" s="26">
        <v>0</v>
      </c>
      <c r="I3632" s="115">
        <f t="shared" si="169"/>
        <v>0</v>
      </c>
      <c r="J3632" s="117">
        <v>2021</v>
      </c>
      <c r="K3632" s="139">
        <f t="shared" si="170"/>
        <v>1741713</v>
      </c>
    </row>
    <row r="3633" spans="2:11">
      <c r="B3633" s="137" t="s">
        <v>6231</v>
      </c>
      <c r="C3633" s="43" t="s">
        <v>1619</v>
      </c>
      <c r="D3633" s="46">
        <v>60</v>
      </c>
      <c r="E3633" s="24">
        <v>45461.15</v>
      </c>
      <c r="F3633" s="19">
        <f t="shared" si="168"/>
        <v>2727669</v>
      </c>
      <c r="G3633" s="119">
        <v>2172</v>
      </c>
      <c r="H3633" s="26">
        <v>0</v>
      </c>
      <c r="I3633" s="115">
        <f t="shared" si="169"/>
        <v>0</v>
      </c>
      <c r="J3633" s="117">
        <v>2021</v>
      </c>
      <c r="K3633" s="139">
        <f t="shared" si="170"/>
        <v>2727669</v>
      </c>
    </row>
    <row r="3634" spans="2:11">
      <c r="B3634" s="137" t="s">
        <v>3788</v>
      </c>
      <c r="C3634" s="43" t="s">
        <v>3512</v>
      </c>
      <c r="D3634" s="46">
        <v>270</v>
      </c>
      <c r="E3634" s="24">
        <v>19620.218518518519</v>
      </c>
      <c r="F3634" s="19">
        <f t="shared" si="168"/>
        <v>5297459</v>
      </c>
      <c r="G3634" s="119">
        <v>19764</v>
      </c>
      <c r="H3634" s="26">
        <v>391.13701679821901</v>
      </c>
      <c r="I3634" s="115">
        <f t="shared" si="169"/>
        <v>7730432.0000000009</v>
      </c>
      <c r="J3634" s="117">
        <v>2021</v>
      </c>
      <c r="K3634" s="139">
        <f t="shared" si="170"/>
        <v>13027891</v>
      </c>
    </row>
    <row r="3635" spans="2:11">
      <c r="B3635" s="137" t="s">
        <v>2434</v>
      </c>
      <c r="C3635" s="43" t="s">
        <v>1313</v>
      </c>
      <c r="D3635" s="46">
        <v>80</v>
      </c>
      <c r="E3635" s="24">
        <v>10875.012500000001</v>
      </c>
      <c r="F3635" s="19">
        <f t="shared" si="168"/>
        <v>870001</v>
      </c>
      <c r="G3635" s="119">
        <v>4392</v>
      </c>
      <c r="H3635" s="26">
        <v>1339.6318306010928</v>
      </c>
      <c r="I3635" s="115">
        <f t="shared" si="169"/>
        <v>5883663</v>
      </c>
      <c r="J3635" s="117">
        <v>2021</v>
      </c>
      <c r="K3635" s="139">
        <f t="shared" si="170"/>
        <v>6753664</v>
      </c>
    </row>
    <row r="3636" spans="2:11">
      <c r="B3636" s="137" t="s">
        <v>6232</v>
      </c>
      <c r="C3636" s="43" t="s">
        <v>1313</v>
      </c>
      <c r="D3636" s="46">
        <v>190</v>
      </c>
      <c r="E3636" s="24">
        <v>4569.4947368421053</v>
      </c>
      <c r="F3636" s="19">
        <f t="shared" si="168"/>
        <v>868204</v>
      </c>
      <c r="G3636" s="119">
        <v>6878</v>
      </c>
      <c r="H3636" s="26">
        <v>648.04143646408841</v>
      </c>
      <c r="I3636" s="115">
        <f t="shared" si="169"/>
        <v>4457229</v>
      </c>
      <c r="J3636" s="117">
        <v>2021</v>
      </c>
      <c r="K3636" s="139">
        <f t="shared" si="170"/>
        <v>5325433</v>
      </c>
    </row>
    <row r="3637" spans="2:11">
      <c r="B3637" s="137" t="s">
        <v>6233</v>
      </c>
      <c r="C3637" s="43" t="s">
        <v>3512</v>
      </c>
      <c r="D3637" s="46">
        <v>60</v>
      </c>
      <c r="E3637" s="24">
        <v>16663.933333333334</v>
      </c>
      <c r="F3637" s="19">
        <f t="shared" si="168"/>
        <v>999836</v>
      </c>
      <c r="G3637" s="119">
        <v>2172</v>
      </c>
      <c r="H3637" s="26">
        <v>0</v>
      </c>
      <c r="I3637" s="115">
        <f t="shared" si="169"/>
        <v>0</v>
      </c>
      <c r="J3637" s="117">
        <v>2021</v>
      </c>
      <c r="K3637" s="139">
        <f t="shared" si="170"/>
        <v>999836</v>
      </c>
    </row>
    <row r="3638" spans="2:11">
      <c r="B3638" s="137" t="s">
        <v>2435</v>
      </c>
      <c r="C3638" s="43" t="s">
        <v>1619</v>
      </c>
      <c r="D3638" s="46">
        <v>50</v>
      </c>
      <c r="E3638" s="24">
        <v>51758.54</v>
      </c>
      <c r="F3638" s="19">
        <f t="shared" si="168"/>
        <v>2587927</v>
      </c>
      <c r="G3638" s="119">
        <v>1810</v>
      </c>
      <c r="H3638" s="26">
        <v>0</v>
      </c>
      <c r="I3638" s="115">
        <f t="shared" si="169"/>
        <v>0</v>
      </c>
      <c r="J3638" s="117">
        <v>2021</v>
      </c>
      <c r="K3638" s="139">
        <f t="shared" si="170"/>
        <v>2587927</v>
      </c>
    </row>
    <row r="3639" spans="2:11">
      <c r="B3639" s="137" t="s">
        <v>6234</v>
      </c>
      <c r="C3639" s="43" t="s">
        <v>1619</v>
      </c>
      <c r="D3639" s="46">
        <v>40</v>
      </c>
      <c r="E3639" s="24">
        <v>84863.125</v>
      </c>
      <c r="F3639" s="19">
        <f t="shared" si="168"/>
        <v>3394525</v>
      </c>
      <c r="G3639" s="119">
        <v>1086</v>
      </c>
      <c r="H3639" s="26">
        <v>0</v>
      </c>
      <c r="I3639" s="115">
        <f t="shared" si="169"/>
        <v>0</v>
      </c>
      <c r="J3639" s="117">
        <v>2021</v>
      </c>
      <c r="K3639" s="139">
        <f t="shared" si="170"/>
        <v>3394525</v>
      </c>
    </row>
    <row r="3640" spans="2:11">
      <c r="B3640" s="137" t="s">
        <v>6235</v>
      </c>
      <c r="C3640" s="43" t="s">
        <v>3512</v>
      </c>
      <c r="D3640" s="46">
        <v>30</v>
      </c>
      <c r="E3640" s="24">
        <v>30445.166666666668</v>
      </c>
      <c r="F3640" s="19">
        <f t="shared" si="168"/>
        <v>913355</v>
      </c>
      <c r="G3640" s="119">
        <v>444</v>
      </c>
      <c r="H3640" s="26">
        <v>0</v>
      </c>
      <c r="I3640" s="115">
        <f t="shared" si="169"/>
        <v>0</v>
      </c>
      <c r="J3640" s="117">
        <v>2021</v>
      </c>
      <c r="K3640" s="139">
        <f t="shared" si="170"/>
        <v>913355</v>
      </c>
    </row>
    <row r="3641" spans="2:11">
      <c r="B3641" s="137" t="s">
        <v>6236</v>
      </c>
      <c r="C3641" s="43" t="s">
        <v>2436</v>
      </c>
      <c r="D3641" s="46">
        <v>90</v>
      </c>
      <c r="E3641" s="24">
        <v>93004.822222222225</v>
      </c>
      <c r="F3641" s="19">
        <f t="shared" si="168"/>
        <v>8370434</v>
      </c>
      <c r="G3641" s="119">
        <v>1647</v>
      </c>
      <c r="H3641" s="26">
        <v>0</v>
      </c>
      <c r="I3641" s="115">
        <f t="shared" si="169"/>
        <v>0</v>
      </c>
      <c r="J3641" s="117">
        <v>2021</v>
      </c>
      <c r="K3641" s="139">
        <f t="shared" si="170"/>
        <v>8370434</v>
      </c>
    </row>
    <row r="3642" spans="2:11">
      <c r="B3642" s="137" t="s">
        <v>6237</v>
      </c>
      <c r="C3642" s="43" t="s">
        <v>3512</v>
      </c>
      <c r="D3642" s="46">
        <v>220</v>
      </c>
      <c r="E3642" s="24">
        <v>4489.1499999999996</v>
      </c>
      <c r="F3642" s="19">
        <f t="shared" si="168"/>
        <v>987612.99999999988</v>
      </c>
      <c r="G3642" s="119">
        <v>8052</v>
      </c>
      <c r="H3642" s="26">
        <v>0</v>
      </c>
      <c r="I3642" s="115">
        <f t="shared" si="169"/>
        <v>0</v>
      </c>
      <c r="J3642" s="117">
        <v>2021</v>
      </c>
      <c r="K3642" s="139">
        <f t="shared" si="170"/>
        <v>987613</v>
      </c>
    </row>
    <row r="3643" spans="2:11">
      <c r="B3643" s="137" t="s">
        <v>2437</v>
      </c>
      <c r="C3643" s="43" t="s">
        <v>1230</v>
      </c>
      <c r="D3643" s="46">
        <v>160</v>
      </c>
      <c r="E3643" s="24">
        <v>4847.5562499999996</v>
      </c>
      <c r="F3643" s="19">
        <f t="shared" si="168"/>
        <v>775609</v>
      </c>
      <c r="G3643" s="119">
        <v>1560</v>
      </c>
      <c r="H3643" s="26">
        <v>1558.1179487179488</v>
      </c>
      <c r="I3643" s="115">
        <f t="shared" si="169"/>
        <v>2430664</v>
      </c>
      <c r="J3643" s="117">
        <v>2021</v>
      </c>
      <c r="K3643" s="139">
        <f t="shared" si="170"/>
        <v>3206273</v>
      </c>
    </row>
    <row r="3644" spans="2:11">
      <c r="B3644" s="137" t="s">
        <v>6238</v>
      </c>
      <c r="C3644" s="43" t="s">
        <v>1226</v>
      </c>
      <c r="D3644" s="46">
        <v>120</v>
      </c>
      <c r="E3644" s="24">
        <v>2087.2249999999999</v>
      </c>
      <c r="F3644" s="19">
        <f t="shared" si="168"/>
        <v>250467</v>
      </c>
      <c r="G3644" s="119">
        <v>1170</v>
      </c>
      <c r="H3644" s="26">
        <v>1424.8948717948717</v>
      </c>
      <c r="I3644" s="115">
        <f t="shared" si="169"/>
        <v>1667127</v>
      </c>
      <c r="J3644" s="117">
        <v>2021</v>
      </c>
      <c r="K3644" s="139">
        <f t="shared" si="170"/>
        <v>1917594</v>
      </c>
    </row>
    <row r="3645" spans="2:11">
      <c r="B3645" s="137" t="s">
        <v>6239</v>
      </c>
      <c r="C3645" s="43" t="s">
        <v>1230</v>
      </c>
      <c r="D3645" s="46">
        <v>180</v>
      </c>
      <c r="E3645" s="24">
        <v>4250.9666666666662</v>
      </c>
      <c r="F3645" s="19">
        <f t="shared" si="168"/>
        <v>765173.99999999988</v>
      </c>
      <c r="G3645" s="119">
        <v>1755</v>
      </c>
      <c r="H3645" s="26">
        <v>1388.5920227920228</v>
      </c>
      <c r="I3645" s="115">
        <f t="shared" si="169"/>
        <v>2436979</v>
      </c>
      <c r="J3645" s="117">
        <v>2021</v>
      </c>
      <c r="K3645" s="139">
        <f t="shared" si="170"/>
        <v>3202153</v>
      </c>
    </row>
    <row r="3646" spans="2:11">
      <c r="B3646" s="137" t="s">
        <v>6240</v>
      </c>
      <c r="C3646" s="43" t="s">
        <v>841</v>
      </c>
      <c r="D3646" s="46">
        <v>360</v>
      </c>
      <c r="E3646" s="24">
        <v>2604.5194444444446</v>
      </c>
      <c r="F3646" s="19">
        <f t="shared" si="168"/>
        <v>937627.00000000012</v>
      </c>
      <c r="G3646" s="119">
        <v>3510</v>
      </c>
      <c r="H3646" s="26">
        <v>124.82735042735042</v>
      </c>
      <c r="I3646" s="115">
        <f t="shared" si="169"/>
        <v>438144</v>
      </c>
      <c r="J3646" s="117">
        <v>2021</v>
      </c>
      <c r="K3646" s="139">
        <f t="shared" si="170"/>
        <v>1375771</v>
      </c>
    </row>
    <row r="3647" spans="2:11">
      <c r="B3647" s="137" t="s">
        <v>6241</v>
      </c>
      <c r="C3647" s="43" t="s">
        <v>3512</v>
      </c>
      <c r="D3647" s="46">
        <v>470</v>
      </c>
      <c r="E3647" s="24">
        <v>16883.710638297871</v>
      </c>
      <c r="F3647" s="19">
        <f t="shared" si="168"/>
        <v>7935343.9999999991</v>
      </c>
      <c r="G3647" s="119">
        <v>4582.5</v>
      </c>
      <c r="H3647" s="26">
        <v>0</v>
      </c>
      <c r="I3647" s="115">
        <f t="shared" si="169"/>
        <v>0</v>
      </c>
      <c r="J3647" s="117">
        <v>2021</v>
      </c>
      <c r="K3647" s="139">
        <f t="shared" si="170"/>
        <v>7935344</v>
      </c>
    </row>
    <row r="3648" spans="2:11">
      <c r="B3648" s="137" t="s">
        <v>3789</v>
      </c>
      <c r="C3648" s="43" t="s">
        <v>3512</v>
      </c>
      <c r="D3648" s="46">
        <v>180</v>
      </c>
      <c r="E3648" s="24">
        <v>8068.2611111111109</v>
      </c>
      <c r="F3648" s="19">
        <f t="shared" si="168"/>
        <v>1452287</v>
      </c>
      <c r="G3648" s="119">
        <v>1755</v>
      </c>
      <c r="H3648" s="26">
        <v>770.54301994302</v>
      </c>
      <c r="I3648" s="115">
        <f t="shared" si="169"/>
        <v>1352303</v>
      </c>
      <c r="J3648" s="117">
        <v>2021</v>
      </c>
      <c r="K3648" s="139">
        <f t="shared" si="170"/>
        <v>2804590</v>
      </c>
    </row>
    <row r="3649" spans="2:11">
      <c r="B3649" s="137" t="s">
        <v>3790</v>
      </c>
      <c r="C3649" s="43" t="s">
        <v>3512</v>
      </c>
      <c r="D3649" s="46">
        <v>180</v>
      </c>
      <c r="E3649" s="24">
        <v>8068.2611111111109</v>
      </c>
      <c r="F3649" s="19">
        <f t="shared" si="168"/>
        <v>1452287</v>
      </c>
      <c r="G3649" s="119">
        <v>1755</v>
      </c>
      <c r="H3649" s="26">
        <v>770.54301994302</v>
      </c>
      <c r="I3649" s="115">
        <f t="shared" si="169"/>
        <v>1352303</v>
      </c>
      <c r="J3649" s="117">
        <v>2021</v>
      </c>
      <c r="K3649" s="139">
        <f t="shared" si="170"/>
        <v>2804590</v>
      </c>
    </row>
    <row r="3650" spans="2:11">
      <c r="B3650" s="137" t="s">
        <v>3791</v>
      </c>
      <c r="C3650" s="43" t="s">
        <v>3512</v>
      </c>
      <c r="D3650" s="46">
        <v>180</v>
      </c>
      <c r="E3650" s="24">
        <v>8068.2611111111109</v>
      </c>
      <c r="F3650" s="19">
        <f t="shared" si="168"/>
        <v>1452287</v>
      </c>
      <c r="G3650" s="119">
        <v>1755</v>
      </c>
      <c r="H3650" s="26">
        <v>770.54301994302</v>
      </c>
      <c r="I3650" s="115">
        <f t="shared" si="169"/>
        <v>1352303</v>
      </c>
      <c r="J3650" s="117">
        <v>2021</v>
      </c>
      <c r="K3650" s="139">
        <f t="shared" si="170"/>
        <v>2804590</v>
      </c>
    </row>
    <row r="3651" spans="2:11">
      <c r="B3651" s="137" t="s">
        <v>3792</v>
      </c>
      <c r="C3651" s="43" t="s">
        <v>3512</v>
      </c>
      <c r="D3651" s="46">
        <v>230</v>
      </c>
      <c r="E3651" s="24">
        <v>8068.260869565217</v>
      </c>
      <c r="F3651" s="19">
        <f t="shared" si="168"/>
        <v>1855700</v>
      </c>
      <c r="G3651" s="119">
        <v>2243</v>
      </c>
      <c r="H3651" s="26">
        <v>770.37137761925987</v>
      </c>
      <c r="I3651" s="115">
        <f t="shared" si="169"/>
        <v>1727943</v>
      </c>
      <c r="J3651" s="117">
        <v>2021</v>
      </c>
      <c r="K3651" s="139">
        <f t="shared" si="170"/>
        <v>3583643</v>
      </c>
    </row>
    <row r="3652" spans="2:11">
      <c r="B3652" s="137" t="s">
        <v>2438</v>
      </c>
      <c r="C3652" s="43" t="s">
        <v>742</v>
      </c>
      <c r="D3652" s="46">
        <v>220</v>
      </c>
      <c r="E3652" s="24">
        <v>9628.7727272727279</v>
      </c>
      <c r="F3652" s="19">
        <f t="shared" si="168"/>
        <v>2118330</v>
      </c>
      <c r="G3652" s="119">
        <v>2376</v>
      </c>
      <c r="H3652" s="26">
        <v>780.47432659932656</v>
      </c>
      <c r="I3652" s="115">
        <f t="shared" si="169"/>
        <v>1854407</v>
      </c>
      <c r="J3652" s="117">
        <v>2021</v>
      </c>
      <c r="K3652" s="139">
        <f t="shared" si="170"/>
        <v>3972737</v>
      </c>
    </row>
    <row r="3653" spans="2:11">
      <c r="B3653" s="137" t="s">
        <v>2439</v>
      </c>
      <c r="C3653" s="43" t="s">
        <v>742</v>
      </c>
      <c r="D3653" s="46">
        <v>290</v>
      </c>
      <c r="E3653" s="24">
        <v>18594.337931034483</v>
      </c>
      <c r="F3653" s="19">
        <f t="shared" si="168"/>
        <v>5392358</v>
      </c>
      <c r="G3653" s="119">
        <v>3132</v>
      </c>
      <c r="H3653" s="26">
        <v>1127.846104725415</v>
      </c>
      <c r="I3653" s="115">
        <f t="shared" si="169"/>
        <v>3532413.9999999995</v>
      </c>
      <c r="J3653" s="117">
        <v>2021</v>
      </c>
      <c r="K3653" s="139">
        <f t="shared" si="170"/>
        <v>8924772</v>
      </c>
    </row>
    <row r="3654" spans="2:11">
      <c r="B3654" s="137" t="s">
        <v>2440</v>
      </c>
      <c r="C3654" s="43" t="s">
        <v>742</v>
      </c>
      <c r="D3654" s="46">
        <v>290</v>
      </c>
      <c r="E3654" s="24">
        <v>18594.337931034483</v>
      </c>
      <c r="F3654" s="19">
        <f t="shared" si="168"/>
        <v>5392358</v>
      </c>
      <c r="G3654" s="119">
        <v>3132</v>
      </c>
      <c r="H3654" s="26">
        <v>1127.846104725415</v>
      </c>
      <c r="I3654" s="115">
        <f t="shared" si="169"/>
        <v>3532413.9999999995</v>
      </c>
      <c r="J3654" s="117">
        <v>2021</v>
      </c>
      <c r="K3654" s="139">
        <f t="shared" si="170"/>
        <v>8924772</v>
      </c>
    </row>
    <row r="3655" spans="2:11">
      <c r="B3655" s="137" t="s">
        <v>2441</v>
      </c>
      <c r="C3655" s="43" t="s">
        <v>742</v>
      </c>
      <c r="D3655" s="46">
        <v>60</v>
      </c>
      <c r="E3655" s="24">
        <v>75390.350000000006</v>
      </c>
      <c r="F3655" s="19">
        <f t="shared" si="168"/>
        <v>4523421</v>
      </c>
      <c r="G3655" s="119">
        <v>585</v>
      </c>
      <c r="H3655" s="26">
        <v>3160.2598290598289</v>
      </c>
      <c r="I3655" s="115">
        <f t="shared" si="169"/>
        <v>1848752</v>
      </c>
      <c r="J3655" s="117">
        <v>2021</v>
      </c>
      <c r="K3655" s="139">
        <f t="shared" si="170"/>
        <v>6372173</v>
      </c>
    </row>
    <row r="3656" spans="2:11">
      <c r="B3656" s="137" t="s">
        <v>2442</v>
      </c>
      <c r="C3656" s="43" t="s">
        <v>742</v>
      </c>
      <c r="D3656" s="46">
        <v>190</v>
      </c>
      <c r="E3656" s="24">
        <v>84291.384210526317</v>
      </c>
      <c r="F3656" s="19">
        <f t="shared" si="168"/>
        <v>16015363</v>
      </c>
      <c r="G3656" s="119">
        <v>2052</v>
      </c>
      <c r="H3656" s="26">
        <v>1539.8664717348927</v>
      </c>
      <c r="I3656" s="115">
        <f t="shared" si="169"/>
        <v>3159806</v>
      </c>
      <c r="J3656" s="117">
        <v>2021</v>
      </c>
      <c r="K3656" s="139">
        <f t="shared" si="170"/>
        <v>19175169</v>
      </c>
    </row>
    <row r="3657" spans="2:11">
      <c r="B3657" s="137" t="s">
        <v>2443</v>
      </c>
      <c r="C3657" s="43" t="s">
        <v>742</v>
      </c>
      <c r="D3657" s="46">
        <v>60</v>
      </c>
      <c r="E3657" s="24">
        <v>75390.350000000006</v>
      </c>
      <c r="F3657" s="19">
        <f t="shared" si="168"/>
        <v>4523421</v>
      </c>
      <c r="G3657" s="119">
        <v>585</v>
      </c>
      <c r="H3657" s="26">
        <v>3160.2598290598289</v>
      </c>
      <c r="I3657" s="115">
        <f t="shared" si="169"/>
        <v>1848752</v>
      </c>
      <c r="J3657" s="117">
        <v>2021</v>
      </c>
      <c r="K3657" s="139">
        <f t="shared" si="170"/>
        <v>6372173</v>
      </c>
    </row>
    <row r="3658" spans="2:11">
      <c r="B3658" s="137" t="s">
        <v>3793</v>
      </c>
      <c r="C3658" s="43" t="s">
        <v>3512</v>
      </c>
      <c r="D3658" s="46">
        <v>100</v>
      </c>
      <c r="E3658" s="24">
        <v>8068.27</v>
      </c>
      <c r="F3658" s="19">
        <f t="shared" si="168"/>
        <v>806827</v>
      </c>
      <c r="G3658" s="119">
        <v>975</v>
      </c>
      <c r="H3658" s="26">
        <v>770.54256410256414</v>
      </c>
      <c r="I3658" s="115">
        <f t="shared" si="169"/>
        <v>751279</v>
      </c>
      <c r="J3658" s="117">
        <v>2021</v>
      </c>
      <c r="K3658" s="139">
        <f t="shared" si="170"/>
        <v>1558106</v>
      </c>
    </row>
    <row r="3659" spans="2:11">
      <c r="B3659" s="137" t="s">
        <v>3794</v>
      </c>
      <c r="C3659" s="43" t="s">
        <v>3512</v>
      </c>
      <c r="D3659" s="46">
        <v>100</v>
      </c>
      <c r="E3659" s="24">
        <v>8068.27</v>
      </c>
      <c r="F3659" s="19">
        <f t="shared" si="168"/>
        <v>806827</v>
      </c>
      <c r="G3659" s="119">
        <v>975</v>
      </c>
      <c r="H3659" s="26">
        <v>770.54256410256414</v>
      </c>
      <c r="I3659" s="115">
        <f t="shared" si="169"/>
        <v>751279</v>
      </c>
      <c r="J3659" s="117">
        <v>2021</v>
      </c>
      <c r="K3659" s="139">
        <f t="shared" si="170"/>
        <v>1558106</v>
      </c>
    </row>
    <row r="3660" spans="2:11">
      <c r="B3660" s="137" t="s">
        <v>6242</v>
      </c>
      <c r="C3660" s="43" t="s">
        <v>3512</v>
      </c>
      <c r="D3660" s="46">
        <v>160</v>
      </c>
      <c r="E3660" s="24">
        <v>16883.712500000001</v>
      </c>
      <c r="F3660" s="19">
        <f t="shared" ref="F3660:F3723" si="171">IFERROR(D3660*E3660,0)</f>
        <v>2701394</v>
      </c>
      <c r="G3660" s="119">
        <v>3120</v>
      </c>
      <c r="H3660" s="26">
        <v>0</v>
      </c>
      <c r="I3660" s="115">
        <f t="shared" ref="I3660:I3723" si="172">IFERROR(G3660*H3660,"")</f>
        <v>0</v>
      </c>
      <c r="J3660" s="117">
        <v>2021</v>
      </c>
      <c r="K3660" s="139">
        <f t="shared" ref="K3660:K3723" si="173">IFERROR(ROUND((F3660+I3660),0),0)</f>
        <v>2701394</v>
      </c>
    </row>
    <row r="3661" spans="2:11">
      <c r="B3661" s="137" t="s">
        <v>3795</v>
      </c>
      <c r="C3661" s="43" t="s">
        <v>3512</v>
      </c>
      <c r="D3661" s="46">
        <v>180</v>
      </c>
      <c r="E3661" s="24">
        <v>8068.2611111111109</v>
      </c>
      <c r="F3661" s="19">
        <f t="shared" si="171"/>
        <v>1452287</v>
      </c>
      <c r="G3661" s="119">
        <v>1755</v>
      </c>
      <c r="H3661" s="26">
        <v>770.54301994302</v>
      </c>
      <c r="I3661" s="115">
        <f t="shared" si="172"/>
        <v>1352303</v>
      </c>
      <c r="J3661" s="117">
        <v>2021</v>
      </c>
      <c r="K3661" s="139">
        <f t="shared" si="173"/>
        <v>2804590</v>
      </c>
    </row>
    <row r="3662" spans="2:11">
      <c r="B3662" s="137" t="s">
        <v>2444</v>
      </c>
      <c r="C3662" s="43" t="s">
        <v>742</v>
      </c>
      <c r="D3662" s="46">
        <v>200</v>
      </c>
      <c r="E3662" s="24">
        <v>30302.205000000002</v>
      </c>
      <c r="F3662" s="19">
        <f t="shared" si="171"/>
        <v>6060441</v>
      </c>
      <c r="G3662" s="119">
        <v>4320</v>
      </c>
      <c r="H3662" s="26">
        <v>1586.6451388888888</v>
      </c>
      <c r="I3662" s="115">
        <f t="shared" si="172"/>
        <v>6854307</v>
      </c>
      <c r="J3662" s="117">
        <v>2021</v>
      </c>
      <c r="K3662" s="139">
        <f t="shared" si="173"/>
        <v>12914748</v>
      </c>
    </row>
    <row r="3663" spans="2:11">
      <c r="B3663" s="137" t="s">
        <v>6243</v>
      </c>
      <c r="C3663" s="43" t="s">
        <v>742</v>
      </c>
      <c r="D3663" s="46">
        <v>180</v>
      </c>
      <c r="E3663" s="24">
        <v>42373.65</v>
      </c>
      <c r="F3663" s="19">
        <f t="shared" si="171"/>
        <v>7627257</v>
      </c>
      <c r="G3663" s="119">
        <v>3888</v>
      </c>
      <c r="H3663" s="26">
        <v>2713.0018004115227</v>
      </c>
      <c r="I3663" s="115">
        <f t="shared" si="172"/>
        <v>10548151</v>
      </c>
      <c r="J3663" s="117">
        <v>2021</v>
      </c>
      <c r="K3663" s="139">
        <f t="shared" si="173"/>
        <v>18175408</v>
      </c>
    </row>
    <row r="3664" spans="2:11">
      <c r="B3664" s="137" t="s">
        <v>2445</v>
      </c>
      <c r="C3664" s="43" t="s">
        <v>742</v>
      </c>
      <c r="D3664" s="46">
        <v>190</v>
      </c>
      <c r="E3664" s="24">
        <v>84291.384210526317</v>
      </c>
      <c r="F3664" s="19">
        <f t="shared" si="171"/>
        <v>16015363</v>
      </c>
      <c r="G3664" s="119">
        <v>2052</v>
      </c>
      <c r="H3664" s="26">
        <v>1539.8664717348927</v>
      </c>
      <c r="I3664" s="115">
        <f t="shared" si="172"/>
        <v>3159806</v>
      </c>
      <c r="J3664" s="117">
        <v>2021</v>
      </c>
      <c r="K3664" s="139">
        <f t="shared" si="173"/>
        <v>19175169</v>
      </c>
    </row>
    <row r="3665" spans="2:11">
      <c r="B3665" s="137" t="s">
        <v>2446</v>
      </c>
      <c r="C3665" s="43" t="s">
        <v>742</v>
      </c>
      <c r="D3665" s="46">
        <v>200</v>
      </c>
      <c r="E3665" s="24">
        <v>30302.205000000002</v>
      </c>
      <c r="F3665" s="19">
        <f t="shared" si="171"/>
        <v>6060441</v>
      </c>
      <c r="G3665" s="119">
        <v>4320</v>
      </c>
      <c r="H3665" s="26">
        <v>1586.6451388888888</v>
      </c>
      <c r="I3665" s="115">
        <f t="shared" si="172"/>
        <v>6854307</v>
      </c>
      <c r="J3665" s="117">
        <v>2021</v>
      </c>
      <c r="K3665" s="139">
        <f t="shared" si="173"/>
        <v>12914748</v>
      </c>
    </row>
    <row r="3666" spans="2:11">
      <c r="B3666" s="137" t="s">
        <v>2447</v>
      </c>
      <c r="C3666" s="43" t="s">
        <v>2448</v>
      </c>
      <c r="D3666" s="46">
        <v>470</v>
      </c>
      <c r="E3666" s="24">
        <v>2940.4723404255319</v>
      </c>
      <c r="F3666" s="19">
        <f t="shared" si="171"/>
        <v>1382022</v>
      </c>
      <c r="G3666" s="119">
        <v>4582.5</v>
      </c>
      <c r="H3666" s="26">
        <v>354.04451718494272</v>
      </c>
      <c r="I3666" s="115">
        <f t="shared" si="172"/>
        <v>1622409</v>
      </c>
      <c r="J3666" s="117">
        <v>2021</v>
      </c>
      <c r="K3666" s="139">
        <f t="shared" si="173"/>
        <v>3004431</v>
      </c>
    </row>
    <row r="3667" spans="2:11">
      <c r="B3667" s="137" t="s">
        <v>3796</v>
      </c>
      <c r="C3667" s="43" t="s">
        <v>3512</v>
      </c>
      <c r="D3667" s="46">
        <v>130</v>
      </c>
      <c r="E3667" s="24">
        <v>6388.0538461538463</v>
      </c>
      <c r="F3667" s="19">
        <f t="shared" si="171"/>
        <v>830447</v>
      </c>
      <c r="G3667" s="119">
        <v>1268</v>
      </c>
      <c r="H3667" s="26">
        <v>602.03943217665619</v>
      </c>
      <c r="I3667" s="115">
        <f t="shared" si="172"/>
        <v>763386</v>
      </c>
      <c r="J3667" s="117">
        <v>2021</v>
      </c>
      <c r="K3667" s="139">
        <f t="shared" si="173"/>
        <v>1593833</v>
      </c>
    </row>
    <row r="3668" spans="2:11">
      <c r="B3668" s="137" t="s">
        <v>2449</v>
      </c>
      <c r="C3668" s="43" t="s">
        <v>2448</v>
      </c>
      <c r="D3668" s="46">
        <v>470</v>
      </c>
      <c r="E3668" s="24">
        <v>2940.4723404255319</v>
      </c>
      <c r="F3668" s="19">
        <f t="shared" si="171"/>
        <v>1382022</v>
      </c>
      <c r="G3668" s="119">
        <v>4582.5</v>
      </c>
      <c r="H3668" s="26">
        <v>354.04451718494272</v>
      </c>
      <c r="I3668" s="115">
        <f t="shared" si="172"/>
        <v>1622409</v>
      </c>
      <c r="J3668" s="117">
        <v>2021</v>
      </c>
      <c r="K3668" s="139">
        <f t="shared" si="173"/>
        <v>3004431</v>
      </c>
    </row>
    <row r="3669" spans="2:11">
      <c r="B3669" s="137" t="s">
        <v>2450</v>
      </c>
      <c r="C3669" s="43" t="s">
        <v>2399</v>
      </c>
      <c r="D3669" s="46">
        <v>240</v>
      </c>
      <c r="E3669" s="24">
        <v>4414.7250000000004</v>
      </c>
      <c r="F3669" s="19">
        <f t="shared" si="171"/>
        <v>1059534</v>
      </c>
      <c r="G3669" s="119">
        <v>2340</v>
      </c>
      <c r="H3669" s="26">
        <v>393.24914529914531</v>
      </c>
      <c r="I3669" s="115">
        <f t="shared" si="172"/>
        <v>920203</v>
      </c>
      <c r="J3669" s="117">
        <v>2021</v>
      </c>
      <c r="K3669" s="139">
        <f t="shared" si="173"/>
        <v>1979737</v>
      </c>
    </row>
    <row r="3670" spans="2:11">
      <c r="B3670" s="137" t="s">
        <v>6244</v>
      </c>
      <c r="C3670" s="43" t="s">
        <v>2399</v>
      </c>
      <c r="D3670" s="46">
        <v>600</v>
      </c>
      <c r="E3670" s="24">
        <v>4700.18</v>
      </c>
      <c r="F3670" s="19">
        <f t="shared" si="171"/>
        <v>2820108</v>
      </c>
      <c r="G3670" s="119">
        <v>5850</v>
      </c>
      <c r="H3670" s="26">
        <v>232.091452991453</v>
      </c>
      <c r="I3670" s="115">
        <f t="shared" si="172"/>
        <v>1357735</v>
      </c>
      <c r="J3670" s="117">
        <v>2021</v>
      </c>
      <c r="K3670" s="139">
        <f t="shared" si="173"/>
        <v>4177843</v>
      </c>
    </row>
    <row r="3671" spans="2:11">
      <c r="B3671" s="137" t="s">
        <v>2451</v>
      </c>
      <c r="C3671" s="43" t="s">
        <v>1708</v>
      </c>
      <c r="D3671" s="46">
        <v>350</v>
      </c>
      <c r="E3671" s="24">
        <v>2605.2485714285713</v>
      </c>
      <c r="F3671" s="19">
        <f t="shared" si="171"/>
        <v>911837</v>
      </c>
      <c r="G3671" s="119">
        <v>3780</v>
      </c>
      <c r="H3671" s="26">
        <v>131.93809523809523</v>
      </c>
      <c r="I3671" s="115">
        <f t="shared" si="172"/>
        <v>498725.99999999994</v>
      </c>
      <c r="J3671" s="117">
        <v>2021</v>
      </c>
      <c r="K3671" s="139">
        <f t="shared" si="173"/>
        <v>1410563</v>
      </c>
    </row>
    <row r="3672" spans="2:11">
      <c r="B3672" s="137" t="s">
        <v>2452</v>
      </c>
      <c r="C3672" s="43" t="s">
        <v>1708</v>
      </c>
      <c r="D3672" s="46">
        <v>110</v>
      </c>
      <c r="E3672" s="24">
        <v>20613.7</v>
      </c>
      <c r="F3672" s="19">
        <f t="shared" si="171"/>
        <v>2267507</v>
      </c>
      <c r="G3672" s="119">
        <v>2376</v>
      </c>
      <c r="H3672" s="26">
        <v>343.63047138047136</v>
      </c>
      <c r="I3672" s="115">
        <f t="shared" si="172"/>
        <v>816466</v>
      </c>
      <c r="J3672" s="117">
        <v>2021</v>
      </c>
      <c r="K3672" s="139">
        <f t="shared" si="173"/>
        <v>3083973</v>
      </c>
    </row>
    <row r="3673" spans="2:11">
      <c r="B3673" s="137" t="s">
        <v>2453</v>
      </c>
      <c r="C3673" s="43" t="s">
        <v>1708</v>
      </c>
      <c r="D3673" s="46">
        <v>350</v>
      </c>
      <c r="E3673" s="24">
        <v>2605.2485714285713</v>
      </c>
      <c r="F3673" s="19">
        <f t="shared" si="171"/>
        <v>911837</v>
      </c>
      <c r="G3673" s="119">
        <v>3780</v>
      </c>
      <c r="H3673" s="26">
        <v>131.93809523809523</v>
      </c>
      <c r="I3673" s="115">
        <f t="shared" si="172"/>
        <v>498725.99999999994</v>
      </c>
      <c r="J3673" s="117">
        <v>2021</v>
      </c>
      <c r="K3673" s="139">
        <f t="shared" si="173"/>
        <v>1410563</v>
      </c>
    </row>
    <row r="3674" spans="2:11">
      <c r="B3674" s="137" t="s">
        <v>2454</v>
      </c>
      <c r="C3674" s="43" t="s">
        <v>1708</v>
      </c>
      <c r="D3674" s="46">
        <v>60</v>
      </c>
      <c r="E3674" s="24">
        <v>2414.65</v>
      </c>
      <c r="F3674" s="19">
        <f t="shared" si="171"/>
        <v>144879</v>
      </c>
      <c r="G3674" s="119">
        <v>648</v>
      </c>
      <c r="H3674" s="26">
        <v>375.61574074074076</v>
      </c>
      <c r="I3674" s="115">
        <f t="shared" si="172"/>
        <v>243399</v>
      </c>
      <c r="J3674" s="117">
        <v>2021</v>
      </c>
      <c r="K3674" s="139">
        <f t="shared" si="173"/>
        <v>388278</v>
      </c>
    </row>
    <row r="3675" spans="2:11">
      <c r="B3675" s="137" t="s">
        <v>2455</v>
      </c>
      <c r="C3675" s="43" t="s">
        <v>1708</v>
      </c>
      <c r="D3675" s="46">
        <v>50</v>
      </c>
      <c r="E3675" s="24">
        <v>9544.7199999999993</v>
      </c>
      <c r="F3675" s="19">
        <f t="shared" si="171"/>
        <v>477235.99999999994</v>
      </c>
      <c r="G3675" s="119">
        <v>540</v>
      </c>
      <c r="H3675" s="26">
        <v>363.15185185185186</v>
      </c>
      <c r="I3675" s="115">
        <f t="shared" si="172"/>
        <v>196102</v>
      </c>
      <c r="J3675" s="117">
        <v>2021</v>
      </c>
      <c r="K3675" s="139">
        <f t="shared" si="173"/>
        <v>673338</v>
      </c>
    </row>
    <row r="3676" spans="2:11">
      <c r="B3676" s="137" t="s">
        <v>2456</v>
      </c>
      <c r="C3676" s="43" t="s">
        <v>1708</v>
      </c>
      <c r="D3676" s="46">
        <v>60</v>
      </c>
      <c r="E3676" s="24">
        <v>2414.65</v>
      </c>
      <c r="F3676" s="19">
        <f t="shared" si="171"/>
        <v>144879</v>
      </c>
      <c r="G3676" s="119">
        <v>648</v>
      </c>
      <c r="H3676" s="26">
        <v>375.61574074074076</v>
      </c>
      <c r="I3676" s="115">
        <f t="shared" si="172"/>
        <v>243399</v>
      </c>
      <c r="J3676" s="117">
        <v>2021</v>
      </c>
      <c r="K3676" s="139">
        <f t="shared" si="173"/>
        <v>388278</v>
      </c>
    </row>
    <row r="3677" spans="2:11">
      <c r="B3677" s="137" t="s">
        <v>2457</v>
      </c>
      <c r="C3677" s="43" t="s">
        <v>1708</v>
      </c>
      <c r="D3677" s="46">
        <v>50</v>
      </c>
      <c r="E3677" s="24">
        <v>5246.34</v>
      </c>
      <c r="F3677" s="19">
        <f t="shared" si="171"/>
        <v>262317</v>
      </c>
      <c r="G3677" s="119">
        <v>540</v>
      </c>
      <c r="H3677" s="26">
        <v>288.59629629629632</v>
      </c>
      <c r="I3677" s="115">
        <f t="shared" si="172"/>
        <v>155842</v>
      </c>
      <c r="J3677" s="117">
        <v>2021</v>
      </c>
      <c r="K3677" s="139">
        <f t="shared" si="173"/>
        <v>418159</v>
      </c>
    </row>
    <row r="3678" spans="2:11">
      <c r="B3678" s="137" t="s">
        <v>6245</v>
      </c>
      <c r="C3678" s="43" t="s">
        <v>1708</v>
      </c>
      <c r="D3678" s="46">
        <v>160</v>
      </c>
      <c r="E3678" s="24">
        <v>20536.737499999999</v>
      </c>
      <c r="F3678" s="19">
        <f t="shared" si="171"/>
        <v>3285878</v>
      </c>
      <c r="G3678" s="119">
        <v>1728</v>
      </c>
      <c r="H3678" s="26">
        <v>366.7662037037037</v>
      </c>
      <c r="I3678" s="115">
        <f t="shared" si="172"/>
        <v>633772</v>
      </c>
      <c r="J3678" s="117">
        <v>2021</v>
      </c>
      <c r="K3678" s="139">
        <f t="shared" si="173"/>
        <v>3919650</v>
      </c>
    </row>
    <row r="3679" spans="2:11">
      <c r="B3679" s="137" t="s">
        <v>2458</v>
      </c>
      <c r="C3679" s="43" t="s">
        <v>102</v>
      </c>
      <c r="D3679" s="46">
        <v>460</v>
      </c>
      <c r="E3679" s="24">
        <v>16197.180434782609</v>
      </c>
      <c r="F3679" s="19">
        <f t="shared" si="171"/>
        <v>7450703</v>
      </c>
      <c r="G3679" s="119">
        <v>4968</v>
      </c>
      <c r="H3679" s="26">
        <v>1402.0988325281803</v>
      </c>
      <c r="I3679" s="115">
        <f t="shared" si="172"/>
        <v>6965627</v>
      </c>
      <c r="J3679" s="117">
        <v>2021</v>
      </c>
      <c r="K3679" s="139">
        <f t="shared" si="173"/>
        <v>14416330</v>
      </c>
    </row>
    <row r="3680" spans="2:11">
      <c r="B3680" s="137" t="s">
        <v>2459</v>
      </c>
      <c r="C3680" s="43" t="s">
        <v>1708</v>
      </c>
      <c r="D3680" s="46">
        <v>140</v>
      </c>
      <c r="E3680" s="24">
        <v>7167.5857142857139</v>
      </c>
      <c r="F3680" s="19">
        <f t="shared" si="171"/>
        <v>1003462</v>
      </c>
      <c r="G3680" s="119">
        <v>1512</v>
      </c>
      <c r="H3680" s="26">
        <v>342.97685185185185</v>
      </c>
      <c r="I3680" s="115">
        <f t="shared" si="172"/>
        <v>518581</v>
      </c>
      <c r="J3680" s="117">
        <v>2021</v>
      </c>
      <c r="K3680" s="139">
        <f t="shared" si="173"/>
        <v>1522043</v>
      </c>
    </row>
    <row r="3681" spans="2:11">
      <c r="B3681" s="137" t="s">
        <v>2460</v>
      </c>
      <c r="C3681" s="43" t="s">
        <v>1708</v>
      </c>
      <c r="D3681" s="46">
        <v>140</v>
      </c>
      <c r="E3681" s="24">
        <v>7167.5857142857139</v>
      </c>
      <c r="F3681" s="19">
        <f t="shared" si="171"/>
        <v>1003462</v>
      </c>
      <c r="G3681" s="119">
        <v>1512</v>
      </c>
      <c r="H3681" s="26">
        <v>342.97685185185185</v>
      </c>
      <c r="I3681" s="115">
        <f t="shared" si="172"/>
        <v>518581</v>
      </c>
      <c r="J3681" s="117">
        <v>2021</v>
      </c>
      <c r="K3681" s="139">
        <f t="shared" si="173"/>
        <v>1522043</v>
      </c>
    </row>
    <row r="3682" spans="2:11">
      <c r="B3682" s="137" t="s">
        <v>6246</v>
      </c>
      <c r="C3682" s="43" t="s">
        <v>1708</v>
      </c>
      <c r="D3682" s="46">
        <v>270</v>
      </c>
      <c r="E3682" s="24">
        <v>6681.4962962962964</v>
      </c>
      <c r="F3682" s="19">
        <f t="shared" si="171"/>
        <v>1804004</v>
      </c>
      <c r="G3682" s="119">
        <v>2916</v>
      </c>
      <c r="H3682" s="26">
        <v>207.74485596707819</v>
      </c>
      <c r="I3682" s="115">
        <f t="shared" si="172"/>
        <v>605784</v>
      </c>
      <c r="J3682" s="117">
        <v>2021</v>
      </c>
      <c r="K3682" s="139">
        <f t="shared" si="173"/>
        <v>2409788</v>
      </c>
    </row>
    <row r="3683" spans="2:11">
      <c r="B3683" s="137" t="s">
        <v>3797</v>
      </c>
      <c r="C3683" s="43" t="s">
        <v>3512</v>
      </c>
      <c r="D3683" s="46">
        <v>130</v>
      </c>
      <c r="E3683" s="24">
        <v>6388.0538461538463</v>
      </c>
      <c r="F3683" s="19">
        <f t="shared" si="171"/>
        <v>830447</v>
      </c>
      <c r="G3683" s="119">
        <v>1268</v>
      </c>
      <c r="H3683" s="26">
        <v>602.03943217665619</v>
      </c>
      <c r="I3683" s="115">
        <f t="shared" si="172"/>
        <v>763386</v>
      </c>
      <c r="J3683" s="117">
        <v>2021</v>
      </c>
      <c r="K3683" s="139">
        <f t="shared" si="173"/>
        <v>1593833</v>
      </c>
    </row>
    <row r="3684" spans="2:11">
      <c r="B3684" s="137" t="s">
        <v>3798</v>
      </c>
      <c r="C3684" s="43" t="s">
        <v>3512</v>
      </c>
      <c r="D3684" s="46">
        <v>620</v>
      </c>
      <c r="E3684" s="24">
        <v>6388.0548387096778</v>
      </c>
      <c r="F3684" s="19">
        <f t="shared" si="171"/>
        <v>3960594.0000000005</v>
      </c>
      <c r="G3684" s="119">
        <v>6045</v>
      </c>
      <c r="H3684" s="26">
        <v>602.27675765095125</v>
      </c>
      <c r="I3684" s="115">
        <f t="shared" si="172"/>
        <v>3640763.0000000005</v>
      </c>
      <c r="J3684" s="117">
        <v>2021</v>
      </c>
      <c r="K3684" s="139">
        <f t="shared" si="173"/>
        <v>7601357</v>
      </c>
    </row>
    <row r="3685" spans="2:11">
      <c r="B3685" s="137" t="s">
        <v>3799</v>
      </c>
      <c r="C3685" s="43" t="s">
        <v>3512</v>
      </c>
      <c r="D3685" s="46">
        <v>340</v>
      </c>
      <c r="E3685" s="24">
        <v>8068.2617647058823</v>
      </c>
      <c r="F3685" s="19">
        <f t="shared" si="171"/>
        <v>2743209</v>
      </c>
      <c r="G3685" s="119">
        <v>3315</v>
      </c>
      <c r="H3685" s="26">
        <v>770.54298642533934</v>
      </c>
      <c r="I3685" s="115">
        <f t="shared" si="172"/>
        <v>2554350</v>
      </c>
      <c r="J3685" s="117">
        <v>2021</v>
      </c>
      <c r="K3685" s="139">
        <f t="shared" si="173"/>
        <v>5297559</v>
      </c>
    </row>
    <row r="3686" spans="2:11">
      <c r="B3686" s="137" t="s">
        <v>3800</v>
      </c>
      <c r="C3686" s="43" t="s">
        <v>3512</v>
      </c>
      <c r="D3686" s="46">
        <v>390</v>
      </c>
      <c r="E3686" s="24">
        <v>8068.2615384615383</v>
      </c>
      <c r="F3686" s="19">
        <f t="shared" si="171"/>
        <v>3146622</v>
      </c>
      <c r="G3686" s="119">
        <v>3803</v>
      </c>
      <c r="H3686" s="26">
        <v>770.44175650802003</v>
      </c>
      <c r="I3686" s="115">
        <f t="shared" si="172"/>
        <v>2929990</v>
      </c>
      <c r="J3686" s="117">
        <v>2021</v>
      </c>
      <c r="K3686" s="139">
        <f t="shared" si="173"/>
        <v>6076612</v>
      </c>
    </row>
    <row r="3687" spans="2:11">
      <c r="B3687" s="137" t="s">
        <v>2461</v>
      </c>
      <c r="C3687" s="43" t="s">
        <v>1708</v>
      </c>
      <c r="D3687" s="46">
        <v>200</v>
      </c>
      <c r="E3687" s="24">
        <v>5955.83</v>
      </c>
      <c r="F3687" s="19">
        <f t="shared" si="171"/>
        <v>1191166</v>
      </c>
      <c r="G3687" s="119">
        <v>4320</v>
      </c>
      <c r="H3687" s="26">
        <v>198.65462962962962</v>
      </c>
      <c r="I3687" s="115">
        <f t="shared" si="172"/>
        <v>858188</v>
      </c>
      <c r="J3687" s="117">
        <v>2021</v>
      </c>
      <c r="K3687" s="139">
        <f t="shared" si="173"/>
        <v>2049354</v>
      </c>
    </row>
    <row r="3688" spans="2:11">
      <c r="B3688" s="137" t="s">
        <v>6247</v>
      </c>
      <c r="C3688" s="43" t="s">
        <v>1708</v>
      </c>
      <c r="D3688" s="46">
        <v>260</v>
      </c>
      <c r="E3688" s="24">
        <v>5128.0538461538463</v>
      </c>
      <c r="F3688" s="19">
        <f t="shared" si="171"/>
        <v>1333294</v>
      </c>
      <c r="G3688" s="119">
        <v>5616</v>
      </c>
      <c r="H3688" s="26">
        <v>216.52831196581195</v>
      </c>
      <c r="I3688" s="115">
        <f t="shared" si="172"/>
        <v>1216023</v>
      </c>
      <c r="J3688" s="117">
        <v>2021</v>
      </c>
      <c r="K3688" s="139">
        <f t="shared" si="173"/>
        <v>2549317</v>
      </c>
    </row>
    <row r="3689" spans="2:11">
      <c r="B3689" s="137" t="s">
        <v>2462</v>
      </c>
      <c r="C3689" s="43" t="s">
        <v>1708</v>
      </c>
      <c r="D3689" s="46">
        <v>110</v>
      </c>
      <c r="E3689" s="24">
        <v>20613.7</v>
      </c>
      <c r="F3689" s="19">
        <f t="shared" si="171"/>
        <v>2267507</v>
      </c>
      <c r="G3689" s="119">
        <v>2376</v>
      </c>
      <c r="H3689" s="26">
        <v>343.63047138047136</v>
      </c>
      <c r="I3689" s="115">
        <f t="shared" si="172"/>
        <v>816466</v>
      </c>
      <c r="J3689" s="117">
        <v>2021</v>
      </c>
      <c r="K3689" s="139">
        <f t="shared" si="173"/>
        <v>3083973</v>
      </c>
    </row>
    <row r="3690" spans="2:11">
      <c r="B3690" s="137" t="s">
        <v>2463</v>
      </c>
      <c r="C3690" s="43" t="s">
        <v>1708</v>
      </c>
      <c r="D3690" s="46">
        <v>200</v>
      </c>
      <c r="E3690" s="24">
        <v>5955.83</v>
      </c>
      <c r="F3690" s="19">
        <f t="shared" si="171"/>
        <v>1191166</v>
      </c>
      <c r="G3690" s="119">
        <v>4320</v>
      </c>
      <c r="H3690" s="26">
        <v>198.65462962962962</v>
      </c>
      <c r="I3690" s="115">
        <f t="shared" si="172"/>
        <v>858188</v>
      </c>
      <c r="J3690" s="117">
        <v>2021</v>
      </c>
      <c r="K3690" s="139">
        <f t="shared" si="173"/>
        <v>2049354</v>
      </c>
    </row>
    <row r="3691" spans="2:11">
      <c r="B3691" s="137" t="s">
        <v>6248</v>
      </c>
      <c r="C3691" s="43" t="s">
        <v>3512</v>
      </c>
      <c r="D3691" s="46">
        <v>50</v>
      </c>
      <c r="E3691" s="24">
        <v>13506.96</v>
      </c>
      <c r="F3691" s="19">
        <f t="shared" si="171"/>
        <v>675348</v>
      </c>
      <c r="G3691" s="119">
        <v>975</v>
      </c>
      <c r="H3691" s="26">
        <v>0</v>
      </c>
      <c r="I3691" s="115">
        <f t="shared" si="172"/>
        <v>0</v>
      </c>
      <c r="J3691" s="117">
        <v>2021</v>
      </c>
      <c r="K3691" s="139">
        <f t="shared" si="173"/>
        <v>675348</v>
      </c>
    </row>
    <row r="3692" spans="2:11">
      <c r="B3692" s="137" t="s">
        <v>3801</v>
      </c>
      <c r="C3692" s="43" t="s">
        <v>3512</v>
      </c>
      <c r="D3692" s="46">
        <v>270</v>
      </c>
      <c r="E3692" s="24">
        <v>7212.4185185185188</v>
      </c>
      <c r="F3692" s="19">
        <f t="shared" si="171"/>
        <v>1947353</v>
      </c>
      <c r="G3692" s="119">
        <v>2444</v>
      </c>
      <c r="H3692" s="26">
        <v>831.42225859247139</v>
      </c>
      <c r="I3692" s="115">
        <f t="shared" si="172"/>
        <v>2031996</v>
      </c>
      <c r="J3692" s="117">
        <v>2021</v>
      </c>
      <c r="K3692" s="139">
        <f t="shared" si="173"/>
        <v>3979349</v>
      </c>
    </row>
    <row r="3693" spans="2:11">
      <c r="B3693" s="137" t="s">
        <v>3802</v>
      </c>
      <c r="C3693" s="43" t="s">
        <v>3512</v>
      </c>
      <c r="D3693" s="46">
        <v>110</v>
      </c>
      <c r="E3693" s="24">
        <v>7212.4181818181814</v>
      </c>
      <c r="F3693" s="19">
        <f t="shared" si="171"/>
        <v>793366</v>
      </c>
      <c r="G3693" s="119">
        <v>996</v>
      </c>
      <c r="H3693" s="26">
        <v>831.17469879518069</v>
      </c>
      <c r="I3693" s="115">
        <f t="shared" si="172"/>
        <v>827850</v>
      </c>
      <c r="J3693" s="117">
        <v>2021</v>
      </c>
      <c r="K3693" s="139">
        <f t="shared" si="173"/>
        <v>1621216</v>
      </c>
    </row>
    <row r="3694" spans="2:11">
      <c r="B3694" s="137" t="s">
        <v>3803</v>
      </c>
      <c r="C3694" s="43" t="s">
        <v>3512</v>
      </c>
      <c r="D3694" s="46">
        <v>310</v>
      </c>
      <c r="E3694" s="24">
        <v>8068.264516129032</v>
      </c>
      <c r="F3694" s="19">
        <f t="shared" si="171"/>
        <v>2501162</v>
      </c>
      <c r="G3694" s="119">
        <v>3023</v>
      </c>
      <c r="H3694" s="26">
        <v>770.41548130995704</v>
      </c>
      <c r="I3694" s="115">
        <f t="shared" si="172"/>
        <v>2328966</v>
      </c>
      <c r="J3694" s="117">
        <v>2021</v>
      </c>
      <c r="K3694" s="139">
        <f t="shared" si="173"/>
        <v>4830128</v>
      </c>
    </row>
    <row r="3695" spans="2:11">
      <c r="B3695" s="137" t="s">
        <v>3804</v>
      </c>
      <c r="C3695" s="43" t="s">
        <v>3512</v>
      </c>
      <c r="D3695" s="46">
        <v>60</v>
      </c>
      <c r="E3695" s="24">
        <v>9374.4166666666661</v>
      </c>
      <c r="F3695" s="19">
        <f t="shared" si="171"/>
        <v>562465</v>
      </c>
      <c r="G3695" s="119">
        <v>585</v>
      </c>
      <c r="H3695" s="26">
        <v>770.54358974358979</v>
      </c>
      <c r="I3695" s="115">
        <f t="shared" si="172"/>
        <v>450768</v>
      </c>
      <c r="J3695" s="117">
        <v>2021</v>
      </c>
      <c r="K3695" s="139">
        <f t="shared" si="173"/>
        <v>1013233</v>
      </c>
    </row>
    <row r="3696" spans="2:11">
      <c r="B3696" s="137" t="s">
        <v>3805</v>
      </c>
      <c r="C3696" s="43" t="s">
        <v>3512</v>
      </c>
      <c r="D3696" s="46">
        <v>80</v>
      </c>
      <c r="E3696" s="24">
        <v>6388.05</v>
      </c>
      <c r="F3696" s="19">
        <f t="shared" si="171"/>
        <v>511044</v>
      </c>
      <c r="G3696" s="119">
        <v>780</v>
      </c>
      <c r="H3696" s="26">
        <v>602.27692307692303</v>
      </c>
      <c r="I3696" s="115">
        <f t="shared" si="172"/>
        <v>469775.99999999994</v>
      </c>
      <c r="J3696" s="117">
        <v>2021</v>
      </c>
      <c r="K3696" s="139">
        <f t="shared" si="173"/>
        <v>980820</v>
      </c>
    </row>
    <row r="3697" spans="2:11">
      <c r="B3697" s="137" t="s">
        <v>3806</v>
      </c>
      <c r="C3697" s="43" t="s">
        <v>3512</v>
      </c>
      <c r="D3697" s="46">
        <v>820</v>
      </c>
      <c r="E3697" s="24">
        <v>6388.0536585365853</v>
      </c>
      <c r="F3697" s="19">
        <f t="shared" si="171"/>
        <v>5238204</v>
      </c>
      <c r="G3697" s="119">
        <v>7995</v>
      </c>
      <c r="H3697" s="26">
        <v>602.2767979987492</v>
      </c>
      <c r="I3697" s="115">
        <f t="shared" si="172"/>
        <v>4815203</v>
      </c>
      <c r="J3697" s="117">
        <v>2021</v>
      </c>
      <c r="K3697" s="139">
        <f t="shared" si="173"/>
        <v>10053407</v>
      </c>
    </row>
    <row r="3698" spans="2:11">
      <c r="B3698" s="137" t="s">
        <v>3807</v>
      </c>
      <c r="C3698" s="43" t="s">
        <v>3512</v>
      </c>
      <c r="D3698" s="46">
        <v>90</v>
      </c>
      <c r="E3698" s="24">
        <v>8068.2666666666664</v>
      </c>
      <c r="F3698" s="19">
        <f t="shared" si="171"/>
        <v>726144</v>
      </c>
      <c r="G3698" s="119">
        <v>878</v>
      </c>
      <c r="H3698" s="26">
        <v>770.10364464692486</v>
      </c>
      <c r="I3698" s="115">
        <f t="shared" si="172"/>
        <v>676151</v>
      </c>
      <c r="J3698" s="117">
        <v>2021</v>
      </c>
      <c r="K3698" s="139">
        <f t="shared" si="173"/>
        <v>1402295</v>
      </c>
    </row>
    <row r="3699" spans="2:11">
      <c r="B3699" s="137" t="s">
        <v>3808</v>
      </c>
      <c r="C3699" s="43" t="s">
        <v>3512</v>
      </c>
      <c r="D3699" s="46">
        <v>80</v>
      </c>
      <c r="E3699" s="24">
        <v>8068.2624999999998</v>
      </c>
      <c r="F3699" s="19">
        <f t="shared" si="171"/>
        <v>645461</v>
      </c>
      <c r="G3699" s="119">
        <v>780</v>
      </c>
      <c r="H3699" s="26">
        <v>770.54358974358979</v>
      </c>
      <c r="I3699" s="115">
        <f t="shared" si="172"/>
        <v>601024</v>
      </c>
      <c r="J3699" s="117">
        <v>2021</v>
      </c>
      <c r="K3699" s="139">
        <f t="shared" si="173"/>
        <v>1246485</v>
      </c>
    </row>
    <row r="3700" spans="2:11">
      <c r="B3700" s="137" t="s">
        <v>3809</v>
      </c>
      <c r="C3700" s="43" t="s">
        <v>3512</v>
      </c>
      <c r="D3700" s="46">
        <v>80</v>
      </c>
      <c r="E3700" s="24">
        <v>8068.2624999999998</v>
      </c>
      <c r="F3700" s="19">
        <f t="shared" si="171"/>
        <v>645461</v>
      </c>
      <c r="G3700" s="119">
        <v>780</v>
      </c>
      <c r="H3700" s="26">
        <v>770.54358974358979</v>
      </c>
      <c r="I3700" s="115">
        <f t="shared" si="172"/>
        <v>601024</v>
      </c>
      <c r="J3700" s="117">
        <v>2021</v>
      </c>
      <c r="K3700" s="139">
        <f t="shared" si="173"/>
        <v>1246485</v>
      </c>
    </row>
    <row r="3701" spans="2:11">
      <c r="B3701" s="137" t="s">
        <v>3810</v>
      </c>
      <c r="C3701" s="43" t="s">
        <v>3512</v>
      </c>
      <c r="D3701" s="46">
        <v>90</v>
      </c>
      <c r="E3701" s="24">
        <v>8068.2666666666664</v>
      </c>
      <c r="F3701" s="19">
        <f t="shared" si="171"/>
        <v>726144</v>
      </c>
      <c r="G3701" s="119">
        <v>878</v>
      </c>
      <c r="H3701" s="26">
        <v>770.10364464692486</v>
      </c>
      <c r="I3701" s="115">
        <f t="shared" si="172"/>
        <v>676151</v>
      </c>
      <c r="J3701" s="117">
        <v>2021</v>
      </c>
      <c r="K3701" s="139">
        <f t="shared" si="173"/>
        <v>1402295</v>
      </c>
    </row>
    <row r="3702" spans="2:11">
      <c r="B3702" s="137" t="s">
        <v>3811</v>
      </c>
      <c r="C3702" s="43" t="s">
        <v>3512</v>
      </c>
      <c r="D3702" s="46">
        <v>1120</v>
      </c>
      <c r="E3702" s="24">
        <v>8409.6919642857138</v>
      </c>
      <c r="F3702" s="19">
        <f t="shared" si="171"/>
        <v>9418855</v>
      </c>
      <c r="G3702" s="119">
        <v>10920</v>
      </c>
      <c r="H3702" s="26">
        <v>770.54304029304035</v>
      </c>
      <c r="I3702" s="115">
        <f t="shared" si="172"/>
        <v>8414330</v>
      </c>
      <c r="J3702" s="117">
        <v>2021</v>
      </c>
      <c r="K3702" s="139">
        <f t="shared" si="173"/>
        <v>17833185</v>
      </c>
    </row>
    <row r="3703" spans="2:11">
      <c r="B3703" s="137" t="s">
        <v>3812</v>
      </c>
      <c r="C3703" s="43" t="s">
        <v>3512</v>
      </c>
      <c r="D3703" s="46">
        <v>420</v>
      </c>
      <c r="E3703" s="24">
        <v>8068.2619047619046</v>
      </c>
      <c r="F3703" s="19">
        <f t="shared" si="171"/>
        <v>3388670</v>
      </c>
      <c r="G3703" s="119">
        <v>4095</v>
      </c>
      <c r="H3703" s="26">
        <v>770.5431013431014</v>
      </c>
      <c r="I3703" s="115">
        <f t="shared" si="172"/>
        <v>3155374</v>
      </c>
      <c r="J3703" s="117">
        <v>2021</v>
      </c>
      <c r="K3703" s="139">
        <f t="shared" si="173"/>
        <v>6544044</v>
      </c>
    </row>
    <row r="3704" spans="2:11">
      <c r="B3704" s="137" t="s">
        <v>3813</v>
      </c>
      <c r="C3704" s="43" t="s">
        <v>3512</v>
      </c>
      <c r="D3704" s="46">
        <v>250</v>
      </c>
      <c r="E3704" s="24">
        <v>11875.691999999999</v>
      </c>
      <c r="F3704" s="19">
        <f t="shared" si="171"/>
        <v>2968923</v>
      </c>
      <c r="G3704" s="119">
        <v>2438</v>
      </c>
      <c r="H3704" s="26">
        <v>602.15340442986053</v>
      </c>
      <c r="I3704" s="115">
        <f t="shared" si="172"/>
        <v>1468050</v>
      </c>
      <c r="J3704" s="117">
        <v>2021</v>
      </c>
      <c r="K3704" s="139">
        <f t="shared" si="173"/>
        <v>4436973</v>
      </c>
    </row>
    <row r="3705" spans="2:11">
      <c r="B3705" s="137" t="s">
        <v>3814</v>
      </c>
      <c r="C3705" s="43" t="s">
        <v>3512</v>
      </c>
      <c r="D3705" s="46">
        <v>250</v>
      </c>
      <c r="E3705" s="24">
        <v>8787.7639999999992</v>
      </c>
      <c r="F3705" s="19">
        <f t="shared" si="171"/>
        <v>2196941</v>
      </c>
      <c r="G3705" s="119">
        <v>2438</v>
      </c>
      <c r="H3705" s="26">
        <v>602.15340442986053</v>
      </c>
      <c r="I3705" s="115">
        <f t="shared" si="172"/>
        <v>1468050</v>
      </c>
      <c r="J3705" s="117">
        <v>2021</v>
      </c>
      <c r="K3705" s="139">
        <f t="shared" si="173"/>
        <v>3664991</v>
      </c>
    </row>
    <row r="3706" spans="2:11">
      <c r="B3706" s="137" t="s">
        <v>3815</v>
      </c>
      <c r="C3706" s="43" t="s">
        <v>3512</v>
      </c>
      <c r="D3706" s="46">
        <v>380</v>
      </c>
      <c r="E3706" s="24">
        <v>8068.2631578947367</v>
      </c>
      <c r="F3706" s="19">
        <f t="shared" si="171"/>
        <v>3065940</v>
      </c>
      <c r="G3706" s="119">
        <v>3705</v>
      </c>
      <c r="H3706" s="26">
        <v>770.54304993252367</v>
      </c>
      <c r="I3706" s="115">
        <f t="shared" si="172"/>
        <v>2854862</v>
      </c>
      <c r="J3706" s="117">
        <v>2021</v>
      </c>
      <c r="K3706" s="139">
        <f t="shared" si="173"/>
        <v>5920802</v>
      </c>
    </row>
    <row r="3707" spans="2:11">
      <c r="B3707" s="137" t="s">
        <v>3816</v>
      </c>
      <c r="C3707" s="43" t="s">
        <v>3512</v>
      </c>
      <c r="D3707" s="46">
        <v>400</v>
      </c>
      <c r="E3707" s="24">
        <v>8068.2624999999998</v>
      </c>
      <c r="F3707" s="19">
        <f t="shared" si="171"/>
        <v>3227305</v>
      </c>
      <c r="G3707" s="119">
        <v>3900</v>
      </c>
      <c r="H3707" s="26">
        <v>770.54307692307691</v>
      </c>
      <c r="I3707" s="115">
        <f t="shared" si="172"/>
        <v>3005118</v>
      </c>
      <c r="J3707" s="117">
        <v>2021</v>
      </c>
      <c r="K3707" s="139">
        <f t="shared" si="173"/>
        <v>6232423</v>
      </c>
    </row>
    <row r="3708" spans="2:11">
      <c r="B3708" s="137" t="s">
        <v>3817</v>
      </c>
      <c r="C3708" s="43" t="s">
        <v>3512</v>
      </c>
      <c r="D3708" s="46">
        <v>490</v>
      </c>
      <c r="E3708" s="24">
        <v>8068.2632653061228</v>
      </c>
      <c r="F3708" s="19">
        <f t="shared" si="171"/>
        <v>3953449</v>
      </c>
      <c r="G3708" s="119">
        <v>4778</v>
      </c>
      <c r="H3708" s="26">
        <v>770.46232733361239</v>
      </c>
      <c r="I3708" s="115">
        <f t="shared" si="172"/>
        <v>3681269</v>
      </c>
      <c r="J3708" s="117">
        <v>2021</v>
      </c>
      <c r="K3708" s="139">
        <f t="shared" si="173"/>
        <v>7634718</v>
      </c>
    </row>
    <row r="3709" spans="2:11">
      <c r="B3709" s="137" t="s">
        <v>3818</v>
      </c>
      <c r="C3709" s="43" t="s">
        <v>3512</v>
      </c>
      <c r="D3709" s="46">
        <v>400</v>
      </c>
      <c r="E3709" s="24">
        <v>8068.2624999999998</v>
      </c>
      <c r="F3709" s="19">
        <f t="shared" si="171"/>
        <v>3227305</v>
      </c>
      <c r="G3709" s="119">
        <v>3900</v>
      </c>
      <c r="H3709" s="26">
        <v>770.54307692307691</v>
      </c>
      <c r="I3709" s="115">
        <f t="shared" si="172"/>
        <v>3005118</v>
      </c>
      <c r="J3709" s="117">
        <v>2021</v>
      </c>
      <c r="K3709" s="139">
        <f t="shared" si="173"/>
        <v>6232423</v>
      </c>
    </row>
    <row r="3710" spans="2:11">
      <c r="B3710" s="137" t="s">
        <v>3819</v>
      </c>
      <c r="C3710" s="43" t="s">
        <v>3512</v>
      </c>
      <c r="D3710" s="46">
        <v>690</v>
      </c>
      <c r="E3710" s="24">
        <v>6388.0536231884062</v>
      </c>
      <c r="F3710" s="19">
        <f t="shared" si="171"/>
        <v>4407757</v>
      </c>
      <c r="G3710" s="119">
        <v>6728</v>
      </c>
      <c r="H3710" s="26">
        <v>602.23201545778829</v>
      </c>
      <c r="I3710" s="115">
        <f t="shared" si="172"/>
        <v>4051816.9999999995</v>
      </c>
      <c r="J3710" s="117">
        <v>2021</v>
      </c>
      <c r="K3710" s="139">
        <f t="shared" si="173"/>
        <v>8459574</v>
      </c>
    </row>
    <row r="3711" spans="2:11">
      <c r="B3711" s="137" t="s">
        <v>3820</v>
      </c>
      <c r="C3711" s="43" t="s">
        <v>3512</v>
      </c>
      <c r="D3711" s="46">
        <v>830</v>
      </c>
      <c r="E3711" s="24">
        <v>6388.0542168674701</v>
      </c>
      <c r="F3711" s="19">
        <f t="shared" si="171"/>
        <v>5302085</v>
      </c>
      <c r="G3711" s="119">
        <v>8093</v>
      </c>
      <c r="H3711" s="26">
        <v>602.23958976893607</v>
      </c>
      <c r="I3711" s="115">
        <f t="shared" si="172"/>
        <v>4873925</v>
      </c>
      <c r="J3711" s="117">
        <v>2021</v>
      </c>
      <c r="K3711" s="139">
        <f t="shared" si="173"/>
        <v>10176010</v>
      </c>
    </row>
    <row r="3712" spans="2:11">
      <c r="B3712" s="137" t="s">
        <v>3821</v>
      </c>
      <c r="C3712" s="43" t="s">
        <v>3512</v>
      </c>
      <c r="D3712" s="46">
        <v>460</v>
      </c>
      <c r="E3712" s="24">
        <v>8068.2630434782604</v>
      </c>
      <c r="F3712" s="19">
        <f t="shared" si="171"/>
        <v>3711401</v>
      </c>
      <c r="G3712" s="119">
        <v>4485</v>
      </c>
      <c r="H3712" s="26">
        <v>770.54292084726865</v>
      </c>
      <c r="I3712" s="115">
        <f t="shared" si="172"/>
        <v>3455885</v>
      </c>
      <c r="J3712" s="117">
        <v>2021</v>
      </c>
      <c r="K3712" s="139">
        <f t="shared" si="173"/>
        <v>7167286</v>
      </c>
    </row>
    <row r="3713" spans="2:11">
      <c r="B3713" s="137" t="s">
        <v>3822</v>
      </c>
      <c r="C3713" s="43" t="s">
        <v>3512</v>
      </c>
      <c r="D3713" s="46">
        <v>330</v>
      </c>
      <c r="E3713" s="24">
        <v>8068.2636363636366</v>
      </c>
      <c r="F3713" s="19">
        <f t="shared" si="171"/>
        <v>2662527</v>
      </c>
      <c r="G3713" s="119">
        <v>3218</v>
      </c>
      <c r="H3713" s="26">
        <v>770.42324425108768</v>
      </c>
      <c r="I3713" s="115">
        <f t="shared" si="172"/>
        <v>2479222</v>
      </c>
      <c r="J3713" s="117">
        <v>2021</v>
      </c>
      <c r="K3713" s="139">
        <f t="shared" si="173"/>
        <v>5141749</v>
      </c>
    </row>
    <row r="3714" spans="2:11">
      <c r="B3714" s="137" t="s">
        <v>3823</v>
      </c>
      <c r="C3714" s="43" t="s">
        <v>3512</v>
      </c>
      <c r="D3714" s="46">
        <v>560</v>
      </c>
      <c r="E3714" s="24">
        <v>8469.942857142858</v>
      </c>
      <c r="F3714" s="19">
        <f t="shared" si="171"/>
        <v>4743168</v>
      </c>
      <c r="G3714" s="119">
        <v>5460</v>
      </c>
      <c r="H3714" s="26">
        <v>602.27673992673988</v>
      </c>
      <c r="I3714" s="115">
        <f t="shared" si="172"/>
        <v>3288430.9999999995</v>
      </c>
      <c r="J3714" s="117">
        <v>2021</v>
      </c>
      <c r="K3714" s="139">
        <f t="shared" si="173"/>
        <v>8031599</v>
      </c>
    </row>
    <row r="3715" spans="2:11">
      <c r="B3715" s="137" t="s">
        <v>3824</v>
      </c>
      <c r="C3715" s="43" t="s">
        <v>3512</v>
      </c>
      <c r="D3715" s="46">
        <v>360</v>
      </c>
      <c r="E3715" s="24">
        <v>8068.2638888888887</v>
      </c>
      <c r="F3715" s="19">
        <f t="shared" si="171"/>
        <v>2904575</v>
      </c>
      <c r="G3715" s="119">
        <v>3510</v>
      </c>
      <c r="H3715" s="26">
        <v>770.54301994302</v>
      </c>
      <c r="I3715" s="115">
        <f t="shared" si="172"/>
        <v>2704606</v>
      </c>
      <c r="J3715" s="117">
        <v>2021</v>
      </c>
      <c r="K3715" s="139">
        <f t="shared" si="173"/>
        <v>5609181</v>
      </c>
    </row>
    <row r="3716" spans="2:11">
      <c r="B3716" s="137" t="s">
        <v>3825</v>
      </c>
      <c r="C3716" s="43" t="s">
        <v>3512</v>
      </c>
      <c r="D3716" s="46">
        <v>470</v>
      </c>
      <c r="E3716" s="24">
        <v>8068.2638297872336</v>
      </c>
      <c r="F3716" s="19">
        <f t="shared" si="171"/>
        <v>3792084</v>
      </c>
      <c r="G3716" s="119">
        <v>4583</v>
      </c>
      <c r="H3716" s="26">
        <v>770.45886973598078</v>
      </c>
      <c r="I3716" s="115">
        <f t="shared" si="172"/>
        <v>3531013</v>
      </c>
      <c r="J3716" s="117">
        <v>2021</v>
      </c>
      <c r="K3716" s="139">
        <f t="shared" si="173"/>
        <v>7323097</v>
      </c>
    </row>
    <row r="3717" spans="2:11">
      <c r="B3717" s="137" t="s">
        <v>3826</v>
      </c>
      <c r="C3717" s="43" t="s">
        <v>3512</v>
      </c>
      <c r="D3717" s="46">
        <v>30</v>
      </c>
      <c r="E3717" s="24">
        <v>9810.1333333333332</v>
      </c>
      <c r="F3717" s="19">
        <f t="shared" si="171"/>
        <v>294304</v>
      </c>
      <c r="G3717" s="119">
        <v>648</v>
      </c>
      <c r="H3717" s="26">
        <v>662.75925925925924</v>
      </c>
      <c r="I3717" s="115">
        <f t="shared" si="172"/>
        <v>429468</v>
      </c>
      <c r="J3717" s="117">
        <v>2021</v>
      </c>
      <c r="K3717" s="139">
        <f t="shared" si="173"/>
        <v>723772</v>
      </c>
    </row>
    <row r="3718" spans="2:11">
      <c r="B3718" s="137" t="s">
        <v>3827</v>
      </c>
      <c r="C3718" s="43" t="s">
        <v>3512</v>
      </c>
      <c r="D3718" s="46">
        <v>210</v>
      </c>
      <c r="E3718" s="24">
        <v>9810.109523809524</v>
      </c>
      <c r="F3718" s="19">
        <f t="shared" si="171"/>
        <v>2060123</v>
      </c>
      <c r="G3718" s="119">
        <v>4536</v>
      </c>
      <c r="H3718" s="26">
        <v>662.7599206349206</v>
      </c>
      <c r="I3718" s="115">
        <f t="shared" si="172"/>
        <v>3006279</v>
      </c>
      <c r="J3718" s="117">
        <v>2021</v>
      </c>
      <c r="K3718" s="139">
        <f t="shared" si="173"/>
        <v>5066402</v>
      </c>
    </row>
    <row r="3719" spans="2:11">
      <c r="B3719" s="137" t="s">
        <v>3828</v>
      </c>
      <c r="C3719" s="43" t="s">
        <v>3512</v>
      </c>
      <c r="D3719" s="46">
        <v>330</v>
      </c>
      <c r="E3719" s="24">
        <v>3663.3969696969698</v>
      </c>
      <c r="F3719" s="19">
        <f t="shared" si="171"/>
        <v>1208921</v>
      </c>
      <c r="G3719" s="119">
        <v>12078</v>
      </c>
      <c r="H3719" s="26">
        <v>211.18256333830104</v>
      </c>
      <c r="I3719" s="115">
        <f t="shared" si="172"/>
        <v>2550663</v>
      </c>
      <c r="J3719" s="117">
        <v>2021</v>
      </c>
      <c r="K3719" s="139">
        <f t="shared" si="173"/>
        <v>3759584</v>
      </c>
    </row>
    <row r="3720" spans="2:11">
      <c r="B3720" s="137" t="s">
        <v>3829</v>
      </c>
      <c r="C3720" s="43" t="s">
        <v>3512</v>
      </c>
      <c r="D3720" s="46">
        <v>1150</v>
      </c>
      <c r="E3720" s="24">
        <v>6388.0530434782613</v>
      </c>
      <c r="F3720" s="19">
        <f t="shared" si="171"/>
        <v>7346261.0000000009</v>
      </c>
      <c r="G3720" s="119">
        <v>11213</v>
      </c>
      <c r="H3720" s="26">
        <v>602.2499777044502</v>
      </c>
      <c r="I3720" s="115">
        <f t="shared" si="172"/>
        <v>6753029</v>
      </c>
      <c r="J3720" s="117">
        <v>2021</v>
      </c>
      <c r="K3720" s="139">
        <f t="shared" si="173"/>
        <v>14099290</v>
      </c>
    </row>
    <row r="3721" spans="2:11">
      <c r="B3721" s="137" t="s">
        <v>3830</v>
      </c>
      <c r="C3721" s="43" t="s">
        <v>3512</v>
      </c>
      <c r="D3721" s="46">
        <v>120</v>
      </c>
      <c r="E3721" s="24">
        <v>8068.2666666666664</v>
      </c>
      <c r="F3721" s="19">
        <f t="shared" si="171"/>
        <v>968192</v>
      </c>
      <c r="G3721" s="119">
        <v>1170</v>
      </c>
      <c r="H3721" s="26">
        <v>770.54273504273499</v>
      </c>
      <c r="I3721" s="115">
        <f t="shared" si="172"/>
        <v>901534.99999999988</v>
      </c>
      <c r="J3721" s="117">
        <v>2021</v>
      </c>
      <c r="K3721" s="139">
        <f t="shared" si="173"/>
        <v>1869727</v>
      </c>
    </row>
    <row r="3722" spans="2:11">
      <c r="B3722" s="137" t="s">
        <v>3831</v>
      </c>
      <c r="C3722" s="43" t="s">
        <v>3512</v>
      </c>
      <c r="D3722" s="46">
        <v>520</v>
      </c>
      <c r="E3722" s="24">
        <v>23900.525000000001</v>
      </c>
      <c r="F3722" s="19">
        <f t="shared" si="171"/>
        <v>12428273</v>
      </c>
      <c r="G3722" s="119">
        <v>5070</v>
      </c>
      <c r="H3722" s="26">
        <v>770.54299802761341</v>
      </c>
      <c r="I3722" s="115">
        <f t="shared" si="172"/>
        <v>3906653</v>
      </c>
      <c r="J3722" s="117">
        <v>2021</v>
      </c>
      <c r="K3722" s="139">
        <f t="shared" si="173"/>
        <v>16334926</v>
      </c>
    </row>
    <row r="3723" spans="2:11">
      <c r="B3723" s="137" t="s">
        <v>3832</v>
      </c>
      <c r="C3723" s="43" t="s">
        <v>3512</v>
      </c>
      <c r="D3723" s="46">
        <v>500</v>
      </c>
      <c r="E3723" s="24">
        <v>9810.11</v>
      </c>
      <c r="F3723" s="19">
        <f t="shared" si="171"/>
        <v>4905055</v>
      </c>
      <c r="G3723" s="119">
        <v>10800</v>
      </c>
      <c r="H3723" s="26">
        <v>662.75990740740735</v>
      </c>
      <c r="I3723" s="115">
        <f t="shared" si="172"/>
        <v>7157806.9999999991</v>
      </c>
      <c r="J3723" s="117">
        <v>2021</v>
      </c>
      <c r="K3723" s="139">
        <f t="shared" si="173"/>
        <v>12062862</v>
      </c>
    </row>
    <row r="3724" spans="2:11">
      <c r="B3724" s="137" t="s">
        <v>3833</v>
      </c>
      <c r="C3724" s="43" t="s">
        <v>3512</v>
      </c>
      <c r="D3724" s="46">
        <v>410</v>
      </c>
      <c r="E3724" s="24">
        <v>6522.1780487804881</v>
      </c>
      <c r="F3724" s="19">
        <f t="shared" ref="F3724:F3787" si="174">IFERROR(D3724*E3724,0)</f>
        <v>2674093</v>
      </c>
      <c r="G3724" s="119">
        <v>3711</v>
      </c>
      <c r="H3724" s="26">
        <v>831.48019401778492</v>
      </c>
      <c r="I3724" s="115">
        <f t="shared" ref="I3724:I3787" si="175">IFERROR(G3724*H3724,"")</f>
        <v>3085623</v>
      </c>
      <c r="J3724" s="117">
        <v>2021</v>
      </c>
      <c r="K3724" s="139">
        <f t="shared" ref="K3724:K3787" si="176">IFERROR(ROUND((F3724+I3724),0),0)</f>
        <v>5759716</v>
      </c>
    </row>
    <row r="3725" spans="2:11">
      <c r="B3725" s="137" t="s">
        <v>3834</v>
      </c>
      <c r="C3725" s="43" t="s">
        <v>3512</v>
      </c>
      <c r="D3725" s="46">
        <v>670</v>
      </c>
      <c r="E3725" s="24">
        <v>6535.2671641791048</v>
      </c>
      <c r="F3725" s="19">
        <f t="shared" si="174"/>
        <v>4378629</v>
      </c>
      <c r="G3725" s="119">
        <v>6533</v>
      </c>
      <c r="H3725" s="26">
        <v>602.23067503444054</v>
      </c>
      <c r="I3725" s="115">
        <f t="shared" si="175"/>
        <v>3934373</v>
      </c>
      <c r="J3725" s="117">
        <v>2021</v>
      </c>
      <c r="K3725" s="139">
        <f t="shared" si="176"/>
        <v>8313002</v>
      </c>
    </row>
    <row r="3726" spans="2:11">
      <c r="B3726" s="137" t="s">
        <v>3835</v>
      </c>
      <c r="C3726" s="43" t="s">
        <v>3512</v>
      </c>
      <c r="D3726" s="46">
        <v>5830</v>
      </c>
      <c r="E3726" s="24">
        <v>6522.1771869639797</v>
      </c>
      <c r="F3726" s="19">
        <f t="shared" si="174"/>
        <v>38024293</v>
      </c>
      <c r="G3726" s="119">
        <v>52762</v>
      </c>
      <c r="H3726" s="26">
        <v>831.58439786209772</v>
      </c>
      <c r="I3726" s="115">
        <f t="shared" si="175"/>
        <v>43876056</v>
      </c>
      <c r="J3726" s="117">
        <v>2021</v>
      </c>
      <c r="K3726" s="139">
        <f t="shared" si="176"/>
        <v>81900349</v>
      </c>
    </row>
    <row r="3727" spans="2:11">
      <c r="B3727" s="137" t="s">
        <v>3836</v>
      </c>
      <c r="C3727" s="43" t="s">
        <v>3512</v>
      </c>
      <c r="D3727" s="46">
        <v>2520</v>
      </c>
      <c r="E3727" s="24">
        <v>6522.1773809523811</v>
      </c>
      <c r="F3727" s="19">
        <f t="shared" si="174"/>
        <v>16435887</v>
      </c>
      <c r="G3727" s="119">
        <v>22806</v>
      </c>
      <c r="H3727" s="26">
        <v>831.59225642374815</v>
      </c>
      <c r="I3727" s="115">
        <f t="shared" si="175"/>
        <v>18965293</v>
      </c>
      <c r="J3727" s="117">
        <v>2021</v>
      </c>
      <c r="K3727" s="139">
        <f t="shared" si="176"/>
        <v>35401180</v>
      </c>
    </row>
    <row r="3728" spans="2:11">
      <c r="B3728" s="137" t="s">
        <v>3837</v>
      </c>
      <c r="C3728" s="43" t="s">
        <v>3512</v>
      </c>
      <c r="D3728" s="46">
        <v>510</v>
      </c>
      <c r="E3728" s="24">
        <v>9810.1117647058818</v>
      </c>
      <c r="F3728" s="19">
        <f t="shared" si="174"/>
        <v>5003157</v>
      </c>
      <c r="G3728" s="119">
        <v>18666</v>
      </c>
      <c r="H3728" s="26">
        <v>391.13698703525125</v>
      </c>
      <c r="I3728" s="115">
        <f t="shared" si="175"/>
        <v>7300963</v>
      </c>
      <c r="J3728" s="117">
        <v>2021</v>
      </c>
      <c r="K3728" s="139">
        <f t="shared" si="176"/>
        <v>12304120</v>
      </c>
    </row>
    <row r="3729" spans="2:11">
      <c r="B3729" s="137" t="s">
        <v>6249</v>
      </c>
      <c r="C3729" s="43" t="s">
        <v>3512</v>
      </c>
      <c r="D3729" s="46">
        <v>80</v>
      </c>
      <c r="E3729" s="24">
        <v>13071.375</v>
      </c>
      <c r="F3729" s="19">
        <f t="shared" si="174"/>
        <v>1045710</v>
      </c>
      <c r="G3729" s="119">
        <v>1464</v>
      </c>
      <c r="H3729" s="26">
        <v>0</v>
      </c>
      <c r="I3729" s="115">
        <f t="shared" si="175"/>
        <v>0</v>
      </c>
      <c r="J3729" s="117">
        <v>2021</v>
      </c>
      <c r="K3729" s="139">
        <f t="shared" si="176"/>
        <v>1045710</v>
      </c>
    </row>
    <row r="3730" spans="2:11">
      <c r="B3730" s="137" t="s">
        <v>6250</v>
      </c>
      <c r="C3730" s="43" t="s">
        <v>3512</v>
      </c>
      <c r="D3730" s="46">
        <v>180</v>
      </c>
      <c r="E3730" s="24">
        <v>13071.377777777778</v>
      </c>
      <c r="F3730" s="19">
        <f t="shared" si="174"/>
        <v>2352848</v>
      </c>
      <c r="G3730" s="119">
        <v>6588</v>
      </c>
      <c r="H3730" s="26">
        <v>0</v>
      </c>
      <c r="I3730" s="115">
        <f t="shared" si="175"/>
        <v>0</v>
      </c>
      <c r="J3730" s="117">
        <v>2021</v>
      </c>
      <c r="K3730" s="139">
        <f t="shared" si="176"/>
        <v>2352848</v>
      </c>
    </row>
    <row r="3731" spans="2:11">
      <c r="B3731" s="137" t="s">
        <v>3838</v>
      </c>
      <c r="C3731" s="43" t="s">
        <v>3512</v>
      </c>
      <c r="D3731" s="46">
        <v>50</v>
      </c>
      <c r="E3731" s="24">
        <v>19566.52</v>
      </c>
      <c r="F3731" s="19">
        <f t="shared" si="174"/>
        <v>978326</v>
      </c>
      <c r="G3731" s="119">
        <v>1358</v>
      </c>
      <c r="H3731" s="26">
        <v>831.2864506627393</v>
      </c>
      <c r="I3731" s="115">
        <f t="shared" si="175"/>
        <v>1128887</v>
      </c>
      <c r="J3731" s="117">
        <v>2021</v>
      </c>
      <c r="K3731" s="139">
        <f t="shared" si="176"/>
        <v>2107213</v>
      </c>
    </row>
    <row r="3732" spans="2:11">
      <c r="B3732" s="137" t="s">
        <v>3839</v>
      </c>
      <c r="C3732" s="43" t="s">
        <v>3512</v>
      </c>
      <c r="D3732" s="46">
        <v>120</v>
      </c>
      <c r="E3732" s="24">
        <v>26088.708333333332</v>
      </c>
      <c r="F3732" s="19">
        <f t="shared" si="174"/>
        <v>3130645</v>
      </c>
      <c r="G3732" s="119">
        <v>4344</v>
      </c>
      <c r="H3732" s="26">
        <v>831.59231123388577</v>
      </c>
      <c r="I3732" s="115">
        <f t="shared" si="175"/>
        <v>3612437</v>
      </c>
      <c r="J3732" s="117">
        <v>2021</v>
      </c>
      <c r="K3732" s="139">
        <f t="shared" si="176"/>
        <v>6743082</v>
      </c>
    </row>
    <row r="3733" spans="2:11">
      <c r="B3733" s="137" t="s">
        <v>6251</v>
      </c>
      <c r="C3733" s="43" t="s">
        <v>3512</v>
      </c>
      <c r="D3733" s="46">
        <v>160</v>
      </c>
      <c r="E3733" s="24">
        <v>4084.8062500000001</v>
      </c>
      <c r="F3733" s="19">
        <f t="shared" si="174"/>
        <v>653569</v>
      </c>
      <c r="G3733" s="119">
        <v>8784</v>
      </c>
      <c r="H3733" s="26">
        <v>0</v>
      </c>
      <c r="I3733" s="115">
        <f t="shared" si="175"/>
        <v>0</v>
      </c>
      <c r="J3733" s="117">
        <v>2021</v>
      </c>
      <c r="K3733" s="139">
        <f t="shared" si="176"/>
        <v>653569</v>
      </c>
    </row>
    <row r="3734" spans="2:11">
      <c r="B3734" s="137" t="s">
        <v>6252</v>
      </c>
      <c r="C3734" s="43" t="s">
        <v>3512</v>
      </c>
      <c r="D3734" s="46">
        <v>160</v>
      </c>
      <c r="E3734" s="24">
        <v>1928.9312500000001</v>
      </c>
      <c r="F3734" s="19">
        <f t="shared" si="174"/>
        <v>308629</v>
      </c>
      <c r="G3734" s="119">
        <v>2928</v>
      </c>
      <c r="H3734" s="26">
        <v>0</v>
      </c>
      <c r="I3734" s="115">
        <f t="shared" si="175"/>
        <v>0</v>
      </c>
      <c r="J3734" s="117">
        <v>2021</v>
      </c>
      <c r="K3734" s="139">
        <f t="shared" si="176"/>
        <v>308629</v>
      </c>
    </row>
    <row r="3735" spans="2:11">
      <c r="B3735" s="137" t="s">
        <v>3840</v>
      </c>
      <c r="C3735" s="43" t="s">
        <v>3512</v>
      </c>
      <c r="D3735" s="46">
        <v>170</v>
      </c>
      <c r="E3735" s="24">
        <v>9810.1117647058818</v>
      </c>
      <c r="F3735" s="19">
        <f t="shared" si="174"/>
        <v>1667719</v>
      </c>
      <c r="G3735" s="119">
        <v>6222</v>
      </c>
      <c r="H3735" s="26">
        <v>391.13693346190934</v>
      </c>
      <c r="I3735" s="115">
        <f t="shared" si="175"/>
        <v>2433654</v>
      </c>
      <c r="J3735" s="117">
        <v>2021</v>
      </c>
      <c r="K3735" s="139">
        <f t="shared" si="176"/>
        <v>4101373</v>
      </c>
    </row>
    <row r="3736" spans="2:11">
      <c r="B3736" s="137" t="s">
        <v>3841</v>
      </c>
      <c r="C3736" s="43" t="s">
        <v>3512</v>
      </c>
      <c r="D3736" s="46">
        <v>180</v>
      </c>
      <c r="E3736" s="24">
        <v>19566.533333333333</v>
      </c>
      <c r="F3736" s="19">
        <f t="shared" si="174"/>
        <v>3521976</v>
      </c>
      <c r="G3736" s="119">
        <v>4887</v>
      </c>
      <c r="H3736" s="26">
        <v>831.59218334356456</v>
      </c>
      <c r="I3736" s="115">
        <f t="shared" si="175"/>
        <v>4063991</v>
      </c>
      <c r="J3736" s="117">
        <v>2021</v>
      </c>
      <c r="K3736" s="139">
        <f t="shared" si="176"/>
        <v>7585967</v>
      </c>
    </row>
    <row r="3737" spans="2:11">
      <c r="B3737" s="137" t="s">
        <v>3842</v>
      </c>
      <c r="C3737" s="43" t="s">
        <v>3512</v>
      </c>
      <c r="D3737" s="46">
        <v>190</v>
      </c>
      <c r="E3737" s="24">
        <v>19566.531578947368</v>
      </c>
      <c r="F3737" s="19">
        <f t="shared" si="174"/>
        <v>3717641</v>
      </c>
      <c r="G3737" s="119">
        <v>5159</v>
      </c>
      <c r="H3737" s="26">
        <v>831.51172707889123</v>
      </c>
      <c r="I3737" s="115">
        <f t="shared" si="175"/>
        <v>4289769</v>
      </c>
      <c r="J3737" s="117">
        <v>2021</v>
      </c>
      <c r="K3737" s="139">
        <f t="shared" si="176"/>
        <v>8007410</v>
      </c>
    </row>
    <row r="3738" spans="2:11">
      <c r="B3738" s="137" t="s">
        <v>3843</v>
      </c>
      <c r="C3738" s="43" t="s">
        <v>3512</v>
      </c>
      <c r="D3738" s="46">
        <v>30</v>
      </c>
      <c r="E3738" s="24">
        <v>14715.166666666666</v>
      </c>
      <c r="F3738" s="19">
        <f t="shared" si="174"/>
        <v>441455</v>
      </c>
      <c r="G3738" s="119">
        <v>1647</v>
      </c>
      <c r="H3738" s="26">
        <v>391.13721918639953</v>
      </c>
      <c r="I3738" s="115">
        <f t="shared" si="175"/>
        <v>644203</v>
      </c>
      <c r="J3738" s="117">
        <v>2021</v>
      </c>
      <c r="K3738" s="139">
        <f t="shared" si="176"/>
        <v>1085658</v>
      </c>
    </row>
    <row r="3739" spans="2:11">
      <c r="B3739" s="137" t="s">
        <v>6253</v>
      </c>
      <c r="C3739" s="43" t="s">
        <v>574</v>
      </c>
      <c r="D3739" s="46">
        <v>60</v>
      </c>
      <c r="E3739" s="24">
        <v>27264.799999999999</v>
      </c>
      <c r="F3739" s="19">
        <f t="shared" si="174"/>
        <v>1635888</v>
      </c>
      <c r="G3739" s="119">
        <v>1170</v>
      </c>
      <c r="H3739" s="26">
        <v>0</v>
      </c>
      <c r="I3739" s="115">
        <f t="shared" si="175"/>
        <v>0</v>
      </c>
      <c r="J3739" s="117">
        <v>2021</v>
      </c>
      <c r="K3739" s="139">
        <f t="shared" si="176"/>
        <v>1635888</v>
      </c>
    </row>
    <row r="3740" spans="2:11">
      <c r="B3740" s="137" t="s">
        <v>3844</v>
      </c>
      <c r="C3740" s="43" t="s">
        <v>3512</v>
      </c>
      <c r="D3740" s="46">
        <v>70</v>
      </c>
      <c r="E3740" s="24">
        <v>22493.557142857142</v>
      </c>
      <c r="F3740" s="19">
        <f t="shared" si="174"/>
        <v>1574549</v>
      </c>
      <c r="G3740" s="119">
        <v>1365</v>
      </c>
      <c r="H3740" s="26">
        <v>770.54285714285709</v>
      </c>
      <c r="I3740" s="115">
        <f t="shared" si="175"/>
        <v>1051791</v>
      </c>
      <c r="J3740" s="117">
        <v>2021</v>
      </c>
      <c r="K3740" s="139">
        <f t="shared" si="176"/>
        <v>2626340</v>
      </c>
    </row>
    <row r="3741" spans="2:11">
      <c r="B3741" s="137" t="s">
        <v>6254</v>
      </c>
      <c r="C3741" s="43" t="s">
        <v>3512</v>
      </c>
      <c r="D3741" s="46">
        <v>190</v>
      </c>
      <c r="E3741" s="24">
        <v>12383.410526315789</v>
      </c>
      <c r="F3741" s="19">
        <f t="shared" si="174"/>
        <v>2352848</v>
      </c>
      <c r="G3741" s="119">
        <v>6954</v>
      </c>
      <c r="H3741" s="26">
        <v>0</v>
      </c>
      <c r="I3741" s="115">
        <f t="shared" si="175"/>
        <v>0</v>
      </c>
      <c r="J3741" s="117">
        <v>2021</v>
      </c>
      <c r="K3741" s="139">
        <f t="shared" si="176"/>
        <v>2352848</v>
      </c>
    </row>
    <row r="3742" spans="2:11">
      <c r="B3742" s="137" t="s">
        <v>6255</v>
      </c>
      <c r="C3742" s="43" t="s">
        <v>722</v>
      </c>
      <c r="D3742" s="46">
        <v>180</v>
      </c>
      <c r="E3742" s="24">
        <v>2287.0722222222221</v>
      </c>
      <c r="F3742" s="19">
        <f t="shared" si="174"/>
        <v>411673</v>
      </c>
      <c r="G3742" s="119">
        <v>6453</v>
      </c>
      <c r="H3742" s="26">
        <v>400.11312567797921</v>
      </c>
      <c r="I3742" s="115">
        <f t="shared" si="175"/>
        <v>2581930</v>
      </c>
      <c r="J3742" s="117">
        <v>2021</v>
      </c>
      <c r="K3742" s="139">
        <f t="shared" si="176"/>
        <v>2993603</v>
      </c>
    </row>
    <row r="3743" spans="2:11">
      <c r="B3743" s="137" t="s">
        <v>6256</v>
      </c>
      <c r="C3743" s="43" t="s">
        <v>722</v>
      </c>
      <c r="D3743" s="46">
        <v>100</v>
      </c>
      <c r="E3743" s="24">
        <v>17088.66</v>
      </c>
      <c r="F3743" s="19">
        <f t="shared" si="174"/>
        <v>1708866</v>
      </c>
      <c r="G3743" s="119">
        <v>2390</v>
      </c>
      <c r="H3743" s="26">
        <v>1675.7677824267782</v>
      </c>
      <c r="I3743" s="115">
        <f t="shared" si="175"/>
        <v>4005085</v>
      </c>
      <c r="J3743" s="117">
        <v>2021</v>
      </c>
      <c r="K3743" s="139">
        <f t="shared" si="176"/>
        <v>5713951</v>
      </c>
    </row>
    <row r="3744" spans="2:11">
      <c r="B3744" s="137" t="s">
        <v>6257</v>
      </c>
      <c r="C3744" s="43" t="s">
        <v>3512</v>
      </c>
      <c r="D3744" s="46">
        <v>50</v>
      </c>
      <c r="E3744" s="24">
        <v>13506.96</v>
      </c>
      <c r="F3744" s="19">
        <f t="shared" si="174"/>
        <v>675348</v>
      </c>
      <c r="G3744" s="119">
        <v>975</v>
      </c>
      <c r="H3744" s="26">
        <v>0</v>
      </c>
      <c r="I3744" s="115">
        <f t="shared" si="175"/>
        <v>0</v>
      </c>
      <c r="J3744" s="117">
        <v>2021</v>
      </c>
      <c r="K3744" s="139">
        <f t="shared" si="176"/>
        <v>675348</v>
      </c>
    </row>
    <row r="3745" spans="2:11">
      <c r="B3745" s="137" t="s">
        <v>6258</v>
      </c>
      <c r="C3745" s="43" t="s">
        <v>3512</v>
      </c>
      <c r="D3745" s="46">
        <v>200</v>
      </c>
      <c r="E3745" s="24">
        <v>16883.71</v>
      </c>
      <c r="F3745" s="19">
        <f t="shared" si="174"/>
        <v>3376742</v>
      </c>
      <c r="G3745" s="119">
        <v>3900</v>
      </c>
      <c r="H3745" s="26">
        <v>0</v>
      </c>
      <c r="I3745" s="115">
        <f t="shared" si="175"/>
        <v>0</v>
      </c>
      <c r="J3745" s="117">
        <v>2021</v>
      </c>
      <c r="K3745" s="139">
        <f t="shared" si="176"/>
        <v>3376742</v>
      </c>
    </row>
    <row r="3746" spans="2:11">
      <c r="B3746" s="137" t="s">
        <v>6259</v>
      </c>
      <c r="C3746" s="43" t="s">
        <v>3512</v>
      </c>
      <c r="D3746" s="46">
        <v>200</v>
      </c>
      <c r="E3746" s="24">
        <v>16883.71</v>
      </c>
      <c r="F3746" s="19">
        <f t="shared" si="174"/>
        <v>3376742</v>
      </c>
      <c r="G3746" s="119">
        <v>3900</v>
      </c>
      <c r="H3746" s="26">
        <v>0</v>
      </c>
      <c r="I3746" s="115">
        <f t="shared" si="175"/>
        <v>0</v>
      </c>
      <c r="J3746" s="117">
        <v>2021</v>
      </c>
      <c r="K3746" s="139">
        <f t="shared" si="176"/>
        <v>3376742</v>
      </c>
    </row>
    <row r="3747" spans="2:11">
      <c r="B3747" s="137" t="s">
        <v>6260</v>
      </c>
      <c r="C3747" s="43" t="s">
        <v>3512</v>
      </c>
      <c r="D3747" s="46">
        <v>140</v>
      </c>
      <c r="E3747" s="24">
        <v>16883.714285714286</v>
      </c>
      <c r="F3747" s="19">
        <f t="shared" si="174"/>
        <v>2363720</v>
      </c>
      <c r="G3747" s="119">
        <v>2730</v>
      </c>
      <c r="H3747" s="26">
        <v>0</v>
      </c>
      <c r="I3747" s="115">
        <f t="shared" si="175"/>
        <v>0</v>
      </c>
      <c r="J3747" s="117">
        <v>2021</v>
      </c>
      <c r="K3747" s="139">
        <f t="shared" si="176"/>
        <v>2363720</v>
      </c>
    </row>
    <row r="3748" spans="2:11">
      <c r="B3748" s="137" t="s">
        <v>3845</v>
      </c>
      <c r="C3748" s="43" t="s">
        <v>3512</v>
      </c>
      <c r="D3748" s="46">
        <v>380</v>
      </c>
      <c r="E3748" s="24">
        <v>8068.2631578947367</v>
      </c>
      <c r="F3748" s="19">
        <f t="shared" si="174"/>
        <v>3065940</v>
      </c>
      <c r="G3748" s="119">
        <v>3705</v>
      </c>
      <c r="H3748" s="26">
        <v>770.54304993252367</v>
      </c>
      <c r="I3748" s="115">
        <f t="shared" si="175"/>
        <v>2854862</v>
      </c>
      <c r="J3748" s="117">
        <v>2021</v>
      </c>
      <c r="K3748" s="139">
        <f t="shared" si="176"/>
        <v>5920802</v>
      </c>
    </row>
    <row r="3749" spans="2:11">
      <c r="B3749" s="137" t="s">
        <v>6261</v>
      </c>
      <c r="C3749" s="43" t="s">
        <v>3512</v>
      </c>
      <c r="D3749" s="46">
        <v>140</v>
      </c>
      <c r="E3749" s="24">
        <v>16883.714285714286</v>
      </c>
      <c r="F3749" s="19">
        <f t="shared" si="174"/>
        <v>2363720</v>
      </c>
      <c r="G3749" s="119">
        <v>2730</v>
      </c>
      <c r="H3749" s="26">
        <v>0</v>
      </c>
      <c r="I3749" s="115">
        <f t="shared" si="175"/>
        <v>0</v>
      </c>
      <c r="J3749" s="117">
        <v>2021</v>
      </c>
      <c r="K3749" s="139">
        <f t="shared" si="176"/>
        <v>2363720</v>
      </c>
    </row>
    <row r="3750" spans="2:11">
      <c r="B3750" s="137" t="s">
        <v>6262</v>
      </c>
      <c r="C3750" s="43" t="s">
        <v>3512</v>
      </c>
      <c r="D3750" s="46">
        <v>530</v>
      </c>
      <c r="E3750" s="24">
        <v>16883.711320754715</v>
      </c>
      <c r="F3750" s="19">
        <f t="shared" si="174"/>
        <v>8948367</v>
      </c>
      <c r="G3750" s="119">
        <v>5167.5</v>
      </c>
      <c r="H3750" s="26">
        <v>0</v>
      </c>
      <c r="I3750" s="115">
        <f t="shared" si="175"/>
        <v>0</v>
      </c>
      <c r="J3750" s="117">
        <v>2021</v>
      </c>
      <c r="K3750" s="139">
        <f t="shared" si="176"/>
        <v>8948367</v>
      </c>
    </row>
    <row r="3751" spans="2:11">
      <c r="B3751" s="137" t="s">
        <v>6263</v>
      </c>
      <c r="C3751" s="43" t="s">
        <v>3512</v>
      </c>
      <c r="D3751" s="46">
        <v>530</v>
      </c>
      <c r="E3751" s="24">
        <v>16883.711320754715</v>
      </c>
      <c r="F3751" s="19">
        <f t="shared" si="174"/>
        <v>8948367</v>
      </c>
      <c r="G3751" s="119">
        <v>5167.5</v>
      </c>
      <c r="H3751" s="26">
        <v>0</v>
      </c>
      <c r="I3751" s="115">
        <f t="shared" si="175"/>
        <v>0</v>
      </c>
      <c r="J3751" s="117">
        <v>2021</v>
      </c>
      <c r="K3751" s="139">
        <f t="shared" si="176"/>
        <v>8948367</v>
      </c>
    </row>
    <row r="3752" spans="2:11">
      <c r="B3752" s="137" t="s">
        <v>6264</v>
      </c>
      <c r="C3752" s="43" t="s">
        <v>3512</v>
      </c>
      <c r="D3752" s="46">
        <v>130</v>
      </c>
      <c r="E3752" s="24">
        <v>16883.707692307693</v>
      </c>
      <c r="F3752" s="19">
        <f t="shared" si="174"/>
        <v>2194882</v>
      </c>
      <c r="G3752" s="119">
        <v>1267.5</v>
      </c>
      <c r="H3752" s="26">
        <v>0</v>
      </c>
      <c r="I3752" s="115">
        <f t="shared" si="175"/>
        <v>0</v>
      </c>
      <c r="J3752" s="117">
        <v>2021</v>
      </c>
      <c r="K3752" s="139">
        <f t="shared" si="176"/>
        <v>2194882</v>
      </c>
    </row>
    <row r="3753" spans="2:11">
      <c r="B3753" s="137" t="s">
        <v>6265</v>
      </c>
      <c r="C3753" s="43" t="s">
        <v>3512</v>
      </c>
      <c r="D3753" s="46">
        <v>130</v>
      </c>
      <c r="E3753" s="24">
        <v>16883.707692307693</v>
      </c>
      <c r="F3753" s="19">
        <f t="shared" si="174"/>
        <v>2194882</v>
      </c>
      <c r="G3753" s="119">
        <v>1267.5</v>
      </c>
      <c r="H3753" s="26">
        <v>0</v>
      </c>
      <c r="I3753" s="115">
        <f t="shared" si="175"/>
        <v>0</v>
      </c>
      <c r="J3753" s="117">
        <v>2021</v>
      </c>
      <c r="K3753" s="139">
        <f t="shared" si="176"/>
        <v>2194882</v>
      </c>
    </row>
    <row r="3754" spans="2:11">
      <c r="B3754" s="137" t="s">
        <v>6266</v>
      </c>
      <c r="C3754" s="43" t="s">
        <v>3512</v>
      </c>
      <c r="D3754" s="46">
        <v>960</v>
      </c>
      <c r="E3754" s="24">
        <v>16883.711458333335</v>
      </c>
      <c r="F3754" s="19">
        <f t="shared" si="174"/>
        <v>16208363.000000002</v>
      </c>
      <c r="G3754" s="119">
        <v>9360</v>
      </c>
      <c r="H3754" s="26">
        <v>0</v>
      </c>
      <c r="I3754" s="115">
        <f t="shared" si="175"/>
        <v>0</v>
      </c>
      <c r="J3754" s="117">
        <v>2021</v>
      </c>
      <c r="K3754" s="139">
        <f t="shared" si="176"/>
        <v>16208363</v>
      </c>
    </row>
    <row r="3755" spans="2:11">
      <c r="B3755" s="137" t="s">
        <v>6267</v>
      </c>
      <c r="C3755" s="43" t="s">
        <v>3512</v>
      </c>
      <c r="D3755" s="46">
        <v>960</v>
      </c>
      <c r="E3755" s="24">
        <v>16883.711458333335</v>
      </c>
      <c r="F3755" s="19">
        <f t="shared" si="174"/>
        <v>16208363.000000002</v>
      </c>
      <c r="G3755" s="119">
        <v>9360</v>
      </c>
      <c r="H3755" s="26">
        <v>0</v>
      </c>
      <c r="I3755" s="115">
        <f t="shared" si="175"/>
        <v>0</v>
      </c>
      <c r="J3755" s="117">
        <v>2021</v>
      </c>
      <c r="K3755" s="139">
        <f t="shared" si="176"/>
        <v>16208363</v>
      </c>
    </row>
    <row r="3756" spans="2:11">
      <c r="B3756" s="137" t="s">
        <v>6268</v>
      </c>
      <c r="C3756" s="43" t="s">
        <v>3512</v>
      </c>
      <c r="D3756" s="46">
        <v>700</v>
      </c>
      <c r="E3756" s="24">
        <v>16883.711428571427</v>
      </c>
      <c r="F3756" s="19">
        <f t="shared" si="174"/>
        <v>11818597.999999998</v>
      </c>
      <c r="G3756" s="119">
        <v>6825</v>
      </c>
      <c r="H3756" s="26">
        <v>0</v>
      </c>
      <c r="I3756" s="115">
        <f t="shared" si="175"/>
        <v>0</v>
      </c>
      <c r="J3756" s="117">
        <v>2021</v>
      </c>
      <c r="K3756" s="139">
        <f t="shared" si="176"/>
        <v>11818598</v>
      </c>
    </row>
    <row r="3757" spans="2:11">
      <c r="B3757" s="137" t="s">
        <v>2466</v>
      </c>
      <c r="C3757" s="43" t="s">
        <v>2467</v>
      </c>
      <c r="D3757" s="46">
        <v>880</v>
      </c>
      <c r="E3757" s="24">
        <v>1171.7068181818181</v>
      </c>
      <c r="F3757" s="19">
        <f t="shared" si="174"/>
        <v>1031101.9999999999</v>
      </c>
      <c r="G3757" s="119">
        <v>8580</v>
      </c>
      <c r="H3757" s="26">
        <v>704.31130536130536</v>
      </c>
      <c r="I3757" s="115">
        <f t="shared" si="175"/>
        <v>6042991</v>
      </c>
      <c r="J3757" s="117">
        <v>2021</v>
      </c>
      <c r="K3757" s="139">
        <f t="shared" si="176"/>
        <v>7074093</v>
      </c>
    </row>
    <row r="3758" spans="2:11">
      <c r="B3758" s="137" t="s">
        <v>6269</v>
      </c>
      <c r="C3758" s="43" t="s">
        <v>3512</v>
      </c>
      <c r="D3758" s="46">
        <v>700</v>
      </c>
      <c r="E3758" s="24">
        <v>16883.711428571427</v>
      </c>
      <c r="F3758" s="19">
        <f t="shared" si="174"/>
        <v>11818597.999999998</v>
      </c>
      <c r="G3758" s="119">
        <v>6825</v>
      </c>
      <c r="H3758" s="26">
        <v>0</v>
      </c>
      <c r="I3758" s="115">
        <f t="shared" si="175"/>
        <v>0</v>
      </c>
      <c r="J3758" s="117">
        <v>2021</v>
      </c>
      <c r="K3758" s="139">
        <f t="shared" si="176"/>
        <v>11818598</v>
      </c>
    </row>
    <row r="3759" spans="2:11">
      <c r="B3759" s="137" t="s">
        <v>6270</v>
      </c>
      <c r="C3759" s="43" t="s">
        <v>3512</v>
      </c>
      <c r="D3759" s="46">
        <v>1320</v>
      </c>
      <c r="E3759" s="24">
        <v>16883.711363636365</v>
      </c>
      <c r="F3759" s="19">
        <f t="shared" si="174"/>
        <v>22286499</v>
      </c>
      <c r="G3759" s="119">
        <v>12870</v>
      </c>
      <c r="H3759" s="26">
        <v>0</v>
      </c>
      <c r="I3759" s="115">
        <f t="shared" si="175"/>
        <v>0</v>
      </c>
      <c r="J3759" s="117">
        <v>2021</v>
      </c>
      <c r="K3759" s="139">
        <f t="shared" si="176"/>
        <v>22286499</v>
      </c>
    </row>
    <row r="3760" spans="2:11">
      <c r="B3760" s="137" t="s">
        <v>2468</v>
      </c>
      <c r="C3760" s="43" t="s">
        <v>1696</v>
      </c>
      <c r="D3760" s="46">
        <v>510</v>
      </c>
      <c r="E3760" s="24">
        <v>4286.5686274509808</v>
      </c>
      <c r="F3760" s="19">
        <f t="shared" si="174"/>
        <v>2186150</v>
      </c>
      <c r="G3760" s="119">
        <v>4972.5</v>
      </c>
      <c r="H3760" s="26">
        <v>1001.9014580191051</v>
      </c>
      <c r="I3760" s="115">
        <f t="shared" si="175"/>
        <v>4981955</v>
      </c>
      <c r="J3760" s="117">
        <v>2021</v>
      </c>
      <c r="K3760" s="139">
        <f t="shared" si="176"/>
        <v>7168105</v>
      </c>
    </row>
    <row r="3761" spans="2:11">
      <c r="B3761" s="137" t="s">
        <v>6271</v>
      </c>
      <c r="C3761" s="43" t="s">
        <v>3512</v>
      </c>
      <c r="D3761" s="46">
        <v>1320</v>
      </c>
      <c r="E3761" s="24">
        <v>16883.711363636365</v>
      </c>
      <c r="F3761" s="19">
        <f t="shared" si="174"/>
        <v>22286499</v>
      </c>
      <c r="G3761" s="119">
        <v>12870</v>
      </c>
      <c r="H3761" s="26">
        <v>0</v>
      </c>
      <c r="I3761" s="115">
        <f t="shared" si="175"/>
        <v>0</v>
      </c>
      <c r="J3761" s="117">
        <v>2021</v>
      </c>
      <c r="K3761" s="139">
        <f t="shared" si="176"/>
        <v>22286499</v>
      </c>
    </row>
    <row r="3762" spans="2:11">
      <c r="B3762" s="137" t="s">
        <v>6272</v>
      </c>
      <c r="C3762" s="43" t="s">
        <v>2469</v>
      </c>
      <c r="D3762" s="46">
        <v>4800</v>
      </c>
      <c r="E3762" s="24">
        <v>233.39604166666666</v>
      </c>
      <c r="F3762" s="19">
        <f t="shared" si="174"/>
        <v>1120301</v>
      </c>
      <c r="G3762" s="119">
        <v>46800</v>
      </c>
      <c r="H3762" s="26">
        <v>81.618141025641023</v>
      </c>
      <c r="I3762" s="115">
        <f t="shared" si="175"/>
        <v>3819729</v>
      </c>
      <c r="J3762" s="117">
        <v>2021</v>
      </c>
      <c r="K3762" s="139">
        <f t="shared" si="176"/>
        <v>4940030</v>
      </c>
    </row>
    <row r="3763" spans="2:11">
      <c r="B3763" s="137" t="s">
        <v>2470</v>
      </c>
      <c r="C3763" s="43" t="s">
        <v>568</v>
      </c>
      <c r="D3763" s="46">
        <v>220</v>
      </c>
      <c r="E3763" s="24">
        <v>11851.122727272726</v>
      </c>
      <c r="F3763" s="19">
        <f t="shared" si="174"/>
        <v>2607247</v>
      </c>
      <c r="G3763" s="119">
        <v>2629</v>
      </c>
      <c r="H3763" s="26">
        <v>0</v>
      </c>
      <c r="I3763" s="115">
        <f t="shared" si="175"/>
        <v>0</v>
      </c>
      <c r="J3763" s="117">
        <v>2021</v>
      </c>
      <c r="K3763" s="139">
        <f t="shared" si="176"/>
        <v>2607247</v>
      </c>
    </row>
    <row r="3764" spans="2:11">
      <c r="B3764" s="137" t="s">
        <v>2471</v>
      </c>
      <c r="C3764" s="43" t="s">
        <v>568</v>
      </c>
      <c r="D3764" s="46">
        <v>230</v>
      </c>
      <c r="E3764" s="24">
        <v>5722.6826086956526</v>
      </c>
      <c r="F3764" s="19">
        <f t="shared" si="174"/>
        <v>1316217</v>
      </c>
      <c r="G3764" s="119">
        <v>2748.5</v>
      </c>
      <c r="H3764" s="26">
        <v>0</v>
      </c>
      <c r="I3764" s="115">
        <f t="shared" si="175"/>
        <v>0</v>
      </c>
      <c r="J3764" s="117">
        <v>2021</v>
      </c>
      <c r="K3764" s="139">
        <f t="shared" si="176"/>
        <v>1316217</v>
      </c>
    </row>
    <row r="3765" spans="2:11">
      <c r="B3765" s="137" t="s">
        <v>6273</v>
      </c>
      <c r="C3765" s="43" t="s">
        <v>1662</v>
      </c>
      <c r="D3765" s="46">
        <v>110</v>
      </c>
      <c r="E3765" s="24">
        <v>23623.4</v>
      </c>
      <c r="F3765" s="19">
        <f t="shared" si="174"/>
        <v>2598574</v>
      </c>
      <c r="G3765" s="119">
        <v>6512</v>
      </c>
      <c r="H3765" s="26">
        <v>0</v>
      </c>
      <c r="I3765" s="115">
        <f t="shared" si="175"/>
        <v>0</v>
      </c>
      <c r="J3765" s="117">
        <v>2021</v>
      </c>
      <c r="K3765" s="139">
        <f t="shared" si="176"/>
        <v>2598574</v>
      </c>
    </row>
    <row r="3766" spans="2:11">
      <c r="B3766" s="137" t="s">
        <v>2472</v>
      </c>
      <c r="C3766" s="43" t="s">
        <v>336</v>
      </c>
      <c r="D3766" s="46">
        <v>640</v>
      </c>
      <c r="E3766" s="24">
        <v>47769.803124999999</v>
      </c>
      <c r="F3766" s="19">
        <f t="shared" si="174"/>
        <v>30572674</v>
      </c>
      <c r="G3766" s="119">
        <v>6240</v>
      </c>
      <c r="H3766" s="26">
        <v>2057.8708333333334</v>
      </c>
      <c r="I3766" s="115">
        <f t="shared" si="175"/>
        <v>12841114</v>
      </c>
      <c r="J3766" s="117">
        <v>2021</v>
      </c>
      <c r="K3766" s="139">
        <f t="shared" si="176"/>
        <v>43413788</v>
      </c>
    </row>
    <row r="3767" spans="2:11">
      <c r="B3767" s="137" t="s">
        <v>2473</v>
      </c>
      <c r="C3767" s="43" t="s">
        <v>1668</v>
      </c>
      <c r="D3767" s="46">
        <v>210</v>
      </c>
      <c r="E3767" s="24">
        <v>5306.1523809523806</v>
      </c>
      <c r="F3767" s="19">
        <f t="shared" si="174"/>
        <v>1114292</v>
      </c>
      <c r="G3767" s="119">
        <v>2047.5</v>
      </c>
      <c r="H3767" s="26">
        <v>1548.6930402930402</v>
      </c>
      <c r="I3767" s="115">
        <f t="shared" si="175"/>
        <v>3170949</v>
      </c>
      <c r="J3767" s="117">
        <v>2021</v>
      </c>
      <c r="K3767" s="139">
        <f t="shared" si="176"/>
        <v>4285241</v>
      </c>
    </row>
    <row r="3768" spans="2:11">
      <c r="B3768" s="137" t="s">
        <v>2474</v>
      </c>
      <c r="C3768" s="43" t="s">
        <v>1668</v>
      </c>
      <c r="D3768" s="46">
        <v>90</v>
      </c>
      <c r="E3768" s="24">
        <v>40036.6</v>
      </c>
      <c r="F3768" s="19">
        <f t="shared" si="174"/>
        <v>3603294</v>
      </c>
      <c r="G3768" s="119">
        <v>877.5</v>
      </c>
      <c r="H3768" s="26">
        <v>6022.3202279202278</v>
      </c>
      <c r="I3768" s="115">
        <f t="shared" si="175"/>
        <v>5284586</v>
      </c>
      <c r="J3768" s="117">
        <v>2021</v>
      </c>
      <c r="K3768" s="139">
        <f t="shared" si="176"/>
        <v>8887880</v>
      </c>
    </row>
    <row r="3769" spans="2:11">
      <c r="B3769" s="137" t="s">
        <v>6274</v>
      </c>
      <c r="C3769" s="43" t="s">
        <v>2476</v>
      </c>
      <c r="D3769" s="46">
        <v>390</v>
      </c>
      <c r="E3769" s="24">
        <v>4023.4</v>
      </c>
      <c r="F3769" s="19">
        <f t="shared" si="174"/>
        <v>1569126</v>
      </c>
      <c r="G3769" s="119">
        <v>3802.5</v>
      </c>
      <c r="H3769" s="26">
        <v>2464.3755424063115</v>
      </c>
      <c r="I3769" s="115">
        <f t="shared" si="175"/>
        <v>9370788</v>
      </c>
      <c r="J3769" s="117">
        <v>2021</v>
      </c>
      <c r="K3769" s="139">
        <f t="shared" si="176"/>
        <v>10939914</v>
      </c>
    </row>
    <row r="3770" spans="2:11">
      <c r="B3770" s="137" t="s">
        <v>6275</v>
      </c>
      <c r="C3770" s="43" t="s">
        <v>2476</v>
      </c>
      <c r="D3770" s="46">
        <v>120</v>
      </c>
      <c r="E3770" s="24">
        <v>5302.9416666666666</v>
      </c>
      <c r="F3770" s="19">
        <f t="shared" si="174"/>
        <v>636353</v>
      </c>
      <c r="G3770" s="119">
        <v>1170</v>
      </c>
      <c r="H3770" s="26">
        <v>2421.9051282051282</v>
      </c>
      <c r="I3770" s="115">
        <f t="shared" si="175"/>
        <v>2833629</v>
      </c>
      <c r="J3770" s="117">
        <v>2021</v>
      </c>
      <c r="K3770" s="139">
        <f t="shared" si="176"/>
        <v>3469982</v>
      </c>
    </row>
    <row r="3771" spans="2:11">
      <c r="B3771" s="137" t="s">
        <v>2477</v>
      </c>
      <c r="C3771" s="43" t="s">
        <v>1868</v>
      </c>
      <c r="D3771" s="46">
        <v>110</v>
      </c>
      <c r="E3771" s="24">
        <v>9167</v>
      </c>
      <c r="F3771" s="19">
        <f t="shared" si="174"/>
        <v>1008370</v>
      </c>
      <c r="G3771" s="119">
        <v>1072.5</v>
      </c>
      <c r="H3771" s="26">
        <v>299.4032634032634</v>
      </c>
      <c r="I3771" s="115">
        <f t="shared" si="175"/>
        <v>321110</v>
      </c>
      <c r="J3771" s="117">
        <v>2021</v>
      </c>
      <c r="K3771" s="139">
        <f t="shared" si="176"/>
        <v>1329480</v>
      </c>
    </row>
    <row r="3772" spans="2:11">
      <c r="B3772" s="137" t="s">
        <v>6276</v>
      </c>
      <c r="C3772" s="43" t="s">
        <v>1868</v>
      </c>
      <c r="D3772" s="46">
        <v>100</v>
      </c>
      <c r="E3772" s="24">
        <v>22691.4</v>
      </c>
      <c r="F3772" s="19">
        <f t="shared" si="174"/>
        <v>2269140</v>
      </c>
      <c r="G3772" s="119">
        <v>975</v>
      </c>
      <c r="H3772" s="26">
        <v>225.07589743589745</v>
      </c>
      <c r="I3772" s="115">
        <f t="shared" si="175"/>
        <v>219449</v>
      </c>
      <c r="J3772" s="117">
        <v>2021</v>
      </c>
      <c r="K3772" s="139">
        <f t="shared" si="176"/>
        <v>2488589</v>
      </c>
    </row>
    <row r="3773" spans="2:11">
      <c r="B3773" s="137" t="s">
        <v>6277</v>
      </c>
      <c r="C3773" s="43" t="s">
        <v>2478</v>
      </c>
      <c r="D3773" s="46">
        <v>220</v>
      </c>
      <c r="E3773" s="24">
        <v>6478.8454545454542</v>
      </c>
      <c r="F3773" s="19">
        <f t="shared" si="174"/>
        <v>1425346</v>
      </c>
      <c r="G3773" s="119">
        <v>2145</v>
      </c>
      <c r="H3773" s="26">
        <v>1565.3995337995339</v>
      </c>
      <c r="I3773" s="115">
        <f t="shared" si="175"/>
        <v>3357782</v>
      </c>
      <c r="J3773" s="117">
        <v>2021</v>
      </c>
      <c r="K3773" s="139">
        <f t="shared" si="176"/>
        <v>4783128</v>
      </c>
    </row>
    <row r="3774" spans="2:11">
      <c r="B3774" s="137" t="s">
        <v>6278</v>
      </c>
      <c r="C3774" s="43" t="s">
        <v>2478</v>
      </c>
      <c r="D3774" s="46">
        <v>100</v>
      </c>
      <c r="E3774" s="24">
        <v>6702.17</v>
      </c>
      <c r="F3774" s="19">
        <f t="shared" si="174"/>
        <v>670217</v>
      </c>
      <c r="G3774" s="119">
        <v>975</v>
      </c>
      <c r="H3774" s="26">
        <v>2621.9517948717948</v>
      </c>
      <c r="I3774" s="115">
        <f t="shared" si="175"/>
        <v>2556403</v>
      </c>
      <c r="J3774" s="117">
        <v>2021</v>
      </c>
      <c r="K3774" s="139">
        <f t="shared" si="176"/>
        <v>3226620</v>
      </c>
    </row>
    <row r="3775" spans="2:11">
      <c r="B3775" s="137" t="s">
        <v>6279</v>
      </c>
      <c r="C3775" s="43" t="s">
        <v>389</v>
      </c>
      <c r="D3775" s="46">
        <v>220</v>
      </c>
      <c r="E3775" s="24">
        <v>5280.2363636363634</v>
      </c>
      <c r="F3775" s="19">
        <f t="shared" si="174"/>
        <v>1161652</v>
      </c>
      <c r="G3775" s="119">
        <v>2145</v>
      </c>
      <c r="H3775" s="26">
        <v>243.73146853146852</v>
      </c>
      <c r="I3775" s="115">
        <f t="shared" si="175"/>
        <v>522804</v>
      </c>
      <c r="J3775" s="117">
        <v>2021</v>
      </c>
      <c r="K3775" s="139">
        <f t="shared" si="176"/>
        <v>1684456</v>
      </c>
    </row>
    <row r="3776" spans="2:11">
      <c r="B3776" s="137" t="s">
        <v>6280</v>
      </c>
      <c r="C3776" s="43" t="s">
        <v>389</v>
      </c>
      <c r="D3776" s="46">
        <v>30</v>
      </c>
      <c r="E3776" s="24">
        <v>3300.3</v>
      </c>
      <c r="F3776" s="19">
        <f t="shared" si="174"/>
        <v>99009</v>
      </c>
      <c r="G3776" s="119">
        <v>292.5</v>
      </c>
      <c r="H3776" s="26">
        <v>537.06666666666672</v>
      </c>
      <c r="I3776" s="115">
        <f t="shared" si="175"/>
        <v>157092.00000000003</v>
      </c>
      <c r="J3776" s="117">
        <v>2021</v>
      </c>
      <c r="K3776" s="139">
        <f t="shared" si="176"/>
        <v>256101</v>
      </c>
    </row>
    <row r="3777" spans="2:11">
      <c r="B3777" s="137" t="s">
        <v>2479</v>
      </c>
      <c r="C3777" s="43" t="s">
        <v>895</v>
      </c>
      <c r="D3777" s="46">
        <v>220</v>
      </c>
      <c r="E3777" s="24">
        <v>11399.6</v>
      </c>
      <c r="F3777" s="19">
        <f t="shared" si="174"/>
        <v>2507912</v>
      </c>
      <c r="G3777" s="119">
        <v>3982</v>
      </c>
      <c r="H3777" s="26">
        <v>240.67478653942743</v>
      </c>
      <c r="I3777" s="115">
        <f t="shared" si="175"/>
        <v>958367</v>
      </c>
      <c r="J3777" s="117">
        <v>2021</v>
      </c>
      <c r="K3777" s="139">
        <f t="shared" si="176"/>
        <v>3466279</v>
      </c>
    </row>
    <row r="3778" spans="2:11">
      <c r="B3778" s="137" t="s">
        <v>6281</v>
      </c>
      <c r="C3778" s="43" t="s">
        <v>895</v>
      </c>
      <c r="D3778" s="46">
        <v>90</v>
      </c>
      <c r="E3778" s="24">
        <v>320000</v>
      </c>
      <c r="F3778" s="19">
        <f t="shared" si="174"/>
        <v>28800000</v>
      </c>
      <c r="G3778" s="119">
        <v>1629</v>
      </c>
      <c r="H3778" s="26">
        <v>0</v>
      </c>
      <c r="I3778" s="115">
        <f t="shared" si="175"/>
        <v>0</v>
      </c>
      <c r="J3778" s="117">
        <v>2021</v>
      </c>
      <c r="K3778" s="139">
        <f t="shared" si="176"/>
        <v>28800000</v>
      </c>
    </row>
    <row r="3779" spans="2:11">
      <c r="B3779" s="137" t="s">
        <v>2480</v>
      </c>
      <c r="C3779" s="43" t="s">
        <v>997</v>
      </c>
      <c r="D3779" s="46">
        <v>370</v>
      </c>
      <c r="E3779" s="24">
        <v>15875.4</v>
      </c>
      <c r="F3779" s="19">
        <f t="shared" si="174"/>
        <v>5873898</v>
      </c>
      <c r="G3779" s="119">
        <v>11988</v>
      </c>
      <c r="H3779" s="26">
        <v>154.56097764431098</v>
      </c>
      <c r="I3779" s="115">
        <f t="shared" si="175"/>
        <v>1852877</v>
      </c>
      <c r="J3779" s="117">
        <v>2021</v>
      </c>
      <c r="K3779" s="139">
        <f t="shared" si="176"/>
        <v>7726775</v>
      </c>
    </row>
    <row r="3780" spans="2:11">
      <c r="B3780" s="137" t="s">
        <v>6282</v>
      </c>
      <c r="C3780" s="43" t="s">
        <v>997</v>
      </c>
      <c r="D3780" s="46">
        <v>330</v>
      </c>
      <c r="E3780" s="24">
        <v>7738.9909090909086</v>
      </c>
      <c r="F3780" s="19">
        <f t="shared" si="174"/>
        <v>2553867</v>
      </c>
      <c r="G3780" s="119">
        <v>10692</v>
      </c>
      <c r="H3780" s="26">
        <v>142.71445940890385</v>
      </c>
      <c r="I3780" s="115">
        <f t="shared" si="175"/>
        <v>1525903</v>
      </c>
      <c r="J3780" s="117">
        <v>2021</v>
      </c>
      <c r="K3780" s="139">
        <f t="shared" si="176"/>
        <v>4079770</v>
      </c>
    </row>
    <row r="3781" spans="2:11">
      <c r="B3781" s="137" t="s">
        <v>2481</v>
      </c>
      <c r="C3781" s="43" t="s">
        <v>2243</v>
      </c>
      <c r="D3781" s="46">
        <v>990</v>
      </c>
      <c r="E3781" s="24">
        <v>2058.378787878788</v>
      </c>
      <c r="F3781" s="19">
        <f t="shared" si="174"/>
        <v>2037795</v>
      </c>
      <c r="G3781" s="119">
        <v>9652.5</v>
      </c>
      <c r="H3781" s="26">
        <v>214.16534576534576</v>
      </c>
      <c r="I3781" s="115">
        <f t="shared" si="175"/>
        <v>2067231</v>
      </c>
      <c r="J3781" s="117">
        <v>2021</v>
      </c>
      <c r="K3781" s="139">
        <f t="shared" si="176"/>
        <v>4105026</v>
      </c>
    </row>
    <row r="3782" spans="2:11">
      <c r="B3782" s="137" t="s">
        <v>2482</v>
      </c>
      <c r="C3782" s="43" t="s">
        <v>2346</v>
      </c>
      <c r="D3782" s="46">
        <v>80</v>
      </c>
      <c r="E3782" s="24">
        <v>17022.474999999999</v>
      </c>
      <c r="F3782" s="19">
        <f t="shared" si="174"/>
        <v>1361798</v>
      </c>
      <c r="G3782" s="119">
        <v>2868</v>
      </c>
      <c r="H3782" s="26">
        <v>0</v>
      </c>
      <c r="I3782" s="115">
        <f t="shared" si="175"/>
        <v>0</v>
      </c>
      <c r="J3782" s="117">
        <v>2021</v>
      </c>
      <c r="K3782" s="139">
        <f t="shared" si="176"/>
        <v>1361798</v>
      </c>
    </row>
    <row r="3783" spans="2:11">
      <c r="B3783" s="137" t="s">
        <v>6283</v>
      </c>
      <c r="C3783" s="43" t="s">
        <v>2346</v>
      </c>
      <c r="D3783" s="46">
        <v>70</v>
      </c>
      <c r="E3783" s="24">
        <v>7867.6857142857143</v>
      </c>
      <c r="F3783" s="19">
        <f t="shared" si="174"/>
        <v>550738</v>
      </c>
      <c r="G3783" s="119">
        <v>1673</v>
      </c>
      <c r="H3783" s="26">
        <v>0</v>
      </c>
      <c r="I3783" s="115">
        <f t="shared" si="175"/>
        <v>0</v>
      </c>
      <c r="J3783" s="117">
        <v>2021</v>
      </c>
      <c r="K3783" s="139">
        <f t="shared" si="176"/>
        <v>550738</v>
      </c>
    </row>
    <row r="3784" spans="2:11">
      <c r="B3784" s="137" t="s">
        <v>2483</v>
      </c>
      <c r="C3784" s="43" t="s">
        <v>564</v>
      </c>
      <c r="D3784" s="46">
        <v>30</v>
      </c>
      <c r="E3784" s="24">
        <v>37474.73333333333</v>
      </c>
      <c r="F3784" s="19">
        <f t="shared" si="174"/>
        <v>1124242</v>
      </c>
      <c r="G3784" s="119">
        <v>543</v>
      </c>
      <c r="H3784" s="26">
        <v>0</v>
      </c>
      <c r="I3784" s="115">
        <f t="shared" si="175"/>
        <v>0</v>
      </c>
      <c r="J3784" s="117">
        <v>2021</v>
      </c>
      <c r="K3784" s="139">
        <f t="shared" si="176"/>
        <v>1124242</v>
      </c>
    </row>
    <row r="3785" spans="2:11">
      <c r="B3785" s="137" t="s">
        <v>6284</v>
      </c>
      <c r="C3785" s="43" t="s">
        <v>564</v>
      </c>
      <c r="D3785" s="46">
        <v>70</v>
      </c>
      <c r="E3785" s="24">
        <v>12971.214285714286</v>
      </c>
      <c r="F3785" s="19">
        <f t="shared" si="174"/>
        <v>907985</v>
      </c>
      <c r="G3785" s="119">
        <v>633.5</v>
      </c>
      <c r="H3785" s="26">
        <v>0</v>
      </c>
      <c r="I3785" s="115">
        <f t="shared" si="175"/>
        <v>0</v>
      </c>
      <c r="J3785" s="117">
        <v>2021</v>
      </c>
      <c r="K3785" s="139">
        <f t="shared" si="176"/>
        <v>907985</v>
      </c>
    </row>
    <row r="3786" spans="2:11">
      <c r="B3786" s="137" t="s">
        <v>2484</v>
      </c>
      <c r="C3786" s="43" t="s">
        <v>629</v>
      </c>
      <c r="D3786" s="46">
        <v>70</v>
      </c>
      <c r="E3786" s="24">
        <v>14491.8</v>
      </c>
      <c r="F3786" s="19">
        <f t="shared" si="174"/>
        <v>1014426</v>
      </c>
      <c r="G3786" s="119">
        <v>1512</v>
      </c>
      <c r="H3786" s="26">
        <v>1394.2791005291006</v>
      </c>
      <c r="I3786" s="115">
        <f t="shared" si="175"/>
        <v>2108150</v>
      </c>
      <c r="J3786" s="117">
        <v>2021</v>
      </c>
      <c r="K3786" s="139">
        <f t="shared" si="176"/>
        <v>3122576</v>
      </c>
    </row>
    <row r="3787" spans="2:11">
      <c r="B3787" s="137" t="s">
        <v>6285</v>
      </c>
      <c r="C3787" s="43" t="s">
        <v>629</v>
      </c>
      <c r="D3787" s="46">
        <v>250</v>
      </c>
      <c r="E3787" s="24">
        <v>30267.955999999998</v>
      </c>
      <c r="F3787" s="19">
        <f t="shared" si="174"/>
        <v>7566989</v>
      </c>
      <c r="G3787" s="119">
        <v>5400</v>
      </c>
      <c r="H3787" s="26">
        <v>748.00462962962968</v>
      </c>
      <c r="I3787" s="115">
        <f t="shared" si="175"/>
        <v>4039225.0000000005</v>
      </c>
      <c r="J3787" s="117">
        <v>2021</v>
      </c>
      <c r="K3787" s="139">
        <f t="shared" si="176"/>
        <v>11606214</v>
      </c>
    </row>
    <row r="3788" spans="2:11">
      <c r="B3788" s="137" t="s">
        <v>3846</v>
      </c>
      <c r="C3788" s="43" t="s">
        <v>3512</v>
      </c>
      <c r="D3788" s="46">
        <v>370</v>
      </c>
      <c r="E3788" s="24">
        <v>6888.0378378378382</v>
      </c>
      <c r="F3788" s="19">
        <f t="shared" ref="F3788:F3851" si="177">IFERROR(D3788*E3788,0)</f>
        <v>2548574</v>
      </c>
      <c r="G3788" s="119">
        <v>6697</v>
      </c>
      <c r="H3788" s="26">
        <v>469.07152456323729</v>
      </c>
      <c r="I3788" s="115">
        <f t="shared" ref="I3788:I3851" si="178">IFERROR(G3788*H3788,"")</f>
        <v>3141372</v>
      </c>
      <c r="J3788" s="117">
        <v>2021</v>
      </c>
      <c r="K3788" s="139">
        <f t="shared" ref="K3788:K3851" si="179">IFERROR(ROUND((F3788+I3788),0),0)</f>
        <v>5689946</v>
      </c>
    </row>
    <row r="3789" spans="2:11">
      <c r="B3789" s="137" t="s">
        <v>2485</v>
      </c>
      <c r="C3789" s="43" t="s">
        <v>1002</v>
      </c>
      <c r="D3789" s="46">
        <v>1120</v>
      </c>
      <c r="E3789" s="24">
        <v>8888.0330357142866</v>
      </c>
      <c r="F3789" s="19">
        <f t="shared" si="177"/>
        <v>9954597.0000000019</v>
      </c>
      <c r="G3789" s="119">
        <v>10920</v>
      </c>
      <c r="H3789" s="26">
        <v>46.572435897435895</v>
      </c>
      <c r="I3789" s="115">
        <f t="shared" si="178"/>
        <v>508571</v>
      </c>
      <c r="J3789" s="117">
        <v>2021</v>
      </c>
      <c r="K3789" s="139">
        <f t="shared" si="179"/>
        <v>10463168</v>
      </c>
    </row>
    <row r="3790" spans="2:11">
      <c r="B3790" s="137" t="s">
        <v>2486</v>
      </c>
      <c r="C3790" s="43" t="s">
        <v>2487</v>
      </c>
      <c r="D3790" s="46">
        <v>2400</v>
      </c>
      <c r="E3790" s="24">
        <v>6707.0254166666664</v>
      </c>
      <c r="F3790" s="19">
        <f t="shared" si="177"/>
        <v>16096861</v>
      </c>
      <c r="G3790" s="119">
        <v>23400</v>
      </c>
      <c r="H3790" s="26">
        <v>82.092136752136753</v>
      </c>
      <c r="I3790" s="115">
        <f t="shared" si="178"/>
        <v>1920956</v>
      </c>
      <c r="J3790" s="117">
        <v>2021</v>
      </c>
      <c r="K3790" s="139">
        <f t="shared" si="179"/>
        <v>18017817</v>
      </c>
    </row>
    <row r="3791" spans="2:11">
      <c r="B3791" s="137" t="s">
        <v>6286</v>
      </c>
      <c r="C3791" s="43" t="s">
        <v>2488</v>
      </c>
      <c r="D3791" s="46">
        <v>970</v>
      </c>
      <c r="E3791" s="24">
        <v>8678.8195876288664</v>
      </c>
      <c r="F3791" s="19">
        <f t="shared" si="177"/>
        <v>8418455</v>
      </c>
      <c r="G3791" s="119">
        <v>9457.5</v>
      </c>
      <c r="H3791" s="26">
        <v>195.93021411578113</v>
      </c>
      <c r="I3791" s="115">
        <f t="shared" si="178"/>
        <v>1853010</v>
      </c>
      <c r="J3791" s="117">
        <v>2021</v>
      </c>
      <c r="K3791" s="139">
        <f t="shared" si="179"/>
        <v>10271465</v>
      </c>
    </row>
    <row r="3792" spans="2:11">
      <c r="B3792" s="137" t="s">
        <v>2489</v>
      </c>
      <c r="C3792" s="43" t="s">
        <v>1095</v>
      </c>
      <c r="D3792" s="46">
        <v>380</v>
      </c>
      <c r="E3792" s="24">
        <v>13011.8</v>
      </c>
      <c r="F3792" s="19">
        <f t="shared" si="177"/>
        <v>4944484</v>
      </c>
      <c r="G3792" s="119">
        <v>8208</v>
      </c>
      <c r="H3792" s="26">
        <v>159.52923976608187</v>
      </c>
      <c r="I3792" s="115">
        <f t="shared" si="178"/>
        <v>1309416</v>
      </c>
      <c r="J3792" s="117">
        <v>2021</v>
      </c>
      <c r="K3792" s="139">
        <f t="shared" si="179"/>
        <v>6253900</v>
      </c>
    </row>
    <row r="3793" spans="2:11">
      <c r="B3793" s="137" t="s">
        <v>2490</v>
      </c>
      <c r="C3793" s="43" t="s">
        <v>2491</v>
      </c>
      <c r="D3793" s="46">
        <v>2400</v>
      </c>
      <c r="E3793" s="24">
        <v>956.65250000000003</v>
      </c>
      <c r="F3793" s="19">
        <f t="shared" si="177"/>
        <v>2295966</v>
      </c>
      <c r="G3793" s="119">
        <v>23400</v>
      </c>
      <c r="H3793" s="26">
        <v>148.08517094017094</v>
      </c>
      <c r="I3793" s="115">
        <f t="shared" si="178"/>
        <v>3465193</v>
      </c>
      <c r="J3793" s="117">
        <v>2021</v>
      </c>
      <c r="K3793" s="139">
        <f t="shared" si="179"/>
        <v>5761159</v>
      </c>
    </row>
    <row r="3794" spans="2:11">
      <c r="B3794" s="137" t="s">
        <v>6287</v>
      </c>
      <c r="C3794" s="43" t="s">
        <v>1095</v>
      </c>
      <c r="D3794" s="46">
        <v>320</v>
      </c>
      <c r="E3794" s="24">
        <v>10446.481250000001</v>
      </c>
      <c r="F3794" s="19">
        <f t="shared" si="177"/>
        <v>3342874</v>
      </c>
      <c r="G3794" s="119">
        <v>6912</v>
      </c>
      <c r="H3794" s="26">
        <v>157.93663194444446</v>
      </c>
      <c r="I3794" s="115">
        <f t="shared" si="178"/>
        <v>1091658</v>
      </c>
      <c r="J3794" s="117">
        <v>2021</v>
      </c>
      <c r="K3794" s="139">
        <f t="shared" si="179"/>
        <v>4434532</v>
      </c>
    </row>
    <row r="3795" spans="2:11">
      <c r="B3795" s="137" t="s">
        <v>6288</v>
      </c>
      <c r="C3795" s="43" t="s">
        <v>121</v>
      </c>
      <c r="D3795" s="46">
        <v>360</v>
      </c>
      <c r="E3795" s="24">
        <v>2201.3972222222224</v>
      </c>
      <c r="F3795" s="19">
        <f t="shared" si="177"/>
        <v>792503</v>
      </c>
      <c r="G3795" s="119">
        <v>7776</v>
      </c>
      <c r="H3795" s="26">
        <v>225.54436728395061</v>
      </c>
      <c r="I3795" s="115">
        <f t="shared" si="178"/>
        <v>1753833</v>
      </c>
      <c r="J3795" s="117">
        <v>2021</v>
      </c>
      <c r="K3795" s="139">
        <f t="shared" si="179"/>
        <v>2546336</v>
      </c>
    </row>
    <row r="3796" spans="2:11">
      <c r="B3796" s="137" t="s">
        <v>3847</v>
      </c>
      <c r="C3796" s="43" t="s">
        <v>3512</v>
      </c>
      <c r="D3796" s="46">
        <v>110</v>
      </c>
      <c r="E3796" s="24">
        <v>4905.0545454545454</v>
      </c>
      <c r="F3796" s="19">
        <f t="shared" si="177"/>
        <v>539556</v>
      </c>
      <c r="G3796" s="119">
        <v>1188</v>
      </c>
      <c r="H3796" s="26">
        <v>662.76010101010104</v>
      </c>
      <c r="I3796" s="115">
        <f t="shared" si="178"/>
        <v>787359</v>
      </c>
      <c r="J3796" s="117">
        <v>2021</v>
      </c>
      <c r="K3796" s="139">
        <f t="shared" si="179"/>
        <v>1326915</v>
      </c>
    </row>
    <row r="3797" spans="2:11">
      <c r="B3797" s="137" t="s">
        <v>6289</v>
      </c>
      <c r="C3797" s="43" t="s">
        <v>1712</v>
      </c>
      <c r="D3797" s="46">
        <v>790</v>
      </c>
      <c r="E3797" s="24">
        <v>5088.9607594936706</v>
      </c>
      <c r="F3797" s="19">
        <f t="shared" si="177"/>
        <v>4020279</v>
      </c>
      <c r="G3797" s="119">
        <v>17064</v>
      </c>
      <c r="H3797" s="26">
        <v>514.84165494608533</v>
      </c>
      <c r="I3797" s="115">
        <f t="shared" si="178"/>
        <v>8785258</v>
      </c>
      <c r="J3797" s="117">
        <v>2021</v>
      </c>
      <c r="K3797" s="139">
        <f t="shared" si="179"/>
        <v>12805537</v>
      </c>
    </row>
    <row r="3798" spans="2:11">
      <c r="B3798" s="137" t="s">
        <v>2492</v>
      </c>
      <c r="C3798" s="43" t="s">
        <v>680</v>
      </c>
      <c r="D3798" s="46">
        <v>640</v>
      </c>
      <c r="E3798" s="24">
        <v>19279.417187499999</v>
      </c>
      <c r="F3798" s="19">
        <f t="shared" si="177"/>
        <v>12338827</v>
      </c>
      <c r="G3798" s="119">
        <v>5792</v>
      </c>
      <c r="H3798" s="26">
        <v>1149.7358425414366</v>
      </c>
      <c r="I3798" s="115">
        <f t="shared" si="178"/>
        <v>6659270.0000000009</v>
      </c>
      <c r="J3798" s="117">
        <v>2021</v>
      </c>
      <c r="K3798" s="139">
        <f t="shared" si="179"/>
        <v>18998097</v>
      </c>
    </row>
    <row r="3799" spans="2:11">
      <c r="B3799" s="137" t="s">
        <v>6290</v>
      </c>
      <c r="C3799" s="43" t="s">
        <v>2493</v>
      </c>
      <c r="D3799" s="46">
        <v>120</v>
      </c>
      <c r="E3799" s="24">
        <v>11001.825000000001</v>
      </c>
      <c r="F3799" s="19">
        <f t="shared" si="177"/>
        <v>1320219</v>
      </c>
      <c r="G3799" s="119">
        <v>2340</v>
      </c>
      <c r="H3799" s="26">
        <v>523.7880341880342</v>
      </c>
      <c r="I3799" s="115">
        <f t="shared" si="178"/>
        <v>1225664</v>
      </c>
      <c r="J3799" s="117">
        <v>2021</v>
      </c>
      <c r="K3799" s="139">
        <f t="shared" si="179"/>
        <v>2545883</v>
      </c>
    </row>
    <row r="3800" spans="2:11">
      <c r="B3800" s="137" t="s">
        <v>6291</v>
      </c>
      <c r="C3800" s="43" t="s">
        <v>888</v>
      </c>
      <c r="D3800" s="46">
        <v>130</v>
      </c>
      <c r="E3800" s="24">
        <v>108278.83076923077</v>
      </c>
      <c r="F3800" s="19">
        <f t="shared" si="177"/>
        <v>14076248</v>
      </c>
      <c r="G3800" s="119">
        <v>4758</v>
      </c>
      <c r="H3800" s="26">
        <v>6276.6658259773012</v>
      </c>
      <c r="I3800" s="115">
        <f t="shared" si="178"/>
        <v>29864376</v>
      </c>
      <c r="J3800" s="117">
        <v>2021</v>
      </c>
      <c r="K3800" s="139">
        <f t="shared" si="179"/>
        <v>43940624</v>
      </c>
    </row>
    <row r="3801" spans="2:11">
      <c r="B3801" s="137" t="s">
        <v>2494</v>
      </c>
      <c r="C3801" s="43" t="s">
        <v>882</v>
      </c>
      <c r="D3801" s="46">
        <v>590</v>
      </c>
      <c r="E3801" s="24">
        <v>7691.8237288135597</v>
      </c>
      <c r="F3801" s="19">
        <f t="shared" si="177"/>
        <v>4538176</v>
      </c>
      <c r="G3801" s="119">
        <v>5339.5</v>
      </c>
      <c r="H3801" s="26">
        <v>312.02097574679277</v>
      </c>
      <c r="I3801" s="115">
        <f t="shared" si="178"/>
        <v>1666036</v>
      </c>
      <c r="J3801" s="117">
        <v>2021</v>
      </c>
      <c r="K3801" s="139">
        <f t="shared" si="179"/>
        <v>6204212</v>
      </c>
    </row>
    <row r="3802" spans="2:11">
      <c r="B3802" s="137" t="s">
        <v>6292</v>
      </c>
      <c r="C3802" s="43" t="s">
        <v>882</v>
      </c>
      <c r="D3802" s="46">
        <v>330</v>
      </c>
      <c r="E3802" s="24">
        <v>3431</v>
      </c>
      <c r="F3802" s="19">
        <f t="shared" si="177"/>
        <v>1132230</v>
      </c>
      <c r="G3802" s="119">
        <v>2986.5</v>
      </c>
      <c r="H3802" s="26">
        <v>426.71320944249123</v>
      </c>
      <c r="I3802" s="115">
        <f t="shared" si="178"/>
        <v>1274379</v>
      </c>
      <c r="J3802" s="117">
        <v>2021</v>
      </c>
      <c r="K3802" s="139">
        <f t="shared" si="179"/>
        <v>2406609</v>
      </c>
    </row>
    <row r="3803" spans="2:11">
      <c r="B3803" s="137" t="s">
        <v>6293</v>
      </c>
      <c r="C3803" s="43" t="s">
        <v>3512</v>
      </c>
      <c r="D3803" s="46">
        <v>80</v>
      </c>
      <c r="E3803" s="24">
        <v>13071.375</v>
      </c>
      <c r="F3803" s="19">
        <f t="shared" si="177"/>
        <v>1045710</v>
      </c>
      <c r="G3803" s="119">
        <v>2928</v>
      </c>
      <c r="H3803" s="26">
        <v>0</v>
      </c>
      <c r="I3803" s="115">
        <f t="shared" si="178"/>
        <v>0</v>
      </c>
      <c r="J3803" s="117">
        <v>2021</v>
      </c>
      <c r="K3803" s="139">
        <f t="shared" si="179"/>
        <v>1045710</v>
      </c>
    </row>
    <row r="3804" spans="2:11">
      <c r="B3804" s="137" t="s">
        <v>2495</v>
      </c>
      <c r="C3804" s="43" t="s">
        <v>2496</v>
      </c>
      <c r="D3804" s="46">
        <v>2290</v>
      </c>
      <c r="E3804" s="24">
        <v>945.02838427947597</v>
      </c>
      <c r="F3804" s="19">
        <f t="shared" si="177"/>
        <v>2164115</v>
      </c>
      <c r="G3804" s="119">
        <v>22327.5</v>
      </c>
      <c r="H3804" s="26">
        <v>159.63587504198858</v>
      </c>
      <c r="I3804" s="115">
        <f t="shared" si="178"/>
        <v>3564270</v>
      </c>
      <c r="J3804" s="117">
        <v>2021</v>
      </c>
      <c r="K3804" s="139">
        <f t="shared" si="179"/>
        <v>5728385</v>
      </c>
    </row>
    <row r="3805" spans="2:11">
      <c r="B3805" s="137" t="s">
        <v>2497</v>
      </c>
      <c r="C3805" s="43" t="s">
        <v>2496</v>
      </c>
      <c r="D3805" s="46">
        <v>2290</v>
      </c>
      <c r="E3805" s="24">
        <v>945.02838427947597</v>
      </c>
      <c r="F3805" s="19">
        <f t="shared" si="177"/>
        <v>2164115</v>
      </c>
      <c r="G3805" s="119">
        <v>22327.5</v>
      </c>
      <c r="H3805" s="26">
        <v>159.63587504198858</v>
      </c>
      <c r="I3805" s="115">
        <f t="shared" si="178"/>
        <v>3564270</v>
      </c>
      <c r="J3805" s="117">
        <v>2021</v>
      </c>
      <c r="K3805" s="139">
        <f t="shared" si="179"/>
        <v>5728385</v>
      </c>
    </row>
    <row r="3806" spans="2:11">
      <c r="B3806" s="137" t="s">
        <v>3848</v>
      </c>
      <c r="C3806" s="43" t="s">
        <v>3512</v>
      </c>
      <c r="D3806" s="46">
        <v>920</v>
      </c>
      <c r="E3806" s="24">
        <v>6388.0532608695648</v>
      </c>
      <c r="F3806" s="19">
        <f t="shared" si="177"/>
        <v>5877009</v>
      </c>
      <c r="G3806" s="119">
        <v>8970</v>
      </c>
      <c r="H3806" s="26">
        <v>602.27681159420285</v>
      </c>
      <c r="I3806" s="115">
        <f t="shared" si="178"/>
        <v>5402423</v>
      </c>
      <c r="J3806" s="117">
        <v>2021</v>
      </c>
      <c r="K3806" s="139">
        <f t="shared" si="179"/>
        <v>11279432</v>
      </c>
    </row>
    <row r="3807" spans="2:11">
      <c r="B3807" s="137" t="s">
        <v>2499</v>
      </c>
      <c r="C3807" s="43" t="s">
        <v>1381</v>
      </c>
      <c r="D3807" s="46">
        <v>1470</v>
      </c>
      <c r="E3807" s="24">
        <v>1147.6183673469388</v>
      </c>
      <c r="F3807" s="19">
        <f t="shared" si="177"/>
        <v>1686999</v>
      </c>
      <c r="G3807" s="119">
        <v>14332.5</v>
      </c>
      <c r="H3807" s="26">
        <v>211.6892377463806</v>
      </c>
      <c r="I3807" s="115">
        <f t="shared" si="178"/>
        <v>3034036</v>
      </c>
      <c r="J3807" s="117">
        <v>2021</v>
      </c>
      <c r="K3807" s="139">
        <f t="shared" si="179"/>
        <v>4721035</v>
      </c>
    </row>
    <row r="3808" spans="2:11">
      <c r="B3808" s="137" t="s">
        <v>6294</v>
      </c>
      <c r="C3808" s="43" t="s">
        <v>2498</v>
      </c>
      <c r="D3808" s="46">
        <v>1210</v>
      </c>
      <c r="E3808" s="24">
        <v>430.0272727272727</v>
      </c>
      <c r="F3808" s="19">
        <f t="shared" si="177"/>
        <v>520332.99999999994</v>
      </c>
      <c r="G3808" s="119">
        <v>11797.5</v>
      </c>
      <c r="H3808" s="26">
        <v>159.47014197923289</v>
      </c>
      <c r="I3808" s="115">
        <f t="shared" si="178"/>
        <v>1881349</v>
      </c>
      <c r="J3808" s="117">
        <v>2021</v>
      </c>
      <c r="K3808" s="139">
        <f t="shared" si="179"/>
        <v>2401682</v>
      </c>
    </row>
    <row r="3809" spans="2:11">
      <c r="B3809" s="137" t="s">
        <v>3849</v>
      </c>
      <c r="C3809" s="43" t="s">
        <v>3512</v>
      </c>
      <c r="D3809" s="46">
        <v>530</v>
      </c>
      <c r="E3809" s="24">
        <v>6388.0547169811325</v>
      </c>
      <c r="F3809" s="19">
        <f t="shared" si="177"/>
        <v>3385669</v>
      </c>
      <c r="G3809" s="119">
        <v>5168</v>
      </c>
      <c r="H3809" s="26">
        <v>602.21845975232202</v>
      </c>
      <c r="I3809" s="115">
        <f t="shared" si="178"/>
        <v>3112265</v>
      </c>
      <c r="J3809" s="117">
        <v>2021</v>
      </c>
      <c r="K3809" s="139">
        <f t="shared" si="179"/>
        <v>6497934</v>
      </c>
    </row>
    <row r="3810" spans="2:11">
      <c r="B3810" s="137" t="s">
        <v>2500</v>
      </c>
      <c r="C3810" s="43" t="s">
        <v>1992</v>
      </c>
      <c r="D3810" s="46">
        <v>150</v>
      </c>
      <c r="E3810" s="24">
        <v>49060.4</v>
      </c>
      <c r="F3810" s="19">
        <f t="shared" si="177"/>
        <v>7359060</v>
      </c>
      <c r="G3810" s="119">
        <v>4072.5</v>
      </c>
      <c r="H3810" s="26">
        <v>0</v>
      </c>
      <c r="I3810" s="115">
        <f t="shared" si="178"/>
        <v>0</v>
      </c>
      <c r="J3810" s="117">
        <v>2021</v>
      </c>
      <c r="K3810" s="139">
        <f t="shared" si="179"/>
        <v>7359060</v>
      </c>
    </row>
    <row r="3811" spans="2:11">
      <c r="B3811" s="137" t="s">
        <v>6295</v>
      </c>
      <c r="C3811" s="43" t="s">
        <v>3512</v>
      </c>
      <c r="D3811" s="46">
        <v>30</v>
      </c>
      <c r="E3811" s="24">
        <v>13071.366666666667</v>
      </c>
      <c r="F3811" s="19">
        <f t="shared" si="177"/>
        <v>392141</v>
      </c>
      <c r="G3811" s="119">
        <v>549</v>
      </c>
      <c r="H3811" s="26">
        <v>0</v>
      </c>
      <c r="I3811" s="115">
        <f t="shared" si="178"/>
        <v>0</v>
      </c>
      <c r="J3811" s="117">
        <v>2021</v>
      </c>
      <c r="K3811" s="139">
        <f t="shared" si="179"/>
        <v>392141</v>
      </c>
    </row>
    <row r="3812" spans="2:11">
      <c r="B3812" s="137" t="s">
        <v>2501</v>
      </c>
      <c r="C3812" s="43" t="s">
        <v>1992</v>
      </c>
      <c r="D3812" s="46">
        <v>30</v>
      </c>
      <c r="E3812" s="24">
        <v>5529.9</v>
      </c>
      <c r="F3812" s="19">
        <f t="shared" si="177"/>
        <v>165897</v>
      </c>
      <c r="G3812" s="119">
        <v>1086</v>
      </c>
      <c r="H3812" s="26">
        <v>0</v>
      </c>
      <c r="I3812" s="115">
        <f t="shared" si="178"/>
        <v>0</v>
      </c>
      <c r="J3812" s="117">
        <v>2021</v>
      </c>
      <c r="K3812" s="139">
        <f t="shared" si="179"/>
        <v>165897</v>
      </c>
    </row>
    <row r="3813" spans="2:11">
      <c r="B3813" s="137" t="s">
        <v>6296</v>
      </c>
      <c r="C3813" s="43" t="s">
        <v>2502</v>
      </c>
      <c r="D3813" s="46">
        <v>130</v>
      </c>
      <c r="E3813" s="24">
        <v>9770.1615384615379</v>
      </c>
      <c r="F3813" s="19">
        <f t="shared" si="177"/>
        <v>1270121</v>
      </c>
      <c r="G3813" s="119">
        <v>4758</v>
      </c>
      <c r="H3813" s="26">
        <v>0</v>
      </c>
      <c r="I3813" s="115">
        <f t="shared" si="178"/>
        <v>0</v>
      </c>
      <c r="J3813" s="117">
        <v>2021</v>
      </c>
      <c r="K3813" s="139">
        <f t="shared" si="179"/>
        <v>1270121</v>
      </c>
    </row>
    <row r="3814" spans="2:11">
      <c r="B3814" s="137" t="s">
        <v>6297</v>
      </c>
      <c r="C3814" s="43" t="s">
        <v>3512</v>
      </c>
      <c r="D3814" s="46">
        <v>40</v>
      </c>
      <c r="E3814" s="24">
        <v>13071.375</v>
      </c>
      <c r="F3814" s="19">
        <f t="shared" si="177"/>
        <v>522855</v>
      </c>
      <c r="G3814" s="119">
        <v>1464</v>
      </c>
      <c r="H3814" s="26">
        <v>0</v>
      </c>
      <c r="I3814" s="115">
        <f t="shared" si="178"/>
        <v>0</v>
      </c>
      <c r="J3814" s="117">
        <v>2021</v>
      </c>
      <c r="K3814" s="139">
        <f t="shared" si="179"/>
        <v>522855</v>
      </c>
    </row>
    <row r="3815" spans="2:11">
      <c r="B3815" s="137" t="s">
        <v>6298</v>
      </c>
      <c r="C3815" s="43" t="s">
        <v>1680</v>
      </c>
      <c r="D3815" s="46">
        <v>40</v>
      </c>
      <c r="E3815" s="24">
        <v>13126.424999999999</v>
      </c>
      <c r="F3815" s="19">
        <f t="shared" si="177"/>
        <v>525057</v>
      </c>
      <c r="G3815" s="119">
        <v>2928</v>
      </c>
      <c r="H3815" s="26">
        <v>0</v>
      </c>
      <c r="I3815" s="115">
        <f t="shared" si="178"/>
        <v>0</v>
      </c>
      <c r="J3815" s="117">
        <v>2021</v>
      </c>
      <c r="K3815" s="139">
        <f t="shared" si="179"/>
        <v>525057</v>
      </c>
    </row>
    <row r="3816" spans="2:11">
      <c r="B3816" s="137" t="s">
        <v>6299</v>
      </c>
      <c r="C3816" s="43" t="s">
        <v>3512</v>
      </c>
      <c r="D3816" s="46">
        <v>60</v>
      </c>
      <c r="E3816" s="24">
        <v>13071.383333333333</v>
      </c>
      <c r="F3816" s="19">
        <f t="shared" si="177"/>
        <v>784283</v>
      </c>
      <c r="G3816" s="119">
        <v>1098</v>
      </c>
      <c r="H3816" s="26">
        <v>0</v>
      </c>
      <c r="I3816" s="115">
        <f t="shared" si="178"/>
        <v>0</v>
      </c>
      <c r="J3816" s="117">
        <v>2021</v>
      </c>
      <c r="K3816" s="139">
        <f t="shared" si="179"/>
        <v>784283</v>
      </c>
    </row>
    <row r="3817" spans="2:11">
      <c r="B3817" s="137" t="s">
        <v>2503</v>
      </c>
      <c r="C3817" s="43" t="s">
        <v>1992</v>
      </c>
      <c r="D3817" s="46">
        <v>30</v>
      </c>
      <c r="E3817" s="24">
        <v>5529.9</v>
      </c>
      <c r="F3817" s="19">
        <f t="shared" si="177"/>
        <v>165897</v>
      </c>
      <c r="G3817" s="119">
        <v>814.5</v>
      </c>
      <c r="H3817" s="26">
        <v>0</v>
      </c>
      <c r="I3817" s="115">
        <f t="shared" si="178"/>
        <v>0</v>
      </c>
      <c r="J3817" s="117">
        <v>2021</v>
      </c>
      <c r="K3817" s="139">
        <f t="shared" si="179"/>
        <v>165897</v>
      </c>
    </row>
    <row r="3818" spans="2:11">
      <c r="B3818" s="137" t="s">
        <v>2504</v>
      </c>
      <c r="C3818" s="43" t="s">
        <v>2502</v>
      </c>
      <c r="D3818" s="46">
        <v>40</v>
      </c>
      <c r="E3818" s="24">
        <v>5964.0249999999996</v>
      </c>
      <c r="F3818" s="19">
        <f t="shared" si="177"/>
        <v>238561</v>
      </c>
      <c r="G3818" s="119">
        <v>732</v>
      </c>
      <c r="H3818" s="26">
        <v>0</v>
      </c>
      <c r="I3818" s="115">
        <f t="shared" si="178"/>
        <v>0</v>
      </c>
      <c r="J3818" s="117">
        <v>2021</v>
      </c>
      <c r="K3818" s="139">
        <f t="shared" si="179"/>
        <v>238561</v>
      </c>
    </row>
    <row r="3819" spans="2:11">
      <c r="B3819" s="137" t="s">
        <v>6300</v>
      </c>
      <c r="C3819" s="43" t="s">
        <v>1617</v>
      </c>
      <c r="D3819" s="46">
        <v>20</v>
      </c>
      <c r="E3819" s="24">
        <v>33004.1</v>
      </c>
      <c r="F3819" s="19">
        <f t="shared" si="177"/>
        <v>660082</v>
      </c>
      <c r="G3819" s="119">
        <v>724</v>
      </c>
      <c r="H3819" s="26">
        <v>0</v>
      </c>
      <c r="I3819" s="115">
        <f t="shared" si="178"/>
        <v>0</v>
      </c>
      <c r="J3819" s="117">
        <v>2021</v>
      </c>
      <c r="K3819" s="139">
        <f t="shared" si="179"/>
        <v>660082</v>
      </c>
    </row>
    <row r="3820" spans="2:11">
      <c r="B3820" s="137" t="s">
        <v>6301</v>
      </c>
      <c r="C3820" s="43" t="s">
        <v>3512</v>
      </c>
      <c r="D3820" s="46">
        <v>110</v>
      </c>
      <c r="E3820" s="24">
        <v>13285.272727272728</v>
      </c>
      <c r="F3820" s="19">
        <f t="shared" si="177"/>
        <v>1461380</v>
      </c>
      <c r="G3820" s="119">
        <v>1072.5</v>
      </c>
      <c r="H3820" s="26">
        <v>0</v>
      </c>
      <c r="I3820" s="115">
        <f t="shared" si="178"/>
        <v>0</v>
      </c>
      <c r="J3820" s="117">
        <v>2021</v>
      </c>
      <c r="K3820" s="139">
        <f t="shared" si="179"/>
        <v>1461380</v>
      </c>
    </row>
    <row r="3821" spans="2:11">
      <c r="B3821" s="137" t="s">
        <v>2505</v>
      </c>
      <c r="C3821" s="43" t="s">
        <v>2506</v>
      </c>
      <c r="D3821" s="46">
        <v>90</v>
      </c>
      <c r="E3821" s="24">
        <v>18297.733333333334</v>
      </c>
      <c r="F3821" s="19">
        <f t="shared" si="177"/>
        <v>1646796</v>
      </c>
      <c r="G3821" s="119">
        <v>877.5</v>
      </c>
      <c r="H3821" s="26">
        <v>0</v>
      </c>
      <c r="I3821" s="115">
        <f t="shared" si="178"/>
        <v>0</v>
      </c>
      <c r="J3821" s="117">
        <v>2021</v>
      </c>
      <c r="K3821" s="139">
        <f t="shared" si="179"/>
        <v>1646796</v>
      </c>
    </row>
    <row r="3822" spans="2:11">
      <c r="B3822" s="137" t="s">
        <v>6302</v>
      </c>
      <c r="C3822" s="43" t="s">
        <v>3512</v>
      </c>
      <c r="D3822" s="46">
        <v>30</v>
      </c>
      <c r="E3822" s="24">
        <v>13285.266666666666</v>
      </c>
      <c r="F3822" s="19">
        <f t="shared" si="177"/>
        <v>398558</v>
      </c>
      <c r="G3822" s="119">
        <v>292.5</v>
      </c>
      <c r="H3822" s="26">
        <v>0</v>
      </c>
      <c r="I3822" s="115">
        <f t="shared" si="178"/>
        <v>0</v>
      </c>
      <c r="J3822" s="117">
        <v>2021</v>
      </c>
      <c r="K3822" s="139">
        <f t="shared" si="179"/>
        <v>398558</v>
      </c>
    </row>
    <row r="3823" spans="2:11">
      <c r="B3823" s="137" t="s">
        <v>2507</v>
      </c>
      <c r="C3823" s="43" t="s">
        <v>572</v>
      </c>
      <c r="D3823" s="46">
        <v>90</v>
      </c>
      <c r="E3823" s="24">
        <v>17590.744444444445</v>
      </c>
      <c r="F3823" s="19">
        <f t="shared" si="177"/>
        <v>1583167</v>
      </c>
      <c r="G3823" s="119">
        <v>877.5</v>
      </c>
      <c r="H3823" s="26">
        <v>0</v>
      </c>
      <c r="I3823" s="115">
        <f t="shared" si="178"/>
        <v>0</v>
      </c>
      <c r="J3823" s="117">
        <v>2021</v>
      </c>
      <c r="K3823" s="139">
        <f t="shared" si="179"/>
        <v>1583167</v>
      </c>
    </row>
    <row r="3824" spans="2:11">
      <c r="B3824" s="137" t="s">
        <v>2508</v>
      </c>
      <c r="C3824" s="43" t="s">
        <v>572</v>
      </c>
      <c r="D3824" s="46">
        <v>50</v>
      </c>
      <c r="E3824" s="24">
        <v>82700.98</v>
      </c>
      <c r="F3824" s="19">
        <f t="shared" si="177"/>
        <v>4135049</v>
      </c>
      <c r="G3824" s="119">
        <v>800</v>
      </c>
      <c r="H3824" s="26">
        <v>0</v>
      </c>
      <c r="I3824" s="115">
        <f t="shared" si="178"/>
        <v>0</v>
      </c>
      <c r="J3824" s="117">
        <v>2021</v>
      </c>
      <c r="K3824" s="139">
        <f t="shared" si="179"/>
        <v>4135049</v>
      </c>
    </row>
    <row r="3825" spans="2:11">
      <c r="B3825" s="137" t="s">
        <v>2509</v>
      </c>
      <c r="C3825" s="43" t="s">
        <v>572</v>
      </c>
      <c r="D3825" s="46">
        <v>50</v>
      </c>
      <c r="E3825" s="24">
        <v>7201.14</v>
      </c>
      <c r="F3825" s="19">
        <f t="shared" si="177"/>
        <v>360057</v>
      </c>
      <c r="G3825" s="119">
        <v>487.5</v>
      </c>
      <c r="H3825" s="26">
        <v>0</v>
      </c>
      <c r="I3825" s="115">
        <f t="shared" si="178"/>
        <v>0</v>
      </c>
      <c r="J3825" s="117">
        <v>2021</v>
      </c>
      <c r="K3825" s="139">
        <f t="shared" si="179"/>
        <v>360057</v>
      </c>
    </row>
    <row r="3826" spans="2:11">
      <c r="B3826" s="137" t="s">
        <v>2510</v>
      </c>
      <c r="C3826" s="43" t="s">
        <v>2506</v>
      </c>
      <c r="D3826" s="46">
        <v>90</v>
      </c>
      <c r="E3826" s="24">
        <v>18297.733333333334</v>
      </c>
      <c r="F3826" s="19">
        <f t="shared" si="177"/>
        <v>1646796</v>
      </c>
      <c r="G3826" s="119">
        <v>877.5</v>
      </c>
      <c r="H3826" s="26">
        <v>0</v>
      </c>
      <c r="I3826" s="115">
        <f t="shared" si="178"/>
        <v>0</v>
      </c>
      <c r="J3826" s="117">
        <v>2021</v>
      </c>
      <c r="K3826" s="139">
        <f t="shared" si="179"/>
        <v>1646796</v>
      </c>
    </row>
    <row r="3827" spans="2:11">
      <c r="B3827" s="137" t="s">
        <v>2511</v>
      </c>
      <c r="C3827" s="43" t="s">
        <v>572</v>
      </c>
      <c r="D3827" s="46">
        <v>90</v>
      </c>
      <c r="E3827" s="24">
        <v>17590.744444444445</v>
      </c>
      <c r="F3827" s="19">
        <f t="shared" si="177"/>
        <v>1583167</v>
      </c>
      <c r="G3827" s="119">
        <v>877.5</v>
      </c>
      <c r="H3827" s="26">
        <v>0</v>
      </c>
      <c r="I3827" s="115">
        <f t="shared" si="178"/>
        <v>0</v>
      </c>
      <c r="J3827" s="117">
        <v>2021</v>
      </c>
      <c r="K3827" s="139">
        <f t="shared" si="179"/>
        <v>1583167</v>
      </c>
    </row>
    <row r="3828" spans="2:11">
      <c r="B3828" s="137" t="s">
        <v>6303</v>
      </c>
      <c r="C3828" s="43" t="s">
        <v>3512</v>
      </c>
      <c r="D3828" s="46">
        <v>30</v>
      </c>
      <c r="E3828" s="24">
        <v>13285.266666666666</v>
      </c>
      <c r="F3828" s="19">
        <f t="shared" si="177"/>
        <v>398558</v>
      </c>
      <c r="G3828" s="119">
        <v>292.5</v>
      </c>
      <c r="H3828" s="26">
        <v>0</v>
      </c>
      <c r="I3828" s="115">
        <f t="shared" si="178"/>
        <v>0</v>
      </c>
      <c r="J3828" s="117">
        <v>2021</v>
      </c>
      <c r="K3828" s="139">
        <f t="shared" si="179"/>
        <v>398558</v>
      </c>
    </row>
    <row r="3829" spans="2:11">
      <c r="B3829" s="137" t="s">
        <v>6304</v>
      </c>
      <c r="C3829" s="43" t="s">
        <v>3512</v>
      </c>
      <c r="D3829" s="46">
        <v>60</v>
      </c>
      <c r="E3829" s="24">
        <v>13285.266666666666</v>
      </c>
      <c r="F3829" s="19">
        <f t="shared" si="177"/>
        <v>797116</v>
      </c>
      <c r="G3829" s="119">
        <v>585</v>
      </c>
      <c r="H3829" s="26">
        <v>0</v>
      </c>
      <c r="I3829" s="115">
        <f t="shared" si="178"/>
        <v>0</v>
      </c>
      <c r="J3829" s="117">
        <v>2021</v>
      </c>
      <c r="K3829" s="139">
        <f t="shared" si="179"/>
        <v>797116</v>
      </c>
    </row>
    <row r="3830" spans="2:11">
      <c r="B3830" s="137" t="s">
        <v>6305</v>
      </c>
      <c r="C3830" s="43" t="s">
        <v>572</v>
      </c>
      <c r="D3830" s="46">
        <v>180</v>
      </c>
      <c r="E3830" s="24">
        <v>15357.422222222222</v>
      </c>
      <c r="F3830" s="19">
        <f t="shared" si="177"/>
        <v>2764336</v>
      </c>
      <c r="G3830" s="119">
        <v>1755</v>
      </c>
      <c r="H3830" s="26">
        <v>0</v>
      </c>
      <c r="I3830" s="115">
        <f t="shared" si="178"/>
        <v>0</v>
      </c>
      <c r="J3830" s="117">
        <v>2021</v>
      </c>
      <c r="K3830" s="139">
        <f t="shared" si="179"/>
        <v>2764336</v>
      </c>
    </row>
    <row r="3831" spans="2:11">
      <c r="B3831" s="137" t="s">
        <v>3850</v>
      </c>
      <c r="C3831" s="43" t="s">
        <v>3512</v>
      </c>
      <c r="D3831" s="46">
        <v>80</v>
      </c>
      <c r="E3831" s="24">
        <v>21072.2</v>
      </c>
      <c r="F3831" s="19">
        <f t="shared" si="177"/>
        <v>1685776</v>
      </c>
      <c r="G3831" s="119">
        <v>4392</v>
      </c>
      <c r="H3831" s="26">
        <v>391.13706739526413</v>
      </c>
      <c r="I3831" s="115">
        <f t="shared" si="178"/>
        <v>1717874</v>
      </c>
      <c r="J3831" s="117">
        <v>2021</v>
      </c>
      <c r="K3831" s="139">
        <f t="shared" si="179"/>
        <v>3403650</v>
      </c>
    </row>
    <row r="3832" spans="2:11">
      <c r="B3832" s="137" t="s">
        <v>3851</v>
      </c>
      <c r="C3832" s="43" t="s">
        <v>3512</v>
      </c>
      <c r="D3832" s="46">
        <v>50</v>
      </c>
      <c r="E3832" s="24">
        <v>8068.26</v>
      </c>
      <c r="F3832" s="19">
        <f t="shared" si="177"/>
        <v>403413</v>
      </c>
      <c r="G3832" s="119">
        <v>800</v>
      </c>
      <c r="H3832" s="26">
        <v>469.55</v>
      </c>
      <c r="I3832" s="115">
        <f t="shared" si="178"/>
        <v>375640</v>
      </c>
      <c r="J3832" s="117">
        <v>2021</v>
      </c>
      <c r="K3832" s="139">
        <f t="shared" si="179"/>
        <v>779053</v>
      </c>
    </row>
    <row r="3833" spans="2:11">
      <c r="B3833" s="137" t="s">
        <v>6306</v>
      </c>
      <c r="C3833" s="43" t="s">
        <v>3512</v>
      </c>
      <c r="D3833" s="46">
        <v>60</v>
      </c>
      <c r="E3833" s="24">
        <v>13285.266666666666</v>
      </c>
      <c r="F3833" s="19">
        <f t="shared" si="177"/>
        <v>797116</v>
      </c>
      <c r="G3833" s="119">
        <v>585</v>
      </c>
      <c r="H3833" s="26">
        <v>0</v>
      </c>
      <c r="I3833" s="115">
        <f t="shared" si="178"/>
        <v>0</v>
      </c>
      <c r="J3833" s="117">
        <v>2021</v>
      </c>
      <c r="K3833" s="139">
        <f t="shared" si="179"/>
        <v>797116</v>
      </c>
    </row>
    <row r="3834" spans="2:11">
      <c r="B3834" s="137" t="s">
        <v>6307</v>
      </c>
      <c r="C3834" s="43" t="s">
        <v>3512</v>
      </c>
      <c r="D3834" s="46">
        <v>30</v>
      </c>
      <c r="E3834" s="24">
        <v>13285.266666666666</v>
      </c>
      <c r="F3834" s="19">
        <f t="shared" si="177"/>
        <v>398558</v>
      </c>
      <c r="G3834" s="119">
        <v>292.5</v>
      </c>
      <c r="H3834" s="26">
        <v>0</v>
      </c>
      <c r="I3834" s="115">
        <f t="shared" si="178"/>
        <v>0</v>
      </c>
      <c r="J3834" s="117">
        <v>2021</v>
      </c>
      <c r="K3834" s="139">
        <f t="shared" si="179"/>
        <v>398558</v>
      </c>
    </row>
    <row r="3835" spans="2:11">
      <c r="B3835" s="137" t="s">
        <v>6308</v>
      </c>
      <c r="C3835" s="43" t="s">
        <v>2465</v>
      </c>
      <c r="D3835" s="46">
        <v>80</v>
      </c>
      <c r="E3835" s="24">
        <v>18833.212500000001</v>
      </c>
      <c r="F3835" s="19">
        <f t="shared" si="177"/>
        <v>1506657</v>
      </c>
      <c r="G3835" s="119">
        <v>1560</v>
      </c>
      <c r="H3835" s="26">
        <v>0</v>
      </c>
      <c r="I3835" s="115">
        <f t="shared" si="178"/>
        <v>0</v>
      </c>
      <c r="J3835" s="117">
        <v>2021</v>
      </c>
      <c r="K3835" s="139">
        <f t="shared" si="179"/>
        <v>1506657</v>
      </c>
    </row>
    <row r="3836" spans="2:11">
      <c r="B3836" s="137" t="s">
        <v>6309</v>
      </c>
      <c r="C3836" s="43" t="s">
        <v>2465</v>
      </c>
      <c r="D3836" s="46">
        <v>120</v>
      </c>
      <c r="E3836" s="24">
        <v>35688.675000000003</v>
      </c>
      <c r="F3836" s="19">
        <f t="shared" si="177"/>
        <v>4282641</v>
      </c>
      <c r="G3836" s="119">
        <v>2340</v>
      </c>
      <c r="H3836" s="26">
        <v>0</v>
      </c>
      <c r="I3836" s="115">
        <f t="shared" si="178"/>
        <v>0</v>
      </c>
      <c r="J3836" s="117">
        <v>2021</v>
      </c>
      <c r="K3836" s="139">
        <f t="shared" si="179"/>
        <v>4282641</v>
      </c>
    </row>
    <row r="3837" spans="2:11">
      <c r="B3837" s="137" t="s">
        <v>2512</v>
      </c>
      <c r="C3837" s="43" t="s">
        <v>1192</v>
      </c>
      <c r="D3837" s="46">
        <v>360</v>
      </c>
      <c r="E3837" s="24">
        <v>2592.6111111111113</v>
      </c>
      <c r="F3837" s="19">
        <f t="shared" si="177"/>
        <v>933340.00000000012</v>
      </c>
      <c r="G3837" s="119">
        <v>3258</v>
      </c>
      <c r="H3837" s="26">
        <v>2114.8364027010434</v>
      </c>
      <c r="I3837" s="115">
        <f t="shared" si="178"/>
        <v>6890136.9999999991</v>
      </c>
      <c r="J3837" s="117">
        <v>2021</v>
      </c>
      <c r="K3837" s="139">
        <f t="shared" si="179"/>
        <v>7823477</v>
      </c>
    </row>
    <row r="3838" spans="2:11">
      <c r="B3838" s="137" t="s">
        <v>2513</v>
      </c>
      <c r="C3838" s="43" t="s">
        <v>1195</v>
      </c>
      <c r="D3838" s="46">
        <v>840</v>
      </c>
      <c r="E3838" s="24">
        <v>11991.682142857142</v>
      </c>
      <c r="F3838" s="19">
        <f t="shared" si="177"/>
        <v>10073013</v>
      </c>
      <c r="G3838" s="119">
        <v>7602</v>
      </c>
      <c r="H3838" s="26">
        <v>1690.1260194685608</v>
      </c>
      <c r="I3838" s="115">
        <f t="shared" si="178"/>
        <v>12848338</v>
      </c>
      <c r="J3838" s="117">
        <v>2021</v>
      </c>
      <c r="K3838" s="139">
        <f t="shared" si="179"/>
        <v>22921351</v>
      </c>
    </row>
    <row r="3839" spans="2:11">
      <c r="B3839" s="137" t="s">
        <v>2514</v>
      </c>
      <c r="C3839" s="43" t="s">
        <v>1326</v>
      </c>
      <c r="D3839" s="46">
        <v>250</v>
      </c>
      <c r="E3839" s="24">
        <v>1426.3920000000001</v>
      </c>
      <c r="F3839" s="19">
        <f t="shared" si="177"/>
        <v>356598</v>
      </c>
      <c r="G3839" s="119">
        <v>2437.5</v>
      </c>
      <c r="H3839" s="26">
        <v>714.27200000000005</v>
      </c>
      <c r="I3839" s="115">
        <f t="shared" si="178"/>
        <v>1741038.0000000002</v>
      </c>
      <c r="J3839" s="117">
        <v>2021</v>
      </c>
      <c r="K3839" s="139">
        <f t="shared" si="179"/>
        <v>2097636</v>
      </c>
    </row>
    <row r="3840" spans="2:11">
      <c r="B3840" s="137" t="s">
        <v>6310</v>
      </c>
      <c r="C3840" s="43" t="s">
        <v>1326</v>
      </c>
      <c r="D3840" s="46">
        <v>160</v>
      </c>
      <c r="E3840" s="24">
        <v>2228.7375000000002</v>
      </c>
      <c r="F3840" s="19">
        <f t="shared" si="177"/>
        <v>356598</v>
      </c>
      <c r="G3840" s="119">
        <v>1560</v>
      </c>
      <c r="H3840" s="26">
        <v>1116.05</v>
      </c>
      <c r="I3840" s="115">
        <f t="shared" si="178"/>
        <v>1741038</v>
      </c>
      <c r="J3840" s="117">
        <v>2021</v>
      </c>
      <c r="K3840" s="139">
        <f t="shared" si="179"/>
        <v>2097636</v>
      </c>
    </row>
    <row r="3841" spans="2:11">
      <c r="B3841" s="137" t="s">
        <v>2515</v>
      </c>
      <c r="C3841" s="43" t="s">
        <v>1020</v>
      </c>
      <c r="D3841" s="46">
        <v>280</v>
      </c>
      <c r="E3841" s="24">
        <v>14710.878571428571</v>
      </c>
      <c r="F3841" s="19">
        <f t="shared" si="177"/>
        <v>4119046</v>
      </c>
      <c r="G3841" s="119">
        <v>2730</v>
      </c>
      <c r="H3841" s="26">
        <v>765.80915750915756</v>
      </c>
      <c r="I3841" s="115">
        <f t="shared" si="178"/>
        <v>2090659.0000000002</v>
      </c>
      <c r="J3841" s="117">
        <v>2021</v>
      </c>
      <c r="K3841" s="139">
        <f t="shared" si="179"/>
        <v>6209705</v>
      </c>
    </row>
    <row r="3842" spans="2:11">
      <c r="B3842" s="137" t="s">
        <v>6311</v>
      </c>
      <c r="C3842" s="43" t="s">
        <v>1020</v>
      </c>
      <c r="D3842" s="46">
        <v>170</v>
      </c>
      <c r="E3842" s="24">
        <v>5982.4941176470584</v>
      </c>
      <c r="F3842" s="19">
        <f t="shared" si="177"/>
        <v>1017023.9999999999</v>
      </c>
      <c r="G3842" s="119">
        <v>1657.5</v>
      </c>
      <c r="H3842" s="26">
        <v>1024.0024132730016</v>
      </c>
      <c r="I3842" s="115">
        <f t="shared" si="178"/>
        <v>1697284.0000000002</v>
      </c>
      <c r="J3842" s="117">
        <v>2021</v>
      </c>
      <c r="K3842" s="139">
        <f t="shared" si="179"/>
        <v>2714308</v>
      </c>
    </row>
    <row r="3843" spans="2:11">
      <c r="B3843" s="137" t="s">
        <v>2516</v>
      </c>
      <c r="C3843" s="43" t="s">
        <v>931</v>
      </c>
      <c r="D3843" s="46">
        <v>250</v>
      </c>
      <c r="E3843" s="24">
        <v>16779.419999999998</v>
      </c>
      <c r="F3843" s="19">
        <f t="shared" si="177"/>
        <v>4194855</v>
      </c>
      <c r="G3843" s="119">
        <v>2437.5</v>
      </c>
      <c r="H3843" s="26">
        <v>816.10830769230768</v>
      </c>
      <c r="I3843" s="115">
        <f t="shared" si="178"/>
        <v>1989264</v>
      </c>
      <c r="J3843" s="117">
        <v>2021</v>
      </c>
      <c r="K3843" s="139">
        <f t="shared" si="179"/>
        <v>6184119</v>
      </c>
    </row>
    <row r="3844" spans="2:11">
      <c r="B3844" s="137" t="s">
        <v>2517</v>
      </c>
      <c r="C3844" s="43" t="s">
        <v>931</v>
      </c>
      <c r="D3844" s="46">
        <v>110</v>
      </c>
      <c r="E3844" s="24">
        <v>4808.6727272727276</v>
      </c>
      <c r="F3844" s="19">
        <f t="shared" si="177"/>
        <v>528954</v>
      </c>
      <c r="G3844" s="119">
        <v>1072.5</v>
      </c>
      <c r="H3844" s="26">
        <v>601.99533799533799</v>
      </c>
      <c r="I3844" s="115">
        <f t="shared" si="178"/>
        <v>645640</v>
      </c>
      <c r="J3844" s="117">
        <v>2021</v>
      </c>
      <c r="K3844" s="139">
        <f t="shared" si="179"/>
        <v>1174594</v>
      </c>
    </row>
    <row r="3845" spans="2:11">
      <c r="B3845" s="137" t="s">
        <v>6312</v>
      </c>
      <c r="C3845" s="43" t="s">
        <v>927</v>
      </c>
      <c r="D3845" s="46">
        <v>320</v>
      </c>
      <c r="E3845" s="24">
        <v>2485.546875</v>
      </c>
      <c r="F3845" s="19">
        <f t="shared" si="177"/>
        <v>795375</v>
      </c>
      <c r="G3845" s="119">
        <v>2896</v>
      </c>
      <c r="H3845" s="26">
        <v>1385.0697513812154</v>
      </c>
      <c r="I3845" s="115">
        <f t="shared" si="178"/>
        <v>4011161.9999999995</v>
      </c>
      <c r="J3845" s="117">
        <v>2021</v>
      </c>
      <c r="K3845" s="139">
        <f t="shared" si="179"/>
        <v>4806537</v>
      </c>
    </row>
    <row r="3846" spans="2:11">
      <c r="B3846" s="137" t="s">
        <v>6313</v>
      </c>
      <c r="C3846" s="43" t="s">
        <v>3512</v>
      </c>
      <c r="D3846" s="46">
        <v>390</v>
      </c>
      <c r="E3846" s="24">
        <v>15222.576923076924</v>
      </c>
      <c r="F3846" s="19">
        <f t="shared" si="177"/>
        <v>5936805</v>
      </c>
      <c r="G3846" s="119">
        <v>3529.5</v>
      </c>
      <c r="H3846" s="26">
        <v>0</v>
      </c>
      <c r="I3846" s="115">
        <f t="shared" si="178"/>
        <v>0</v>
      </c>
      <c r="J3846" s="117">
        <v>2021</v>
      </c>
      <c r="K3846" s="139">
        <f t="shared" si="179"/>
        <v>5936805</v>
      </c>
    </row>
    <row r="3847" spans="2:11">
      <c r="B3847" s="137" t="s">
        <v>2518</v>
      </c>
      <c r="C3847" s="43" t="s">
        <v>1745</v>
      </c>
      <c r="D3847" s="46">
        <v>2029.9999999999998</v>
      </c>
      <c r="E3847" s="24">
        <v>341.46108374384238</v>
      </c>
      <c r="F3847" s="19">
        <f t="shared" si="177"/>
        <v>693166</v>
      </c>
      <c r="G3847" s="119">
        <v>19792.5</v>
      </c>
      <c r="H3847" s="26">
        <v>120.76150056839712</v>
      </c>
      <c r="I3847" s="115">
        <f t="shared" si="178"/>
        <v>2390172</v>
      </c>
      <c r="J3847" s="117">
        <v>2021</v>
      </c>
      <c r="K3847" s="139">
        <f t="shared" si="179"/>
        <v>3083338</v>
      </c>
    </row>
    <row r="3848" spans="2:11">
      <c r="B3848" s="137" t="s">
        <v>3852</v>
      </c>
      <c r="C3848" s="43" t="s">
        <v>3512</v>
      </c>
      <c r="D3848" s="46">
        <v>1150</v>
      </c>
      <c r="E3848" s="24">
        <v>6388.0530434782613</v>
      </c>
      <c r="F3848" s="19">
        <f t="shared" si="177"/>
        <v>7346261.0000000009</v>
      </c>
      <c r="G3848" s="119">
        <v>11213</v>
      </c>
      <c r="H3848" s="26">
        <v>602.2499777044502</v>
      </c>
      <c r="I3848" s="115">
        <f t="shared" si="178"/>
        <v>6753029</v>
      </c>
      <c r="J3848" s="117">
        <v>2021</v>
      </c>
      <c r="K3848" s="139">
        <f t="shared" si="179"/>
        <v>14099290</v>
      </c>
    </row>
    <row r="3849" spans="2:11">
      <c r="B3849" s="137" t="s">
        <v>2520</v>
      </c>
      <c r="C3849" s="43" t="s">
        <v>1165</v>
      </c>
      <c r="D3849" s="46">
        <v>200</v>
      </c>
      <c r="E3849" s="24">
        <v>8212.31</v>
      </c>
      <c r="F3849" s="19">
        <f t="shared" si="177"/>
        <v>1642462</v>
      </c>
      <c r="G3849" s="119">
        <v>1950</v>
      </c>
      <c r="H3849" s="26">
        <v>353.12615384615384</v>
      </c>
      <c r="I3849" s="115">
        <f t="shared" si="178"/>
        <v>688596</v>
      </c>
      <c r="J3849" s="117">
        <v>2021</v>
      </c>
      <c r="K3849" s="139">
        <f t="shared" si="179"/>
        <v>2331058</v>
      </c>
    </row>
    <row r="3850" spans="2:11">
      <c r="B3850" s="137" t="s">
        <v>6314</v>
      </c>
      <c r="C3850" s="43" t="s">
        <v>1165</v>
      </c>
      <c r="D3850" s="46">
        <v>260</v>
      </c>
      <c r="E3850" s="24">
        <v>12624.880769230769</v>
      </c>
      <c r="F3850" s="19">
        <f t="shared" si="177"/>
        <v>3282469</v>
      </c>
      <c r="G3850" s="119">
        <v>2535</v>
      </c>
      <c r="H3850" s="26">
        <v>215.67258382642999</v>
      </c>
      <c r="I3850" s="115">
        <f t="shared" si="178"/>
        <v>546730</v>
      </c>
      <c r="J3850" s="117">
        <v>2021</v>
      </c>
      <c r="K3850" s="139">
        <f t="shared" si="179"/>
        <v>3829199</v>
      </c>
    </row>
    <row r="3851" spans="2:11">
      <c r="B3851" s="137" t="s">
        <v>2521</v>
      </c>
      <c r="C3851" s="43" t="s">
        <v>1163</v>
      </c>
      <c r="D3851" s="46">
        <v>270</v>
      </c>
      <c r="E3851" s="24">
        <v>13350.525925925926</v>
      </c>
      <c r="F3851" s="19">
        <f t="shared" si="177"/>
        <v>3604642</v>
      </c>
      <c r="G3851" s="119">
        <v>2632.5</v>
      </c>
      <c r="H3851" s="26">
        <v>279.6566001899335</v>
      </c>
      <c r="I3851" s="115">
        <f t="shared" si="178"/>
        <v>736195.99999999988</v>
      </c>
      <c r="J3851" s="117">
        <v>2021</v>
      </c>
      <c r="K3851" s="139">
        <f t="shared" si="179"/>
        <v>4340838</v>
      </c>
    </row>
    <row r="3852" spans="2:11">
      <c r="B3852" s="137" t="s">
        <v>6315</v>
      </c>
      <c r="C3852" s="43" t="s">
        <v>1163</v>
      </c>
      <c r="D3852" s="46">
        <v>230</v>
      </c>
      <c r="E3852" s="24">
        <v>6218.565217391304</v>
      </c>
      <c r="F3852" s="19">
        <f t="shared" ref="F3852:F3915" si="180">IFERROR(D3852*E3852,0)</f>
        <v>1430270</v>
      </c>
      <c r="G3852" s="119">
        <v>2242.5</v>
      </c>
      <c r="H3852" s="26">
        <v>313.2392419175028</v>
      </c>
      <c r="I3852" s="115">
        <f t="shared" ref="I3852:I3915" si="181">IFERROR(G3852*H3852,"")</f>
        <v>702439</v>
      </c>
      <c r="J3852" s="117">
        <v>2021</v>
      </c>
      <c r="K3852" s="139">
        <f t="shared" ref="K3852:K3915" si="182">IFERROR(ROUND((F3852+I3852),0),0)</f>
        <v>2132709</v>
      </c>
    </row>
    <row r="3853" spans="2:11">
      <c r="B3853" s="137" t="s">
        <v>2522</v>
      </c>
      <c r="C3853" s="43" t="s">
        <v>1163</v>
      </c>
      <c r="D3853" s="46">
        <v>150</v>
      </c>
      <c r="E3853" s="24">
        <v>22575.813333333332</v>
      </c>
      <c r="F3853" s="19">
        <f t="shared" si="180"/>
        <v>3386371.9999999995</v>
      </c>
      <c r="G3853" s="119">
        <v>1462.5</v>
      </c>
      <c r="H3853" s="26">
        <v>546.82529914529914</v>
      </c>
      <c r="I3853" s="115">
        <f t="shared" si="181"/>
        <v>799732</v>
      </c>
      <c r="J3853" s="117">
        <v>2021</v>
      </c>
      <c r="K3853" s="139">
        <f t="shared" si="182"/>
        <v>4186104</v>
      </c>
    </row>
    <row r="3854" spans="2:11">
      <c r="B3854" s="137" t="s">
        <v>2523</v>
      </c>
      <c r="C3854" s="43" t="s">
        <v>1163</v>
      </c>
      <c r="D3854" s="46">
        <v>270</v>
      </c>
      <c r="E3854" s="24">
        <v>13350.525925925926</v>
      </c>
      <c r="F3854" s="19">
        <f t="shared" si="180"/>
        <v>3604642</v>
      </c>
      <c r="G3854" s="119">
        <v>2632.5</v>
      </c>
      <c r="H3854" s="26">
        <v>279.6566001899335</v>
      </c>
      <c r="I3854" s="115">
        <f t="shared" si="181"/>
        <v>736195.99999999988</v>
      </c>
      <c r="J3854" s="117">
        <v>2021</v>
      </c>
      <c r="K3854" s="139">
        <f t="shared" si="182"/>
        <v>4340838</v>
      </c>
    </row>
    <row r="3855" spans="2:11">
      <c r="B3855" s="137" t="s">
        <v>2524</v>
      </c>
      <c r="C3855" s="43" t="s">
        <v>2525</v>
      </c>
      <c r="D3855" s="46">
        <v>470</v>
      </c>
      <c r="E3855" s="24">
        <v>20823.361702127659</v>
      </c>
      <c r="F3855" s="19">
        <f t="shared" si="180"/>
        <v>9786980</v>
      </c>
      <c r="G3855" s="119">
        <v>4582.5</v>
      </c>
      <c r="H3855" s="26">
        <v>397.66917621385704</v>
      </c>
      <c r="I3855" s="115">
        <f t="shared" si="181"/>
        <v>1822319</v>
      </c>
      <c r="J3855" s="117">
        <v>2021</v>
      </c>
      <c r="K3855" s="139">
        <f t="shared" si="182"/>
        <v>11609299</v>
      </c>
    </row>
    <row r="3856" spans="2:11">
      <c r="B3856" s="137" t="s">
        <v>6316</v>
      </c>
      <c r="C3856" s="43" t="s">
        <v>2526</v>
      </c>
      <c r="D3856" s="46">
        <v>620</v>
      </c>
      <c r="E3856" s="24">
        <v>7008.0322580645161</v>
      </c>
      <c r="F3856" s="19">
        <f t="shared" si="180"/>
        <v>4344980</v>
      </c>
      <c r="G3856" s="119">
        <v>6045</v>
      </c>
      <c r="H3856" s="26">
        <v>240.43010752688173</v>
      </c>
      <c r="I3856" s="115">
        <f t="shared" si="181"/>
        <v>1453400</v>
      </c>
      <c r="J3856" s="117">
        <v>2021</v>
      </c>
      <c r="K3856" s="139">
        <f t="shared" si="182"/>
        <v>5798380</v>
      </c>
    </row>
    <row r="3857" spans="2:11">
      <c r="B3857" s="137" t="s">
        <v>6317</v>
      </c>
      <c r="C3857" s="43" t="s">
        <v>2526</v>
      </c>
      <c r="D3857" s="46">
        <v>110</v>
      </c>
      <c r="E3857" s="24">
        <v>15989.836363636363</v>
      </c>
      <c r="F3857" s="19">
        <f t="shared" si="180"/>
        <v>1758882</v>
      </c>
      <c r="G3857" s="119">
        <v>1072.5</v>
      </c>
      <c r="H3857" s="26">
        <v>370.00745920745919</v>
      </c>
      <c r="I3857" s="115">
        <f t="shared" si="181"/>
        <v>396833</v>
      </c>
      <c r="J3857" s="117">
        <v>2021</v>
      </c>
      <c r="K3857" s="139">
        <f t="shared" si="182"/>
        <v>2155715</v>
      </c>
    </row>
    <row r="3858" spans="2:11">
      <c r="B3858" s="137" t="s">
        <v>3853</v>
      </c>
      <c r="C3858" s="43" t="s">
        <v>3512</v>
      </c>
      <c r="D3858" s="46">
        <v>470</v>
      </c>
      <c r="E3858" s="24">
        <v>8928.3042553191481</v>
      </c>
      <c r="F3858" s="19">
        <f t="shared" si="180"/>
        <v>4196303</v>
      </c>
      <c r="G3858" s="119">
        <v>4583</v>
      </c>
      <c r="H3858" s="26">
        <v>770.45886973598078</v>
      </c>
      <c r="I3858" s="115">
        <f t="shared" si="181"/>
        <v>3531013</v>
      </c>
      <c r="J3858" s="117">
        <v>2021</v>
      </c>
      <c r="K3858" s="139">
        <f t="shared" si="182"/>
        <v>7727316</v>
      </c>
    </row>
    <row r="3859" spans="2:11">
      <c r="B3859" s="137" t="s">
        <v>3854</v>
      </c>
      <c r="C3859" s="43" t="s">
        <v>3512</v>
      </c>
      <c r="D3859" s="46">
        <v>270</v>
      </c>
      <c r="E3859" s="24">
        <v>8068.2629629629628</v>
      </c>
      <c r="F3859" s="19">
        <f t="shared" si="180"/>
        <v>2178431</v>
      </c>
      <c r="G3859" s="119">
        <v>2633</v>
      </c>
      <c r="H3859" s="26">
        <v>770.39650588682116</v>
      </c>
      <c r="I3859" s="115">
        <f t="shared" si="181"/>
        <v>2028454</v>
      </c>
      <c r="J3859" s="117">
        <v>2021</v>
      </c>
      <c r="K3859" s="139">
        <f t="shared" si="182"/>
        <v>4206885</v>
      </c>
    </row>
    <row r="3860" spans="2:11">
      <c r="B3860" s="137" t="s">
        <v>3855</v>
      </c>
      <c r="C3860" s="43" t="s">
        <v>3512</v>
      </c>
      <c r="D3860" s="46">
        <v>220</v>
      </c>
      <c r="E3860" s="24">
        <v>8068.2636363636366</v>
      </c>
      <c r="F3860" s="19">
        <f t="shared" si="180"/>
        <v>1775018</v>
      </c>
      <c r="G3860" s="119">
        <v>2145</v>
      </c>
      <c r="H3860" s="26">
        <v>770.54312354312356</v>
      </c>
      <c r="I3860" s="115">
        <f t="shared" si="181"/>
        <v>1652815</v>
      </c>
      <c r="J3860" s="117">
        <v>2021</v>
      </c>
      <c r="K3860" s="139">
        <f t="shared" si="182"/>
        <v>3427833</v>
      </c>
    </row>
    <row r="3861" spans="2:11">
      <c r="B3861" s="137" t="s">
        <v>6318</v>
      </c>
      <c r="C3861" s="43" t="s">
        <v>468</v>
      </c>
      <c r="D3861" s="46">
        <v>330</v>
      </c>
      <c r="E3861" s="24">
        <v>7341.2969696969694</v>
      </c>
      <c r="F3861" s="19">
        <f t="shared" si="180"/>
        <v>2422628</v>
      </c>
      <c r="G3861" s="119">
        <v>3217.5</v>
      </c>
      <c r="H3861" s="26">
        <v>3185.9132867132867</v>
      </c>
      <c r="I3861" s="115">
        <f t="shared" si="181"/>
        <v>10250676</v>
      </c>
      <c r="J3861" s="117">
        <v>2021</v>
      </c>
      <c r="K3861" s="139">
        <f t="shared" si="182"/>
        <v>12673304</v>
      </c>
    </row>
    <row r="3862" spans="2:11">
      <c r="B3862" s="137" t="s">
        <v>3856</v>
      </c>
      <c r="C3862" s="43" t="s">
        <v>3512</v>
      </c>
      <c r="D3862" s="46">
        <v>240</v>
      </c>
      <c r="E3862" s="24">
        <v>8068.2624999999998</v>
      </c>
      <c r="F3862" s="19">
        <f t="shared" si="180"/>
        <v>1936383</v>
      </c>
      <c r="G3862" s="119">
        <v>2340</v>
      </c>
      <c r="H3862" s="26">
        <v>770.54316239316245</v>
      </c>
      <c r="I3862" s="115">
        <f t="shared" si="181"/>
        <v>1803071.0000000002</v>
      </c>
      <c r="J3862" s="117">
        <v>2021</v>
      </c>
      <c r="K3862" s="139">
        <f t="shared" si="182"/>
        <v>3739454</v>
      </c>
    </row>
    <row r="3863" spans="2:11">
      <c r="B3863" s="137" t="s">
        <v>3857</v>
      </c>
      <c r="C3863" s="43" t="s">
        <v>3512</v>
      </c>
      <c r="D3863" s="46">
        <v>240</v>
      </c>
      <c r="E3863" s="24">
        <v>8068.2624999999998</v>
      </c>
      <c r="F3863" s="19">
        <f t="shared" si="180"/>
        <v>1936383</v>
      </c>
      <c r="G3863" s="119">
        <v>2340</v>
      </c>
      <c r="H3863" s="26">
        <v>770.54316239316245</v>
      </c>
      <c r="I3863" s="115">
        <f t="shared" si="181"/>
        <v>1803071.0000000002</v>
      </c>
      <c r="J3863" s="117">
        <v>2021</v>
      </c>
      <c r="K3863" s="139">
        <f t="shared" si="182"/>
        <v>3739454</v>
      </c>
    </row>
    <row r="3864" spans="2:11">
      <c r="B3864" s="137" t="s">
        <v>2527</v>
      </c>
      <c r="C3864" s="43" t="s">
        <v>1511</v>
      </c>
      <c r="D3864" s="46">
        <v>220</v>
      </c>
      <c r="E3864" s="24">
        <v>10598.004545454545</v>
      </c>
      <c r="F3864" s="19">
        <f t="shared" si="180"/>
        <v>2331561</v>
      </c>
      <c r="G3864" s="119">
        <v>2145</v>
      </c>
      <c r="H3864" s="26">
        <v>2214.8755244755243</v>
      </c>
      <c r="I3864" s="115">
        <f t="shared" si="181"/>
        <v>4750908</v>
      </c>
      <c r="J3864" s="117">
        <v>2021</v>
      </c>
      <c r="K3864" s="139">
        <f t="shared" si="182"/>
        <v>7082469</v>
      </c>
    </row>
    <row r="3865" spans="2:11">
      <c r="B3865" s="137" t="s">
        <v>6319</v>
      </c>
      <c r="C3865" s="43" t="s">
        <v>1511</v>
      </c>
      <c r="D3865" s="46">
        <v>170</v>
      </c>
      <c r="E3865" s="24">
        <v>5797.1764705882351</v>
      </c>
      <c r="F3865" s="19">
        <f t="shared" si="180"/>
        <v>985520</v>
      </c>
      <c r="G3865" s="119">
        <v>1657.5</v>
      </c>
      <c r="H3865" s="26">
        <v>2011.1354449472096</v>
      </c>
      <c r="I3865" s="115">
        <f t="shared" si="181"/>
        <v>3333457</v>
      </c>
      <c r="J3865" s="117">
        <v>2021</v>
      </c>
      <c r="K3865" s="139">
        <f t="shared" si="182"/>
        <v>4318977</v>
      </c>
    </row>
    <row r="3866" spans="2:11">
      <c r="B3866" s="137" t="s">
        <v>2528</v>
      </c>
      <c r="C3866" s="43" t="s">
        <v>1440</v>
      </c>
      <c r="D3866" s="46">
        <v>180</v>
      </c>
      <c r="E3866" s="24">
        <v>15756.8</v>
      </c>
      <c r="F3866" s="19">
        <f t="shared" si="180"/>
        <v>2836224</v>
      </c>
      <c r="G3866" s="119">
        <v>1755</v>
      </c>
      <c r="H3866" s="26">
        <v>1632.0353276353276</v>
      </c>
      <c r="I3866" s="115">
        <f t="shared" si="181"/>
        <v>2864222</v>
      </c>
      <c r="J3866" s="117">
        <v>2021</v>
      </c>
      <c r="K3866" s="139">
        <f t="shared" si="182"/>
        <v>5700446</v>
      </c>
    </row>
    <row r="3867" spans="2:11">
      <c r="B3867" s="137" t="s">
        <v>2529</v>
      </c>
      <c r="C3867" s="43" t="s">
        <v>1503</v>
      </c>
      <c r="D3867" s="46">
        <v>120</v>
      </c>
      <c r="E3867" s="24">
        <v>6782.9416666666666</v>
      </c>
      <c r="F3867" s="19">
        <f t="shared" si="180"/>
        <v>813953</v>
      </c>
      <c r="G3867" s="119">
        <v>1170</v>
      </c>
      <c r="H3867" s="26">
        <v>2905.796581196581</v>
      </c>
      <c r="I3867" s="115">
        <f t="shared" si="181"/>
        <v>3399781.9999999995</v>
      </c>
      <c r="J3867" s="117">
        <v>2021</v>
      </c>
      <c r="K3867" s="139">
        <f t="shared" si="182"/>
        <v>4213735</v>
      </c>
    </row>
    <row r="3868" spans="2:11">
      <c r="B3868" s="137" t="s">
        <v>2530</v>
      </c>
      <c r="C3868" s="43" t="s">
        <v>543</v>
      </c>
      <c r="D3868" s="46">
        <v>450</v>
      </c>
      <c r="E3868" s="24">
        <v>16687.242222222223</v>
      </c>
      <c r="F3868" s="19">
        <f t="shared" si="180"/>
        <v>7509259</v>
      </c>
      <c r="G3868" s="119">
        <v>4387.5</v>
      </c>
      <c r="H3868" s="26">
        <v>163.89606837606837</v>
      </c>
      <c r="I3868" s="115">
        <f t="shared" si="181"/>
        <v>719094</v>
      </c>
      <c r="J3868" s="117">
        <v>2021</v>
      </c>
      <c r="K3868" s="139">
        <f t="shared" si="182"/>
        <v>8228353</v>
      </c>
    </row>
    <row r="3869" spans="2:11">
      <c r="B3869" s="137" t="s">
        <v>2531</v>
      </c>
      <c r="C3869" s="43" t="s">
        <v>548</v>
      </c>
      <c r="D3869" s="46">
        <v>270</v>
      </c>
      <c r="E3869" s="24">
        <v>8299.9851851851854</v>
      </c>
      <c r="F3869" s="19">
        <f t="shared" si="180"/>
        <v>2240996</v>
      </c>
      <c r="G3869" s="119">
        <v>2632.5</v>
      </c>
      <c r="H3869" s="26">
        <v>214.08660968660968</v>
      </c>
      <c r="I3869" s="115">
        <f t="shared" si="181"/>
        <v>563583</v>
      </c>
      <c r="J3869" s="117">
        <v>2021</v>
      </c>
      <c r="K3869" s="139">
        <f t="shared" si="182"/>
        <v>2804579</v>
      </c>
    </row>
    <row r="3870" spans="2:11">
      <c r="B3870" s="137" t="s">
        <v>2532</v>
      </c>
      <c r="C3870" s="43" t="s">
        <v>1653</v>
      </c>
      <c r="D3870" s="46">
        <v>310</v>
      </c>
      <c r="E3870" s="24">
        <v>12932.403225806451</v>
      </c>
      <c r="F3870" s="19">
        <f t="shared" si="180"/>
        <v>4009044.9999999995</v>
      </c>
      <c r="G3870" s="119">
        <v>6045</v>
      </c>
      <c r="H3870" s="26">
        <v>0</v>
      </c>
      <c r="I3870" s="115">
        <f t="shared" si="181"/>
        <v>0</v>
      </c>
      <c r="J3870" s="117">
        <v>2021</v>
      </c>
      <c r="K3870" s="139">
        <f t="shared" si="182"/>
        <v>4009045</v>
      </c>
    </row>
    <row r="3871" spans="2:11">
      <c r="B3871" s="137" t="s">
        <v>6320</v>
      </c>
      <c r="C3871" s="43" t="s">
        <v>1653</v>
      </c>
      <c r="D3871" s="46">
        <v>180</v>
      </c>
      <c r="E3871" s="24">
        <v>26958.805555555555</v>
      </c>
      <c r="F3871" s="19">
        <f t="shared" si="180"/>
        <v>4852585</v>
      </c>
      <c r="G3871" s="119">
        <v>3510</v>
      </c>
      <c r="H3871" s="26">
        <v>0</v>
      </c>
      <c r="I3871" s="115">
        <f t="shared" si="181"/>
        <v>0</v>
      </c>
      <c r="J3871" s="117">
        <v>2021</v>
      </c>
      <c r="K3871" s="139">
        <f t="shared" si="182"/>
        <v>4852585</v>
      </c>
    </row>
    <row r="3872" spans="2:11">
      <c r="B3872" s="137" t="s">
        <v>3858</v>
      </c>
      <c r="C3872" s="43" t="s">
        <v>3512</v>
      </c>
      <c r="D3872" s="46">
        <v>300</v>
      </c>
      <c r="E3872" s="24">
        <v>8068.2633333333333</v>
      </c>
      <c r="F3872" s="19">
        <f t="shared" si="180"/>
        <v>2420479</v>
      </c>
      <c r="G3872" s="119">
        <v>2925</v>
      </c>
      <c r="H3872" s="26">
        <v>770.54290598290595</v>
      </c>
      <c r="I3872" s="115">
        <f t="shared" si="181"/>
        <v>2253838</v>
      </c>
      <c r="J3872" s="117">
        <v>2021</v>
      </c>
      <c r="K3872" s="139">
        <f t="shared" si="182"/>
        <v>4674317</v>
      </c>
    </row>
    <row r="3873" spans="2:11">
      <c r="B3873" s="137" t="s">
        <v>3859</v>
      </c>
      <c r="C3873" s="43" t="s">
        <v>3512</v>
      </c>
      <c r="D3873" s="46">
        <v>90</v>
      </c>
      <c r="E3873" s="24">
        <v>8068.2666666666664</v>
      </c>
      <c r="F3873" s="19">
        <f t="shared" si="180"/>
        <v>726144</v>
      </c>
      <c r="G3873" s="119">
        <v>878</v>
      </c>
      <c r="H3873" s="26">
        <v>770.10364464692486</v>
      </c>
      <c r="I3873" s="115">
        <f t="shared" si="181"/>
        <v>676151</v>
      </c>
      <c r="J3873" s="117">
        <v>2021</v>
      </c>
      <c r="K3873" s="139">
        <f t="shared" si="182"/>
        <v>1402295</v>
      </c>
    </row>
    <row r="3874" spans="2:11">
      <c r="B3874" s="137" t="s">
        <v>3860</v>
      </c>
      <c r="C3874" s="43" t="s">
        <v>3512</v>
      </c>
      <c r="D3874" s="46">
        <v>130</v>
      </c>
      <c r="E3874" s="24">
        <v>8068.2615384615383</v>
      </c>
      <c r="F3874" s="19">
        <f t="shared" si="180"/>
        <v>1048874</v>
      </c>
      <c r="G3874" s="119">
        <v>1268</v>
      </c>
      <c r="H3874" s="26">
        <v>770.23895899053628</v>
      </c>
      <c r="I3874" s="115">
        <f t="shared" si="181"/>
        <v>976663</v>
      </c>
      <c r="J3874" s="117">
        <v>2021</v>
      </c>
      <c r="K3874" s="139">
        <f t="shared" si="182"/>
        <v>2025537</v>
      </c>
    </row>
    <row r="3875" spans="2:11">
      <c r="B3875" s="137" t="s">
        <v>3861</v>
      </c>
      <c r="C3875" s="43" t="s">
        <v>3512</v>
      </c>
      <c r="D3875" s="46">
        <v>160</v>
      </c>
      <c r="E3875" s="24">
        <v>8068.2624999999998</v>
      </c>
      <c r="F3875" s="19">
        <f t="shared" si="180"/>
        <v>1290922</v>
      </c>
      <c r="G3875" s="119">
        <v>1560</v>
      </c>
      <c r="H3875" s="26">
        <v>770.54294871794866</v>
      </c>
      <c r="I3875" s="115">
        <f t="shared" si="181"/>
        <v>1202047</v>
      </c>
      <c r="J3875" s="117">
        <v>2021</v>
      </c>
      <c r="K3875" s="139">
        <f t="shared" si="182"/>
        <v>2492969</v>
      </c>
    </row>
    <row r="3876" spans="2:11">
      <c r="B3876" s="137" t="s">
        <v>3862</v>
      </c>
      <c r="C3876" s="43" t="s">
        <v>3512</v>
      </c>
      <c r="D3876" s="46">
        <v>300</v>
      </c>
      <c r="E3876" s="24">
        <v>8068.2633333333333</v>
      </c>
      <c r="F3876" s="19">
        <f t="shared" si="180"/>
        <v>2420479</v>
      </c>
      <c r="G3876" s="119">
        <v>2925</v>
      </c>
      <c r="H3876" s="26">
        <v>770.54290598290595</v>
      </c>
      <c r="I3876" s="115">
        <f t="shared" si="181"/>
        <v>2253838</v>
      </c>
      <c r="J3876" s="117">
        <v>2021</v>
      </c>
      <c r="K3876" s="139">
        <f t="shared" si="182"/>
        <v>4674317</v>
      </c>
    </row>
    <row r="3877" spans="2:11">
      <c r="B3877" s="137" t="s">
        <v>3863</v>
      </c>
      <c r="C3877" s="43" t="s">
        <v>3512</v>
      </c>
      <c r="D3877" s="46">
        <v>310</v>
      </c>
      <c r="E3877" s="24">
        <v>8068.264516129032</v>
      </c>
      <c r="F3877" s="19">
        <f t="shared" si="180"/>
        <v>2501162</v>
      </c>
      <c r="G3877" s="119">
        <v>3023</v>
      </c>
      <c r="H3877" s="26">
        <v>770.41548130995704</v>
      </c>
      <c r="I3877" s="115">
        <f t="shared" si="181"/>
        <v>2328966</v>
      </c>
      <c r="J3877" s="117">
        <v>2021</v>
      </c>
      <c r="K3877" s="139">
        <f t="shared" si="182"/>
        <v>4830128</v>
      </c>
    </row>
    <row r="3878" spans="2:11">
      <c r="B3878" s="137" t="s">
        <v>3864</v>
      </c>
      <c r="C3878" s="43" t="s">
        <v>3512</v>
      </c>
      <c r="D3878" s="46">
        <v>380</v>
      </c>
      <c r="E3878" s="24">
        <v>8068.2631578947367</v>
      </c>
      <c r="F3878" s="19">
        <f t="shared" si="180"/>
        <v>3065940</v>
      </c>
      <c r="G3878" s="119">
        <v>3705</v>
      </c>
      <c r="H3878" s="26">
        <v>770.54304993252367</v>
      </c>
      <c r="I3878" s="115">
        <f t="shared" si="181"/>
        <v>2854862</v>
      </c>
      <c r="J3878" s="117">
        <v>2021</v>
      </c>
      <c r="K3878" s="139">
        <f t="shared" si="182"/>
        <v>5920802</v>
      </c>
    </row>
    <row r="3879" spans="2:11">
      <c r="B3879" s="137" t="s">
        <v>3865</v>
      </c>
      <c r="C3879" s="43" t="s">
        <v>3512</v>
      </c>
      <c r="D3879" s="46">
        <v>270</v>
      </c>
      <c r="E3879" s="24">
        <v>8068.2629629629628</v>
      </c>
      <c r="F3879" s="19">
        <f t="shared" si="180"/>
        <v>2178431</v>
      </c>
      <c r="G3879" s="119">
        <v>2633</v>
      </c>
      <c r="H3879" s="26">
        <v>770.39650588682116</v>
      </c>
      <c r="I3879" s="115">
        <f t="shared" si="181"/>
        <v>2028454</v>
      </c>
      <c r="J3879" s="117">
        <v>2021</v>
      </c>
      <c r="K3879" s="139">
        <f t="shared" si="182"/>
        <v>4206885</v>
      </c>
    </row>
    <row r="3880" spans="2:11">
      <c r="B3880" s="137" t="s">
        <v>3866</v>
      </c>
      <c r="C3880" s="43" t="s">
        <v>3512</v>
      </c>
      <c r="D3880" s="46">
        <v>90</v>
      </c>
      <c r="E3880" s="24">
        <v>8068.2666666666664</v>
      </c>
      <c r="F3880" s="19">
        <f t="shared" si="180"/>
        <v>726144</v>
      </c>
      <c r="G3880" s="119">
        <v>878</v>
      </c>
      <c r="H3880" s="26">
        <v>770.10364464692486</v>
      </c>
      <c r="I3880" s="115">
        <f t="shared" si="181"/>
        <v>676151</v>
      </c>
      <c r="J3880" s="117">
        <v>2021</v>
      </c>
      <c r="K3880" s="139">
        <f t="shared" si="182"/>
        <v>1402295</v>
      </c>
    </row>
    <row r="3881" spans="2:11">
      <c r="B3881" s="137" t="s">
        <v>3867</v>
      </c>
      <c r="C3881" s="43" t="s">
        <v>3512</v>
      </c>
      <c r="D3881" s="46">
        <v>130</v>
      </c>
      <c r="E3881" s="24">
        <v>8068.2615384615383</v>
      </c>
      <c r="F3881" s="19">
        <f t="shared" si="180"/>
        <v>1048874</v>
      </c>
      <c r="G3881" s="119">
        <v>1268</v>
      </c>
      <c r="H3881" s="26">
        <v>770.23895899053628</v>
      </c>
      <c r="I3881" s="115">
        <f t="shared" si="181"/>
        <v>976663</v>
      </c>
      <c r="J3881" s="117">
        <v>2021</v>
      </c>
      <c r="K3881" s="139">
        <f t="shared" si="182"/>
        <v>2025537</v>
      </c>
    </row>
    <row r="3882" spans="2:11">
      <c r="B3882" s="137" t="s">
        <v>3868</v>
      </c>
      <c r="C3882" s="43" t="s">
        <v>3512</v>
      </c>
      <c r="D3882" s="46">
        <v>270</v>
      </c>
      <c r="E3882" s="24">
        <v>8068.2629629629628</v>
      </c>
      <c r="F3882" s="19">
        <f t="shared" si="180"/>
        <v>2178431</v>
      </c>
      <c r="G3882" s="119">
        <v>2633</v>
      </c>
      <c r="H3882" s="26">
        <v>770.39650588682116</v>
      </c>
      <c r="I3882" s="115">
        <f t="shared" si="181"/>
        <v>2028454</v>
      </c>
      <c r="J3882" s="117">
        <v>2021</v>
      </c>
      <c r="K3882" s="139">
        <f t="shared" si="182"/>
        <v>4206885</v>
      </c>
    </row>
    <row r="3883" spans="2:11">
      <c r="B3883" s="137" t="s">
        <v>2533</v>
      </c>
      <c r="C3883" s="43" t="s">
        <v>1169</v>
      </c>
      <c r="D3883" s="46">
        <v>280</v>
      </c>
      <c r="E3883" s="24">
        <v>12329.757142857143</v>
      </c>
      <c r="F3883" s="19">
        <f t="shared" si="180"/>
        <v>3452332</v>
      </c>
      <c r="G3883" s="119">
        <v>2730</v>
      </c>
      <c r="H3883" s="26">
        <v>251.79963369963369</v>
      </c>
      <c r="I3883" s="115">
        <f t="shared" si="181"/>
        <v>687413</v>
      </c>
      <c r="J3883" s="117">
        <v>2021</v>
      </c>
      <c r="K3883" s="139">
        <f t="shared" si="182"/>
        <v>4139745</v>
      </c>
    </row>
    <row r="3884" spans="2:11">
      <c r="B3884" s="137" t="s">
        <v>6321</v>
      </c>
      <c r="C3884" s="43" t="s">
        <v>2526</v>
      </c>
      <c r="D3884" s="46">
        <v>760</v>
      </c>
      <c r="E3884" s="24">
        <v>7855.496052631579</v>
      </c>
      <c r="F3884" s="19">
        <f t="shared" si="180"/>
        <v>5970177</v>
      </c>
      <c r="G3884" s="119">
        <v>7410</v>
      </c>
      <c r="H3884" s="26">
        <v>212.60809716599189</v>
      </c>
      <c r="I3884" s="115">
        <f t="shared" si="181"/>
        <v>1575426</v>
      </c>
      <c r="J3884" s="117">
        <v>2021</v>
      </c>
      <c r="K3884" s="139">
        <f t="shared" si="182"/>
        <v>7545603</v>
      </c>
    </row>
    <row r="3885" spans="2:11">
      <c r="B3885" s="137" t="s">
        <v>3869</v>
      </c>
      <c r="C3885" s="43" t="s">
        <v>3512</v>
      </c>
      <c r="D3885" s="46">
        <v>290</v>
      </c>
      <c r="E3885" s="24">
        <v>8068.2655172413797</v>
      </c>
      <c r="F3885" s="19">
        <f t="shared" si="180"/>
        <v>2339797</v>
      </c>
      <c r="G3885" s="119">
        <v>2828</v>
      </c>
      <c r="H3885" s="26">
        <v>770.40664780763791</v>
      </c>
      <c r="I3885" s="115">
        <f t="shared" si="181"/>
        <v>2178710</v>
      </c>
      <c r="J3885" s="117">
        <v>2021</v>
      </c>
      <c r="K3885" s="139">
        <f t="shared" si="182"/>
        <v>4518507</v>
      </c>
    </row>
    <row r="3886" spans="2:11">
      <c r="B3886" s="137" t="s">
        <v>6322</v>
      </c>
      <c r="C3886" s="43" t="s">
        <v>2534</v>
      </c>
      <c r="D3886" s="46">
        <v>320</v>
      </c>
      <c r="E3886" s="24">
        <v>1190.90625</v>
      </c>
      <c r="F3886" s="19">
        <f t="shared" si="180"/>
        <v>381090</v>
      </c>
      <c r="G3886" s="119">
        <v>3120</v>
      </c>
      <c r="H3886" s="26">
        <v>52.279487179487177</v>
      </c>
      <c r="I3886" s="115">
        <f t="shared" si="181"/>
        <v>163112</v>
      </c>
      <c r="J3886" s="117">
        <v>2021</v>
      </c>
      <c r="K3886" s="139">
        <f t="shared" si="182"/>
        <v>544202</v>
      </c>
    </row>
    <row r="3887" spans="2:11">
      <c r="B3887" s="137" t="s">
        <v>3870</v>
      </c>
      <c r="C3887" s="43" t="s">
        <v>3512</v>
      </c>
      <c r="D3887" s="46">
        <v>430</v>
      </c>
      <c r="E3887" s="24">
        <v>8068.2627906976741</v>
      </c>
      <c r="F3887" s="19">
        <f t="shared" si="180"/>
        <v>3469353</v>
      </c>
      <c r="G3887" s="119">
        <v>6880</v>
      </c>
      <c r="H3887" s="26">
        <v>469.5497093023256</v>
      </c>
      <c r="I3887" s="115">
        <f t="shared" si="181"/>
        <v>3230502</v>
      </c>
      <c r="J3887" s="117">
        <v>2021</v>
      </c>
      <c r="K3887" s="139">
        <f t="shared" si="182"/>
        <v>6699855</v>
      </c>
    </row>
    <row r="3888" spans="2:11">
      <c r="B3888" s="137" t="s">
        <v>3871</v>
      </c>
      <c r="C3888" s="43" t="s">
        <v>3512</v>
      </c>
      <c r="D3888" s="46">
        <v>310</v>
      </c>
      <c r="E3888" s="24">
        <v>8068.264516129032</v>
      </c>
      <c r="F3888" s="19">
        <f t="shared" si="180"/>
        <v>2501162</v>
      </c>
      <c r="G3888" s="119">
        <v>3023</v>
      </c>
      <c r="H3888" s="26">
        <v>770.41548130995704</v>
      </c>
      <c r="I3888" s="115">
        <f t="shared" si="181"/>
        <v>2328966</v>
      </c>
      <c r="J3888" s="117">
        <v>2021</v>
      </c>
      <c r="K3888" s="139">
        <f t="shared" si="182"/>
        <v>4830128</v>
      </c>
    </row>
    <row r="3889" spans="2:11">
      <c r="B3889" s="137" t="s">
        <v>3872</v>
      </c>
      <c r="C3889" s="43" t="s">
        <v>3512</v>
      </c>
      <c r="D3889" s="46">
        <v>290</v>
      </c>
      <c r="E3889" s="24">
        <v>8068.2655172413797</v>
      </c>
      <c r="F3889" s="19">
        <f t="shared" si="180"/>
        <v>2339797</v>
      </c>
      <c r="G3889" s="119">
        <v>2828</v>
      </c>
      <c r="H3889" s="26">
        <v>770.40664780763791</v>
      </c>
      <c r="I3889" s="115">
        <f t="shared" si="181"/>
        <v>2178710</v>
      </c>
      <c r="J3889" s="117">
        <v>2021</v>
      </c>
      <c r="K3889" s="139">
        <f t="shared" si="182"/>
        <v>4518507</v>
      </c>
    </row>
    <row r="3890" spans="2:11">
      <c r="B3890" s="137" t="s">
        <v>3873</v>
      </c>
      <c r="C3890" s="43" t="s">
        <v>3512</v>
      </c>
      <c r="D3890" s="46">
        <v>170</v>
      </c>
      <c r="E3890" s="24">
        <v>8068.2647058823532</v>
      </c>
      <c r="F3890" s="19">
        <f t="shared" si="180"/>
        <v>1371605</v>
      </c>
      <c r="G3890" s="119">
        <v>1658</v>
      </c>
      <c r="H3890" s="26">
        <v>770.31061519903494</v>
      </c>
      <c r="I3890" s="115">
        <f t="shared" si="181"/>
        <v>1277175</v>
      </c>
      <c r="J3890" s="117">
        <v>2021</v>
      </c>
      <c r="K3890" s="139">
        <f t="shared" si="182"/>
        <v>2648780</v>
      </c>
    </row>
    <row r="3891" spans="2:11">
      <c r="B3891" s="137" t="s">
        <v>2535</v>
      </c>
      <c r="C3891" s="43" t="s">
        <v>1078</v>
      </c>
      <c r="D3891" s="46">
        <v>320</v>
      </c>
      <c r="E3891" s="24">
        <v>22171.431250000001</v>
      </c>
      <c r="F3891" s="19">
        <f t="shared" si="180"/>
        <v>7094858</v>
      </c>
      <c r="G3891" s="119">
        <v>3120</v>
      </c>
      <c r="H3891" s="26">
        <v>265.99326923076922</v>
      </c>
      <c r="I3891" s="115">
        <f t="shared" si="181"/>
        <v>829899</v>
      </c>
      <c r="J3891" s="117">
        <v>2021</v>
      </c>
      <c r="K3891" s="139">
        <f t="shared" si="182"/>
        <v>7924757</v>
      </c>
    </row>
    <row r="3892" spans="2:11">
      <c r="B3892" s="137" t="s">
        <v>2536</v>
      </c>
      <c r="C3892" s="43" t="s">
        <v>1078</v>
      </c>
      <c r="D3892" s="46">
        <v>420</v>
      </c>
      <c r="E3892" s="24">
        <v>7998.861904761905</v>
      </c>
      <c r="F3892" s="19">
        <f t="shared" si="180"/>
        <v>3359522</v>
      </c>
      <c r="G3892" s="119">
        <v>4095</v>
      </c>
      <c r="H3892" s="26">
        <v>258.02979242979245</v>
      </c>
      <c r="I3892" s="115">
        <f t="shared" si="181"/>
        <v>1056632</v>
      </c>
      <c r="J3892" s="117">
        <v>2021</v>
      </c>
      <c r="K3892" s="139">
        <f t="shared" si="182"/>
        <v>4416154</v>
      </c>
    </row>
    <row r="3893" spans="2:11">
      <c r="B3893" s="137" t="s">
        <v>2537</v>
      </c>
      <c r="C3893" s="43" t="s">
        <v>1078</v>
      </c>
      <c r="D3893" s="46">
        <v>420</v>
      </c>
      <c r="E3893" s="24">
        <v>7998.861904761905</v>
      </c>
      <c r="F3893" s="19">
        <f t="shared" si="180"/>
        <v>3359522</v>
      </c>
      <c r="G3893" s="119">
        <v>4095</v>
      </c>
      <c r="H3893" s="26">
        <v>258.02979242979245</v>
      </c>
      <c r="I3893" s="115">
        <f t="shared" si="181"/>
        <v>1056632</v>
      </c>
      <c r="J3893" s="117">
        <v>2021</v>
      </c>
      <c r="K3893" s="139">
        <f t="shared" si="182"/>
        <v>4416154</v>
      </c>
    </row>
    <row r="3894" spans="2:11">
      <c r="B3894" s="137" t="s">
        <v>3874</v>
      </c>
      <c r="C3894" s="43" t="s">
        <v>3512</v>
      </c>
      <c r="D3894" s="46">
        <v>340</v>
      </c>
      <c r="E3894" s="24">
        <v>8068.2617647058823</v>
      </c>
      <c r="F3894" s="19">
        <f t="shared" si="180"/>
        <v>2743209</v>
      </c>
      <c r="G3894" s="119">
        <v>3315</v>
      </c>
      <c r="H3894" s="26">
        <v>770.54298642533934</v>
      </c>
      <c r="I3894" s="115">
        <f t="shared" si="181"/>
        <v>2554350</v>
      </c>
      <c r="J3894" s="117">
        <v>2021</v>
      </c>
      <c r="K3894" s="139">
        <f t="shared" si="182"/>
        <v>5297559</v>
      </c>
    </row>
    <row r="3895" spans="2:11">
      <c r="B3895" s="137" t="s">
        <v>3875</v>
      </c>
      <c r="C3895" s="43" t="s">
        <v>3512</v>
      </c>
      <c r="D3895" s="46">
        <v>340</v>
      </c>
      <c r="E3895" s="24">
        <v>8068.2617647058823</v>
      </c>
      <c r="F3895" s="19">
        <f t="shared" si="180"/>
        <v>2743209</v>
      </c>
      <c r="G3895" s="119">
        <v>3315</v>
      </c>
      <c r="H3895" s="26">
        <v>770.54298642533934</v>
      </c>
      <c r="I3895" s="115">
        <f t="shared" si="181"/>
        <v>2554350</v>
      </c>
      <c r="J3895" s="117">
        <v>2021</v>
      </c>
      <c r="K3895" s="139">
        <f t="shared" si="182"/>
        <v>5297559</v>
      </c>
    </row>
    <row r="3896" spans="2:11">
      <c r="B3896" s="137" t="s">
        <v>6323</v>
      </c>
      <c r="C3896" s="43" t="s">
        <v>2356</v>
      </c>
      <c r="D3896" s="46">
        <v>70</v>
      </c>
      <c r="E3896" s="24">
        <v>6976.0571428571429</v>
      </c>
      <c r="F3896" s="19">
        <f t="shared" si="180"/>
        <v>488324</v>
      </c>
      <c r="G3896" s="119">
        <v>1365</v>
      </c>
      <c r="H3896" s="26">
        <v>798.40366300366304</v>
      </c>
      <c r="I3896" s="115">
        <f t="shared" si="181"/>
        <v>1089821</v>
      </c>
      <c r="J3896" s="117">
        <v>2021</v>
      </c>
      <c r="K3896" s="139">
        <f t="shared" si="182"/>
        <v>1578145</v>
      </c>
    </row>
    <row r="3897" spans="2:11">
      <c r="B3897" s="137" t="s">
        <v>6324</v>
      </c>
      <c r="C3897" s="43" t="s">
        <v>2356</v>
      </c>
      <c r="D3897" s="46">
        <v>370</v>
      </c>
      <c r="E3897" s="24">
        <v>1667.0864864864866</v>
      </c>
      <c r="F3897" s="19">
        <f t="shared" si="180"/>
        <v>616822</v>
      </c>
      <c r="G3897" s="119">
        <v>3607.5</v>
      </c>
      <c r="H3897" s="26">
        <v>237.06361746361748</v>
      </c>
      <c r="I3897" s="115">
        <f t="shared" si="181"/>
        <v>855207</v>
      </c>
      <c r="J3897" s="117">
        <v>2021</v>
      </c>
      <c r="K3897" s="139">
        <f t="shared" si="182"/>
        <v>1472029</v>
      </c>
    </row>
    <row r="3898" spans="2:11">
      <c r="B3898" s="137" t="s">
        <v>6325</v>
      </c>
      <c r="C3898" s="43" t="s">
        <v>155</v>
      </c>
      <c r="D3898" s="46">
        <v>250</v>
      </c>
      <c r="E3898" s="24">
        <v>33065.288</v>
      </c>
      <c r="F3898" s="19">
        <f t="shared" si="180"/>
        <v>8266322</v>
      </c>
      <c r="G3898" s="119">
        <v>2437.5</v>
      </c>
      <c r="H3898" s="26">
        <v>5052.7803076923074</v>
      </c>
      <c r="I3898" s="115">
        <f t="shared" si="181"/>
        <v>12316152</v>
      </c>
      <c r="J3898" s="117">
        <v>2021</v>
      </c>
      <c r="K3898" s="139">
        <f t="shared" si="182"/>
        <v>20582474</v>
      </c>
    </row>
    <row r="3899" spans="2:11">
      <c r="B3899" s="137" t="s">
        <v>6326</v>
      </c>
      <c r="C3899" s="43" t="s">
        <v>155</v>
      </c>
      <c r="D3899" s="46">
        <v>160</v>
      </c>
      <c r="E3899" s="24">
        <v>27089.625</v>
      </c>
      <c r="F3899" s="19">
        <f t="shared" si="180"/>
        <v>4334340</v>
      </c>
      <c r="G3899" s="119">
        <v>1560</v>
      </c>
      <c r="H3899" s="26">
        <v>2355.6333333333332</v>
      </c>
      <c r="I3899" s="115">
        <f t="shared" si="181"/>
        <v>3674788</v>
      </c>
      <c r="J3899" s="117">
        <v>2021</v>
      </c>
      <c r="K3899" s="139">
        <f t="shared" si="182"/>
        <v>8009128</v>
      </c>
    </row>
    <row r="3900" spans="2:11">
      <c r="B3900" s="137" t="s">
        <v>3876</v>
      </c>
      <c r="C3900" s="43" t="s">
        <v>3512</v>
      </c>
      <c r="D3900" s="46">
        <v>160</v>
      </c>
      <c r="E3900" s="24">
        <v>8068.2624999999998</v>
      </c>
      <c r="F3900" s="19">
        <f t="shared" si="180"/>
        <v>1290922</v>
      </c>
      <c r="G3900" s="119">
        <v>1560</v>
      </c>
      <c r="H3900" s="26">
        <v>770.54294871794866</v>
      </c>
      <c r="I3900" s="115">
        <f t="shared" si="181"/>
        <v>1202047</v>
      </c>
      <c r="J3900" s="117">
        <v>2021</v>
      </c>
      <c r="K3900" s="139">
        <f t="shared" si="182"/>
        <v>2492969</v>
      </c>
    </row>
    <row r="3901" spans="2:11">
      <c r="B3901" s="137" t="s">
        <v>3877</v>
      </c>
      <c r="C3901" s="43" t="s">
        <v>3512</v>
      </c>
      <c r="D3901" s="46">
        <v>310</v>
      </c>
      <c r="E3901" s="24">
        <v>8068.264516129032</v>
      </c>
      <c r="F3901" s="19">
        <f t="shared" si="180"/>
        <v>2501162</v>
      </c>
      <c r="G3901" s="119">
        <v>3023</v>
      </c>
      <c r="H3901" s="26">
        <v>770.41548130995704</v>
      </c>
      <c r="I3901" s="115">
        <f t="shared" si="181"/>
        <v>2328966</v>
      </c>
      <c r="J3901" s="117">
        <v>2021</v>
      </c>
      <c r="K3901" s="139">
        <f t="shared" si="182"/>
        <v>4830128</v>
      </c>
    </row>
    <row r="3902" spans="2:11">
      <c r="B3902" s="137" t="s">
        <v>3878</v>
      </c>
      <c r="C3902" s="43" t="s">
        <v>3512</v>
      </c>
      <c r="D3902" s="46">
        <v>440</v>
      </c>
      <c r="E3902" s="24">
        <v>6888.0363636363636</v>
      </c>
      <c r="F3902" s="19">
        <f t="shared" si="180"/>
        <v>3030736</v>
      </c>
      <c r="G3902" s="119">
        <v>4752</v>
      </c>
      <c r="H3902" s="26">
        <v>786.12920875420878</v>
      </c>
      <c r="I3902" s="115">
        <f t="shared" si="181"/>
        <v>3735686</v>
      </c>
      <c r="J3902" s="117">
        <v>2021</v>
      </c>
      <c r="K3902" s="139">
        <f t="shared" si="182"/>
        <v>6766422</v>
      </c>
    </row>
    <row r="3903" spans="2:11">
      <c r="B3903" s="137" t="s">
        <v>2538</v>
      </c>
      <c r="C3903" s="43" t="s">
        <v>586</v>
      </c>
      <c r="D3903" s="46">
        <v>100</v>
      </c>
      <c r="E3903" s="24">
        <v>1407.69</v>
      </c>
      <c r="F3903" s="19">
        <f t="shared" si="180"/>
        <v>140769</v>
      </c>
      <c r="G3903" s="119">
        <v>975</v>
      </c>
      <c r="H3903" s="26">
        <v>2406.3292307692309</v>
      </c>
      <c r="I3903" s="115">
        <f t="shared" si="181"/>
        <v>2346171</v>
      </c>
      <c r="J3903" s="117">
        <v>2021</v>
      </c>
      <c r="K3903" s="139">
        <f t="shared" si="182"/>
        <v>2486940</v>
      </c>
    </row>
    <row r="3904" spans="2:11">
      <c r="B3904" s="137" t="s">
        <v>6327</v>
      </c>
      <c r="C3904" s="43" t="s">
        <v>586</v>
      </c>
      <c r="D3904" s="46">
        <v>230</v>
      </c>
      <c r="E3904" s="24">
        <v>17948.647826086955</v>
      </c>
      <c r="F3904" s="19">
        <f t="shared" si="180"/>
        <v>4128188.9999999995</v>
      </c>
      <c r="G3904" s="119">
        <v>2242.5</v>
      </c>
      <c r="H3904" s="26">
        <v>2085.9282051282053</v>
      </c>
      <c r="I3904" s="115">
        <f t="shared" si="181"/>
        <v>4677694</v>
      </c>
      <c r="J3904" s="117">
        <v>2021</v>
      </c>
      <c r="K3904" s="139">
        <f t="shared" si="182"/>
        <v>8805883</v>
      </c>
    </row>
    <row r="3905" spans="2:11">
      <c r="B3905" s="137" t="s">
        <v>2539</v>
      </c>
      <c r="C3905" s="43" t="s">
        <v>2248</v>
      </c>
      <c r="D3905" s="46">
        <v>260</v>
      </c>
      <c r="E3905" s="24">
        <v>33015.788461538461</v>
      </c>
      <c r="F3905" s="19">
        <f t="shared" si="180"/>
        <v>8584105</v>
      </c>
      <c r="G3905" s="119">
        <v>2535</v>
      </c>
      <c r="H3905" s="26">
        <v>321.08205128205128</v>
      </c>
      <c r="I3905" s="115">
        <f t="shared" si="181"/>
        <v>813943</v>
      </c>
      <c r="J3905" s="117">
        <v>2021</v>
      </c>
      <c r="K3905" s="139">
        <f t="shared" si="182"/>
        <v>9398048</v>
      </c>
    </row>
    <row r="3906" spans="2:11">
      <c r="B3906" s="137" t="s">
        <v>2540</v>
      </c>
      <c r="C3906" s="43" t="s">
        <v>2248</v>
      </c>
      <c r="D3906" s="46">
        <v>410</v>
      </c>
      <c r="E3906" s="24">
        <v>4680.4390243902435</v>
      </c>
      <c r="F3906" s="19">
        <f t="shared" si="180"/>
        <v>1918979.9999999998</v>
      </c>
      <c r="G3906" s="119">
        <v>3997.5</v>
      </c>
      <c r="H3906" s="26">
        <v>34.40300187617261</v>
      </c>
      <c r="I3906" s="115">
        <f t="shared" si="181"/>
        <v>137526</v>
      </c>
      <c r="J3906" s="117">
        <v>2021</v>
      </c>
      <c r="K3906" s="139">
        <f t="shared" si="182"/>
        <v>2056506</v>
      </c>
    </row>
    <row r="3907" spans="2:11">
      <c r="B3907" s="137" t="s">
        <v>6328</v>
      </c>
      <c r="C3907" s="43" t="s">
        <v>2541</v>
      </c>
      <c r="D3907" s="46">
        <v>300</v>
      </c>
      <c r="E3907" s="24">
        <v>5684.0466666666671</v>
      </c>
      <c r="F3907" s="19">
        <f t="shared" si="180"/>
        <v>1705214.0000000002</v>
      </c>
      <c r="G3907" s="119">
        <v>2925</v>
      </c>
      <c r="H3907" s="26">
        <v>1339.3203418803419</v>
      </c>
      <c r="I3907" s="115">
        <f t="shared" si="181"/>
        <v>3917512</v>
      </c>
      <c r="J3907" s="117">
        <v>2021</v>
      </c>
      <c r="K3907" s="139">
        <f t="shared" si="182"/>
        <v>5622726</v>
      </c>
    </row>
    <row r="3908" spans="2:11">
      <c r="B3908" s="137" t="s">
        <v>6329</v>
      </c>
      <c r="C3908" s="43" t="s">
        <v>2541</v>
      </c>
      <c r="D3908" s="46">
        <v>220</v>
      </c>
      <c r="E3908" s="24">
        <v>5001.9863636363634</v>
      </c>
      <c r="F3908" s="19">
        <f t="shared" si="180"/>
        <v>1100437</v>
      </c>
      <c r="G3908" s="119">
        <v>2145</v>
      </c>
      <c r="H3908" s="26">
        <v>979.76456876456882</v>
      </c>
      <c r="I3908" s="115">
        <f t="shared" si="181"/>
        <v>2101595</v>
      </c>
      <c r="J3908" s="117">
        <v>2021</v>
      </c>
      <c r="K3908" s="139">
        <f t="shared" si="182"/>
        <v>3202032</v>
      </c>
    </row>
    <row r="3909" spans="2:11">
      <c r="B3909" s="137" t="s">
        <v>6330</v>
      </c>
      <c r="C3909" s="43" t="s">
        <v>134</v>
      </c>
      <c r="D3909" s="46">
        <v>120</v>
      </c>
      <c r="E3909" s="24">
        <v>1665.175</v>
      </c>
      <c r="F3909" s="19">
        <f t="shared" si="180"/>
        <v>199821</v>
      </c>
      <c r="G3909" s="119">
        <v>1170</v>
      </c>
      <c r="H3909" s="26">
        <v>1395.5487179487179</v>
      </c>
      <c r="I3909" s="115">
        <f t="shared" si="181"/>
        <v>1632792</v>
      </c>
      <c r="J3909" s="117">
        <v>2021</v>
      </c>
      <c r="K3909" s="139">
        <f t="shared" si="182"/>
        <v>1832613</v>
      </c>
    </row>
    <row r="3910" spans="2:11">
      <c r="B3910" s="137" t="s">
        <v>6331</v>
      </c>
      <c r="C3910" s="43" t="s">
        <v>134</v>
      </c>
      <c r="D3910" s="46">
        <v>340</v>
      </c>
      <c r="E3910" s="24">
        <v>2810.1588235294116</v>
      </c>
      <c r="F3910" s="19">
        <f t="shared" si="180"/>
        <v>955454</v>
      </c>
      <c r="G3910" s="119">
        <v>3315</v>
      </c>
      <c r="H3910" s="26">
        <v>492.54660633484161</v>
      </c>
      <c r="I3910" s="115">
        <f t="shared" si="181"/>
        <v>1632792</v>
      </c>
      <c r="J3910" s="117">
        <v>2021</v>
      </c>
      <c r="K3910" s="139">
        <f t="shared" si="182"/>
        <v>2588246</v>
      </c>
    </row>
    <row r="3911" spans="2:11">
      <c r="B3911" s="137" t="s">
        <v>2542</v>
      </c>
      <c r="C3911" s="43" t="s">
        <v>648</v>
      </c>
      <c r="D3911" s="46">
        <v>160</v>
      </c>
      <c r="E3911" s="24">
        <v>15268.4375</v>
      </c>
      <c r="F3911" s="19">
        <f t="shared" si="180"/>
        <v>2442950</v>
      </c>
      <c r="G3911" s="119">
        <v>1560</v>
      </c>
      <c r="H3911" s="26">
        <v>2503.8480769230769</v>
      </c>
      <c r="I3911" s="115">
        <f t="shared" si="181"/>
        <v>3906003</v>
      </c>
      <c r="J3911" s="117">
        <v>2021</v>
      </c>
      <c r="K3911" s="139">
        <f t="shared" si="182"/>
        <v>6348953</v>
      </c>
    </row>
    <row r="3912" spans="2:11">
      <c r="B3912" s="137" t="s">
        <v>6332</v>
      </c>
      <c r="C3912" s="43" t="s">
        <v>648</v>
      </c>
      <c r="D3912" s="46">
        <v>340</v>
      </c>
      <c r="E3912" s="24">
        <v>8026.5147058823532</v>
      </c>
      <c r="F3912" s="19">
        <f t="shared" si="180"/>
        <v>2729015</v>
      </c>
      <c r="G3912" s="119">
        <v>3315</v>
      </c>
      <c r="H3912" s="26">
        <v>1678.4904977375566</v>
      </c>
      <c r="I3912" s="115">
        <f t="shared" si="181"/>
        <v>5564196</v>
      </c>
      <c r="J3912" s="117">
        <v>2021</v>
      </c>
      <c r="K3912" s="139">
        <f t="shared" si="182"/>
        <v>8293211</v>
      </c>
    </row>
    <row r="3913" spans="2:11">
      <c r="B3913" s="137" t="s">
        <v>2543</v>
      </c>
      <c r="C3913" s="43" t="s">
        <v>100</v>
      </c>
      <c r="D3913" s="46">
        <v>380</v>
      </c>
      <c r="E3913" s="24">
        <v>8843.3578947368424</v>
      </c>
      <c r="F3913" s="19">
        <f t="shared" si="180"/>
        <v>3360476</v>
      </c>
      <c r="G3913" s="119">
        <v>3705</v>
      </c>
      <c r="H3913" s="26">
        <v>233.8369770580297</v>
      </c>
      <c r="I3913" s="115">
        <f t="shared" si="181"/>
        <v>866366</v>
      </c>
      <c r="J3913" s="117">
        <v>2021</v>
      </c>
      <c r="K3913" s="139">
        <f t="shared" si="182"/>
        <v>4226842</v>
      </c>
    </row>
    <row r="3914" spans="2:11">
      <c r="B3914" s="137" t="s">
        <v>2544</v>
      </c>
      <c r="C3914" s="43" t="s">
        <v>100</v>
      </c>
      <c r="D3914" s="46">
        <v>500</v>
      </c>
      <c r="E3914" s="24">
        <v>5840.4780000000001</v>
      </c>
      <c r="F3914" s="19">
        <f t="shared" si="180"/>
        <v>2920239</v>
      </c>
      <c r="G3914" s="119">
        <v>4875</v>
      </c>
      <c r="H3914" s="26">
        <v>211.93907692307693</v>
      </c>
      <c r="I3914" s="115">
        <f t="shared" si="181"/>
        <v>1033203</v>
      </c>
      <c r="J3914" s="117">
        <v>2021</v>
      </c>
      <c r="K3914" s="139">
        <f t="shared" si="182"/>
        <v>3953442</v>
      </c>
    </row>
    <row r="3915" spans="2:11">
      <c r="B3915" s="137" t="s">
        <v>6333</v>
      </c>
      <c r="C3915" s="43" t="s">
        <v>3512</v>
      </c>
      <c r="D3915" s="46">
        <v>80</v>
      </c>
      <c r="E3915" s="24">
        <v>16883.712500000001</v>
      </c>
      <c r="F3915" s="19">
        <f t="shared" si="180"/>
        <v>1350697</v>
      </c>
      <c r="G3915" s="119">
        <v>780</v>
      </c>
      <c r="H3915" s="26">
        <v>0</v>
      </c>
      <c r="I3915" s="115">
        <f t="shared" si="181"/>
        <v>0</v>
      </c>
      <c r="J3915" s="117">
        <v>2021</v>
      </c>
      <c r="K3915" s="139">
        <f t="shared" si="182"/>
        <v>1350697</v>
      </c>
    </row>
    <row r="3916" spans="2:11">
      <c r="B3916" s="137" t="s">
        <v>2545</v>
      </c>
      <c r="C3916" s="43" t="s">
        <v>2273</v>
      </c>
      <c r="D3916" s="46">
        <v>360</v>
      </c>
      <c r="E3916" s="24">
        <v>12901.963888888889</v>
      </c>
      <c r="F3916" s="19">
        <f t="shared" ref="F3916:F3979" si="183">IFERROR(D3916*E3916,0)</f>
        <v>4644707</v>
      </c>
      <c r="G3916" s="119">
        <v>3510</v>
      </c>
      <c r="H3916" s="26">
        <v>241.41025641025641</v>
      </c>
      <c r="I3916" s="115">
        <f t="shared" ref="I3916:I3979" si="184">IFERROR(G3916*H3916,"")</f>
        <v>847350</v>
      </c>
      <c r="J3916" s="117">
        <v>2021</v>
      </c>
      <c r="K3916" s="139">
        <f t="shared" ref="K3916:K3979" si="185">IFERROR(ROUND((F3916+I3916),0),0)</f>
        <v>5492057</v>
      </c>
    </row>
    <row r="3917" spans="2:11">
      <c r="B3917" s="137" t="s">
        <v>2546</v>
      </c>
      <c r="C3917" s="43" t="s">
        <v>2273</v>
      </c>
      <c r="D3917" s="46">
        <v>220</v>
      </c>
      <c r="E3917" s="24">
        <v>5746.522727272727</v>
      </c>
      <c r="F3917" s="19">
        <f t="shared" si="183"/>
        <v>1264235</v>
      </c>
      <c r="G3917" s="119">
        <v>2145</v>
      </c>
      <c r="H3917" s="26">
        <v>321.05407925407923</v>
      </c>
      <c r="I3917" s="115">
        <f t="shared" si="184"/>
        <v>688660.99999999988</v>
      </c>
      <c r="J3917" s="117">
        <v>2021</v>
      </c>
      <c r="K3917" s="139">
        <f t="shared" si="185"/>
        <v>1952896</v>
      </c>
    </row>
    <row r="3918" spans="2:11">
      <c r="B3918" s="137" t="s">
        <v>2547</v>
      </c>
      <c r="C3918" s="43" t="s">
        <v>2273</v>
      </c>
      <c r="D3918" s="46">
        <v>360</v>
      </c>
      <c r="E3918" s="24">
        <v>12901.963888888889</v>
      </c>
      <c r="F3918" s="19">
        <f t="shared" si="183"/>
        <v>4644707</v>
      </c>
      <c r="G3918" s="119">
        <v>3510</v>
      </c>
      <c r="H3918" s="26">
        <v>241.41025641025641</v>
      </c>
      <c r="I3918" s="115">
        <f t="shared" si="184"/>
        <v>847350</v>
      </c>
      <c r="J3918" s="117">
        <v>2021</v>
      </c>
      <c r="K3918" s="139">
        <f t="shared" si="185"/>
        <v>5492057</v>
      </c>
    </row>
    <row r="3919" spans="2:11">
      <c r="B3919" s="137" t="s">
        <v>2548</v>
      </c>
      <c r="C3919" s="43" t="s">
        <v>2273</v>
      </c>
      <c r="D3919" s="46">
        <v>310</v>
      </c>
      <c r="E3919" s="24">
        <v>4144.8419354838707</v>
      </c>
      <c r="F3919" s="19">
        <f t="shared" si="183"/>
        <v>1284901</v>
      </c>
      <c r="G3919" s="119">
        <v>3022.5</v>
      </c>
      <c r="H3919" s="26">
        <v>196.29644334160463</v>
      </c>
      <c r="I3919" s="115">
        <f t="shared" si="184"/>
        <v>593306</v>
      </c>
      <c r="J3919" s="117">
        <v>2021</v>
      </c>
      <c r="K3919" s="139">
        <f t="shared" si="185"/>
        <v>1878207</v>
      </c>
    </row>
    <row r="3920" spans="2:11">
      <c r="B3920" s="137" t="s">
        <v>2549</v>
      </c>
      <c r="C3920" s="43" t="s">
        <v>2273</v>
      </c>
      <c r="D3920" s="46">
        <v>310</v>
      </c>
      <c r="E3920" s="24">
        <v>4144.8419354838707</v>
      </c>
      <c r="F3920" s="19">
        <f t="shared" si="183"/>
        <v>1284901</v>
      </c>
      <c r="G3920" s="119">
        <v>3022.5</v>
      </c>
      <c r="H3920" s="26">
        <v>196.29644334160463</v>
      </c>
      <c r="I3920" s="115">
        <f t="shared" si="184"/>
        <v>593306</v>
      </c>
      <c r="J3920" s="117">
        <v>2021</v>
      </c>
      <c r="K3920" s="139">
        <f t="shared" si="185"/>
        <v>1878207</v>
      </c>
    </row>
    <row r="3921" spans="2:11">
      <c r="B3921" s="137" t="s">
        <v>6334</v>
      </c>
      <c r="C3921" s="43" t="s">
        <v>2273</v>
      </c>
      <c r="D3921" s="46">
        <v>160</v>
      </c>
      <c r="E3921" s="24">
        <v>10336.4625</v>
      </c>
      <c r="F3921" s="19">
        <f t="shared" si="183"/>
        <v>1653834</v>
      </c>
      <c r="G3921" s="119">
        <v>3120</v>
      </c>
      <c r="H3921" s="26">
        <v>290.93717948717949</v>
      </c>
      <c r="I3921" s="115">
        <f t="shared" si="184"/>
        <v>907724</v>
      </c>
      <c r="J3921" s="117">
        <v>2021</v>
      </c>
      <c r="K3921" s="139">
        <f t="shared" si="185"/>
        <v>2561558</v>
      </c>
    </row>
    <row r="3922" spans="2:11">
      <c r="B3922" s="137" t="s">
        <v>2550</v>
      </c>
      <c r="C3922" s="43" t="s">
        <v>1097</v>
      </c>
      <c r="D3922" s="46">
        <v>230</v>
      </c>
      <c r="E3922" s="24">
        <v>6210.6260869565222</v>
      </c>
      <c r="F3922" s="19">
        <f t="shared" si="183"/>
        <v>1428444</v>
      </c>
      <c r="G3922" s="119">
        <v>2242.5</v>
      </c>
      <c r="H3922" s="26">
        <v>286.4454849498328</v>
      </c>
      <c r="I3922" s="115">
        <f t="shared" si="184"/>
        <v>642354.00000000012</v>
      </c>
      <c r="J3922" s="117">
        <v>2021</v>
      </c>
      <c r="K3922" s="139">
        <f t="shared" si="185"/>
        <v>2070798</v>
      </c>
    </row>
    <row r="3923" spans="2:11">
      <c r="B3923" s="137" t="s">
        <v>6335</v>
      </c>
      <c r="C3923" s="43" t="s">
        <v>1097</v>
      </c>
      <c r="D3923" s="46">
        <v>210</v>
      </c>
      <c r="E3923" s="24">
        <v>7570.6047619047622</v>
      </c>
      <c r="F3923" s="19">
        <f t="shared" si="183"/>
        <v>1589827</v>
      </c>
      <c r="G3923" s="119">
        <v>2047.5</v>
      </c>
      <c r="H3923" s="26">
        <v>310.81025641025639</v>
      </c>
      <c r="I3923" s="115">
        <f t="shared" si="184"/>
        <v>636384</v>
      </c>
      <c r="J3923" s="117">
        <v>2021</v>
      </c>
      <c r="K3923" s="139">
        <f t="shared" si="185"/>
        <v>2226211</v>
      </c>
    </row>
    <row r="3924" spans="2:11">
      <c r="B3924" s="137" t="s">
        <v>2551</v>
      </c>
      <c r="C3924" s="43" t="s">
        <v>615</v>
      </c>
      <c r="D3924" s="46">
        <v>320</v>
      </c>
      <c r="E3924" s="24">
        <v>21033.575000000001</v>
      </c>
      <c r="F3924" s="19">
        <f t="shared" si="183"/>
        <v>6730744</v>
      </c>
      <c r="G3924" s="119">
        <v>3120</v>
      </c>
      <c r="H3924" s="26">
        <v>1992.6926282051281</v>
      </c>
      <c r="I3924" s="115">
        <f t="shared" si="184"/>
        <v>6217201</v>
      </c>
      <c r="J3924" s="117">
        <v>2021</v>
      </c>
      <c r="K3924" s="139">
        <f t="shared" si="185"/>
        <v>12947945</v>
      </c>
    </row>
    <row r="3925" spans="2:11">
      <c r="B3925" s="137" t="s">
        <v>3879</v>
      </c>
      <c r="C3925" s="43" t="s">
        <v>3512</v>
      </c>
      <c r="D3925" s="46">
        <v>250</v>
      </c>
      <c r="E3925" s="24">
        <v>8068.26</v>
      </c>
      <c r="F3925" s="19">
        <f t="shared" si="183"/>
        <v>2017065</v>
      </c>
      <c r="G3925" s="119">
        <v>2438</v>
      </c>
      <c r="H3925" s="26">
        <v>770.38515176374074</v>
      </c>
      <c r="I3925" s="115">
        <f t="shared" si="184"/>
        <v>1878199</v>
      </c>
      <c r="J3925" s="117">
        <v>2021</v>
      </c>
      <c r="K3925" s="139">
        <f t="shared" si="185"/>
        <v>3895264</v>
      </c>
    </row>
    <row r="3926" spans="2:11">
      <c r="B3926" s="137" t="s">
        <v>6336</v>
      </c>
      <c r="C3926" s="43" t="s">
        <v>2344</v>
      </c>
      <c r="D3926" s="46">
        <v>570</v>
      </c>
      <c r="E3926" s="24">
        <v>11157.059649122806</v>
      </c>
      <c r="F3926" s="19">
        <f t="shared" si="183"/>
        <v>6359523.9999999991</v>
      </c>
      <c r="G3926" s="119">
        <v>5557.5</v>
      </c>
      <c r="H3926" s="26">
        <v>231.6744939271255</v>
      </c>
      <c r="I3926" s="115">
        <f t="shared" si="184"/>
        <v>1287531</v>
      </c>
      <c r="J3926" s="117">
        <v>2021</v>
      </c>
      <c r="K3926" s="139">
        <f t="shared" si="185"/>
        <v>7647055</v>
      </c>
    </row>
    <row r="3927" spans="2:11">
      <c r="B3927" s="137" t="s">
        <v>6337</v>
      </c>
      <c r="C3927" s="43" t="s">
        <v>2344</v>
      </c>
      <c r="D3927" s="46">
        <v>280</v>
      </c>
      <c r="E3927" s="24">
        <v>10397.646428571428</v>
      </c>
      <c r="F3927" s="19">
        <f t="shared" si="183"/>
        <v>2911341</v>
      </c>
      <c r="G3927" s="119">
        <v>2730</v>
      </c>
      <c r="H3927" s="26">
        <v>212.56813186813187</v>
      </c>
      <c r="I3927" s="115">
        <f t="shared" si="184"/>
        <v>580311</v>
      </c>
      <c r="J3927" s="117">
        <v>2021</v>
      </c>
      <c r="K3927" s="139">
        <f t="shared" si="185"/>
        <v>3491652</v>
      </c>
    </row>
    <row r="3928" spans="2:11">
      <c r="B3928" s="137" t="s">
        <v>2552</v>
      </c>
      <c r="C3928" s="43" t="s">
        <v>635</v>
      </c>
      <c r="D3928" s="46">
        <v>200</v>
      </c>
      <c r="E3928" s="24">
        <v>22966.47</v>
      </c>
      <c r="F3928" s="19">
        <f t="shared" si="183"/>
        <v>4593294</v>
      </c>
      <c r="G3928" s="119">
        <v>1950</v>
      </c>
      <c r="H3928" s="26">
        <v>2787.7697435897435</v>
      </c>
      <c r="I3928" s="115">
        <f t="shared" si="184"/>
        <v>5436151</v>
      </c>
      <c r="J3928" s="117">
        <v>2021</v>
      </c>
      <c r="K3928" s="139">
        <f t="shared" si="185"/>
        <v>10029445</v>
      </c>
    </row>
    <row r="3929" spans="2:11">
      <c r="B3929" s="137" t="s">
        <v>6338</v>
      </c>
      <c r="C3929" s="43" t="s">
        <v>635</v>
      </c>
      <c r="D3929" s="46">
        <v>120</v>
      </c>
      <c r="E3929" s="24">
        <v>8161.6583333333338</v>
      </c>
      <c r="F3929" s="19">
        <f t="shared" si="183"/>
        <v>979399</v>
      </c>
      <c r="G3929" s="119">
        <v>1170</v>
      </c>
      <c r="H3929" s="26">
        <v>1676.3931623931624</v>
      </c>
      <c r="I3929" s="115">
        <f t="shared" si="184"/>
        <v>1961380</v>
      </c>
      <c r="J3929" s="117">
        <v>2021</v>
      </c>
      <c r="K3929" s="139">
        <f t="shared" si="185"/>
        <v>2940779</v>
      </c>
    </row>
    <row r="3930" spans="2:11">
      <c r="B3930" s="137" t="s">
        <v>6339</v>
      </c>
      <c r="C3930" s="43" t="s">
        <v>629</v>
      </c>
      <c r="D3930" s="46">
        <v>200</v>
      </c>
      <c r="E3930" s="24">
        <v>8617.5300000000007</v>
      </c>
      <c r="F3930" s="19">
        <f t="shared" si="183"/>
        <v>1723506.0000000002</v>
      </c>
      <c r="G3930" s="119">
        <v>4320</v>
      </c>
      <c r="H3930" s="26">
        <v>1326.5615740740741</v>
      </c>
      <c r="I3930" s="115">
        <f t="shared" si="184"/>
        <v>5730746</v>
      </c>
      <c r="J3930" s="117">
        <v>2021</v>
      </c>
      <c r="K3930" s="139">
        <f t="shared" si="185"/>
        <v>7454252</v>
      </c>
    </row>
    <row r="3931" spans="2:11">
      <c r="B3931" s="137" t="s">
        <v>6340</v>
      </c>
      <c r="C3931" s="43" t="s">
        <v>629</v>
      </c>
      <c r="D3931" s="46">
        <v>160</v>
      </c>
      <c r="E3931" s="24">
        <v>5898.1374999999998</v>
      </c>
      <c r="F3931" s="19">
        <f t="shared" si="183"/>
        <v>943702</v>
      </c>
      <c r="G3931" s="119">
        <v>3456</v>
      </c>
      <c r="H3931" s="26">
        <v>1000.0379050925926</v>
      </c>
      <c r="I3931" s="115">
        <f t="shared" si="184"/>
        <v>3456131</v>
      </c>
      <c r="J3931" s="117">
        <v>2021</v>
      </c>
      <c r="K3931" s="139">
        <f t="shared" si="185"/>
        <v>4399833</v>
      </c>
    </row>
    <row r="3932" spans="2:11">
      <c r="B3932" s="137" t="s">
        <v>6341</v>
      </c>
      <c r="C3932" s="43" t="s">
        <v>997</v>
      </c>
      <c r="D3932" s="46">
        <v>90</v>
      </c>
      <c r="E3932" s="24">
        <v>4720.8999999999996</v>
      </c>
      <c r="F3932" s="19">
        <f t="shared" si="183"/>
        <v>424880.99999999994</v>
      </c>
      <c r="G3932" s="119">
        <v>2916</v>
      </c>
      <c r="H3932" s="26">
        <v>197.36385459533608</v>
      </c>
      <c r="I3932" s="115">
        <f t="shared" si="184"/>
        <v>575513</v>
      </c>
      <c r="J3932" s="117">
        <v>2021</v>
      </c>
      <c r="K3932" s="139">
        <f t="shared" si="185"/>
        <v>1000394</v>
      </c>
    </row>
    <row r="3933" spans="2:11">
      <c r="B3933" s="137" t="s">
        <v>6342</v>
      </c>
      <c r="C3933" s="43" t="s">
        <v>997</v>
      </c>
      <c r="D3933" s="46">
        <v>120</v>
      </c>
      <c r="E3933" s="24">
        <v>7268.2333333333336</v>
      </c>
      <c r="F3933" s="19">
        <f t="shared" si="183"/>
        <v>872188</v>
      </c>
      <c r="G3933" s="119">
        <v>3888</v>
      </c>
      <c r="H3933" s="26">
        <v>165.11111111111111</v>
      </c>
      <c r="I3933" s="115">
        <f t="shared" si="184"/>
        <v>641952</v>
      </c>
      <c r="J3933" s="117">
        <v>2021</v>
      </c>
      <c r="K3933" s="139">
        <f t="shared" si="185"/>
        <v>1514140</v>
      </c>
    </row>
    <row r="3934" spans="2:11">
      <c r="B3934" s="137" t="s">
        <v>6343</v>
      </c>
      <c r="C3934" s="43" t="s">
        <v>590</v>
      </c>
      <c r="D3934" s="46">
        <v>60</v>
      </c>
      <c r="E3934" s="24">
        <v>8371.7333333333336</v>
      </c>
      <c r="F3934" s="19">
        <f t="shared" si="183"/>
        <v>502304</v>
      </c>
      <c r="G3934" s="119">
        <v>1086</v>
      </c>
      <c r="H3934" s="26">
        <v>1534.2725598526704</v>
      </c>
      <c r="I3934" s="115">
        <f t="shared" si="184"/>
        <v>1666220</v>
      </c>
      <c r="J3934" s="117">
        <v>2021</v>
      </c>
      <c r="K3934" s="139">
        <f t="shared" si="185"/>
        <v>2168524</v>
      </c>
    </row>
    <row r="3935" spans="2:11">
      <c r="B3935" s="137" t="s">
        <v>6344</v>
      </c>
      <c r="C3935" s="43" t="s">
        <v>590</v>
      </c>
      <c r="D3935" s="46">
        <v>140</v>
      </c>
      <c r="E3935" s="24">
        <v>11823.992857142857</v>
      </c>
      <c r="F3935" s="19">
        <f t="shared" si="183"/>
        <v>1655359</v>
      </c>
      <c r="G3935" s="119">
        <v>2534</v>
      </c>
      <c r="H3935" s="26">
        <v>1322.2403314917126</v>
      </c>
      <c r="I3935" s="115">
        <f t="shared" si="184"/>
        <v>3350556.9999999995</v>
      </c>
      <c r="J3935" s="117">
        <v>2021</v>
      </c>
      <c r="K3935" s="139">
        <f t="shared" si="185"/>
        <v>5005916</v>
      </c>
    </row>
    <row r="3936" spans="2:11">
      <c r="B3936" s="137" t="s">
        <v>6345</v>
      </c>
      <c r="C3936" s="43" t="s">
        <v>584</v>
      </c>
      <c r="D3936" s="46">
        <v>90</v>
      </c>
      <c r="E3936" s="24">
        <v>3756.9</v>
      </c>
      <c r="F3936" s="19">
        <f t="shared" si="183"/>
        <v>338121</v>
      </c>
      <c r="G3936" s="119">
        <v>1629</v>
      </c>
      <c r="H3936" s="26">
        <v>1052.060159607121</v>
      </c>
      <c r="I3936" s="115">
        <f t="shared" si="184"/>
        <v>1713806.0000000002</v>
      </c>
      <c r="J3936" s="117">
        <v>2021</v>
      </c>
      <c r="K3936" s="139">
        <f t="shared" si="185"/>
        <v>2051927</v>
      </c>
    </row>
    <row r="3937" spans="2:11">
      <c r="B3937" s="137" t="s">
        <v>6346</v>
      </c>
      <c r="C3937" s="43" t="s">
        <v>584</v>
      </c>
      <c r="D3937" s="46">
        <v>220</v>
      </c>
      <c r="E3937" s="24">
        <v>12920.940909090908</v>
      </c>
      <c r="F3937" s="19">
        <f t="shared" si="183"/>
        <v>2842607</v>
      </c>
      <c r="G3937" s="119">
        <v>3982</v>
      </c>
      <c r="H3937" s="26">
        <v>1606.8508287292818</v>
      </c>
      <c r="I3937" s="115">
        <f t="shared" si="184"/>
        <v>6398480</v>
      </c>
      <c r="J3937" s="117">
        <v>2021</v>
      </c>
      <c r="K3937" s="139">
        <f t="shared" si="185"/>
        <v>9241087</v>
      </c>
    </row>
    <row r="3938" spans="2:11">
      <c r="B3938" s="137" t="s">
        <v>2553</v>
      </c>
      <c r="C3938" s="43" t="s">
        <v>1668</v>
      </c>
      <c r="D3938" s="46">
        <v>80</v>
      </c>
      <c r="E3938" s="24">
        <v>32317.787499999999</v>
      </c>
      <c r="F3938" s="19">
        <f t="shared" si="183"/>
        <v>2585423</v>
      </c>
      <c r="G3938" s="119">
        <v>780</v>
      </c>
      <c r="H3938" s="26">
        <v>4255.2653846153844</v>
      </c>
      <c r="I3938" s="115">
        <f t="shared" si="184"/>
        <v>3319107</v>
      </c>
      <c r="J3938" s="117">
        <v>2021</v>
      </c>
      <c r="K3938" s="139">
        <f t="shared" si="185"/>
        <v>5904530</v>
      </c>
    </row>
    <row r="3939" spans="2:11">
      <c r="B3939" s="137" t="s">
        <v>2554</v>
      </c>
      <c r="C3939" s="43" t="s">
        <v>1668</v>
      </c>
      <c r="D3939" s="46">
        <v>90</v>
      </c>
      <c r="E3939" s="24">
        <v>40036.6</v>
      </c>
      <c r="F3939" s="19">
        <f t="shared" si="183"/>
        <v>3603294</v>
      </c>
      <c r="G3939" s="119">
        <v>877.5</v>
      </c>
      <c r="H3939" s="26">
        <v>6022.3202279202278</v>
      </c>
      <c r="I3939" s="115">
        <f t="shared" si="184"/>
        <v>5284586</v>
      </c>
      <c r="J3939" s="117">
        <v>2021</v>
      </c>
      <c r="K3939" s="139">
        <f t="shared" si="185"/>
        <v>8887880</v>
      </c>
    </row>
    <row r="3940" spans="2:11">
      <c r="B3940" s="137" t="s">
        <v>2555</v>
      </c>
      <c r="C3940" s="43" t="s">
        <v>509</v>
      </c>
      <c r="D3940" s="46">
        <v>100</v>
      </c>
      <c r="E3940" s="24">
        <v>4794.9399999999996</v>
      </c>
      <c r="F3940" s="19">
        <f t="shared" si="183"/>
        <v>479493.99999999994</v>
      </c>
      <c r="G3940" s="119">
        <v>975</v>
      </c>
      <c r="H3940" s="26">
        <v>0</v>
      </c>
      <c r="I3940" s="115">
        <f t="shared" si="184"/>
        <v>0</v>
      </c>
      <c r="J3940" s="117">
        <v>2021</v>
      </c>
      <c r="K3940" s="139">
        <f t="shared" si="185"/>
        <v>479494</v>
      </c>
    </row>
    <row r="3941" spans="2:11">
      <c r="B3941" s="137" t="s">
        <v>2556</v>
      </c>
      <c r="C3941" s="43" t="s">
        <v>509</v>
      </c>
      <c r="D3941" s="46">
        <v>70</v>
      </c>
      <c r="E3941" s="24">
        <v>23160.785714285714</v>
      </c>
      <c r="F3941" s="19">
        <f t="shared" si="183"/>
        <v>1621255</v>
      </c>
      <c r="G3941" s="119">
        <v>682.5</v>
      </c>
      <c r="H3941" s="26">
        <v>0</v>
      </c>
      <c r="I3941" s="115">
        <f t="shared" si="184"/>
        <v>0</v>
      </c>
      <c r="J3941" s="117">
        <v>2021</v>
      </c>
      <c r="K3941" s="139">
        <f t="shared" si="185"/>
        <v>1621255</v>
      </c>
    </row>
    <row r="3942" spans="2:11">
      <c r="B3942" s="137" t="s">
        <v>6347</v>
      </c>
      <c r="C3942" s="43" t="s">
        <v>2557</v>
      </c>
      <c r="D3942" s="46">
        <v>430</v>
      </c>
      <c r="E3942" s="24">
        <v>4013.3395348837207</v>
      </c>
      <c r="F3942" s="19">
        <f t="shared" si="183"/>
        <v>1725736</v>
      </c>
      <c r="G3942" s="119">
        <v>4192.5</v>
      </c>
      <c r="H3942" s="26">
        <v>349.15754323196182</v>
      </c>
      <c r="I3942" s="115">
        <f t="shared" si="184"/>
        <v>1463843</v>
      </c>
      <c r="J3942" s="117">
        <v>2021</v>
      </c>
      <c r="K3942" s="139">
        <f t="shared" si="185"/>
        <v>3189579</v>
      </c>
    </row>
    <row r="3943" spans="2:11">
      <c r="B3943" s="137" t="s">
        <v>6348</v>
      </c>
      <c r="C3943" s="43" t="s">
        <v>2557</v>
      </c>
      <c r="D3943" s="46">
        <v>90</v>
      </c>
      <c r="E3943" s="24">
        <v>4468.0333333333338</v>
      </c>
      <c r="F3943" s="19">
        <f t="shared" si="183"/>
        <v>402123.00000000006</v>
      </c>
      <c r="G3943" s="119">
        <v>877.5</v>
      </c>
      <c r="H3943" s="26">
        <v>1068.0227920227919</v>
      </c>
      <c r="I3943" s="115">
        <f t="shared" si="184"/>
        <v>937189.99999999988</v>
      </c>
      <c r="J3943" s="117">
        <v>2021</v>
      </c>
      <c r="K3943" s="139">
        <f t="shared" si="185"/>
        <v>1339313</v>
      </c>
    </row>
    <row r="3944" spans="2:11">
      <c r="B3944" s="137" t="s">
        <v>6349</v>
      </c>
      <c r="C3944" s="43" t="s">
        <v>2558</v>
      </c>
      <c r="D3944" s="46">
        <v>110</v>
      </c>
      <c r="E3944" s="24">
        <v>17567.045454545456</v>
      </c>
      <c r="F3944" s="19">
        <f t="shared" si="183"/>
        <v>1932375.0000000002</v>
      </c>
      <c r="G3944" s="119">
        <v>1991</v>
      </c>
      <c r="H3944" s="26">
        <v>0</v>
      </c>
      <c r="I3944" s="115">
        <f t="shared" si="184"/>
        <v>0</v>
      </c>
      <c r="J3944" s="117">
        <v>2021</v>
      </c>
      <c r="K3944" s="139">
        <f t="shared" si="185"/>
        <v>1932375</v>
      </c>
    </row>
    <row r="3945" spans="2:11">
      <c r="B3945" s="137" t="s">
        <v>6350</v>
      </c>
      <c r="C3945" s="43" t="s">
        <v>2558</v>
      </c>
      <c r="D3945" s="46">
        <v>110</v>
      </c>
      <c r="E3945" s="24">
        <v>36037.927272727269</v>
      </c>
      <c r="F3945" s="19">
        <f t="shared" si="183"/>
        <v>3964171.9999999995</v>
      </c>
      <c r="G3945" s="119">
        <v>1991</v>
      </c>
      <c r="H3945" s="26">
        <v>0</v>
      </c>
      <c r="I3945" s="115">
        <f t="shared" si="184"/>
        <v>0</v>
      </c>
      <c r="J3945" s="117">
        <v>2021</v>
      </c>
      <c r="K3945" s="139">
        <f t="shared" si="185"/>
        <v>3964172</v>
      </c>
    </row>
    <row r="3946" spans="2:11">
      <c r="B3946" s="137" t="s">
        <v>6351</v>
      </c>
      <c r="C3946" s="43" t="s">
        <v>479</v>
      </c>
      <c r="D3946" s="46">
        <v>110</v>
      </c>
      <c r="E3946" s="24">
        <v>1853.4272727272728</v>
      </c>
      <c r="F3946" s="19">
        <f t="shared" si="183"/>
        <v>203877</v>
      </c>
      <c r="G3946" s="119">
        <v>4026</v>
      </c>
      <c r="H3946" s="26">
        <v>0</v>
      </c>
      <c r="I3946" s="115">
        <f t="shared" si="184"/>
        <v>0</v>
      </c>
      <c r="J3946" s="117">
        <v>2021</v>
      </c>
      <c r="K3946" s="139">
        <f t="shared" si="185"/>
        <v>203877</v>
      </c>
    </row>
    <row r="3947" spans="2:11">
      <c r="B3947" s="137" t="s">
        <v>3880</v>
      </c>
      <c r="C3947" s="43" t="s">
        <v>3512</v>
      </c>
      <c r="D3947" s="46">
        <v>40</v>
      </c>
      <c r="E3947" s="24">
        <v>7977.35</v>
      </c>
      <c r="F3947" s="19">
        <f t="shared" si="183"/>
        <v>319094</v>
      </c>
      <c r="G3947" s="119">
        <v>1648</v>
      </c>
      <c r="H3947" s="26">
        <v>258.49332524271847</v>
      </c>
      <c r="I3947" s="115">
        <f t="shared" si="184"/>
        <v>425997.00000000006</v>
      </c>
      <c r="J3947" s="117">
        <v>2021</v>
      </c>
      <c r="K3947" s="139">
        <f t="shared" si="185"/>
        <v>745091</v>
      </c>
    </row>
    <row r="3948" spans="2:11">
      <c r="B3948" s="137" t="s">
        <v>2559</v>
      </c>
      <c r="C3948" s="43" t="s">
        <v>811</v>
      </c>
      <c r="D3948" s="46">
        <v>230</v>
      </c>
      <c r="E3948" s="24">
        <v>13297.047826086957</v>
      </c>
      <c r="F3948" s="19">
        <f t="shared" si="183"/>
        <v>3058321</v>
      </c>
      <c r="G3948" s="119">
        <v>2242.5</v>
      </c>
      <c r="H3948" s="26">
        <v>845.74448160535121</v>
      </c>
      <c r="I3948" s="115">
        <f t="shared" si="184"/>
        <v>1896582</v>
      </c>
      <c r="J3948" s="117">
        <v>2021</v>
      </c>
      <c r="K3948" s="139">
        <f t="shared" si="185"/>
        <v>4954903</v>
      </c>
    </row>
    <row r="3949" spans="2:11">
      <c r="B3949" s="137" t="s">
        <v>6352</v>
      </c>
      <c r="C3949" s="43" t="s">
        <v>811</v>
      </c>
      <c r="D3949" s="46">
        <v>220</v>
      </c>
      <c r="E3949" s="24">
        <v>29907.663636363635</v>
      </c>
      <c r="F3949" s="19">
        <f t="shared" si="183"/>
        <v>6579686</v>
      </c>
      <c r="G3949" s="119">
        <v>2145</v>
      </c>
      <c r="H3949" s="26">
        <v>1709.4279720279719</v>
      </c>
      <c r="I3949" s="115">
        <f t="shared" si="184"/>
        <v>3666722.9999999995</v>
      </c>
      <c r="J3949" s="117">
        <v>2021</v>
      </c>
      <c r="K3949" s="139">
        <f t="shared" si="185"/>
        <v>10246409</v>
      </c>
    </row>
    <row r="3950" spans="2:11">
      <c r="B3950" s="137" t="s">
        <v>6353</v>
      </c>
      <c r="C3950" s="43" t="s">
        <v>3512</v>
      </c>
      <c r="D3950" s="46">
        <v>170</v>
      </c>
      <c r="E3950" s="24">
        <v>17876.870588235295</v>
      </c>
      <c r="F3950" s="19">
        <f t="shared" si="183"/>
        <v>3039068</v>
      </c>
      <c r="G3950" s="119">
        <v>3315</v>
      </c>
      <c r="H3950" s="26">
        <v>0</v>
      </c>
      <c r="I3950" s="115">
        <f t="shared" si="184"/>
        <v>0</v>
      </c>
      <c r="J3950" s="117">
        <v>2021</v>
      </c>
      <c r="K3950" s="139">
        <f t="shared" si="185"/>
        <v>3039068</v>
      </c>
    </row>
    <row r="3951" spans="2:11">
      <c r="B3951" s="137" t="s">
        <v>6354</v>
      </c>
      <c r="C3951" s="43" t="s">
        <v>3512</v>
      </c>
      <c r="D3951" s="46">
        <v>420</v>
      </c>
      <c r="E3951" s="24">
        <v>16883.711904761905</v>
      </c>
      <c r="F3951" s="19">
        <f t="shared" si="183"/>
        <v>7091159</v>
      </c>
      <c r="G3951" s="119">
        <v>4095</v>
      </c>
      <c r="H3951" s="26">
        <v>0</v>
      </c>
      <c r="I3951" s="115">
        <f t="shared" si="184"/>
        <v>0</v>
      </c>
      <c r="J3951" s="117">
        <v>2021</v>
      </c>
      <c r="K3951" s="139">
        <f t="shared" si="185"/>
        <v>7091159</v>
      </c>
    </row>
    <row r="3952" spans="2:11">
      <c r="B3952" s="137" t="s">
        <v>6355</v>
      </c>
      <c r="C3952" s="43" t="s">
        <v>2560</v>
      </c>
      <c r="D3952" s="46">
        <v>140</v>
      </c>
      <c r="E3952" s="24">
        <v>6952.1785714285716</v>
      </c>
      <c r="F3952" s="19">
        <f t="shared" si="183"/>
        <v>973305</v>
      </c>
      <c r="G3952" s="119">
        <v>1365</v>
      </c>
      <c r="H3952" s="26">
        <v>3473.2</v>
      </c>
      <c r="I3952" s="115">
        <f t="shared" si="184"/>
        <v>4740918</v>
      </c>
      <c r="J3952" s="117">
        <v>2021</v>
      </c>
      <c r="K3952" s="139">
        <f t="shared" si="185"/>
        <v>5714223</v>
      </c>
    </row>
    <row r="3953" spans="2:11">
      <c r="B3953" s="137" t="s">
        <v>6356</v>
      </c>
      <c r="C3953" s="43" t="s">
        <v>2560</v>
      </c>
      <c r="D3953" s="46">
        <v>250</v>
      </c>
      <c r="E3953" s="24">
        <v>2309.268</v>
      </c>
      <c r="F3953" s="19">
        <f t="shared" si="183"/>
        <v>577317</v>
      </c>
      <c r="G3953" s="119">
        <v>2437.5</v>
      </c>
      <c r="H3953" s="26">
        <v>1401.1766153846154</v>
      </c>
      <c r="I3953" s="115">
        <f t="shared" si="184"/>
        <v>3415368</v>
      </c>
      <c r="J3953" s="117">
        <v>2021</v>
      </c>
      <c r="K3953" s="139">
        <f t="shared" si="185"/>
        <v>3992685</v>
      </c>
    </row>
    <row r="3954" spans="2:11">
      <c r="B3954" s="137" t="s">
        <v>6357</v>
      </c>
      <c r="C3954" s="43" t="s">
        <v>3512</v>
      </c>
      <c r="D3954" s="46">
        <v>100</v>
      </c>
      <c r="E3954" s="24">
        <v>13071.38</v>
      </c>
      <c r="F3954" s="19">
        <f t="shared" si="183"/>
        <v>1307138</v>
      </c>
      <c r="G3954" s="119">
        <v>5490</v>
      </c>
      <c r="H3954" s="26">
        <v>0</v>
      </c>
      <c r="I3954" s="115">
        <f t="shared" si="184"/>
        <v>0</v>
      </c>
      <c r="J3954" s="117">
        <v>2021</v>
      </c>
      <c r="K3954" s="139">
        <f t="shared" si="185"/>
        <v>1307138</v>
      </c>
    </row>
    <row r="3955" spans="2:11">
      <c r="B3955" s="137" t="s">
        <v>2561</v>
      </c>
      <c r="C3955" s="43" t="s">
        <v>844</v>
      </c>
      <c r="D3955" s="46">
        <v>150</v>
      </c>
      <c r="E3955" s="24">
        <v>4999.0933333333332</v>
      </c>
      <c r="F3955" s="19">
        <f t="shared" si="183"/>
        <v>749864</v>
      </c>
      <c r="G3955" s="119">
        <v>1462.5</v>
      </c>
      <c r="H3955" s="26">
        <v>960.5203418803419</v>
      </c>
      <c r="I3955" s="115">
        <f t="shared" si="184"/>
        <v>1404761</v>
      </c>
      <c r="J3955" s="117">
        <v>2021</v>
      </c>
      <c r="K3955" s="139">
        <f t="shared" si="185"/>
        <v>2154625</v>
      </c>
    </row>
    <row r="3956" spans="2:11">
      <c r="B3956" s="137" t="s">
        <v>6358</v>
      </c>
      <c r="C3956" s="43" t="s">
        <v>844</v>
      </c>
      <c r="D3956" s="46">
        <v>200</v>
      </c>
      <c r="E3956" s="24">
        <v>2927.3850000000002</v>
      </c>
      <c r="F3956" s="19">
        <f t="shared" si="183"/>
        <v>585477</v>
      </c>
      <c r="G3956" s="119">
        <v>1950</v>
      </c>
      <c r="H3956" s="26">
        <v>709.28923076923081</v>
      </c>
      <c r="I3956" s="115">
        <f t="shared" si="184"/>
        <v>1383114</v>
      </c>
      <c r="J3956" s="117">
        <v>2021</v>
      </c>
      <c r="K3956" s="139">
        <f t="shared" si="185"/>
        <v>1968591</v>
      </c>
    </row>
    <row r="3957" spans="2:11">
      <c r="B3957" s="137" t="s">
        <v>3881</v>
      </c>
      <c r="C3957" s="43" t="s">
        <v>3512</v>
      </c>
      <c r="D3957" s="46">
        <v>820</v>
      </c>
      <c r="E3957" s="24">
        <v>8068.2634146341461</v>
      </c>
      <c r="F3957" s="19">
        <f t="shared" si="183"/>
        <v>6615976</v>
      </c>
      <c r="G3957" s="119">
        <v>7995</v>
      </c>
      <c r="H3957" s="26">
        <v>770.54296435272045</v>
      </c>
      <c r="I3957" s="115">
        <f t="shared" si="184"/>
        <v>6160491</v>
      </c>
      <c r="J3957" s="117">
        <v>2021</v>
      </c>
      <c r="K3957" s="139">
        <f t="shared" si="185"/>
        <v>12776467</v>
      </c>
    </row>
    <row r="3958" spans="2:11">
      <c r="B3958" s="137" t="s">
        <v>6359</v>
      </c>
      <c r="C3958" s="43" t="s">
        <v>2562</v>
      </c>
      <c r="D3958" s="46">
        <v>290</v>
      </c>
      <c r="E3958" s="24">
        <v>2035.0275862068966</v>
      </c>
      <c r="F3958" s="19">
        <f t="shared" si="183"/>
        <v>590158</v>
      </c>
      <c r="G3958" s="119">
        <v>2827.5</v>
      </c>
      <c r="H3958" s="26">
        <v>343.35490716180374</v>
      </c>
      <c r="I3958" s="115">
        <f t="shared" si="184"/>
        <v>970836.00000000012</v>
      </c>
      <c r="J3958" s="117">
        <v>2021</v>
      </c>
      <c r="K3958" s="139">
        <f t="shared" si="185"/>
        <v>1560994</v>
      </c>
    </row>
    <row r="3959" spans="2:11">
      <c r="B3959" s="137" t="s">
        <v>6360</v>
      </c>
      <c r="C3959" s="43" t="s">
        <v>2563</v>
      </c>
      <c r="D3959" s="46">
        <v>370</v>
      </c>
      <c r="E3959" s="24">
        <v>2096.8432432432433</v>
      </c>
      <c r="F3959" s="19">
        <f t="shared" si="183"/>
        <v>775832</v>
      </c>
      <c r="G3959" s="119">
        <v>3607.5</v>
      </c>
      <c r="H3959" s="26">
        <v>578.11337491337497</v>
      </c>
      <c r="I3959" s="115">
        <f t="shared" si="184"/>
        <v>2085544.0000000002</v>
      </c>
      <c r="J3959" s="117">
        <v>2021</v>
      </c>
      <c r="K3959" s="139">
        <f t="shared" si="185"/>
        <v>2861376</v>
      </c>
    </row>
    <row r="3960" spans="2:11">
      <c r="B3960" s="137" t="s">
        <v>6361</v>
      </c>
      <c r="C3960" s="43" t="s">
        <v>1410</v>
      </c>
      <c r="D3960" s="46">
        <v>90</v>
      </c>
      <c r="E3960" s="24">
        <v>4899.3666666666668</v>
      </c>
      <c r="F3960" s="19">
        <f t="shared" si="183"/>
        <v>440943</v>
      </c>
      <c r="G3960" s="119">
        <v>877.5</v>
      </c>
      <c r="H3960" s="26">
        <v>1640.9447293447292</v>
      </c>
      <c r="I3960" s="115">
        <f t="shared" si="184"/>
        <v>1439929</v>
      </c>
      <c r="J3960" s="117">
        <v>2021</v>
      </c>
      <c r="K3960" s="139">
        <f t="shared" si="185"/>
        <v>1880872</v>
      </c>
    </row>
    <row r="3961" spans="2:11">
      <c r="B3961" s="137" t="s">
        <v>6362</v>
      </c>
      <c r="C3961" s="43" t="s">
        <v>2564</v>
      </c>
      <c r="D3961" s="46">
        <v>310</v>
      </c>
      <c r="E3961" s="24">
        <v>5782.9258064516125</v>
      </c>
      <c r="F3961" s="19">
        <f t="shared" si="183"/>
        <v>1792706.9999999998</v>
      </c>
      <c r="G3961" s="119">
        <v>3022.5</v>
      </c>
      <c r="H3961" s="26">
        <v>873.01968569065343</v>
      </c>
      <c r="I3961" s="115">
        <f t="shared" si="184"/>
        <v>2638702</v>
      </c>
      <c r="J3961" s="117">
        <v>2021</v>
      </c>
      <c r="K3961" s="139">
        <f t="shared" si="185"/>
        <v>4431409</v>
      </c>
    </row>
    <row r="3962" spans="2:11">
      <c r="B3962" s="137" t="s">
        <v>6363</v>
      </c>
      <c r="C3962" s="43" t="s">
        <v>2564</v>
      </c>
      <c r="D3962" s="46">
        <v>340</v>
      </c>
      <c r="E3962" s="24">
        <v>6333.838235294118</v>
      </c>
      <c r="F3962" s="19">
        <f t="shared" si="183"/>
        <v>2153505</v>
      </c>
      <c r="G3962" s="119">
        <v>3315</v>
      </c>
      <c r="H3962" s="26">
        <v>1044.2238310708899</v>
      </c>
      <c r="I3962" s="115">
        <f t="shared" si="184"/>
        <v>3461602</v>
      </c>
      <c r="J3962" s="117">
        <v>2021</v>
      </c>
      <c r="K3962" s="139">
        <f t="shared" si="185"/>
        <v>5615107</v>
      </c>
    </row>
    <row r="3963" spans="2:11">
      <c r="B3963" s="137" t="s">
        <v>2565</v>
      </c>
      <c r="C3963" s="43" t="s">
        <v>1394</v>
      </c>
      <c r="D3963" s="46">
        <v>250</v>
      </c>
      <c r="E3963" s="24">
        <v>15039.183999999999</v>
      </c>
      <c r="F3963" s="19">
        <f t="shared" si="183"/>
        <v>3759796</v>
      </c>
      <c r="G3963" s="119">
        <v>4525</v>
      </c>
      <c r="H3963" s="26">
        <v>1314.92</v>
      </c>
      <c r="I3963" s="115">
        <f t="shared" si="184"/>
        <v>5950013</v>
      </c>
      <c r="J3963" s="117">
        <v>2021</v>
      </c>
      <c r="K3963" s="139">
        <f t="shared" si="185"/>
        <v>9709809</v>
      </c>
    </row>
    <row r="3964" spans="2:11">
      <c r="B3964" s="137" t="s">
        <v>6364</v>
      </c>
      <c r="C3964" s="43" t="s">
        <v>1394</v>
      </c>
      <c r="D3964" s="46">
        <v>280</v>
      </c>
      <c r="E3964" s="24">
        <v>100298.79285714286</v>
      </c>
      <c r="F3964" s="19">
        <f t="shared" si="183"/>
        <v>28083662</v>
      </c>
      <c r="G3964" s="119">
        <v>5068</v>
      </c>
      <c r="H3964" s="26">
        <v>11178.923046566693</v>
      </c>
      <c r="I3964" s="115">
        <f t="shared" si="184"/>
        <v>56654782</v>
      </c>
      <c r="J3964" s="117">
        <v>2021</v>
      </c>
      <c r="K3964" s="139">
        <f t="shared" si="185"/>
        <v>84738444</v>
      </c>
    </row>
    <row r="3965" spans="2:11">
      <c r="B3965" s="137" t="s">
        <v>2566</v>
      </c>
      <c r="C3965" s="43" t="s">
        <v>1394</v>
      </c>
      <c r="D3965" s="46">
        <v>250</v>
      </c>
      <c r="E3965" s="24">
        <v>15039.183999999999</v>
      </c>
      <c r="F3965" s="19">
        <f t="shared" si="183"/>
        <v>3759796</v>
      </c>
      <c r="G3965" s="119">
        <v>4525</v>
      </c>
      <c r="H3965" s="26">
        <v>1314.92</v>
      </c>
      <c r="I3965" s="115">
        <f t="shared" si="184"/>
        <v>5950013</v>
      </c>
      <c r="J3965" s="117">
        <v>2021</v>
      </c>
      <c r="K3965" s="139">
        <f t="shared" si="185"/>
        <v>9709809</v>
      </c>
    </row>
    <row r="3966" spans="2:11">
      <c r="B3966" s="137" t="s">
        <v>6365</v>
      </c>
      <c r="C3966" s="43" t="s">
        <v>1394</v>
      </c>
      <c r="D3966" s="46">
        <v>260</v>
      </c>
      <c r="E3966" s="24">
        <v>11836.142307692307</v>
      </c>
      <c r="F3966" s="19">
        <f t="shared" si="183"/>
        <v>3077397</v>
      </c>
      <c r="G3966" s="119">
        <v>4706</v>
      </c>
      <c r="H3966" s="26">
        <v>1146.4405014874628</v>
      </c>
      <c r="I3966" s="115">
        <f t="shared" si="184"/>
        <v>5395149</v>
      </c>
      <c r="J3966" s="117">
        <v>2021</v>
      </c>
      <c r="K3966" s="139">
        <f t="shared" si="185"/>
        <v>8472546</v>
      </c>
    </row>
    <row r="3967" spans="2:11">
      <c r="B3967" s="137" t="s">
        <v>3882</v>
      </c>
      <c r="C3967" s="43" t="s">
        <v>3512</v>
      </c>
      <c r="D3967" s="46">
        <v>110</v>
      </c>
      <c r="E3967" s="24">
        <v>14715.172727272728</v>
      </c>
      <c r="F3967" s="19">
        <f t="shared" si="183"/>
        <v>1618669</v>
      </c>
      <c r="G3967" s="119">
        <v>6039</v>
      </c>
      <c r="H3967" s="26">
        <v>391.13694320251699</v>
      </c>
      <c r="I3967" s="115">
        <f t="shared" si="184"/>
        <v>2362076</v>
      </c>
      <c r="J3967" s="117">
        <v>2021</v>
      </c>
      <c r="K3967" s="139">
        <f t="shared" si="185"/>
        <v>3980745</v>
      </c>
    </row>
    <row r="3968" spans="2:11">
      <c r="B3968" s="137" t="s">
        <v>6366</v>
      </c>
      <c r="C3968" s="43" t="s">
        <v>1617</v>
      </c>
      <c r="D3968" s="46">
        <v>30</v>
      </c>
      <c r="E3968" s="24">
        <v>111457.66666666667</v>
      </c>
      <c r="F3968" s="19">
        <f t="shared" si="183"/>
        <v>3343730</v>
      </c>
      <c r="G3968" s="119">
        <v>1647</v>
      </c>
      <c r="H3968" s="26">
        <v>0</v>
      </c>
      <c r="I3968" s="115">
        <f t="shared" si="184"/>
        <v>0</v>
      </c>
      <c r="J3968" s="117">
        <v>2021</v>
      </c>
      <c r="K3968" s="139">
        <f t="shared" si="185"/>
        <v>3343730</v>
      </c>
    </row>
    <row r="3969" spans="2:11">
      <c r="B3969" s="137" t="s">
        <v>2567</v>
      </c>
      <c r="C3969" s="43" t="s">
        <v>1409</v>
      </c>
      <c r="D3969" s="46">
        <v>200</v>
      </c>
      <c r="E3969" s="24">
        <v>20111.990000000002</v>
      </c>
      <c r="F3969" s="19">
        <f t="shared" si="183"/>
        <v>4022398.0000000005</v>
      </c>
      <c r="G3969" s="119">
        <v>1950</v>
      </c>
      <c r="H3969" s="26">
        <v>2418.8487179487179</v>
      </c>
      <c r="I3969" s="115">
        <f t="shared" si="184"/>
        <v>4716755</v>
      </c>
      <c r="J3969" s="117">
        <v>2021</v>
      </c>
      <c r="K3969" s="139">
        <f t="shared" si="185"/>
        <v>8739153</v>
      </c>
    </row>
    <row r="3970" spans="2:11">
      <c r="B3970" s="137" t="s">
        <v>6367</v>
      </c>
      <c r="C3970" s="43" t="s">
        <v>1409</v>
      </c>
      <c r="D3970" s="46">
        <v>340</v>
      </c>
      <c r="E3970" s="24">
        <v>43143.323529411762</v>
      </c>
      <c r="F3970" s="19">
        <f t="shared" si="183"/>
        <v>14668730</v>
      </c>
      <c r="G3970" s="119">
        <v>3315</v>
      </c>
      <c r="H3970" s="26">
        <v>6165.6325791855206</v>
      </c>
      <c r="I3970" s="115">
        <f t="shared" si="184"/>
        <v>20439072</v>
      </c>
      <c r="J3970" s="117">
        <v>2021</v>
      </c>
      <c r="K3970" s="139">
        <f t="shared" si="185"/>
        <v>35107802</v>
      </c>
    </row>
    <row r="3971" spans="2:11">
      <c r="B3971" s="137" t="s">
        <v>2568</v>
      </c>
      <c r="C3971" s="43" t="s">
        <v>1409</v>
      </c>
      <c r="D3971" s="46">
        <v>390</v>
      </c>
      <c r="E3971" s="24">
        <v>25265.092307692306</v>
      </c>
      <c r="F3971" s="19">
        <f t="shared" si="183"/>
        <v>9853386</v>
      </c>
      <c r="G3971" s="119">
        <v>3802.5</v>
      </c>
      <c r="H3971" s="26">
        <v>1918.467587113741</v>
      </c>
      <c r="I3971" s="115">
        <f t="shared" si="184"/>
        <v>7294973</v>
      </c>
      <c r="J3971" s="117">
        <v>2021</v>
      </c>
      <c r="K3971" s="139">
        <f t="shared" si="185"/>
        <v>17148359</v>
      </c>
    </row>
    <row r="3972" spans="2:11">
      <c r="B3972" s="137" t="s">
        <v>2569</v>
      </c>
      <c r="C3972" s="43" t="s">
        <v>1409</v>
      </c>
      <c r="D3972" s="46">
        <v>200</v>
      </c>
      <c r="E3972" s="24">
        <v>20111.990000000002</v>
      </c>
      <c r="F3972" s="19">
        <f t="shared" si="183"/>
        <v>4022398.0000000005</v>
      </c>
      <c r="G3972" s="119">
        <v>1950</v>
      </c>
      <c r="H3972" s="26">
        <v>2418.8487179487179</v>
      </c>
      <c r="I3972" s="115">
        <f t="shared" si="184"/>
        <v>4716755</v>
      </c>
      <c r="J3972" s="117">
        <v>2021</v>
      </c>
      <c r="K3972" s="139">
        <f t="shared" si="185"/>
        <v>8739153</v>
      </c>
    </row>
    <row r="3973" spans="2:11">
      <c r="B3973" s="137" t="s">
        <v>6368</v>
      </c>
      <c r="C3973" s="43" t="s">
        <v>3512</v>
      </c>
      <c r="D3973" s="46">
        <v>160</v>
      </c>
      <c r="E3973" s="24">
        <v>16883.712500000001</v>
      </c>
      <c r="F3973" s="19">
        <f t="shared" si="183"/>
        <v>2701394</v>
      </c>
      <c r="G3973" s="119">
        <v>1560</v>
      </c>
      <c r="H3973" s="26">
        <v>0</v>
      </c>
      <c r="I3973" s="115">
        <f t="shared" si="184"/>
        <v>0</v>
      </c>
      <c r="J3973" s="117">
        <v>2021</v>
      </c>
      <c r="K3973" s="139">
        <f t="shared" si="185"/>
        <v>2701394</v>
      </c>
    </row>
    <row r="3974" spans="2:11">
      <c r="B3974" s="137" t="s">
        <v>6369</v>
      </c>
      <c r="C3974" s="43" t="s">
        <v>3512</v>
      </c>
      <c r="D3974" s="46">
        <v>90</v>
      </c>
      <c r="E3974" s="24">
        <v>16883.711111111112</v>
      </c>
      <c r="F3974" s="19">
        <f t="shared" si="183"/>
        <v>1519534</v>
      </c>
      <c r="G3974" s="119">
        <v>877.5</v>
      </c>
      <c r="H3974" s="26">
        <v>0</v>
      </c>
      <c r="I3974" s="115">
        <f t="shared" si="184"/>
        <v>0</v>
      </c>
      <c r="J3974" s="117">
        <v>2021</v>
      </c>
      <c r="K3974" s="139">
        <f t="shared" si="185"/>
        <v>1519534</v>
      </c>
    </row>
    <row r="3975" spans="2:11">
      <c r="B3975" s="137" t="s">
        <v>6370</v>
      </c>
      <c r="C3975" s="43" t="s">
        <v>3512</v>
      </c>
      <c r="D3975" s="46">
        <v>90</v>
      </c>
      <c r="E3975" s="24">
        <v>16883.711111111112</v>
      </c>
      <c r="F3975" s="19">
        <f t="shared" si="183"/>
        <v>1519534</v>
      </c>
      <c r="G3975" s="119">
        <v>877.5</v>
      </c>
      <c r="H3975" s="26">
        <v>0</v>
      </c>
      <c r="I3975" s="115">
        <f t="shared" si="184"/>
        <v>0</v>
      </c>
      <c r="J3975" s="117">
        <v>2021</v>
      </c>
      <c r="K3975" s="139">
        <f t="shared" si="185"/>
        <v>1519534</v>
      </c>
    </row>
    <row r="3976" spans="2:11">
      <c r="B3976" s="137" t="s">
        <v>6371</v>
      </c>
      <c r="C3976" s="43" t="s">
        <v>3512</v>
      </c>
      <c r="D3976" s="46">
        <v>120</v>
      </c>
      <c r="E3976" s="24">
        <v>16883.708333333332</v>
      </c>
      <c r="F3976" s="19">
        <f t="shared" si="183"/>
        <v>2026044.9999999998</v>
      </c>
      <c r="G3976" s="119">
        <v>1170</v>
      </c>
      <c r="H3976" s="26">
        <v>0</v>
      </c>
      <c r="I3976" s="115">
        <f t="shared" si="184"/>
        <v>0</v>
      </c>
      <c r="J3976" s="117">
        <v>2021</v>
      </c>
      <c r="K3976" s="139">
        <f t="shared" si="185"/>
        <v>2026045</v>
      </c>
    </row>
    <row r="3977" spans="2:11">
      <c r="B3977" s="137" t="s">
        <v>6372</v>
      </c>
      <c r="C3977" s="43" t="s">
        <v>1385</v>
      </c>
      <c r="D3977" s="46">
        <v>100</v>
      </c>
      <c r="E3977" s="24">
        <v>2331.83</v>
      </c>
      <c r="F3977" s="19">
        <f t="shared" si="183"/>
        <v>233183</v>
      </c>
      <c r="G3977" s="119">
        <v>975</v>
      </c>
      <c r="H3977" s="26">
        <v>821.05333333333328</v>
      </c>
      <c r="I3977" s="115">
        <f t="shared" si="184"/>
        <v>800527</v>
      </c>
      <c r="J3977" s="117">
        <v>2021</v>
      </c>
      <c r="K3977" s="139">
        <f t="shared" si="185"/>
        <v>1033710</v>
      </c>
    </row>
    <row r="3978" spans="2:11">
      <c r="B3978" s="137" t="s">
        <v>6373</v>
      </c>
      <c r="C3978" s="43" t="s">
        <v>1385</v>
      </c>
      <c r="D3978" s="46">
        <v>250</v>
      </c>
      <c r="E3978" s="24">
        <v>947.30799999999999</v>
      </c>
      <c r="F3978" s="19">
        <f t="shared" si="183"/>
        <v>236827</v>
      </c>
      <c r="G3978" s="119">
        <v>2437.5</v>
      </c>
      <c r="H3978" s="26">
        <v>1126.1616410256411</v>
      </c>
      <c r="I3978" s="115">
        <f t="shared" si="184"/>
        <v>2745019</v>
      </c>
      <c r="J3978" s="117">
        <v>2021</v>
      </c>
      <c r="K3978" s="139">
        <f t="shared" si="185"/>
        <v>2981846</v>
      </c>
    </row>
    <row r="3979" spans="2:11">
      <c r="B3979" s="137" t="s">
        <v>2570</v>
      </c>
      <c r="C3979" s="43" t="s">
        <v>1996</v>
      </c>
      <c r="D3979" s="46">
        <v>140</v>
      </c>
      <c r="E3979" s="24">
        <v>39773.685714285712</v>
      </c>
      <c r="F3979" s="19">
        <f t="shared" si="183"/>
        <v>5568316</v>
      </c>
      <c r="G3979" s="119">
        <v>2534</v>
      </c>
      <c r="H3979" s="26">
        <v>0</v>
      </c>
      <c r="I3979" s="115">
        <f t="shared" si="184"/>
        <v>0</v>
      </c>
      <c r="J3979" s="117">
        <v>2021</v>
      </c>
      <c r="K3979" s="139">
        <f t="shared" si="185"/>
        <v>5568316</v>
      </c>
    </row>
    <row r="3980" spans="2:11">
      <c r="B3980" s="137" t="s">
        <v>6374</v>
      </c>
      <c r="C3980" s="43" t="s">
        <v>1996</v>
      </c>
      <c r="D3980" s="46">
        <v>90</v>
      </c>
      <c r="E3980" s="24">
        <v>21684.866666666665</v>
      </c>
      <c r="F3980" s="19">
        <f t="shared" ref="F3980:F4043" si="186">IFERROR(D3980*E3980,0)</f>
        <v>1951637.9999999998</v>
      </c>
      <c r="G3980" s="119">
        <v>1629</v>
      </c>
      <c r="H3980" s="26">
        <v>0</v>
      </c>
      <c r="I3980" s="115">
        <f t="shared" ref="I3980:I4043" si="187">IFERROR(G3980*H3980,"")</f>
        <v>0</v>
      </c>
      <c r="J3980" s="117">
        <v>2021</v>
      </c>
      <c r="K3980" s="139">
        <f t="shared" ref="K3980:K4043" si="188">IFERROR(ROUND((F3980+I3980),0),0)</f>
        <v>1951638</v>
      </c>
    </row>
    <row r="3981" spans="2:11">
      <c r="B3981" s="137" t="s">
        <v>2571</v>
      </c>
      <c r="C3981" s="43" t="s">
        <v>470</v>
      </c>
      <c r="D3981" s="46">
        <v>180</v>
      </c>
      <c r="E3981" s="24">
        <v>4573.8388888888885</v>
      </c>
      <c r="F3981" s="19">
        <f t="shared" si="186"/>
        <v>823290.99999999988</v>
      </c>
      <c r="G3981" s="119">
        <v>2151</v>
      </c>
      <c r="H3981" s="26">
        <v>3820.6448163644818</v>
      </c>
      <c r="I3981" s="115">
        <f t="shared" si="187"/>
        <v>8218207</v>
      </c>
      <c r="J3981" s="117">
        <v>2021</v>
      </c>
      <c r="K3981" s="139">
        <f t="shared" si="188"/>
        <v>9041498</v>
      </c>
    </row>
    <row r="3982" spans="2:11">
      <c r="B3982" s="137" t="s">
        <v>6375</v>
      </c>
      <c r="C3982" s="43" t="s">
        <v>470</v>
      </c>
      <c r="D3982" s="46">
        <v>250</v>
      </c>
      <c r="E3982" s="24">
        <v>5158.924</v>
      </c>
      <c r="F3982" s="19">
        <f t="shared" si="186"/>
        <v>1289731</v>
      </c>
      <c r="G3982" s="119">
        <v>2987.5</v>
      </c>
      <c r="H3982" s="26">
        <v>3218.2416736401674</v>
      </c>
      <c r="I3982" s="115">
        <f t="shared" si="187"/>
        <v>9614497</v>
      </c>
      <c r="J3982" s="117">
        <v>2021</v>
      </c>
      <c r="K3982" s="139">
        <f t="shared" si="188"/>
        <v>10904228</v>
      </c>
    </row>
    <row r="3983" spans="2:11">
      <c r="B3983" s="137" t="s">
        <v>3883</v>
      </c>
      <c r="C3983" s="43" t="s">
        <v>3512</v>
      </c>
      <c r="D3983" s="46">
        <v>270</v>
      </c>
      <c r="E3983" s="24">
        <v>6388.051851851852</v>
      </c>
      <c r="F3983" s="19">
        <f t="shared" si="186"/>
        <v>1724774</v>
      </c>
      <c r="G3983" s="119">
        <v>2633</v>
      </c>
      <c r="H3983" s="26">
        <v>602.16255222180018</v>
      </c>
      <c r="I3983" s="115">
        <f t="shared" si="187"/>
        <v>1585493.9999999998</v>
      </c>
      <c r="J3983" s="117">
        <v>2021</v>
      </c>
      <c r="K3983" s="139">
        <f t="shared" si="188"/>
        <v>3310268</v>
      </c>
    </row>
    <row r="3984" spans="2:11">
      <c r="B3984" s="137" t="s">
        <v>6376</v>
      </c>
      <c r="C3984" s="43" t="s">
        <v>358</v>
      </c>
      <c r="D3984" s="46">
        <v>200</v>
      </c>
      <c r="E3984" s="24">
        <v>19679.45</v>
      </c>
      <c r="F3984" s="19">
        <f t="shared" si="186"/>
        <v>3935890</v>
      </c>
      <c r="G3984" s="119">
        <v>1950</v>
      </c>
      <c r="H3984" s="26">
        <v>541.49435897435899</v>
      </c>
      <c r="I3984" s="115">
        <f t="shared" si="187"/>
        <v>1055914</v>
      </c>
      <c r="J3984" s="117">
        <v>2021</v>
      </c>
      <c r="K3984" s="139">
        <f t="shared" si="188"/>
        <v>4991804</v>
      </c>
    </row>
    <row r="3985" spans="2:11">
      <c r="B3985" s="137" t="s">
        <v>2572</v>
      </c>
      <c r="C3985" s="43" t="s">
        <v>349</v>
      </c>
      <c r="D3985" s="46">
        <v>280</v>
      </c>
      <c r="E3985" s="24">
        <v>10870.135714285714</v>
      </c>
      <c r="F3985" s="19">
        <f t="shared" si="186"/>
        <v>3043638</v>
      </c>
      <c r="G3985" s="119">
        <v>5068</v>
      </c>
      <c r="H3985" s="26">
        <v>771.51696921862663</v>
      </c>
      <c r="I3985" s="115">
        <f t="shared" si="187"/>
        <v>3910047.9999999995</v>
      </c>
      <c r="J3985" s="117">
        <v>2021</v>
      </c>
      <c r="K3985" s="139">
        <f t="shared" si="188"/>
        <v>6953686</v>
      </c>
    </row>
    <row r="3986" spans="2:11">
      <c r="B3986" s="137" t="s">
        <v>6377</v>
      </c>
      <c r="C3986" s="43" t="s">
        <v>349</v>
      </c>
      <c r="D3986" s="46">
        <v>300</v>
      </c>
      <c r="E3986" s="24">
        <v>4290.2933333333331</v>
      </c>
      <c r="F3986" s="19">
        <f t="shared" si="186"/>
        <v>1287088</v>
      </c>
      <c r="G3986" s="119">
        <v>5430</v>
      </c>
      <c r="H3986" s="26">
        <v>1470.0303867403316</v>
      </c>
      <c r="I3986" s="115">
        <f t="shared" si="187"/>
        <v>7982265</v>
      </c>
      <c r="J3986" s="117">
        <v>2021</v>
      </c>
      <c r="K3986" s="139">
        <f t="shared" si="188"/>
        <v>9269353</v>
      </c>
    </row>
    <row r="3987" spans="2:11">
      <c r="B3987" s="137" t="s">
        <v>3884</v>
      </c>
      <c r="C3987" s="43" t="s">
        <v>3512</v>
      </c>
      <c r="D3987" s="46">
        <v>280</v>
      </c>
      <c r="E3987" s="24">
        <v>14715.164285714285</v>
      </c>
      <c r="F3987" s="19">
        <f t="shared" si="186"/>
        <v>4120246</v>
      </c>
      <c r="G3987" s="119">
        <v>9072</v>
      </c>
      <c r="H3987" s="26">
        <v>662.7599206349206</v>
      </c>
      <c r="I3987" s="115">
        <f t="shared" si="187"/>
        <v>6012558</v>
      </c>
      <c r="J3987" s="117">
        <v>2021</v>
      </c>
      <c r="K3987" s="139">
        <f t="shared" si="188"/>
        <v>10132804</v>
      </c>
    </row>
    <row r="3988" spans="2:11">
      <c r="B3988" s="137" t="s">
        <v>6378</v>
      </c>
      <c r="C3988" s="43" t="s">
        <v>1656</v>
      </c>
      <c r="D3988" s="46">
        <v>160</v>
      </c>
      <c r="E3988" s="24">
        <v>7958.2062500000002</v>
      </c>
      <c r="F3988" s="19">
        <f t="shared" si="186"/>
        <v>1273313</v>
      </c>
      <c r="G3988" s="119">
        <v>5184</v>
      </c>
      <c r="H3988" s="26">
        <v>978.34876543209873</v>
      </c>
      <c r="I3988" s="115">
        <f t="shared" si="187"/>
        <v>5071760</v>
      </c>
      <c r="J3988" s="117">
        <v>2021</v>
      </c>
      <c r="K3988" s="139">
        <f t="shared" si="188"/>
        <v>6345073</v>
      </c>
    </row>
    <row r="3989" spans="2:11">
      <c r="B3989" s="137" t="s">
        <v>2573</v>
      </c>
      <c r="C3989" s="43" t="s">
        <v>1292</v>
      </c>
      <c r="D3989" s="46">
        <v>170</v>
      </c>
      <c r="E3989" s="24">
        <v>6107.052941176471</v>
      </c>
      <c r="F3989" s="19">
        <f t="shared" si="186"/>
        <v>1038199.0000000001</v>
      </c>
      <c r="G3989" s="119">
        <v>5508</v>
      </c>
      <c r="H3989" s="26">
        <v>885.49727668845321</v>
      </c>
      <c r="I3989" s="115">
        <f t="shared" si="187"/>
        <v>4877319</v>
      </c>
      <c r="J3989" s="117">
        <v>2021</v>
      </c>
      <c r="K3989" s="139">
        <f t="shared" si="188"/>
        <v>5915518</v>
      </c>
    </row>
    <row r="3990" spans="2:11">
      <c r="B3990" s="137" t="s">
        <v>10126</v>
      </c>
      <c r="C3990" s="43" t="s">
        <v>1292</v>
      </c>
      <c r="D3990" s="46">
        <v>130</v>
      </c>
      <c r="E3990" s="24">
        <v>16999.684615384616</v>
      </c>
      <c r="F3990" s="19">
        <f t="shared" si="186"/>
        <v>2209959</v>
      </c>
      <c r="G3990" s="119">
        <v>4212</v>
      </c>
      <c r="H3990" s="26">
        <v>1531.7371794871794</v>
      </c>
      <c r="I3990" s="115">
        <f t="shared" si="187"/>
        <v>6451677</v>
      </c>
      <c r="J3990" s="117">
        <v>2021</v>
      </c>
      <c r="K3990" s="139">
        <f t="shared" si="188"/>
        <v>8661636</v>
      </c>
    </row>
    <row r="3991" spans="2:11">
      <c r="B3991" s="137" t="s">
        <v>6379</v>
      </c>
      <c r="C3991" s="43" t="s">
        <v>1259</v>
      </c>
      <c r="D3991" s="46">
        <v>190</v>
      </c>
      <c r="E3991" s="24">
        <v>25549.173684210527</v>
      </c>
      <c r="F3991" s="19">
        <f t="shared" si="186"/>
        <v>4854343</v>
      </c>
      <c r="G3991" s="119">
        <v>1852.5</v>
      </c>
      <c r="H3991" s="26">
        <v>2802.9014844804319</v>
      </c>
      <c r="I3991" s="115">
        <f t="shared" si="187"/>
        <v>5192375</v>
      </c>
      <c r="J3991" s="117">
        <v>2021</v>
      </c>
      <c r="K3991" s="139">
        <f t="shared" si="188"/>
        <v>10046718</v>
      </c>
    </row>
    <row r="3992" spans="2:11">
      <c r="B3992" s="137" t="s">
        <v>6380</v>
      </c>
      <c r="C3992" s="43" t="s">
        <v>1259</v>
      </c>
      <c r="D3992" s="46">
        <v>160</v>
      </c>
      <c r="E3992" s="24">
        <v>19479.068749999999</v>
      </c>
      <c r="F3992" s="19">
        <f t="shared" si="186"/>
        <v>3116651</v>
      </c>
      <c r="G3992" s="119">
        <v>1560</v>
      </c>
      <c r="H3992" s="26">
        <v>2181.646153846154</v>
      </c>
      <c r="I3992" s="115">
        <f t="shared" si="187"/>
        <v>3403368</v>
      </c>
      <c r="J3992" s="117">
        <v>2021</v>
      </c>
      <c r="K3992" s="139">
        <f t="shared" si="188"/>
        <v>6520019</v>
      </c>
    </row>
    <row r="3993" spans="2:11">
      <c r="B3993" s="137" t="s">
        <v>2574</v>
      </c>
      <c r="C3993" s="43" t="s">
        <v>884</v>
      </c>
      <c r="D3993" s="46">
        <v>270</v>
      </c>
      <c r="E3993" s="24">
        <v>18188.562962962962</v>
      </c>
      <c r="F3993" s="19">
        <f t="shared" si="186"/>
        <v>4910912</v>
      </c>
      <c r="G3993" s="119">
        <v>2632.5</v>
      </c>
      <c r="H3993" s="26">
        <v>1023.8621082621082</v>
      </c>
      <c r="I3993" s="115">
        <f t="shared" si="187"/>
        <v>2695317</v>
      </c>
      <c r="J3993" s="117">
        <v>2021</v>
      </c>
      <c r="K3993" s="139">
        <f t="shared" si="188"/>
        <v>7606229</v>
      </c>
    </row>
    <row r="3994" spans="2:11">
      <c r="B3994" s="137" t="s">
        <v>6381</v>
      </c>
      <c r="C3994" s="43" t="s">
        <v>884</v>
      </c>
      <c r="D3994" s="46">
        <v>300</v>
      </c>
      <c r="E3994" s="24">
        <v>16108.96</v>
      </c>
      <c r="F3994" s="19">
        <f t="shared" si="186"/>
        <v>4832688</v>
      </c>
      <c r="G3994" s="119">
        <v>2925</v>
      </c>
      <c r="H3994" s="26">
        <v>894.14632478632484</v>
      </c>
      <c r="I3994" s="115">
        <f t="shared" si="187"/>
        <v>2615378</v>
      </c>
      <c r="J3994" s="117">
        <v>2021</v>
      </c>
      <c r="K3994" s="139">
        <f t="shared" si="188"/>
        <v>7448066</v>
      </c>
    </row>
    <row r="3995" spans="2:11">
      <c r="B3995" s="137" t="s">
        <v>2575</v>
      </c>
      <c r="C3995" s="43" t="s">
        <v>917</v>
      </c>
      <c r="D3995" s="46">
        <v>210</v>
      </c>
      <c r="E3995" s="24">
        <v>9133.8952380952378</v>
      </c>
      <c r="F3995" s="19">
        <f t="shared" si="186"/>
        <v>1918118</v>
      </c>
      <c r="G3995" s="119">
        <v>2047.5</v>
      </c>
      <c r="H3995" s="26">
        <v>748.60952380952381</v>
      </c>
      <c r="I3995" s="115">
        <f t="shared" si="187"/>
        <v>1532778</v>
      </c>
      <c r="J3995" s="117">
        <v>2021</v>
      </c>
      <c r="K3995" s="139">
        <f t="shared" si="188"/>
        <v>3450896</v>
      </c>
    </row>
    <row r="3996" spans="2:11">
      <c r="B3996" s="137" t="s">
        <v>2576</v>
      </c>
      <c r="C3996" s="43" t="s">
        <v>917</v>
      </c>
      <c r="D3996" s="46">
        <v>250</v>
      </c>
      <c r="E3996" s="24">
        <v>21902.687999999998</v>
      </c>
      <c r="F3996" s="19">
        <f t="shared" si="186"/>
        <v>5475672</v>
      </c>
      <c r="G3996" s="119">
        <v>2437.5</v>
      </c>
      <c r="H3996" s="26">
        <v>1208.1046153846153</v>
      </c>
      <c r="I3996" s="115">
        <f t="shared" si="187"/>
        <v>2944754.9999999995</v>
      </c>
      <c r="J3996" s="117">
        <v>2021</v>
      </c>
      <c r="K3996" s="139">
        <f t="shared" si="188"/>
        <v>8420427</v>
      </c>
    </row>
    <row r="3997" spans="2:11">
      <c r="B3997" s="137" t="s">
        <v>2577</v>
      </c>
      <c r="C3997" s="43" t="s">
        <v>920</v>
      </c>
      <c r="D3997" s="46">
        <v>310</v>
      </c>
      <c r="E3997" s="24">
        <v>27363.641935483873</v>
      </c>
      <c r="F3997" s="19">
        <f t="shared" si="186"/>
        <v>8482729</v>
      </c>
      <c r="G3997" s="119">
        <v>3022.5</v>
      </c>
      <c r="H3997" s="26">
        <v>2340.577005789909</v>
      </c>
      <c r="I3997" s="115">
        <f t="shared" si="187"/>
        <v>7074394</v>
      </c>
      <c r="J3997" s="117">
        <v>2021</v>
      </c>
      <c r="K3997" s="139">
        <f t="shared" si="188"/>
        <v>15557123</v>
      </c>
    </row>
    <row r="3998" spans="2:11">
      <c r="B3998" s="137" t="s">
        <v>2578</v>
      </c>
      <c r="C3998" s="43" t="s">
        <v>917</v>
      </c>
      <c r="D3998" s="46">
        <v>250</v>
      </c>
      <c r="E3998" s="24">
        <v>21902.687999999998</v>
      </c>
      <c r="F3998" s="19">
        <f t="shared" si="186"/>
        <v>5475672</v>
      </c>
      <c r="G3998" s="119">
        <v>2437.5</v>
      </c>
      <c r="H3998" s="26">
        <v>1208.1046153846153</v>
      </c>
      <c r="I3998" s="115">
        <f t="shared" si="187"/>
        <v>2944754.9999999995</v>
      </c>
      <c r="J3998" s="117">
        <v>2021</v>
      </c>
      <c r="K3998" s="139">
        <f t="shared" si="188"/>
        <v>8420427</v>
      </c>
    </row>
    <row r="3999" spans="2:11">
      <c r="B3999" s="137" t="s">
        <v>2579</v>
      </c>
      <c r="C3999" s="43" t="s">
        <v>1020</v>
      </c>
      <c r="D3999" s="46">
        <v>280</v>
      </c>
      <c r="E3999" s="24">
        <v>1893.625</v>
      </c>
      <c r="F3999" s="19">
        <f t="shared" si="186"/>
        <v>530215</v>
      </c>
      <c r="G3999" s="119">
        <v>2730</v>
      </c>
      <c r="H3999" s="26">
        <v>749.78278388278386</v>
      </c>
      <c r="I3999" s="115">
        <f t="shared" si="187"/>
        <v>2046907</v>
      </c>
      <c r="J3999" s="117">
        <v>2021</v>
      </c>
      <c r="K3999" s="139">
        <f t="shared" si="188"/>
        <v>2577122</v>
      </c>
    </row>
    <row r="4000" spans="2:11">
      <c r="B4000" s="137" t="s">
        <v>2580</v>
      </c>
      <c r="C4000" s="43" t="s">
        <v>1020</v>
      </c>
      <c r="D4000" s="46">
        <v>280</v>
      </c>
      <c r="E4000" s="24">
        <v>14710.878571428571</v>
      </c>
      <c r="F4000" s="19">
        <f t="shared" si="186"/>
        <v>4119046</v>
      </c>
      <c r="G4000" s="119">
        <v>2730</v>
      </c>
      <c r="H4000" s="26">
        <v>765.80915750915756</v>
      </c>
      <c r="I4000" s="115">
        <f t="shared" si="187"/>
        <v>2090659.0000000002</v>
      </c>
      <c r="J4000" s="117">
        <v>2021</v>
      </c>
      <c r="K4000" s="139">
        <f t="shared" si="188"/>
        <v>6209705</v>
      </c>
    </row>
    <row r="4001" spans="2:11">
      <c r="B4001" s="137" t="s">
        <v>2581</v>
      </c>
      <c r="C4001" s="43" t="s">
        <v>1653</v>
      </c>
      <c r="D4001" s="46">
        <v>310</v>
      </c>
      <c r="E4001" s="24">
        <v>12932.403225806451</v>
      </c>
      <c r="F4001" s="19">
        <f t="shared" si="186"/>
        <v>4009044.9999999995</v>
      </c>
      <c r="G4001" s="119">
        <v>6045</v>
      </c>
      <c r="H4001" s="26">
        <v>0</v>
      </c>
      <c r="I4001" s="115">
        <f t="shared" si="187"/>
        <v>0</v>
      </c>
      <c r="J4001" s="117">
        <v>2021</v>
      </c>
      <c r="K4001" s="139">
        <f t="shared" si="188"/>
        <v>4009045</v>
      </c>
    </row>
    <row r="4002" spans="2:11">
      <c r="B4002" s="137" t="s">
        <v>6382</v>
      </c>
      <c r="C4002" s="43" t="s">
        <v>1636</v>
      </c>
      <c r="D4002" s="46">
        <v>300</v>
      </c>
      <c r="E4002" s="24">
        <v>19053.553333333333</v>
      </c>
      <c r="F4002" s="19">
        <f t="shared" si="186"/>
        <v>5716066</v>
      </c>
      <c r="G4002" s="119">
        <v>5850</v>
      </c>
      <c r="H4002" s="26">
        <v>0</v>
      </c>
      <c r="I4002" s="115">
        <f t="shared" si="187"/>
        <v>0</v>
      </c>
      <c r="J4002" s="117">
        <v>2021</v>
      </c>
      <c r="K4002" s="139">
        <f t="shared" si="188"/>
        <v>5716066</v>
      </c>
    </row>
    <row r="4003" spans="2:11">
      <c r="B4003" s="137" t="s">
        <v>2582</v>
      </c>
      <c r="C4003" s="43" t="s">
        <v>692</v>
      </c>
      <c r="D4003" s="46">
        <v>500</v>
      </c>
      <c r="E4003" s="24">
        <v>20115.23</v>
      </c>
      <c r="F4003" s="19">
        <f t="shared" si="186"/>
        <v>10057615</v>
      </c>
      <c r="G4003" s="119">
        <v>9050</v>
      </c>
      <c r="H4003" s="26">
        <v>519.1331491712707</v>
      </c>
      <c r="I4003" s="115">
        <f t="shared" si="187"/>
        <v>4698155</v>
      </c>
      <c r="J4003" s="117">
        <v>2021</v>
      </c>
      <c r="K4003" s="139">
        <f t="shared" si="188"/>
        <v>14755770</v>
      </c>
    </row>
    <row r="4004" spans="2:11">
      <c r="B4004" s="137" t="s">
        <v>6383</v>
      </c>
      <c r="C4004" s="43" t="s">
        <v>692</v>
      </c>
      <c r="D4004" s="46">
        <v>100</v>
      </c>
      <c r="E4004" s="24">
        <v>12446.02</v>
      </c>
      <c r="F4004" s="19">
        <f t="shared" si="186"/>
        <v>1244602</v>
      </c>
      <c r="G4004" s="119">
        <v>1810</v>
      </c>
      <c r="H4004" s="26">
        <v>1142.071270718232</v>
      </c>
      <c r="I4004" s="115">
        <f t="shared" si="187"/>
        <v>2067148.9999999998</v>
      </c>
      <c r="J4004" s="117">
        <v>2021</v>
      </c>
      <c r="K4004" s="139">
        <f t="shared" si="188"/>
        <v>3311751</v>
      </c>
    </row>
    <row r="4005" spans="2:11">
      <c r="B4005" s="137" t="s">
        <v>2583</v>
      </c>
      <c r="C4005" s="43" t="s">
        <v>689</v>
      </c>
      <c r="D4005" s="46">
        <v>380</v>
      </c>
      <c r="E4005" s="24">
        <v>16975.018421052631</v>
      </c>
      <c r="F4005" s="19">
        <f t="shared" si="186"/>
        <v>6450507</v>
      </c>
      <c r="G4005" s="119">
        <v>3705</v>
      </c>
      <c r="H4005" s="26">
        <v>795.39055330634278</v>
      </c>
      <c r="I4005" s="115">
        <f t="shared" si="187"/>
        <v>2946922</v>
      </c>
      <c r="J4005" s="117">
        <v>2021</v>
      </c>
      <c r="K4005" s="139">
        <f t="shared" si="188"/>
        <v>9397429</v>
      </c>
    </row>
    <row r="4006" spans="2:11">
      <c r="B4006" s="137" t="s">
        <v>6384</v>
      </c>
      <c r="C4006" s="43" t="s">
        <v>689</v>
      </c>
      <c r="D4006" s="46">
        <v>80</v>
      </c>
      <c r="E4006" s="24">
        <v>125771.33749999999</v>
      </c>
      <c r="F4006" s="19">
        <f t="shared" si="186"/>
        <v>10061707</v>
      </c>
      <c r="G4006" s="119">
        <v>780</v>
      </c>
      <c r="H4006" s="26">
        <v>16544.217948717949</v>
      </c>
      <c r="I4006" s="115">
        <f t="shared" si="187"/>
        <v>12904490</v>
      </c>
      <c r="J4006" s="117">
        <v>2021</v>
      </c>
      <c r="K4006" s="139">
        <f t="shared" si="188"/>
        <v>22966197</v>
      </c>
    </row>
    <row r="4007" spans="2:11">
      <c r="B4007" s="137" t="s">
        <v>2584</v>
      </c>
      <c r="C4007" s="43" t="s">
        <v>689</v>
      </c>
      <c r="D4007" s="46">
        <v>380</v>
      </c>
      <c r="E4007" s="24">
        <v>16975.018421052631</v>
      </c>
      <c r="F4007" s="19">
        <f t="shared" si="186"/>
        <v>6450507</v>
      </c>
      <c r="G4007" s="119">
        <v>3705</v>
      </c>
      <c r="H4007" s="26">
        <v>795.39055330634278</v>
      </c>
      <c r="I4007" s="115">
        <f t="shared" si="187"/>
        <v>2946922</v>
      </c>
      <c r="J4007" s="117">
        <v>2021</v>
      </c>
      <c r="K4007" s="139">
        <f t="shared" si="188"/>
        <v>9397429</v>
      </c>
    </row>
    <row r="4008" spans="2:11">
      <c r="B4008" s="137" t="s">
        <v>3885</v>
      </c>
      <c r="C4008" s="43" t="s">
        <v>3512</v>
      </c>
      <c r="D4008" s="46">
        <v>170</v>
      </c>
      <c r="E4008" s="24">
        <v>6388.052941176471</v>
      </c>
      <c r="F4008" s="19">
        <f t="shared" si="186"/>
        <v>1085969</v>
      </c>
      <c r="G4008" s="119">
        <v>1658</v>
      </c>
      <c r="H4008" s="26">
        <v>602.09529553679135</v>
      </c>
      <c r="I4008" s="115">
        <f t="shared" si="187"/>
        <v>998274.00000000012</v>
      </c>
      <c r="J4008" s="117">
        <v>2021</v>
      </c>
      <c r="K4008" s="139">
        <f t="shared" si="188"/>
        <v>2084243</v>
      </c>
    </row>
    <row r="4009" spans="2:11">
      <c r="B4009" s="137" t="s">
        <v>2585</v>
      </c>
      <c r="C4009" s="43" t="s">
        <v>722</v>
      </c>
      <c r="D4009" s="46">
        <v>150</v>
      </c>
      <c r="E4009" s="24">
        <v>11065.913333333334</v>
      </c>
      <c r="F4009" s="19">
        <f t="shared" si="186"/>
        <v>1659887</v>
      </c>
      <c r="G4009" s="119">
        <v>3585</v>
      </c>
      <c r="H4009" s="26">
        <v>811.11269177126917</v>
      </c>
      <c r="I4009" s="115">
        <f t="shared" si="187"/>
        <v>2907839</v>
      </c>
      <c r="J4009" s="117">
        <v>2021</v>
      </c>
      <c r="K4009" s="139">
        <f t="shared" si="188"/>
        <v>4567726</v>
      </c>
    </row>
    <row r="4010" spans="2:11">
      <c r="B4010" s="137" t="s">
        <v>6385</v>
      </c>
      <c r="C4010" s="43" t="s">
        <v>722</v>
      </c>
      <c r="D4010" s="46">
        <v>50</v>
      </c>
      <c r="E4010" s="24">
        <v>18438.78</v>
      </c>
      <c r="F4010" s="19">
        <f t="shared" si="186"/>
        <v>921939</v>
      </c>
      <c r="G4010" s="119">
        <v>1195</v>
      </c>
      <c r="H4010" s="26">
        <v>1107.1539748953976</v>
      </c>
      <c r="I4010" s="115">
        <f t="shared" si="187"/>
        <v>1323049.0000000002</v>
      </c>
      <c r="J4010" s="117">
        <v>2021</v>
      </c>
      <c r="K4010" s="139">
        <f t="shared" si="188"/>
        <v>2244988</v>
      </c>
    </row>
    <row r="4011" spans="2:11">
      <c r="B4011" s="137" t="s">
        <v>2586</v>
      </c>
      <c r="C4011" s="43" t="s">
        <v>722</v>
      </c>
      <c r="D4011" s="46">
        <v>200</v>
      </c>
      <c r="E4011" s="24">
        <v>5173.97</v>
      </c>
      <c r="F4011" s="19">
        <f t="shared" si="186"/>
        <v>1034794</v>
      </c>
      <c r="G4011" s="119">
        <v>4780</v>
      </c>
      <c r="H4011" s="26">
        <v>501.86485355648534</v>
      </c>
      <c r="I4011" s="115">
        <f t="shared" si="187"/>
        <v>2398914</v>
      </c>
      <c r="J4011" s="117">
        <v>2021</v>
      </c>
      <c r="K4011" s="139">
        <f t="shared" si="188"/>
        <v>3433708</v>
      </c>
    </row>
    <row r="4012" spans="2:11">
      <c r="B4012" s="137" t="s">
        <v>2587</v>
      </c>
      <c r="C4012" s="43" t="s">
        <v>722</v>
      </c>
      <c r="D4012" s="46">
        <v>150</v>
      </c>
      <c r="E4012" s="24">
        <v>11065.913333333334</v>
      </c>
      <c r="F4012" s="19">
        <f t="shared" si="186"/>
        <v>1659887</v>
      </c>
      <c r="G4012" s="119">
        <v>3585</v>
      </c>
      <c r="H4012" s="26">
        <v>811.11269177126917</v>
      </c>
      <c r="I4012" s="115">
        <f t="shared" si="187"/>
        <v>2907839</v>
      </c>
      <c r="J4012" s="117">
        <v>2021</v>
      </c>
      <c r="K4012" s="139">
        <f t="shared" si="188"/>
        <v>4567726</v>
      </c>
    </row>
    <row r="4013" spans="2:11">
      <c r="B4013" s="137" t="s">
        <v>2588</v>
      </c>
      <c r="C4013" s="43" t="s">
        <v>1425</v>
      </c>
      <c r="D4013" s="46">
        <v>230</v>
      </c>
      <c r="E4013" s="24">
        <v>11361.334782608696</v>
      </c>
      <c r="F4013" s="19">
        <f t="shared" si="186"/>
        <v>2613107</v>
      </c>
      <c r="G4013" s="119">
        <v>2242.5</v>
      </c>
      <c r="H4013" s="26">
        <v>1850.7848383500557</v>
      </c>
      <c r="I4013" s="115">
        <f t="shared" si="187"/>
        <v>4150385</v>
      </c>
      <c r="J4013" s="117">
        <v>2021</v>
      </c>
      <c r="K4013" s="139">
        <f t="shared" si="188"/>
        <v>6763492</v>
      </c>
    </row>
    <row r="4014" spans="2:11">
      <c r="B4014" s="137" t="s">
        <v>6386</v>
      </c>
      <c r="C4014" s="43" t="s">
        <v>1425</v>
      </c>
      <c r="D4014" s="46">
        <v>90</v>
      </c>
      <c r="E4014" s="24">
        <v>4457.4444444444443</v>
      </c>
      <c r="F4014" s="19">
        <f t="shared" si="186"/>
        <v>401170</v>
      </c>
      <c r="G4014" s="119">
        <v>877.5</v>
      </c>
      <c r="H4014" s="26">
        <v>1657.1658119658121</v>
      </c>
      <c r="I4014" s="115">
        <f t="shared" si="187"/>
        <v>1454163</v>
      </c>
      <c r="J4014" s="117">
        <v>2021</v>
      </c>
      <c r="K4014" s="139">
        <f t="shared" si="188"/>
        <v>1855333</v>
      </c>
    </row>
    <row r="4015" spans="2:11">
      <c r="B4015" s="137" t="s">
        <v>6387</v>
      </c>
      <c r="C4015" s="43" t="s">
        <v>736</v>
      </c>
      <c r="D4015" s="46">
        <v>350</v>
      </c>
      <c r="E4015" s="24">
        <v>18489.705714285716</v>
      </c>
      <c r="F4015" s="19">
        <f t="shared" si="186"/>
        <v>6471397.0000000009</v>
      </c>
      <c r="G4015" s="119">
        <v>7560</v>
      </c>
      <c r="H4015" s="26">
        <v>330.48359788359789</v>
      </c>
      <c r="I4015" s="115">
        <f t="shared" si="187"/>
        <v>2498456</v>
      </c>
      <c r="J4015" s="117">
        <v>2021</v>
      </c>
      <c r="K4015" s="139">
        <f t="shared" si="188"/>
        <v>8969853</v>
      </c>
    </row>
    <row r="4016" spans="2:11">
      <c r="B4016" s="137" t="s">
        <v>6388</v>
      </c>
      <c r="C4016" s="43" t="s">
        <v>736</v>
      </c>
      <c r="D4016" s="46">
        <v>110</v>
      </c>
      <c r="E4016" s="24">
        <v>4318.7818181818184</v>
      </c>
      <c r="F4016" s="19">
        <f t="shared" si="186"/>
        <v>475066</v>
      </c>
      <c r="G4016" s="119">
        <v>2376</v>
      </c>
      <c r="H4016" s="26">
        <v>694.75210437710439</v>
      </c>
      <c r="I4016" s="115">
        <f t="shared" si="187"/>
        <v>1650731</v>
      </c>
      <c r="J4016" s="117">
        <v>2021</v>
      </c>
      <c r="K4016" s="139">
        <f t="shared" si="188"/>
        <v>2125797</v>
      </c>
    </row>
    <row r="4017" spans="2:11">
      <c r="B4017" s="137" t="s">
        <v>2589</v>
      </c>
      <c r="C4017" s="43" t="s">
        <v>1356</v>
      </c>
      <c r="D4017" s="46">
        <v>220</v>
      </c>
      <c r="E4017" s="24">
        <v>9783.0863636363629</v>
      </c>
      <c r="F4017" s="19">
        <f t="shared" si="186"/>
        <v>2152279</v>
      </c>
      <c r="G4017" s="119">
        <v>2145</v>
      </c>
      <c r="H4017" s="26">
        <v>1498.7188811188812</v>
      </c>
      <c r="I4017" s="115">
        <f t="shared" si="187"/>
        <v>3214752</v>
      </c>
      <c r="J4017" s="117">
        <v>2021</v>
      </c>
      <c r="K4017" s="139">
        <f t="shared" si="188"/>
        <v>5367031</v>
      </c>
    </row>
    <row r="4018" spans="2:11">
      <c r="B4018" s="137" t="s">
        <v>2590</v>
      </c>
      <c r="C4018" s="43" t="s">
        <v>1356</v>
      </c>
      <c r="D4018" s="46">
        <v>380</v>
      </c>
      <c r="E4018" s="24">
        <v>11475.513157894737</v>
      </c>
      <c r="F4018" s="19">
        <f t="shared" si="186"/>
        <v>4360695</v>
      </c>
      <c r="G4018" s="119">
        <v>3705</v>
      </c>
      <c r="H4018" s="26">
        <v>918.58569500674764</v>
      </c>
      <c r="I4018" s="115">
        <f t="shared" si="187"/>
        <v>3403360</v>
      </c>
      <c r="J4018" s="117">
        <v>2021</v>
      </c>
      <c r="K4018" s="139">
        <f t="shared" si="188"/>
        <v>7764055</v>
      </c>
    </row>
    <row r="4019" spans="2:11">
      <c r="B4019" s="137" t="s">
        <v>2591</v>
      </c>
      <c r="C4019" s="43" t="s">
        <v>1356</v>
      </c>
      <c r="D4019" s="46">
        <v>1900</v>
      </c>
      <c r="E4019" s="24">
        <v>6525.0073684210529</v>
      </c>
      <c r="F4019" s="19">
        <f t="shared" si="186"/>
        <v>12397514</v>
      </c>
      <c r="G4019" s="119">
        <v>18525</v>
      </c>
      <c r="H4019" s="26">
        <v>386.75751686909581</v>
      </c>
      <c r="I4019" s="115">
        <f t="shared" si="187"/>
        <v>7164683</v>
      </c>
      <c r="J4019" s="117">
        <v>2021</v>
      </c>
      <c r="K4019" s="139">
        <f t="shared" si="188"/>
        <v>19562197</v>
      </c>
    </row>
    <row r="4020" spans="2:11">
      <c r="B4020" s="137" t="s">
        <v>2592</v>
      </c>
      <c r="C4020" s="43" t="s">
        <v>1356</v>
      </c>
      <c r="D4020" s="46">
        <v>380</v>
      </c>
      <c r="E4020" s="24">
        <v>11475.513157894737</v>
      </c>
      <c r="F4020" s="19">
        <f t="shared" si="186"/>
        <v>4360695</v>
      </c>
      <c r="G4020" s="119">
        <v>3705</v>
      </c>
      <c r="H4020" s="26">
        <v>918.58569500674764</v>
      </c>
      <c r="I4020" s="115">
        <f t="shared" si="187"/>
        <v>3403360</v>
      </c>
      <c r="J4020" s="117">
        <v>2021</v>
      </c>
      <c r="K4020" s="139">
        <f t="shared" si="188"/>
        <v>7764055</v>
      </c>
    </row>
    <row r="4021" spans="2:11">
      <c r="B4021" s="137" t="s">
        <v>6389</v>
      </c>
      <c r="C4021" s="43" t="s">
        <v>3512</v>
      </c>
      <c r="D4021" s="46">
        <v>230</v>
      </c>
      <c r="E4021" s="24">
        <v>13071.378260869566</v>
      </c>
      <c r="F4021" s="19">
        <f t="shared" si="186"/>
        <v>3006417</v>
      </c>
      <c r="G4021" s="119">
        <v>8418</v>
      </c>
      <c r="H4021" s="26">
        <v>0</v>
      </c>
      <c r="I4021" s="115">
        <f t="shared" si="187"/>
        <v>0</v>
      </c>
      <c r="J4021" s="117">
        <v>2021</v>
      </c>
      <c r="K4021" s="139">
        <f t="shared" si="188"/>
        <v>3006417</v>
      </c>
    </row>
    <row r="4022" spans="2:11">
      <c r="B4022" s="137" t="s">
        <v>2593</v>
      </c>
      <c r="C4022" s="43" t="s">
        <v>1693</v>
      </c>
      <c r="D4022" s="46">
        <v>270</v>
      </c>
      <c r="E4022" s="24">
        <v>5909.8888888888887</v>
      </c>
      <c r="F4022" s="19">
        <f t="shared" si="186"/>
        <v>1595670</v>
      </c>
      <c r="G4022" s="119">
        <v>2632.5</v>
      </c>
      <c r="H4022" s="26">
        <v>2461.372839506173</v>
      </c>
      <c r="I4022" s="115">
        <f t="shared" si="187"/>
        <v>6479564.0000000009</v>
      </c>
      <c r="J4022" s="117">
        <v>2021</v>
      </c>
      <c r="K4022" s="139">
        <f t="shared" si="188"/>
        <v>8075234</v>
      </c>
    </row>
    <row r="4023" spans="2:11">
      <c r="B4023" s="137" t="s">
        <v>2594</v>
      </c>
      <c r="C4023" s="43" t="s">
        <v>1693</v>
      </c>
      <c r="D4023" s="46">
        <v>240</v>
      </c>
      <c r="E4023" s="24">
        <v>4694.416666666667</v>
      </c>
      <c r="F4023" s="19">
        <f t="shared" si="186"/>
        <v>1126660</v>
      </c>
      <c r="G4023" s="119">
        <v>2340</v>
      </c>
      <c r="H4023" s="26">
        <v>1715.967094017094</v>
      </c>
      <c r="I4023" s="115">
        <f t="shared" si="187"/>
        <v>4015363</v>
      </c>
      <c r="J4023" s="117">
        <v>2021</v>
      </c>
      <c r="K4023" s="139">
        <f t="shared" si="188"/>
        <v>5142023</v>
      </c>
    </row>
    <row r="4024" spans="2:11">
      <c r="B4024" s="137" t="s">
        <v>2596</v>
      </c>
      <c r="C4024" s="43" t="s">
        <v>1597</v>
      </c>
      <c r="D4024" s="46">
        <v>150</v>
      </c>
      <c r="E4024" s="24">
        <v>8133.42</v>
      </c>
      <c r="F4024" s="19">
        <f t="shared" si="186"/>
        <v>1220013</v>
      </c>
      <c r="G4024" s="119">
        <v>1462.5</v>
      </c>
      <c r="H4024" s="26">
        <v>1767.3764102564103</v>
      </c>
      <c r="I4024" s="115">
        <f t="shared" si="187"/>
        <v>2584788</v>
      </c>
      <c r="J4024" s="117">
        <v>2021</v>
      </c>
      <c r="K4024" s="139">
        <f t="shared" si="188"/>
        <v>3804801</v>
      </c>
    </row>
    <row r="4025" spans="2:11">
      <c r="B4025" s="137" t="s">
        <v>6390</v>
      </c>
      <c r="C4025" s="43" t="s">
        <v>1597</v>
      </c>
      <c r="D4025" s="46">
        <v>170</v>
      </c>
      <c r="E4025" s="24">
        <v>3615.3647058823531</v>
      </c>
      <c r="F4025" s="19">
        <f t="shared" si="186"/>
        <v>614612</v>
      </c>
      <c r="G4025" s="119">
        <v>1657.5</v>
      </c>
      <c r="H4025" s="26">
        <v>2739.9975867269986</v>
      </c>
      <c r="I4025" s="115">
        <f t="shared" si="187"/>
        <v>4541546</v>
      </c>
      <c r="J4025" s="117">
        <v>2021</v>
      </c>
      <c r="K4025" s="139">
        <f t="shared" si="188"/>
        <v>5156158</v>
      </c>
    </row>
    <row r="4026" spans="2:11">
      <c r="B4026" s="137" t="s">
        <v>6391</v>
      </c>
      <c r="C4026" s="43" t="s">
        <v>1561</v>
      </c>
      <c r="D4026" s="46">
        <v>250</v>
      </c>
      <c r="E4026" s="24">
        <v>17709.508000000002</v>
      </c>
      <c r="F4026" s="19">
        <f t="shared" si="186"/>
        <v>4427377</v>
      </c>
      <c r="G4026" s="119">
        <v>5400</v>
      </c>
      <c r="H4026" s="26">
        <v>1039.282962962963</v>
      </c>
      <c r="I4026" s="115">
        <f t="shared" si="187"/>
        <v>5612128</v>
      </c>
      <c r="J4026" s="117">
        <v>2021</v>
      </c>
      <c r="K4026" s="139">
        <f t="shared" si="188"/>
        <v>10039505</v>
      </c>
    </row>
    <row r="4027" spans="2:11">
      <c r="B4027" s="137" t="s">
        <v>6392</v>
      </c>
      <c r="C4027" s="43" t="s">
        <v>1561</v>
      </c>
      <c r="D4027" s="46">
        <v>70</v>
      </c>
      <c r="E4027" s="24">
        <v>9800.8714285714286</v>
      </c>
      <c r="F4027" s="19">
        <f t="shared" si="186"/>
        <v>686061</v>
      </c>
      <c r="G4027" s="119">
        <v>1512</v>
      </c>
      <c r="H4027" s="26">
        <v>1296.5800264550264</v>
      </c>
      <c r="I4027" s="115">
        <f t="shared" si="187"/>
        <v>1960429</v>
      </c>
      <c r="J4027" s="117">
        <v>2021</v>
      </c>
      <c r="K4027" s="139">
        <f t="shared" si="188"/>
        <v>2646490</v>
      </c>
    </row>
    <row r="4028" spans="2:11">
      <c r="B4028" s="137" t="s">
        <v>6393</v>
      </c>
      <c r="C4028" s="43" t="s">
        <v>2597</v>
      </c>
      <c r="D4028" s="46">
        <v>560</v>
      </c>
      <c r="E4028" s="24">
        <v>5978.2875000000004</v>
      </c>
      <c r="F4028" s="19">
        <f t="shared" si="186"/>
        <v>3347841</v>
      </c>
      <c r="G4028" s="119">
        <v>5460</v>
      </c>
      <c r="H4028" s="26">
        <v>275.74468864468867</v>
      </c>
      <c r="I4028" s="115">
        <f t="shared" si="187"/>
        <v>1505566</v>
      </c>
      <c r="J4028" s="117">
        <v>2021</v>
      </c>
      <c r="K4028" s="139">
        <f t="shared" si="188"/>
        <v>4853407</v>
      </c>
    </row>
    <row r="4029" spans="2:11">
      <c r="B4029" s="137" t="s">
        <v>6394</v>
      </c>
      <c r="C4029" s="43" t="s">
        <v>2598</v>
      </c>
      <c r="D4029" s="46">
        <v>550</v>
      </c>
      <c r="E4029" s="24">
        <v>1820.6654545454546</v>
      </c>
      <c r="F4029" s="19">
        <f t="shared" si="186"/>
        <v>1001366</v>
      </c>
      <c r="G4029" s="119">
        <v>5362.5</v>
      </c>
      <c r="H4029" s="26">
        <v>179.9634498834499</v>
      </c>
      <c r="I4029" s="115">
        <f t="shared" si="187"/>
        <v>965054.00000000012</v>
      </c>
      <c r="J4029" s="117">
        <v>2021</v>
      </c>
      <c r="K4029" s="139">
        <f t="shared" si="188"/>
        <v>1966420</v>
      </c>
    </row>
    <row r="4030" spans="2:11">
      <c r="B4030" s="137" t="s">
        <v>6395</v>
      </c>
      <c r="C4030" s="43" t="s">
        <v>1406</v>
      </c>
      <c r="D4030" s="46">
        <v>580</v>
      </c>
      <c r="E4030" s="24">
        <v>8883.1137931034482</v>
      </c>
      <c r="F4030" s="19">
        <f t="shared" si="186"/>
        <v>5152206</v>
      </c>
      <c r="G4030" s="119">
        <v>5655</v>
      </c>
      <c r="H4030" s="26">
        <v>296.75013262599469</v>
      </c>
      <c r="I4030" s="115">
        <f t="shared" si="187"/>
        <v>1678122</v>
      </c>
      <c r="J4030" s="117">
        <v>2021</v>
      </c>
      <c r="K4030" s="139">
        <f t="shared" si="188"/>
        <v>6830328</v>
      </c>
    </row>
    <row r="4031" spans="2:11">
      <c r="B4031" s="137" t="s">
        <v>6396</v>
      </c>
      <c r="C4031" s="43" t="s">
        <v>1406</v>
      </c>
      <c r="D4031" s="46">
        <v>460</v>
      </c>
      <c r="E4031" s="24">
        <v>710.7913043478261</v>
      </c>
      <c r="F4031" s="19">
        <f t="shared" si="186"/>
        <v>326964</v>
      </c>
      <c r="G4031" s="119">
        <v>4485</v>
      </c>
      <c r="H4031" s="26">
        <v>169.285618729097</v>
      </c>
      <c r="I4031" s="115">
        <f t="shared" si="187"/>
        <v>759246</v>
      </c>
      <c r="J4031" s="117">
        <v>2021</v>
      </c>
      <c r="K4031" s="139">
        <f t="shared" si="188"/>
        <v>1086210</v>
      </c>
    </row>
    <row r="4032" spans="2:11">
      <c r="B4032" s="137" t="s">
        <v>6397</v>
      </c>
      <c r="C4032" s="43" t="s">
        <v>2599</v>
      </c>
      <c r="D4032" s="46">
        <v>300</v>
      </c>
      <c r="E4032" s="24">
        <v>8876.253333333334</v>
      </c>
      <c r="F4032" s="19">
        <f t="shared" si="186"/>
        <v>2662876</v>
      </c>
      <c r="G4032" s="119">
        <v>2925</v>
      </c>
      <c r="H4032" s="26">
        <v>457.76923076923077</v>
      </c>
      <c r="I4032" s="115">
        <f t="shared" si="187"/>
        <v>1338975</v>
      </c>
      <c r="J4032" s="117">
        <v>2021</v>
      </c>
      <c r="K4032" s="139">
        <f t="shared" si="188"/>
        <v>4001851</v>
      </c>
    </row>
    <row r="4033" spans="2:11">
      <c r="B4033" s="137" t="s">
        <v>6398</v>
      </c>
      <c r="C4033" s="43" t="s">
        <v>2599</v>
      </c>
      <c r="D4033" s="46">
        <v>260</v>
      </c>
      <c r="E4033" s="24">
        <v>24589.25</v>
      </c>
      <c r="F4033" s="19">
        <f t="shared" si="186"/>
        <v>6393205</v>
      </c>
      <c r="G4033" s="119">
        <v>2535</v>
      </c>
      <c r="H4033" s="26">
        <v>348.42011834319527</v>
      </c>
      <c r="I4033" s="115">
        <f t="shared" si="187"/>
        <v>883245</v>
      </c>
      <c r="J4033" s="117">
        <v>2021</v>
      </c>
      <c r="K4033" s="139">
        <f t="shared" si="188"/>
        <v>7276450</v>
      </c>
    </row>
    <row r="4034" spans="2:11">
      <c r="B4034" s="137" t="s">
        <v>2600</v>
      </c>
      <c r="C4034" s="43" t="s">
        <v>2601</v>
      </c>
      <c r="D4034" s="46">
        <v>310</v>
      </c>
      <c r="E4034" s="24">
        <v>18331.054838709679</v>
      </c>
      <c r="F4034" s="19">
        <f t="shared" si="186"/>
        <v>5682627</v>
      </c>
      <c r="G4034" s="119">
        <v>3022.5</v>
      </c>
      <c r="H4034" s="26">
        <v>253.231100082713</v>
      </c>
      <c r="I4034" s="115">
        <f t="shared" si="187"/>
        <v>765391</v>
      </c>
      <c r="J4034" s="117">
        <v>2021</v>
      </c>
      <c r="K4034" s="139">
        <f t="shared" si="188"/>
        <v>6448018</v>
      </c>
    </row>
    <row r="4035" spans="2:11">
      <c r="B4035" s="137" t="s">
        <v>6399</v>
      </c>
      <c r="C4035" s="43" t="s">
        <v>2601</v>
      </c>
      <c r="D4035" s="46">
        <v>130</v>
      </c>
      <c r="E4035" s="24">
        <v>19837.592307692306</v>
      </c>
      <c r="F4035" s="19">
        <f t="shared" si="186"/>
        <v>2578887</v>
      </c>
      <c r="G4035" s="119">
        <v>1267.5</v>
      </c>
      <c r="H4035" s="26">
        <v>407.07455621301773</v>
      </c>
      <c r="I4035" s="115">
        <f t="shared" si="187"/>
        <v>515967</v>
      </c>
      <c r="J4035" s="117">
        <v>2021</v>
      </c>
      <c r="K4035" s="139">
        <f t="shared" si="188"/>
        <v>3094854</v>
      </c>
    </row>
    <row r="4036" spans="2:11">
      <c r="B4036" s="137" t="s">
        <v>2602</v>
      </c>
      <c r="C4036" s="43" t="s">
        <v>2601</v>
      </c>
      <c r="D4036" s="46">
        <v>310</v>
      </c>
      <c r="E4036" s="24">
        <v>18331.054838709679</v>
      </c>
      <c r="F4036" s="19">
        <f t="shared" si="186"/>
        <v>5682627</v>
      </c>
      <c r="G4036" s="119">
        <v>3022.5</v>
      </c>
      <c r="H4036" s="26">
        <v>253.231100082713</v>
      </c>
      <c r="I4036" s="115">
        <f t="shared" si="187"/>
        <v>765391</v>
      </c>
      <c r="J4036" s="117">
        <v>2021</v>
      </c>
      <c r="K4036" s="139">
        <f t="shared" si="188"/>
        <v>6448018</v>
      </c>
    </row>
    <row r="4037" spans="2:11">
      <c r="B4037" s="137" t="s">
        <v>6400</v>
      </c>
      <c r="C4037" s="43" t="s">
        <v>2601</v>
      </c>
      <c r="D4037" s="46">
        <v>210</v>
      </c>
      <c r="E4037" s="24">
        <v>9613.4380952380961</v>
      </c>
      <c r="F4037" s="19">
        <f t="shared" si="186"/>
        <v>2018822.0000000002</v>
      </c>
      <c r="G4037" s="119">
        <v>2047.5</v>
      </c>
      <c r="H4037" s="26">
        <v>198.69157509157509</v>
      </c>
      <c r="I4037" s="115">
        <f t="shared" si="187"/>
        <v>406821</v>
      </c>
      <c r="J4037" s="117">
        <v>2021</v>
      </c>
      <c r="K4037" s="139">
        <f t="shared" si="188"/>
        <v>2425643</v>
      </c>
    </row>
    <row r="4038" spans="2:11">
      <c r="B4038" s="137" t="s">
        <v>2603</v>
      </c>
      <c r="C4038" s="43" t="s">
        <v>640</v>
      </c>
      <c r="D4038" s="46">
        <v>360</v>
      </c>
      <c r="E4038" s="24">
        <v>5372.0111111111109</v>
      </c>
      <c r="F4038" s="19">
        <f t="shared" si="186"/>
        <v>1933924</v>
      </c>
      <c r="G4038" s="119">
        <v>3510</v>
      </c>
      <c r="H4038" s="26">
        <v>1140.0495726495726</v>
      </c>
      <c r="I4038" s="115">
        <f t="shared" si="187"/>
        <v>4001574</v>
      </c>
      <c r="J4038" s="117">
        <v>2021</v>
      </c>
      <c r="K4038" s="139">
        <f t="shared" si="188"/>
        <v>5935498</v>
      </c>
    </row>
    <row r="4039" spans="2:11">
      <c r="B4039" s="137" t="s">
        <v>6401</v>
      </c>
      <c r="C4039" s="43" t="s">
        <v>640</v>
      </c>
      <c r="D4039" s="46">
        <v>260</v>
      </c>
      <c r="E4039" s="24">
        <v>7273.9961538461539</v>
      </c>
      <c r="F4039" s="19">
        <f t="shared" si="186"/>
        <v>1891239</v>
      </c>
      <c r="G4039" s="119">
        <v>2535</v>
      </c>
      <c r="H4039" s="26">
        <v>1037.3175542406311</v>
      </c>
      <c r="I4039" s="115">
        <f t="shared" si="187"/>
        <v>2629600</v>
      </c>
      <c r="J4039" s="117">
        <v>2021</v>
      </c>
      <c r="K4039" s="139">
        <f t="shared" si="188"/>
        <v>4520839</v>
      </c>
    </row>
    <row r="4040" spans="2:11">
      <c r="B4040" s="137" t="s">
        <v>6402</v>
      </c>
      <c r="C4040" s="43" t="s">
        <v>662</v>
      </c>
      <c r="D4040" s="46">
        <v>250</v>
      </c>
      <c r="E4040" s="24">
        <v>11402.04</v>
      </c>
      <c r="F4040" s="19">
        <f t="shared" si="186"/>
        <v>2850510</v>
      </c>
      <c r="G4040" s="119">
        <v>2437.5</v>
      </c>
      <c r="H4040" s="26">
        <v>1805.3078974358975</v>
      </c>
      <c r="I4040" s="115">
        <f t="shared" si="187"/>
        <v>4400438</v>
      </c>
      <c r="J4040" s="117">
        <v>2021</v>
      </c>
      <c r="K4040" s="139">
        <f t="shared" si="188"/>
        <v>7250948</v>
      </c>
    </row>
    <row r="4041" spans="2:11">
      <c r="B4041" s="137" t="s">
        <v>6403</v>
      </c>
      <c r="C4041" s="43" t="s">
        <v>662</v>
      </c>
      <c r="D4041" s="46">
        <v>430</v>
      </c>
      <c r="E4041" s="24">
        <v>23611.590697674419</v>
      </c>
      <c r="F4041" s="19">
        <f t="shared" si="186"/>
        <v>10152984</v>
      </c>
      <c r="G4041" s="119">
        <v>4192.5</v>
      </c>
      <c r="H4041" s="26">
        <v>2179.9968992248064</v>
      </c>
      <c r="I4041" s="115">
        <f t="shared" si="187"/>
        <v>9139637</v>
      </c>
      <c r="J4041" s="117">
        <v>2021</v>
      </c>
      <c r="K4041" s="139">
        <f t="shared" si="188"/>
        <v>19292621</v>
      </c>
    </row>
    <row r="4042" spans="2:11">
      <c r="B4042" s="137" t="s">
        <v>10127</v>
      </c>
      <c r="C4042" s="43" t="s">
        <v>2604</v>
      </c>
      <c r="D4042" s="46">
        <v>630</v>
      </c>
      <c r="E4042" s="24">
        <v>3659.2857142857142</v>
      </c>
      <c r="F4042" s="19">
        <f t="shared" si="186"/>
        <v>2305350</v>
      </c>
      <c r="G4042" s="119">
        <v>13608</v>
      </c>
      <c r="H4042" s="26">
        <v>66.028439153439152</v>
      </c>
      <c r="I4042" s="115">
        <f t="shared" si="187"/>
        <v>898515</v>
      </c>
      <c r="J4042" s="117">
        <v>2021</v>
      </c>
      <c r="K4042" s="139">
        <f t="shared" si="188"/>
        <v>3203865</v>
      </c>
    </row>
    <row r="4043" spans="2:11">
      <c r="B4043" s="137" t="s">
        <v>6404</v>
      </c>
      <c r="C4043" s="43" t="s">
        <v>2604</v>
      </c>
      <c r="D4043" s="46">
        <v>140</v>
      </c>
      <c r="E4043" s="24">
        <v>12050.735714285714</v>
      </c>
      <c r="F4043" s="19">
        <f t="shared" si="186"/>
        <v>1687103</v>
      </c>
      <c r="G4043" s="119">
        <v>3024</v>
      </c>
      <c r="H4043" s="26">
        <v>514.47420634920638</v>
      </c>
      <c r="I4043" s="115">
        <f t="shared" si="187"/>
        <v>1555770</v>
      </c>
      <c r="J4043" s="117">
        <v>2021</v>
      </c>
      <c r="K4043" s="139">
        <f t="shared" si="188"/>
        <v>3242873</v>
      </c>
    </row>
    <row r="4044" spans="2:11">
      <c r="B4044" s="137" t="s">
        <v>2605</v>
      </c>
      <c r="C4044" s="43" t="s">
        <v>2208</v>
      </c>
      <c r="D4044" s="46">
        <v>130</v>
      </c>
      <c r="E4044" s="24">
        <v>10235.507692307692</v>
      </c>
      <c r="F4044" s="19">
        <f t="shared" ref="F4044:F4107" si="189">IFERROR(D4044*E4044,0)</f>
        <v>1330616</v>
      </c>
      <c r="G4044" s="119">
        <v>1267.5</v>
      </c>
      <c r="H4044" s="26">
        <v>354.59329388560155</v>
      </c>
      <c r="I4044" s="115">
        <f t="shared" ref="I4044:I4107" si="190">IFERROR(G4044*H4044,"")</f>
        <v>449446.99999999994</v>
      </c>
      <c r="J4044" s="117">
        <v>2021</v>
      </c>
      <c r="K4044" s="139">
        <f t="shared" ref="K4044:K4107" si="191">IFERROR(ROUND((F4044+I4044),0),0)</f>
        <v>1780063</v>
      </c>
    </row>
    <row r="4045" spans="2:11">
      <c r="B4045" s="137" t="s">
        <v>6405</v>
      </c>
      <c r="C4045" s="43" t="s">
        <v>2208</v>
      </c>
      <c r="D4045" s="46">
        <v>60</v>
      </c>
      <c r="E4045" s="24">
        <v>11050.266666666666</v>
      </c>
      <c r="F4045" s="19">
        <f t="shared" si="189"/>
        <v>663016</v>
      </c>
      <c r="G4045" s="119">
        <v>585</v>
      </c>
      <c r="H4045" s="26">
        <v>441.2837606837607</v>
      </c>
      <c r="I4045" s="115">
        <f t="shared" si="190"/>
        <v>258151</v>
      </c>
      <c r="J4045" s="117">
        <v>2021</v>
      </c>
      <c r="K4045" s="139">
        <f t="shared" si="191"/>
        <v>921167</v>
      </c>
    </row>
    <row r="4046" spans="2:11">
      <c r="B4046" s="137" t="s">
        <v>2606</v>
      </c>
      <c r="C4046" s="43" t="s">
        <v>2208</v>
      </c>
      <c r="D4046" s="46">
        <v>130</v>
      </c>
      <c r="E4046" s="24">
        <v>10235.507692307692</v>
      </c>
      <c r="F4046" s="19">
        <f t="shared" si="189"/>
        <v>1330616</v>
      </c>
      <c r="G4046" s="119">
        <v>1267.5</v>
      </c>
      <c r="H4046" s="26">
        <v>354.59329388560155</v>
      </c>
      <c r="I4046" s="115">
        <f t="shared" si="190"/>
        <v>449446.99999999994</v>
      </c>
      <c r="J4046" s="117">
        <v>2021</v>
      </c>
      <c r="K4046" s="139">
        <f t="shared" si="191"/>
        <v>1780063</v>
      </c>
    </row>
    <row r="4047" spans="2:11">
      <c r="B4047" s="137" t="s">
        <v>2607</v>
      </c>
      <c r="C4047" s="43" t="s">
        <v>2208</v>
      </c>
      <c r="D4047" s="46">
        <v>190</v>
      </c>
      <c r="E4047" s="24">
        <v>14764.047368421052</v>
      </c>
      <c r="F4047" s="19">
        <f t="shared" si="189"/>
        <v>2805169</v>
      </c>
      <c r="G4047" s="119">
        <v>1852.5</v>
      </c>
      <c r="H4047" s="26">
        <v>274.5128205128205</v>
      </c>
      <c r="I4047" s="115">
        <f t="shared" si="190"/>
        <v>508534.99999999994</v>
      </c>
      <c r="J4047" s="117">
        <v>2021</v>
      </c>
      <c r="K4047" s="139">
        <f t="shared" si="191"/>
        <v>3313704</v>
      </c>
    </row>
    <row r="4048" spans="2:11">
      <c r="B4048" s="137" t="s">
        <v>2608</v>
      </c>
      <c r="C4048" s="43" t="s">
        <v>2208</v>
      </c>
      <c r="D4048" s="46">
        <v>190</v>
      </c>
      <c r="E4048" s="24">
        <v>14764.047368421052</v>
      </c>
      <c r="F4048" s="19">
        <f t="shared" si="189"/>
        <v>2805169</v>
      </c>
      <c r="G4048" s="119">
        <v>1852.5</v>
      </c>
      <c r="H4048" s="26">
        <v>274.5128205128205</v>
      </c>
      <c r="I4048" s="115">
        <f t="shared" si="190"/>
        <v>508534.99999999994</v>
      </c>
      <c r="J4048" s="117">
        <v>2021</v>
      </c>
      <c r="K4048" s="139">
        <f t="shared" si="191"/>
        <v>3313704</v>
      </c>
    </row>
    <row r="4049" spans="2:11">
      <c r="B4049" s="137" t="s">
        <v>2609</v>
      </c>
      <c r="C4049" s="43" t="s">
        <v>2208</v>
      </c>
      <c r="D4049" s="46">
        <v>90</v>
      </c>
      <c r="E4049" s="24">
        <v>7540.3111111111111</v>
      </c>
      <c r="F4049" s="19">
        <f t="shared" si="189"/>
        <v>678628</v>
      </c>
      <c r="G4049" s="119">
        <v>877.5</v>
      </c>
      <c r="H4049" s="26">
        <v>268.50256410256412</v>
      </c>
      <c r="I4049" s="115">
        <f t="shared" si="190"/>
        <v>235611.00000000003</v>
      </c>
      <c r="J4049" s="117">
        <v>2021</v>
      </c>
      <c r="K4049" s="139">
        <f t="shared" si="191"/>
        <v>914239</v>
      </c>
    </row>
    <row r="4050" spans="2:11">
      <c r="B4050" s="137" t="s">
        <v>2610</v>
      </c>
      <c r="C4050" s="43" t="s">
        <v>2208</v>
      </c>
      <c r="D4050" s="46">
        <v>40</v>
      </c>
      <c r="E4050" s="24">
        <v>6727.875</v>
      </c>
      <c r="F4050" s="19">
        <f t="shared" si="189"/>
        <v>269115</v>
      </c>
      <c r="G4050" s="119">
        <v>390</v>
      </c>
      <c r="H4050" s="26">
        <v>901.9666666666667</v>
      </c>
      <c r="I4050" s="115">
        <f t="shared" si="190"/>
        <v>351767</v>
      </c>
      <c r="J4050" s="117">
        <v>2021</v>
      </c>
      <c r="K4050" s="139">
        <f t="shared" si="191"/>
        <v>620882</v>
      </c>
    </row>
    <row r="4051" spans="2:11">
      <c r="B4051" s="137" t="s">
        <v>2611</v>
      </c>
      <c r="C4051" s="43" t="s">
        <v>2208</v>
      </c>
      <c r="D4051" s="46">
        <v>90</v>
      </c>
      <c r="E4051" s="24">
        <v>7540.3111111111111</v>
      </c>
      <c r="F4051" s="19">
        <f t="shared" si="189"/>
        <v>678628</v>
      </c>
      <c r="G4051" s="119">
        <v>877.5</v>
      </c>
      <c r="H4051" s="26">
        <v>268.50256410256412</v>
      </c>
      <c r="I4051" s="115">
        <f t="shared" si="190"/>
        <v>235611.00000000003</v>
      </c>
      <c r="J4051" s="117">
        <v>2021</v>
      </c>
      <c r="K4051" s="139">
        <f t="shared" si="191"/>
        <v>914239</v>
      </c>
    </row>
    <row r="4052" spans="2:11">
      <c r="B4052" s="137" t="s">
        <v>2612</v>
      </c>
      <c r="C4052" s="43" t="s">
        <v>215</v>
      </c>
      <c r="D4052" s="46">
        <v>190</v>
      </c>
      <c r="E4052" s="24">
        <v>5913.9210526315792</v>
      </c>
      <c r="F4052" s="19">
        <f t="shared" si="189"/>
        <v>1123645</v>
      </c>
      <c r="G4052" s="119">
        <v>1852.5</v>
      </c>
      <c r="H4052" s="26">
        <v>1649.3587044534413</v>
      </c>
      <c r="I4052" s="115">
        <f t="shared" si="190"/>
        <v>3055437</v>
      </c>
      <c r="J4052" s="117">
        <v>2021</v>
      </c>
      <c r="K4052" s="139">
        <f t="shared" si="191"/>
        <v>4179082</v>
      </c>
    </row>
    <row r="4053" spans="2:11">
      <c r="B4053" s="137" t="s">
        <v>2613</v>
      </c>
      <c r="C4053" s="43" t="s">
        <v>215</v>
      </c>
      <c r="D4053" s="46">
        <v>70</v>
      </c>
      <c r="E4053" s="24">
        <v>5730.471428571429</v>
      </c>
      <c r="F4053" s="19">
        <f t="shared" si="189"/>
        <v>401133</v>
      </c>
      <c r="G4053" s="119">
        <v>682.5</v>
      </c>
      <c r="H4053" s="26">
        <v>1366.3311355311355</v>
      </c>
      <c r="I4053" s="115">
        <f t="shared" si="190"/>
        <v>932521</v>
      </c>
      <c r="J4053" s="117">
        <v>2021</v>
      </c>
      <c r="K4053" s="139">
        <f t="shared" si="191"/>
        <v>1333654</v>
      </c>
    </row>
    <row r="4054" spans="2:11">
      <c r="B4054" s="137" t="s">
        <v>2614</v>
      </c>
      <c r="C4054" s="43" t="s">
        <v>215</v>
      </c>
      <c r="D4054" s="46">
        <v>190</v>
      </c>
      <c r="E4054" s="24">
        <v>8930.4631578947374</v>
      </c>
      <c r="F4054" s="19">
        <f t="shared" si="189"/>
        <v>1696788</v>
      </c>
      <c r="G4054" s="119">
        <v>1852.5</v>
      </c>
      <c r="H4054" s="26">
        <v>996.75843454790822</v>
      </c>
      <c r="I4054" s="115">
        <f t="shared" si="190"/>
        <v>1846495</v>
      </c>
      <c r="J4054" s="117">
        <v>2021</v>
      </c>
      <c r="K4054" s="139">
        <f t="shared" si="191"/>
        <v>3543283</v>
      </c>
    </row>
    <row r="4055" spans="2:11">
      <c r="B4055" s="137" t="s">
        <v>2615</v>
      </c>
      <c r="C4055" s="43" t="s">
        <v>215</v>
      </c>
      <c r="D4055" s="46">
        <v>70</v>
      </c>
      <c r="E4055" s="24">
        <v>5730.471428571429</v>
      </c>
      <c r="F4055" s="19">
        <f t="shared" si="189"/>
        <v>401133</v>
      </c>
      <c r="G4055" s="119">
        <v>682.5</v>
      </c>
      <c r="H4055" s="26">
        <v>1366.3311355311355</v>
      </c>
      <c r="I4055" s="115">
        <f t="shared" si="190"/>
        <v>932521</v>
      </c>
      <c r="J4055" s="117">
        <v>2021</v>
      </c>
      <c r="K4055" s="139">
        <f t="shared" si="191"/>
        <v>1333654</v>
      </c>
    </row>
    <row r="4056" spans="2:11">
      <c r="B4056" s="137" t="s">
        <v>2616</v>
      </c>
      <c r="C4056" s="43" t="s">
        <v>1747</v>
      </c>
      <c r="D4056" s="46">
        <v>240</v>
      </c>
      <c r="E4056" s="24">
        <v>22979.041666666668</v>
      </c>
      <c r="F4056" s="19">
        <f t="shared" si="189"/>
        <v>5514970</v>
      </c>
      <c r="G4056" s="119">
        <v>2340</v>
      </c>
      <c r="H4056" s="26">
        <v>200.56025641025641</v>
      </c>
      <c r="I4056" s="115">
        <f t="shared" si="190"/>
        <v>469311</v>
      </c>
      <c r="J4056" s="117">
        <v>2021</v>
      </c>
      <c r="K4056" s="139">
        <f t="shared" si="191"/>
        <v>5984281</v>
      </c>
    </row>
    <row r="4057" spans="2:11">
      <c r="B4057" s="137" t="s">
        <v>2617</v>
      </c>
      <c r="C4057" s="43" t="s">
        <v>1747</v>
      </c>
      <c r="D4057" s="46">
        <v>290</v>
      </c>
      <c r="E4057" s="24">
        <v>2292.8034482758621</v>
      </c>
      <c r="F4057" s="19">
        <f t="shared" si="189"/>
        <v>664913</v>
      </c>
      <c r="G4057" s="119">
        <v>2827.5</v>
      </c>
      <c r="H4057" s="26">
        <v>104.53191865605659</v>
      </c>
      <c r="I4057" s="115">
        <f t="shared" si="190"/>
        <v>295564</v>
      </c>
      <c r="J4057" s="117">
        <v>2021</v>
      </c>
      <c r="K4057" s="139">
        <f t="shared" si="191"/>
        <v>960477</v>
      </c>
    </row>
    <row r="4058" spans="2:11">
      <c r="B4058" s="137" t="s">
        <v>6406</v>
      </c>
      <c r="C4058" s="43" t="s">
        <v>1272</v>
      </c>
      <c r="D4058" s="46">
        <v>280</v>
      </c>
      <c r="E4058" s="24">
        <v>11816.728571428572</v>
      </c>
      <c r="F4058" s="19">
        <f t="shared" si="189"/>
        <v>3308684</v>
      </c>
      <c r="G4058" s="119">
        <v>2534</v>
      </c>
      <c r="H4058" s="26">
        <v>2286.8066298342542</v>
      </c>
      <c r="I4058" s="115">
        <f t="shared" si="190"/>
        <v>5794768</v>
      </c>
      <c r="J4058" s="117">
        <v>2021</v>
      </c>
      <c r="K4058" s="139">
        <f t="shared" si="191"/>
        <v>9103452</v>
      </c>
    </row>
    <row r="4059" spans="2:11">
      <c r="B4059" s="137" t="s">
        <v>6407</v>
      </c>
      <c r="C4059" s="43" t="s">
        <v>1272</v>
      </c>
      <c r="D4059" s="46">
        <v>180</v>
      </c>
      <c r="E4059" s="24">
        <v>12375.361111111111</v>
      </c>
      <c r="F4059" s="19">
        <f t="shared" si="189"/>
        <v>2227565</v>
      </c>
      <c r="G4059" s="119">
        <v>1629</v>
      </c>
      <c r="H4059" s="26">
        <v>2102.7108655616944</v>
      </c>
      <c r="I4059" s="115">
        <f t="shared" si="190"/>
        <v>3425316</v>
      </c>
      <c r="J4059" s="117">
        <v>2021</v>
      </c>
      <c r="K4059" s="139">
        <f t="shared" si="191"/>
        <v>5652881</v>
      </c>
    </row>
    <row r="4060" spans="2:11">
      <c r="B4060" s="137" t="s">
        <v>2618</v>
      </c>
      <c r="C4060" s="43" t="s">
        <v>130</v>
      </c>
      <c r="D4060" s="46">
        <v>130</v>
      </c>
      <c r="E4060" s="24">
        <v>11520.546153846153</v>
      </c>
      <c r="F4060" s="19">
        <f t="shared" si="189"/>
        <v>1497671</v>
      </c>
      <c r="G4060" s="119">
        <v>2808</v>
      </c>
      <c r="H4060" s="26">
        <v>633.17913105413106</v>
      </c>
      <c r="I4060" s="115">
        <f t="shared" si="190"/>
        <v>1777967</v>
      </c>
      <c r="J4060" s="117">
        <v>2021</v>
      </c>
      <c r="K4060" s="139">
        <f t="shared" si="191"/>
        <v>3275638</v>
      </c>
    </row>
    <row r="4061" spans="2:11">
      <c r="B4061" s="137" t="s">
        <v>2619</v>
      </c>
      <c r="C4061" s="43" t="s">
        <v>130</v>
      </c>
      <c r="D4061" s="46">
        <v>140</v>
      </c>
      <c r="E4061" s="24">
        <v>14900.071428571429</v>
      </c>
      <c r="F4061" s="19">
        <f t="shared" si="189"/>
        <v>2086010</v>
      </c>
      <c r="G4061" s="119">
        <v>3024</v>
      </c>
      <c r="H4061" s="26">
        <v>666.34689153439149</v>
      </c>
      <c r="I4061" s="115">
        <f t="shared" si="190"/>
        <v>2015032.9999999998</v>
      </c>
      <c r="J4061" s="117">
        <v>2021</v>
      </c>
      <c r="K4061" s="139">
        <f t="shared" si="191"/>
        <v>4101043</v>
      </c>
    </row>
    <row r="4062" spans="2:11">
      <c r="B4062" s="137" t="s">
        <v>2620</v>
      </c>
      <c r="C4062" s="43" t="s">
        <v>527</v>
      </c>
      <c r="D4062" s="46">
        <v>260</v>
      </c>
      <c r="E4062" s="24">
        <v>9084.0769230769238</v>
      </c>
      <c r="F4062" s="19">
        <f t="shared" si="189"/>
        <v>2361860</v>
      </c>
      <c r="G4062" s="119">
        <v>2535</v>
      </c>
      <c r="H4062" s="26">
        <v>0</v>
      </c>
      <c r="I4062" s="115">
        <f t="shared" si="190"/>
        <v>0</v>
      </c>
      <c r="J4062" s="117">
        <v>2021</v>
      </c>
      <c r="K4062" s="139">
        <f t="shared" si="191"/>
        <v>2361860</v>
      </c>
    </row>
    <row r="4063" spans="2:11">
      <c r="B4063" s="137" t="s">
        <v>6408</v>
      </c>
      <c r="C4063" s="43" t="s">
        <v>527</v>
      </c>
      <c r="D4063" s="46">
        <v>210</v>
      </c>
      <c r="E4063" s="24">
        <v>9938.0619047619039</v>
      </c>
      <c r="F4063" s="19">
        <f t="shared" si="189"/>
        <v>2086992.9999999998</v>
      </c>
      <c r="G4063" s="119">
        <v>2047.5</v>
      </c>
      <c r="H4063" s="26">
        <v>665.89059829059829</v>
      </c>
      <c r="I4063" s="115">
        <f t="shared" si="190"/>
        <v>1363411</v>
      </c>
      <c r="J4063" s="117">
        <v>2021</v>
      </c>
      <c r="K4063" s="139">
        <f t="shared" si="191"/>
        <v>3450404</v>
      </c>
    </row>
    <row r="4064" spans="2:11">
      <c r="B4064" s="137" t="s">
        <v>3886</v>
      </c>
      <c r="C4064" s="43" t="s">
        <v>3512</v>
      </c>
      <c r="D4064" s="46">
        <v>220</v>
      </c>
      <c r="E4064" s="24">
        <v>6388.0545454545454</v>
      </c>
      <c r="F4064" s="19">
        <f t="shared" si="189"/>
        <v>1405372</v>
      </c>
      <c r="G4064" s="119">
        <v>2145</v>
      </c>
      <c r="H4064" s="26">
        <v>602.27692307692303</v>
      </c>
      <c r="I4064" s="115">
        <f t="shared" si="190"/>
        <v>1291884</v>
      </c>
      <c r="J4064" s="117">
        <v>2021</v>
      </c>
      <c r="K4064" s="139">
        <f t="shared" si="191"/>
        <v>2697256</v>
      </c>
    </row>
    <row r="4065" spans="2:11">
      <c r="B4065" s="137" t="s">
        <v>6409</v>
      </c>
      <c r="C4065" s="43" t="s">
        <v>574</v>
      </c>
      <c r="D4065" s="46">
        <v>250</v>
      </c>
      <c r="E4065" s="24">
        <v>6355.8959999999997</v>
      </c>
      <c r="F4065" s="19">
        <f t="shared" si="189"/>
        <v>1588974</v>
      </c>
      <c r="G4065" s="119">
        <v>2437.5</v>
      </c>
      <c r="H4065" s="26">
        <v>0</v>
      </c>
      <c r="I4065" s="115">
        <f t="shared" si="190"/>
        <v>0</v>
      </c>
      <c r="J4065" s="117">
        <v>2021</v>
      </c>
      <c r="K4065" s="139">
        <f t="shared" si="191"/>
        <v>1588974</v>
      </c>
    </row>
    <row r="4066" spans="2:11">
      <c r="B4066" s="137" t="s">
        <v>6410</v>
      </c>
      <c r="C4066" s="43" t="s">
        <v>3512</v>
      </c>
      <c r="D4066" s="46">
        <v>500</v>
      </c>
      <c r="E4066" s="24">
        <v>16883.712</v>
      </c>
      <c r="F4066" s="19">
        <f t="shared" si="189"/>
        <v>8441856</v>
      </c>
      <c r="G4066" s="119">
        <v>4875</v>
      </c>
      <c r="H4066" s="26">
        <v>0</v>
      </c>
      <c r="I4066" s="115">
        <f t="shared" si="190"/>
        <v>0</v>
      </c>
      <c r="J4066" s="117">
        <v>2021</v>
      </c>
      <c r="K4066" s="139">
        <f t="shared" si="191"/>
        <v>8441856</v>
      </c>
    </row>
    <row r="4067" spans="2:11">
      <c r="B4067" s="137" t="s">
        <v>6411</v>
      </c>
      <c r="C4067" s="43" t="s">
        <v>3512</v>
      </c>
      <c r="D4067" s="46">
        <v>100</v>
      </c>
      <c r="E4067" s="24">
        <v>16883.71</v>
      </c>
      <c r="F4067" s="19">
        <f t="shared" si="189"/>
        <v>1688371</v>
      </c>
      <c r="G4067" s="119">
        <v>975</v>
      </c>
      <c r="H4067" s="26">
        <v>0</v>
      </c>
      <c r="I4067" s="115">
        <f t="shared" si="190"/>
        <v>0</v>
      </c>
      <c r="J4067" s="117">
        <v>2021</v>
      </c>
      <c r="K4067" s="139">
        <f t="shared" si="191"/>
        <v>1688371</v>
      </c>
    </row>
    <row r="4068" spans="2:11">
      <c r="B4068" s="137" t="s">
        <v>6412</v>
      </c>
      <c r="C4068" s="43" t="s">
        <v>3512</v>
      </c>
      <c r="D4068" s="46">
        <v>220</v>
      </c>
      <c r="E4068" s="24">
        <v>10100.609090909091</v>
      </c>
      <c r="F4068" s="19">
        <f t="shared" si="189"/>
        <v>2222134</v>
      </c>
      <c r="G4068" s="119">
        <v>7128</v>
      </c>
      <c r="H4068" s="26">
        <v>0</v>
      </c>
      <c r="I4068" s="115">
        <f t="shared" si="190"/>
        <v>0</v>
      </c>
      <c r="J4068" s="117">
        <v>2021</v>
      </c>
      <c r="K4068" s="139">
        <f t="shared" si="191"/>
        <v>2222134</v>
      </c>
    </row>
    <row r="4069" spans="2:11">
      <c r="B4069" s="137" t="s">
        <v>6413</v>
      </c>
      <c r="C4069" s="43" t="s">
        <v>453</v>
      </c>
      <c r="D4069" s="46">
        <v>200</v>
      </c>
      <c r="E4069" s="24">
        <v>3661.27</v>
      </c>
      <c r="F4069" s="19">
        <f t="shared" si="189"/>
        <v>732254</v>
      </c>
      <c r="G4069" s="119">
        <v>4320</v>
      </c>
      <c r="H4069" s="26">
        <v>481.2</v>
      </c>
      <c r="I4069" s="115">
        <f t="shared" si="190"/>
        <v>2078784</v>
      </c>
      <c r="J4069" s="117">
        <v>2021</v>
      </c>
      <c r="K4069" s="139">
        <f t="shared" si="191"/>
        <v>2811038</v>
      </c>
    </row>
    <row r="4070" spans="2:11">
      <c r="B4070" s="137" t="s">
        <v>4416</v>
      </c>
      <c r="C4070" s="43" t="s">
        <v>3512</v>
      </c>
      <c r="D4070" s="46">
        <v>340</v>
      </c>
      <c r="E4070" s="24">
        <v>1831.6970588235295</v>
      </c>
      <c r="F4070" s="19">
        <f t="shared" si="189"/>
        <v>622777</v>
      </c>
      <c r="G4070" s="119">
        <v>6222</v>
      </c>
      <c r="H4070" s="26">
        <v>211.18257794921246</v>
      </c>
      <c r="I4070" s="115">
        <f t="shared" si="190"/>
        <v>1313978</v>
      </c>
      <c r="J4070" s="117">
        <v>2021</v>
      </c>
      <c r="K4070" s="139">
        <f t="shared" si="191"/>
        <v>1936755</v>
      </c>
    </row>
    <row r="4071" spans="2:11">
      <c r="B4071" s="137" t="s">
        <v>3887</v>
      </c>
      <c r="C4071" s="43" t="s">
        <v>3512</v>
      </c>
      <c r="D4071" s="46">
        <v>170</v>
      </c>
      <c r="E4071" s="24">
        <v>19566.535294117646</v>
      </c>
      <c r="F4071" s="19">
        <f t="shared" si="189"/>
        <v>3326311</v>
      </c>
      <c r="G4071" s="119">
        <v>4616</v>
      </c>
      <c r="H4071" s="26">
        <v>831.50216637781625</v>
      </c>
      <c r="I4071" s="115">
        <f t="shared" si="190"/>
        <v>3838214</v>
      </c>
      <c r="J4071" s="117">
        <v>2021</v>
      </c>
      <c r="K4071" s="139">
        <f t="shared" si="191"/>
        <v>7164525</v>
      </c>
    </row>
    <row r="4072" spans="2:11">
      <c r="B4072" s="137" t="s">
        <v>3888</v>
      </c>
      <c r="C4072" s="43" t="s">
        <v>3512</v>
      </c>
      <c r="D4072" s="46">
        <v>90</v>
      </c>
      <c r="E4072" s="24">
        <v>27573.322222222221</v>
      </c>
      <c r="F4072" s="19">
        <f t="shared" si="189"/>
        <v>2481599</v>
      </c>
      <c r="G4072" s="119">
        <v>3258</v>
      </c>
      <c r="H4072" s="26">
        <v>831.59238796807858</v>
      </c>
      <c r="I4072" s="115">
        <f t="shared" si="190"/>
        <v>2709328</v>
      </c>
      <c r="J4072" s="117">
        <v>2021</v>
      </c>
      <c r="K4072" s="139">
        <f t="shared" si="191"/>
        <v>5190927</v>
      </c>
    </row>
    <row r="4073" spans="2:11">
      <c r="B4073" s="137" t="s">
        <v>6414</v>
      </c>
      <c r="C4073" s="43" t="s">
        <v>3512</v>
      </c>
      <c r="D4073" s="46">
        <v>310</v>
      </c>
      <c r="E4073" s="24">
        <v>16883.712903225805</v>
      </c>
      <c r="F4073" s="19">
        <f t="shared" si="189"/>
        <v>5233951</v>
      </c>
      <c r="G4073" s="119">
        <v>3022.5</v>
      </c>
      <c r="H4073" s="26">
        <v>0</v>
      </c>
      <c r="I4073" s="115">
        <f t="shared" si="190"/>
        <v>0</v>
      </c>
      <c r="J4073" s="117">
        <v>2021</v>
      </c>
      <c r="K4073" s="139">
        <f t="shared" si="191"/>
        <v>5233951</v>
      </c>
    </row>
    <row r="4074" spans="2:11">
      <c r="B4074" s="137" t="s">
        <v>6415</v>
      </c>
      <c r="C4074" s="43" t="s">
        <v>3512</v>
      </c>
      <c r="D4074" s="46">
        <v>90</v>
      </c>
      <c r="E4074" s="24">
        <v>18759.677777777779</v>
      </c>
      <c r="F4074" s="19">
        <f t="shared" si="189"/>
        <v>1688371</v>
      </c>
      <c r="G4074" s="119">
        <v>1755</v>
      </c>
      <c r="H4074" s="26">
        <v>0</v>
      </c>
      <c r="I4074" s="115">
        <f t="shared" si="190"/>
        <v>0</v>
      </c>
      <c r="J4074" s="117">
        <v>2021</v>
      </c>
      <c r="K4074" s="139">
        <f t="shared" si="191"/>
        <v>1688371</v>
      </c>
    </row>
    <row r="4075" spans="2:11">
      <c r="B4075" s="137" t="s">
        <v>2621</v>
      </c>
      <c r="C4075" s="43" t="s">
        <v>2622</v>
      </c>
      <c r="D4075" s="46">
        <v>320</v>
      </c>
      <c r="E4075" s="24">
        <v>4505.2781249999998</v>
      </c>
      <c r="F4075" s="19">
        <f t="shared" si="189"/>
        <v>1441689</v>
      </c>
      <c r="G4075" s="119">
        <v>3120</v>
      </c>
      <c r="H4075" s="26">
        <v>1657.0528846153845</v>
      </c>
      <c r="I4075" s="115">
        <f t="shared" si="190"/>
        <v>5170005</v>
      </c>
      <c r="J4075" s="117">
        <v>2021</v>
      </c>
      <c r="K4075" s="139">
        <f t="shared" si="191"/>
        <v>6611694</v>
      </c>
    </row>
    <row r="4076" spans="2:11">
      <c r="B4076" s="137" t="s">
        <v>6416</v>
      </c>
      <c r="C4076" s="43" t="s">
        <v>2622</v>
      </c>
      <c r="D4076" s="46">
        <v>130</v>
      </c>
      <c r="E4076" s="24">
        <v>6400.1846153846154</v>
      </c>
      <c r="F4076" s="19">
        <f t="shared" si="189"/>
        <v>832024</v>
      </c>
      <c r="G4076" s="119">
        <v>1267.5</v>
      </c>
      <c r="H4076" s="26">
        <v>2636.5893491124261</v>
      </c>
      <c r="I4076" s="115">
        <f t="shared" si="190"/>
        <v>3341877</v>
      </c>
      <c r="J4076" s="117">
        <v>2021</v>
      </c>
      <c r="K4076" s="139">
        <f t="shared" si="191"/>
        <v>4173901</v>
      </c>
    </row>
    <row r="4077" spans="2:11">
      <c r="B4077" s="137" t="s">
        <v>2623</v>
      </c>
      <c r="C4077" s="43" t="s">
        <v>2622</v>
      </c>
      <c r="D4077" s="46">
        <v>320</v>
      </c>
      <c r="E4077" s="24">
        <v>4505.2781249999998</v>
      </c>
      <c r="F4077" s="19">
        <f t="shared" si="189"/>
        <v>1441689</v>
      </c>
      <c r="G4077" s="119">
        <v>3120</v>
      </c>
      <c r="H4077" s="26">
        <v>1657.0528846153845</v>
      </c>
      <c r="I4077" s="115">
        <f t="shared" si="190"/>
        <v>5170005</v>
      </c>
      <c r="J4077" s="117">
        <v>2021</v>
      </c>
      <c r="K4077" s="139">
        <f t="shared" si="191"/>
        <v>6611694</v>
      </c>
    </row>
    <row r="4078" spans="2:11">
      <c r="B4078" s="137" t="s">
        <v>2624</v>
      </c>
      <c r="C4078" s="43" t="s">
        <v>2622</v>
      </c>
      <c r="D4078" s="46">
        <v>100</v>
      </c>
      <c r="E4078" s="24">
        <v>5588.76</v>
      </c>
      <c r="F4078" s="19">
        <f t="shared" si="189"/>
        <v>558876</v>
      </c>
      <c r="G4078" s="119">
        <v>975</v>
      </c>
      <c r="H4078" s="26">
        <v>2094.0523076923077</v>
      </c>
      <c r="I4078" s="115">
        <f t="shared" si="190"/>
        <v>2041701</v>
      </c>
      <c r="J4078" s="117">
        <v>2021</v>
      </c>
      <c r="K4078" s="139">
        <f t="shared" si="191"/>
        <v>2600577</v>
      </c>
    </row>
    <row r="4079" spans="2:11">
      <c r="B4079" s="137" t="s">
        <v>2625</v>
      </c>
      <c r="C4079" s="43" t="s">
        <v>2622</v>
      </c>
      <c r="D4079" s="46">
        <v>100</v>
      </c>
      <c r="E4079" s="24">
        <v>5588.76</v>
      </c>
      <c r="F4079" s="19">
        <f t="shared" si="189"/>
        <v>558876</v>
      </c>
      <c r="G4079" s="119">
        <v>975</v>
      </c>
      <c r="H4079" s="26">
        <v>2094.0523076923077</v>
      </c>
      <c r="I4079" s="115">
        <f t="shared" si="190"/>
        <v>2041701</v>
      </c>
      <c r="J4079" s="117">
        <v>2021</v>
      </c>
      <c r="K4079" s="139">
        <f t="shared" si="191"/>
        <v>2600577</v>
      </c>
    </row>
    <row r="4080" spans="2:11">
      <c r="B4080" s="137" t="s">
        <v>2626</v>
      </c>
      <c r="C4080" s="43" t="s">
        <v>2273</v>
      </c>
      <c r="D4080" s="46">
        <v>370</v>
      </c>
      <c r="E4080" s="24">
        <v>11583.786486486486</v>
      </c>
      <c r="F4080" s="19">
        <f t="shared" si="189"/>
        <v>4286001</v>
      </c>
      <c r="G4080" s="119">
        <v>3607.5</v>
      </c>
      <c r="H4080" s="26">
        <v>256.79196119196121</v>
      </c>
      <c r="I4080" s="115">
        <f t="shared" si="190"/>
        <v>926377</v>
      </c>
      <c r="J4080" s="117">
        <v>2021</v>
      </c>
      <c r="K4080" s="139">
        <f t="shared" si="191"/>
        <v>5212378</v>
      </c>
    </row>
    <row r="4081" spans="2:11">
      <c r="B4081" s="137" t="s">
        <v>2627</v>
      </c>
      <c r="C4081" s="43" t="s">
        <v>2273</v>
      </c>
      <c r="D4081" s="46">
        <v>220</v>
      </c>
      <c r="E4081" s="24">
        <v>5746.522727272727</v>
      </c>
      <c r="F4081" s="19">
        <f t="shared" si="189"/>
        <v>1264235</v>
      </c>
      <c r="G4081" s="119">
        <v>2145</v>
      </c>
      <c r="H4081" s="26">
        <v>321.05407925407923</v>
      </c>
      <c r="I4081" s="115">
        <f t="shared" si="190"/>
        <v>688660.99999999988</v>
      </c>
      <c r="J4081" s="117">
        <v>2021</v>
      </c>
      <c r="K4081" s="139">
        <f t="shared" si="191"/>
        <v>1952896</v>
      </c>
    </row>
    <row r="4082" spans="2:11">
      <c r="B4082" s="137" t="s">
        <v>2628</v>
      </c>
      <c r="C4082" s="43" t="s">
        <v>2273</v>
      </c>
      <c r="D4082" s="46">
        <v>530</v>
      </c>
      <c r="E4082" s="24">
        <v>11014.003773584906</v>
      </c>
      <c r="F4082" s="19">
        <f t="shared" si="189"/>
        <v>5837422</v>
      </c>
      <c r="G4082" s="119">
        <v>5167.5</v>
      </c>
      <c r="H4082" s="26">
        <v>209.6656023222061</v>
      </c>
      <c r="I4082" s="115">
        <f t="shared" si="190"/>
        <v>1083447</v>
      </c>
      <c r="J4082" s="117">
        <v>2021</v>
      </c>
      <c r="K4082" s="139">
        <f t="shared" si="191"/>
        <v>6920869</v>
      </c>
    </row>
    <row r="4083" spans="2:11">
      <c r="B4083" s="137" t="s">
        <v>6417</v>
      </c>
      <c r="C4083" s="43" t="s">
        <v>2629</v>
      </c>
      <c r="D4083" s="46">
        <v>120</v>
      </c>
      <c r="E4083" s="24">
        <v>5126.8416666666662</v>
      </c>
      <c r="F4083" s="19">
        <f t="shared" si="189"/>
        <v>615221</v>
      </c>
      <c r="G4083" s="119">
        <v>2340</v>
      </c>
      <c r="H4083" s="26">
        <v>258.72735042735042</v>
      </c>
      <c r="I4083" s="115">
        <f t="shared" si="190"/>
        <v>605422</v>
      </c>
      <c r="J4083" s="117">
        <v>2021</v>
      </c>
      <c r="K4083" s="139">
        <f t="shared" si="191"/>
        <v>1220643</v>
      </c>
    </row>
    <row r="4084" spans="2:11">
      <c r="B4084" s="137" t="s">
        <v>6418</v>
      </c>
      <c r="C4084" s="43" t="s">
        <v>2629</v>
      </c>
      <c r="D4084" s="46">
        <v>580</v>
      </c>
      <c r="E4084" s="24">
        <v>7265.815517241379</v>
      </c>
      <c r="F4084" s="19">
        <f t="shared" si="189"/>
        <v>4214173</v>
      </c>
      <c r="G4084" s="119">
        <v>5655</v>
      </c>
      <c r="H4084" s="26">
        <v>295.88381962864719</v>
      </c>
      <c r="I4084" s="115">
        <f t="shared" si="190"/>
        <v>1673222.9999999998</v>
      </c>
      <c r="J4084" s="117">
        <v>2021</v>
      </c>
      <c r="K4084" s="139">
        <f t="shared" si="191"/>
        <v>5887396</v>
      </c>
    </row>
    <row r="4085" spans="2:11">
      <c r="B4085" s="137" t="s">
        <v>6419</v>
      </c>
      <c r="C4085" s="43" t="s">
        <v>3512</v>
      </c>
      <c r="D4085" s="46">
        <v>160</v>
      </c>
      <c r="E4085" s="24">
        <v>13285.268749999999</v>
      </c>
      <c r="F4085" s="19">
        <f t="shared" si="189"/>
        <v>2125643</v>
      </c>
      <c r="G4085" s="119">
        <v>3120</v>
      </c>
      <c r="H4085" s="26">
        <v>0</v>
      </c>
      <c r="I4085" s="115">
        <f t="shared" si="190"/>
        <v>0</v>
      </c>
      <c r="J4085" s="117">
        <v>2021</v>
      </c>
      <c r="K4085" s="139">
        <f t="shared" si="191"/>
        <v>2125643</v>
      </c>
    </row>
    <row r="4086" spans="2:11">
      <c r="B4086" s="137" t="s">
        <v>6420</v>
      </c>
      <c r="C4086" s="43" t="s">
        <v>3512</v>
      </c>
      <c r="D4086" s="46">
        <v>150</v>
      </c>
      <c r="E4086" s="24">
        <v>14520.066666666668</v>
      </c>
      <c r="F4086" s="19">
        <f t="shared" si="189"/>
        <v>2178010</v>
      </c>
      <c r="G4086" s="119">
        <v>4387.5</v>
      </c>
      <c r="H4086" s="26">
        <v>0</v>
      </c>
      <c r="I4086" s="115">
        <f t="shared" si="190"/>
        <v>0</v>
      </c>
      <c r="J4086" s="117">
        <v>2021</v>
      </c>
      <c r="K4086" s="139">
        <f t="shared" si="191"/>
        <v>2178010</v>
      </c>
    </row>
    <row r="4087" spans="2:11">
      <c r="B4087" s="137" t="s">
        <v>3889</v>
      </c>
      <c r="C4087" s="43" t="s">
        <v>3512</v>
      </c>
      <c r="D4087" s="46">
        <v>270</v>
      </c>
      <c r="E4087" s="24">
        <v>16439.414814814816</v>
      </c>
      <c r="F4087" s="19">
        <f t="shared" si="189"/>
        <v>4438642</v>
      </c>
      <c r="G4087" s="119">
        <v>14823</v>
      </c>
      <c r="H4087" s="26">
        <v>391.13701679821901</v>
      </c>
      <c r="I4087" s="115">
        <f t="shared" si="190"/>
        <v>5797824</v>
      </c>
      <c r="J4087" s="117">
        <v>2021</v>
      </c>
      <c r="K4087" s="139">
        <f t="shared" si="191"/>
        <v>10236466</v>
      </c>
    </row>
    <row r="4088" spans="2:11">
      <c r="B4088" s="137" t="s">
        <v>2630</v>
      </c>
      <c r="C4088" s="43" t="s">
        <v>1405</v>
      </c>
      <c r="D4088" s="46">
        <v>140</v>
      </c>
      <c r="E4088" s="24">
        <v>11041.071428571429</v>
      </c>
      <c r="F4088" s="19">
        <f t="shared" si="189"/>
        <v>1545750</v>
      </c>
      <c r="G4088" s="119">
        <v>1365</v>
      </c>
      <c r="H4088" s="26">
        <v>1468.2805860805861</v>
      </c>
      <c r="I4088" s="115">
        <f t="shared" si="190"/>
        <v>2004203</v>
      </c>
      <c r="J4088" s="117">
        <v>2021</v>
      </c>
      <c r="K4088" s="139">
        <f t="shared" si="191"/>
        <v>3549953</v>
      </c>
    </row>
    <row r="4089" spans="2:11">
      <c r="B4089" s="137" t="s">
        <v>6421</v>
      </c>
      <c r="C4089" s="43" t="s">
        <v>1385</v>
      </c>
      <c r="D4089" s="46">
        <v>720</v>
      </c>
      <c r="E4089" s="24">
        <v>8558.740277777777</v>
      </c>
      <c r="F4089" s="19">
        <f t="shared" si="189"/>
        <v>6162292.9999999991</v>
      </c>
      <c r="G4089" s="119">
        <v>7020</v>
      </c>
      <c r="H4089" s="26">
        <v>1096.0364672364672</v>
      </c>
      <c r="I4089" s="115">
        <f t="shared" si="190"/>
        <v>7694175.9999999991</v>
      </c>
      <c r="J4089" s="117">
        <v>2021</v>
      </c>
      <c r="K4089" s="139">
        <f t="shared" si="191"/>
        <v>13856469</v>
      </c>
    </row>
    <row r="4090" spans="2:11">
      <c r="B4090" s="137" t="s">
        <v>3890</v>
      </c>
      <c r="C4090" s="43" t="s">
        <v>3512</v>
      </c>
      <c r="D4090" s="46">
        <v>370</v>
      </c>
      <c r="E4090" s="24">
        <v>8068.262162162162</v>
      </c>
      <c r="F4090" s="19">
        <f t="shared" si="189"/>
        <v>2985257</v>
      </c>
      <c r="G4090" s="119">
        <v>3608</v>
      </c>
      <c r="H4090" s="26">
        <v>770.43625277161857</v>
      </c>
      <c r="I4090" s="115">
        <f t="shared" si="190"/>
        <v>2779734</v>
      </c>
      <c r="J4090" s="117">
        <v>2021</v>
      </c>
      <c r="K4090" s="139">
        <f t="shared" si="191"/>
        <v>5764991</v>
      </c>
    </row>
    <row r="4091" spans="2:11">
      <c r="B4091" s="137" t="s">
        <v>3891</v>
      </c>
      <c r="C4091" s="43" t="s">
        <v>3512</v>
      </c>
      <c r="D4091" s="46">
        <v>1030</v>
      </c>
      <c r="E4091" s="24">
        <v>7920.1116504854372</v>
      </c>
      <c r="F4091" s="19">
        <f t="shared" si="189"/>
        <v>8157715</v>
      </c>
      <c r="G4091" s="119">
        <v>10043</v>
      </c>
      <c r="H4091" s="26">
        <v>602.24683859404558</v>
      </c>
      <c r="I4091" s="115">
        <f t="shared" si="190"/>
        <v>6048365</v>
      </c>
      <c r="J4091" s="117">
        <v>2021</v>
      </c>
      <c r="K4091" s="139">
        <f t="shared" si="191"/>
        <v>14206080</v>
      </c>
    </row>
    <row r="4092" spans="2:11">
      <c r="B4092" s="137" t="s">
        <v>3892</v>
      </c>
      <c r="C4092" s="43" t="s">
        <v>3512</v>
      </c>
      <c r="D4092" s="46">
        <v>330</v>
      </c>
      <c r="E4092" s="24">
        <v>13044.354545454546</v>
      </c>
      <c r="F4092" s="19">
        <f t="shared" si="189"/>
        <v>4304637</v>
      </c>
      <c r="G4092" s="119">
        <v>5973</v>
      </c>
      <c r="H4092" s="26">
        <v>831.59233216139296</v>
      </c>
      <c r="I4092" s="115">
        <f t="shared" si="190"/>
        <v>4967101</v>
      </c>
      <c r="J4092" s="117">
        <v>2021</v>
      </c>
      <c r="K4092" s="139">
        <f t="shared" si="191"/>
        <v>9271738</v>
      </c>
    </row>
    <row r="4093" spans="2:11">
      <c r="B4093" s="137" t="s">
        <v>3893</v>
      </c>
      <c r="C4093" s="43" t="s">
        <v>3512</v>
      </c>
      <c r="D4093" s="46">
        <v>260</v>
      </c>
      <c r="E4093" s="24">
        <v>13044.353846153846</v>
      </c>
      <c r="F4093" s="19">
        <f t="shared" si="189"/>
        <v>3391532</v>
      </c>
      <c r="G4093" s="119">
        <v>4706</v>
      </c>
      <c r="H4093" s="26">
        <v>831.59222269443262</v>
      </c>
      <c r="I4093" s="115">
        <f t="shared" si="190"/>
        <v>3913473</v>
      </c>
      <c r="J4093" s="117">
        <v>2021</v>
      </c>
      <c r="K4093" s="139">
        <f t="shared" si="191"/>
        <v>7305005</v>
      </c>
    </row>
    <row r="4094" spans="2:11">
      <c r="B4094" s="137" t="s">
        <v>3894</v>
      </c>
      <c r="C4094" s="43" t="s">
        <v>3512</v>
      </c>
      <c r="D4094" s="46">
        <v>80</v>
      </c>
      <c r="E4094" s="24">
        <v>7010.0124999999998</v>
      </c>
      <c r="F4094" s="19">
        <f t="shared" si="189"/>
        <v>560801</v>
      </c>
      <c r="G4094" s="119">
        <v>724</v>
      </c>
      <c r="H4094" s="26">
        <v>831.5925414364641</v>
      </c>
      <c r="I4094" s="115">
        <f t="shared" si="190"/>
        <v>602073</v>
      </c>
      <c r="J4094" s="117">
        <v>2021</v>
      </c>
      <c r="K4094" s="139">
        <f t="shared" si="191"/>
        <v>1162874</v>
      </c>
    </row>
    <row r="4095" spans="2:11">
      <c r="B4095" s="137" t="s">
        <v>3895</v>
      </c>
      <c r="C4095" s="43" t="s">
        <v>3512</v>
      </c>
      <c r="D4095" s="46">
        <v>80</v>
      </c>
      <c r="E4095" s="24">
        <v>7010.0124999999998</v>
      </c>
      <c r="F4095" s="19">
        <f t="shared" si="189"/>
        <v>560801</v>
      </c>
      <c r="G4095" s="119">
        <v>724</v>
      </c>
      <c r="H4095" s="26">
        <v>831.5925414364641</v>
      </c>
      <c r="I4095" s="115">
        <f t="shared" si="190"/>
        <v>602073</v>
      </c>
      <c r="J4095" s="117">
        <v>2021</v>
      </c>
      <c r="K4095" s="139">
        <f t="shared" si="191"/>
        <v>1162874</v>
      </c>
    </row>
    <row r="4096" spans="2:11">
      <c r="B4096" s="137" t="s">
        <v>3896</v>
      </c>
      <c r="C4096" s="43" t="s">
        <v>3512</v>
      </c>
      <c r="D4096" s="46">
        <v>160</v>
      </c>
      <c r="E4096" s="24">
        <v>7010.0124999999998</v>
      </c>
      <c r="F4096" s="19">
        <f t="shared" si="189"/>
        <v>1121602</v>
      </c>
      <c r="G4096" s="119">
        <v>1448</v>
      </c>
      <c r="H4096" s="26">
        <v>831.5925414364641</v>
      </c>
      <c r="I4096" s="115">
        <f t="shared" si="190"/>
        <v>1204146</v>
      </c>
      <c r="J4096" s="117">
        <v>2021</v>
      </c>
      <c r="K4096" s="139">
        <f t="shared" si="191"/>
        <v>2325748</v>
      </c>
    </row>
    <row r="4097" spans="2:11">
      <c r="B4097" s="137" t="s">
        <v>3897</v>
      </c>
      <c r="C4097" s="43" t="s">
        <v>3512</v>
      </c>
      <c r="D4097" s="46">
        <v>80</v>
      </c>
      <c r="E4097" s="24">
        <v>7010.0124999999998</v>
      </c>
      <c r="F4097" s="19">
        <f t="shared" si="189"/>
        <v>560801</v>
      </c>
      <c r="G4097" s="119">
        <v>724</v>
      </c>
      <c r="H4097" s="26">
        <v>831.5925414364641</v>
      </c>
      <c r="I4097" s="115">
        <f t="shared" si="190"/>
        <v>602073</v>
      </c>
      <c r="J4097" s="117">
        <v>2021</v>
      </c>
      <c r="K4097" s="139">
        <f t="shared" si="191"/>
        <v>1162874</v>
      </c>
    </row>
    <row r="4098" spans="2:11">
      <c r="B4098" s="137" t="s">
        <v>3898</v>
      </c>
      <c r="C4098" s="43" t="s">
        <v>3512</v>
      </c>
      <c r="D4098" s="46">
        <v>820</v>
      </c>
      <c r="E4098" s="24">
        <v>8068.2634146341461</v>
      </c>
      <c r="F4098" s="19">
        <f t="shared" si="189"/>
        <v>6615976</v>
      </c>
      <c r="G4098" s="119">
        <v>7995</v>
      </c>
      <c r="H4098" s="26">
        <v>770.54296435272045</v>
      </c>
      <c r="I4098" s="115">
        <f t="shared" si="190"/>
        <v>6160491</v>
      </c>
      <c r="J4098" s="117">
        <v>2021</v>
      </c>
      <c r="K4098" s="139">
        <f t="shared" si="191"/>
        <v>12776467</v>
      </c>
    </row>
    <row r="4099" spans="2:11">
      <c r="B4099" s="137" t="s">
        <v>3899</v>
      </c>
      <c r="C4099" s="43" t="s">
        <v>3512</v>
      </c>
      <c r="D4099" s="46">
        <v>170</v>
      </c>
      <c r="E4099" s="24">
        <v>8541.1117647058818</v>
      </c>
      <c r="F4099" s="19">
        <f t="shared" si="189"/>
        <v>1451989</v>
      </c>
      <c r="G4099" s="119">
        <v>1658</v>
      </c>
      <c r="H4099" s="26">
        <v>770.31061519903494</v>
      </c>
      <c r="I4099" s="115">
        <f t="shared" si="190"/>
        <v>1277175</v>
      </c>
      <c r="J4099" s="117">
        <v>2021</v>
      </c>
      <c r="K4099" s="139">
        <f t="shared" si="191"/>
        <v>2729164</v>
      </c>
    </row>
    <row r="4100" spans="2:11">
      <c r="B4100" s="137" t="s">
        <v>3900</v>
      </c>
      <c r="C4100" s="43" t="s">
        <v>3512</v>
      </c>
      <c r="D4100" s="46">
        <v>1140</v>
      </c>
      <c r="E4100" s="24">
        <v>6388.05350877193</v>
      </c>
      <c r="F4100" s="19">
        <f t="shared" si="189"/>
        <v>7282381</v>
      </c>
      <c r="G4100" s="119">
        <v>11115</v>
      </c>
      <c r="H4100" s="26">
        <v>602.27683310841201</v>
      </c>
      <c r="I4100" s="115">
        <f t="shared" si="190"/>
        <v>6694306.9999999991</v>
      </c>
      <c r="J4100" s="117">
        <v>2021</v>
      </c>
      <c r="K4100" s="139">
        <f t="shared" si="191"/>
        <v>13976688</v>
      </c>
    </row>
    <row r="4101" spans="2:11">
      <c r="B4101" s="137" t="s">
        <v>6422</v>
      </c>
      <c r="C4101" s="43" t="s">
        <v>3512</v>
      </c>
      <c r="D4101" s="46">
        <v>630</v>
      </c>
      <c r="E4101" s="24">
        <v>13285.271428571428</v>
      </c>
      <c r="F4101" s="19">
        <f t="shared" si="189"/>
        <v>8369721</v>
      </c>
      <c r="G4101" s="119">
        <v>6142.5</v>
      </c>
      <c r="H4101" s="26">
        <v>0</v>
      </c>
      <c r="I4101" s="115">
        <f t="shared" si="190"/>
        <v>0</v>
      </c>
      <c r="J4101" s="117">
        <v>2021</v>
      </c>
      <c r="K4101" s="139">
        <f t="shared" si="191"/>
        <v>8369721</v>
      </c>
    </row>
    <row r="4102" spans="2:11">
      <c r="B4102" s="137" t="s">
        <v>3901</v>
      </c>
      <c r="C4102" s="43" t="s">
        <v>3512</v>
      </c>
      <c r="D4102" s="46">
        <v>560</v>
      </c>
      <c r="E4102" s="24">
        <v>8469.942857142858</v>
      </c>
      <c r="F4102" s="19">
        <f t="shared" si="189"/>
        <v>4743168</v>
      </c>
      <c r="G4102" s="119">
        <v>5460</v>
      </c>
      <c r="H4102" s="26">
        <v>602.27673992673988</v>
      </c>
      <c r="I4102" s="115">
        <f t="shared" si="190"/>
        <v>3288430.9999999995</v>
      </c>
      <c r="J4102" s="117">
        <v>2021</v>
      </c>
      <c r="K4102" s="139">
        <f t="shared" si="191"/>
        <v>8031599</v>
      </c>
    </row>
    <row r="4103" spans="2:11">
      <c r="B4103" s="137" t="s">
        <v>6423</v>
      </c>
      <c r="C4103" s="43" t="s">
        <v>1143</v>
      </c>
      <c r="D4103" s="46">
        <v>430</v>
      </c>
      <c r="E4103" s="24">
        <v>9295.6976744186049</v>
      </c>
      <c r="F4103" s="19">
        <f t="shared" si="189"/>
        <v>3997150</v>
      </c>
      <c r="G4103" s="119">
        <v>4192.5</v>
      </c>
      <c r="H4103" s="26">
        <v>226.72844364937387</v>
      </c>
      <c r="I4103" s="115">
        <f t="shared" si="190"/>
        <v>950559</v>
      </c>
      <c r="J4103" s="117">
        <v>2021</v>
      </c>
      <c r="K4103" s="139">
        <f t="shared" si="191"/>
        <v>4947709</v>
      </c>
    </row>
    <row r="4104" spans="2:11">
      <c r="B4104" s="137" t="s">
        <v>3902</v>
      </c>
      <c r="C4104" s="43" t="s">
        <v>3512</v>
      </c>
      <c r="D4104" s="46">
        <v>880</v>
      </c>
      <c r="E4104" s="24">
        <v>8344.6170454545463</v>
      </c>
      <c r="F4104" s="19">
        <f t="shared" si="189"/>
        <v>7343263.0000000009</v>
      </c>
      <c r="G4104" s="119">
        <v>8580</v>
      </c>
      <c r="H4104" s="26">
        <v>602.27680652680658</v>
      </c>
      <c r="I4104" s="115">
        <f t="shared" si="190"/>
        <v>5167535.0000000009</v>
      </c>
      <c r="J4104" s="117">
        <v>2021</v>
      </c>
      <c r="K4104" s="139">
        <f t="shared" si="191"/>
        <v>12510798</v>
      </c>
    </row>
    <row r="4105" spans="2:11">
      <c r="B4105" s="137" t="s">
        <v>3903</v>
      </c>
      <c r="C4105" s="43" t="s">
        <v>3512</v>
      </c>
      <c r="D4105" s="46">
        <v>1010</v>
      </c>
      <c r="E4105" s="24">
        <v>6388.0534653465347</v>
      </c>
      <c r="F4105" s="19">
        <f t="shared" si="189"/>
        <v>6451934</v>
      </c>
      <c r="G4105" s="119">
        <v>9848</v>
      </c>
      <c r="H4105" s="26">
        <v>602.24624289195776</v>
      </c>
      <c r="I4105" s="115">
        <f t="shared" si="190"/>
        <v>5930921</v>
      </c>
      <c r="J4105" s="117">
        <v>2021</v>
      </c>
      <c r="K4105" s="139">
        <f t="shared" si="191"/>
        <v>12382855</v>
      </c>
    </row>
    <row r="4106" spans="2:11">
      <c r="B4106" s="137" t="s">
        <v>6424</v>
      </c>
      <c r="C4106" s="43" t="s">
        <v>261</v>
      </c>
      <c r="D4106" s="46">
        <v>350</v>
      </c>
      <c r="E4106" s="24">
        <v>3688.3971428571431</v>
      </c>
      <c r="F4106" s="19">
        <f t="shared" si="189"/>
        <v>1290939</v>
      </c>
      <c r="G4106" s="119">
        <v>3412.5</v>
      </c>
      <c r="H4106" s="26">
        <v>643.39956043956045</v>
      </c>
      <c r="I4106" s="115">
        <f t="shared" si="190"/>
        <v>2195601</v>
      </c>
      <c r="J4106" s="117">
        <v>2021</v>
      </c>
      <c r="K4106" s="139">
        <f t="shared" si="191"/>
        <v>3486540</v>
      </c>
    </row>
    <row r="4107" spans="2:11">
      <c r="B4107" s="137" t="s">
        <v>6425</v>
      </c>
      <c r="C4107" s="43" t="s">
        <v>2631</v>
      </c>
      <c r="D4107" s="46">
        <v>3190</v>
      </c>
      <c r="E4107" s="24">
        <v>22.449843260188089</v>
      </c>
      <c r="F4107" s="19">
        <f t="shared" si="189"/>
        <v>71615</v>
      </c>
      <c r="G4107" s="119">
        <v>31102.5</v>
      </c>
      <c r="H4107" s="26">
        <v>10.523205530102082</v>
      </c>
      <c r="I4107" s="115">
        <f t="shared" si="190"/>
        <v>327298</v>
      </c>
      <c r="J4107" s="117">
        <v>2021</v>
      </c>
      <c r="K4107" s="139">
        <f t="shared" si="191"/>
        <v>398913</v>
      </c>
    </row>
    <row r="4108" spans="2:11">
      <c r="B4108" s="137" t="s">
        <v>3904</v>
      </c>
      <c r="C4108" s="43" t="s">
        <v>3512</v>
      </c>
      <c r="D4108" s="46">
        <v>470</v>
      </c>
      <c r="E4108" s="24">
        <v>9810.1106382978724</v>
      </c>
      <c r="F4108" s="19">
        <f t="shared" ref="F4108:F4171" si="192">IFERROR(D4108*E4108,0)</f>
        <v>4610752</v>
      </c>
      <c r="G4108" s="119">
        <v>10152</v>
      </c>
      <c r="H4108" s="26">
        <v>662.75994877856579</v>
      </c>
      <c r="I4108" s="115">
        <f t="shared" ref="I4108:I4171" si="193">IFERROR(G4108*H4108,"")</f>
        <v>6728339</v>
      </c>
      <c r="J4108" s="117">
        <v>2021</v>
      </c>
      <c r="K4108" s="139">
        <f t="shared" ref="K4108:K4171" si="194">IFERROR(ROUND((F4108+I4108),0),0)</f>
        <v>11339091</v>
      </c>
    </row>
    <row r="4109" spans="2:11">
      <c r="B4109" s="137" t="s">
        <v>3905</v>
      </c>
      <c r="C4109" s="43" t="s">
        <v>3512</v>
      </c>
      <c r="D4109" s="46">
        <v>490</v>
      </c>
      <c r="E4109" s="24">
        <v>9810.1102040816331</v>
      </c>
      <c r="F4109" s="19">
        <f t="shared" si="192"/>
        <v>4806954</v>
      </c>
      <c r="G4109" s="119">
        <v>10584</v>
      </c>
      <c r="H4109" s="26">
        <v>662.7599206349206</v>
      </c>
      <c r="I4109" s="115">
        <f t="shared" si="193"/>
        <v>7014651</v>
      </c>
      <c r="J4109" s="117">
        <v>2021</v>
      </c>
      <c r="K4109" s="139">
        <f t="shared" si="194"/>
        <v>11821605</v>
      </c>
    </row>
    <row r="4110" spans="2:11">
      <c r="B4110" s="137" t="s">
        <v>2632</v>
      </c>
      <c r="C4110" s="43" t="s">
        <v>1792</v>
      </c>
      <c r="D4110" s="46">
        <v>50</v>
      </c>
      <c r="E4110" s="24">
        <v>7764.96</v>
      </c>
      <c r="F4110" s="19">
        <f t="shared" si="192"/>
        <v>388248</v>
      </c>
      <c r="G4110" s="119">
        <v>487.5</v>
      </c>
      <c r="H4110" s="26">
        <v>413.89948717948715</v>
      </c>
      <c r="I4110" s="115">
        <f t="shared" si="193"/>
        <v>201776</v>
      </c>
      <c r="J4110" s="117">
        <v>2021</v>
      </c>
      <c r="K4110" s="139">
        <f t="shared" si="194"/>
        <v>590024</v>
      </c>
    </row>
    <row r="4111" spans="2:11">
      <c r="B4111" s="137" t="s">
        <v>2633</v>
      </c>
      <c r="C4111" s="43" t="s">
        <v>695</v>
      </c>
      <c r="D4111" s="46">
        <v>450</v>
      </c>
      <c r="E4111" s="24">
        <v>1545.0177777777778</v>
      </c>
      <c r="F4111" s="19">
        <f t="shared" si="192"/>
        <v>695258</v>
      </c>
      <c r="G4111" s="119">
        <v>4387.5</v>
      </c>
      <c r="H4111" s="26">
        <v>282.16319088319091</v>
      </c>
      <c r="I4111" s="115">
        <f t="shared" si="193"/>
        <v>1237991</v>
      </c>
      <c r="J4111" s="117">
        <v>2021</v>
      </c>
      <c r="K4111" s="139">
        <f t="shared" si="194"/>
        <v>1933249</v>
      </c>
    </row>
    <row r="4112" spans="2:11">
      <c r="B4112" s="137" t="s">
        <v>3906</v>
      </c>
      <c r="C4112" s="43" t="s">
        <v>3512</v>
      </c>
      <c r="D4112" s="46">
        <v>80</v>
      </c>
      <c r="E4112" s="24">
        <v>6388.05</v>
      </c>
      <c r="F4112" s="19">
        <f t="shared" si="192"/>
        <v>511044</v>
      </c>
      <c r="G4112" s="119">
        <v>780</v>
      </c>
      <c r="H4112" s="26">
        <v>602.27692307692303</v>
      </c>
      <c r="I4112" s="115">
        <f t="shared" si="193"/>
        <v>469775.99999999994</v>
      </c>
      <c r="J4112" s="117">
        <v>2021</v>
      </c>
      <c r="K4112" s="139">
        <f t="shared" si="194"/>
        <v>980820</v>
      </c>
    </row>
    <row r="4113" spans="2:11">
      <c r="B4113" s="137" t="s">
        <v>2634</v>
      </c>
      <c r="C4113" s="43" t="s">
        <v>1911</v>
      </c>
      <c r="D4113" s="46">
        <v>110</v>
      </c>
      <c r="E4113" s="24">
        <v>5754.1272727272726</v>
      </c>
      <c r="F4113" s="19">
        <f t="shared" si="192"/>
        <v>632954</v>
      </c>
      <c r="G4113" s="119">
        <v>2376</v>
      </c>
      <c r="H4113" s="26">
        <v>729.48653198653199</v>
      </c>
      <c r="I4113" s="115">
        <f t="shared" si="193"/>
        <v>1733260</v>
      </c>
      <c r="J4113" s="117">
        <v>2021</v>
      </c>
      <c r="K4113" s="139">
        <f t="shared" si="194"/>
        <v>2366214</v>
      </c>
    </row>
    <row r="4114" spans="2:11">
      <c r="B4114" s="137" t="s">
        <v>2635</v>
      </c>
      <c r="C4114" s="43" t="s">
        <v>2467</v>
      </c>
      <c r="D4114" s="46">
        <v>880</v>
      </c>
      <c r="E4114" s="24">
        <v>1171.7068181818181</v>
      </c>
      <c r="F4114" s="19">
        <f t="shared" si="192"/>
        <v>1031101.9999999999</v>
      </c>
      <c r="G4114" s="119">
        <v>8580</v>
      </c>
      <c r="H4114" s="26">
        <v>704.31130536130536</v>
      </c>
      <c r="I4114" s="115">
        <f t="shared" si="193"/>
        <v>6042991</v>
      </c>
      <c r="J4114" s="117">
        <v>2021</v>
      </c>
      <c r="K4114" s="139">
        <f t="shared" si="194"/>
        <v>7074093</v>
      </c>
    </row>
    <row r="4115" spans="2:11">
      <c r="B4115" s="137" t="s">
        <v>6426</v>
      </c>
      <c r="C4115" s="43" t="s">
        <v>1911</v>
      </c>
      <c r="D4115" s="46">
        <v>540</v>
      </c>
      <c r="E4115" s="24">
        <v>22248.894444444446</v>
      </c>
      <c r="F4115" s="19">
        <f t="shared" si="192"/>
        <v>12014403</v>
      </c>
      <c r="G4115" s="119">
        <v>5832</v>
      </c>
      <c r="H4115" s="26">
        <v>801.43484224965709</v>
      </c>
      <c r="I4115" s="115">
        <f t="shared" si="193"/>
        <v>4673968</v>
      </c>
      <c r="J4115" s="117">
        <v>2021</v>
      </c>
      <c r="K4115" s="139">
        <f t="shared" si="194"/>
        <v>16688371</v>
      </c>
    </row>
    <row r="4116" spans="2:11">
      <c r="B4116" s="137" t="s">
        <v>2636</v>
      </c>
      <c r="C4116" s="43" t="s">
        <v>989</v>
      </c>
      <c r="D4116" s="46">
        <v>470</v>
      </c>
      <c r="E4116" s="24">
        <v>0</v>
      </c>
      <c r="F4116" s="19">
        <f t="shared" si="192"/>
        <v>0</v>
      </c>
      <c r="G4116" s="119">
        <v>4582.5</v>
      </c>
      <c r="H4116" s="26">
        <v>89.148936170212764</v>
      </c>
      <c r="I4116" s="115">
        <f t="shared" si="193"/>
        <v>408525</v>
      </c>
      <c r="J4116" s="117">
        <v>2021</v>
      </c>
      <c r="K4116" s="139">
        <f t="shared" si="194"/>
        <v>408525</v>
      </c>
    </row>
    <row r="4117" spans="2:11">
      <c r="B4117" s="137" t="s">
        <v>3907</v>
      </c>
      <c r="C4117" s="43" t="s">
        <v>3512</v>
      </c>
      <c r="D4117" s="46">
        <v>250</v>
      </c>
      <c r="E4117" s="24">
        <v>11038.236000000001</v>
      </c>
      <c r="F4117" s="19">
        <f t="shared" si="192"/>
        <v>2759559</v>
      </c>
      <c r="G4117" s="119">
        <v>2438</v>
      </c>
      <c r="H4117" s="26">
        <v>602.15340442986053</v>
      </c>
      <c r="I4117" s="115">
        <f t="shared" si="193"/>
        <v>1468050</v>
      </c>
      <c r="J4117" s="117">
        <v>2021</v>
      </c>
      <c r="K4117" s="139">
        <f t="shared" si="194"/>
        <v>4227609</v>
      </c>
    </row>
    <row r="4118" spans="2:11">
      <c r="B4118" s="137" t="s">
        <v>3908</v>
      </c>
      <c r="C4118" s="43" t="s">
        <v>3512</v>
      </c>
      <c r="D4118" s="46">
        <v>630</v>
      </c>
      <c r="E4118" s="24">
        <v>15675.580952380953</v>
      </c>
      <c r="F4118" s="19">
        <f t="shared" si="192"/>
        <v>9875616</v>
      </c>
      <c r="G4118" s="119">
        <v>12285</v>
      </c>
      <c r="H4118" s="26">
        <v>602.27684167684163</v>
      </c>
      <c r="I4118" s="115">
        <f t="shared" si="193"/>
        <v>7398970.9999999991</v>
      </c>
      <c r="J4118" s="117">
        <v>2021</v>
      </c>
      <c r="K4118" s="139">
        <f t="shared" si="194"/>
        <v>17274587</v>
      </c>
    </row>
    <row r="4119" spans="2:11">
      <c r="B4119" s="137" t="s">
        <v>3909</v>
      </c>
      <c r="C4119" s="43" t="s">
        <v>3512</v>
      </c>
      <c r="D4119" s="46">
        <v>500</v>
      </c>
      <c r="E4119" s="24">
        <v>10589.41</v>
      </c>
      <c r="F4119" s="19">
        <f t="shared" si="192"/>
        <v>5294705</v>
      </c>
      <c r="G4119" s="119">
        <v>4875</v>
      </c>
      <c r="H4119" s="26">
        <v>602.27671794871799</v>
      </c>
      <c r="I4119" s="115">
        <f t="shared" si="193"/>
        <v>2936099</v>
      </c>
      <c r="J4119" s="117">
        <v>2021</v>
      </c>
      <c r="K4119" s="139">
        <f t="shared" si="194"/>
        <v>8230804</v>
      </c>
    </row>
    <row r="4120" spans="2:11">
      <c r="B4120" s="137" t="s">
        <v>3910</v>
      </c>
      <c r="C4120" s="43" t="s">
        <v>3512</v>
      </c>
      <c r="D4120" s="46">
        <v>560</v>
      </c>
      <c r="E4120" s="24">
        <v>9819.6892857142866</v>
      </c>
      <c r="F4120" s="19">
        <f t="shared" si="192"/>
        <v>5499026.0000000009</v>
      </c>
      <c r="G4120" s="119">
        <v>5460</v>
      </c>
      <c r="H4120" s="26">
        <v>602.27673992673988</v>
      </c>
      <c r="I4120" s="115">
        <f t="shared" si="193"/>
        <v>3288430.9999999995</v>
      </c>
      <c r="J4120" s="117">
        <v>2021</v>
      </c>
      <c r="K4120" s="139">
        <f t="shared" si="194"/>
        <v>8787457</v>
      </c>
    </row>
    <row r="4121" spans="2:11">
      <c r="B4121" s="137" t="s">
        <v>3911</v>
      </c>
      <c r="C4121" s="43" t="s">
        <v>3512</v>
      </c>
      <c r="D4121" s="46">
        <v>410</v>
      </c>
      <c r="E4121" s="24">
        <v>13922.453658536586</v>
      </c>
      <c r="F4121" s="19">
        <f t="shared" si="192"/>
        <v>5708206</v>
      </c>
      <c r="G4121" s="119">
        <v>3998</v>
      </c>
      <c r="H4121" s="26">
        <v>770.44672336168082</v>
      </c>
      <c r="I4121" s="115">
        <f t="shared" si="193"/>
        <v>3080246</v>
      </c>
      <c r="J4121" s="117">
        <v>2021</v>
      </c>
      <c r="K4121" s="139">
        <f t="shared" si="194"/>
        <v>8788452</v>
      </c>
    </row>
    <row r="4122" spans="2:11">
      <c r="B4122" s="137" t="s">
        <v>3912</v>
      </c>
      <c r="C4122" s="43" t="s">
        <v>3512</v>
      </c>
      <c r="D4122" s="46">
        <v>970</v>
      </c>
      <c r="E4122" s="24">
        <v>8871.8113402061863</v>
      </c>
      <c r="F4122" s="19">
        <f t="shared" si="192"/>
        <v>8605657</v>
      </c>
      <c r="G4122" s="119">
        <v>9458</v>
      </c>
      <c r="H4122" s="26">
        <v>770.50222034256717</v>
      </c>
      <c r="I4122" s="115">
        <f t="shared" si="193"/>
        <v>7287410</v>
      </c>
      <c r="J4122" s="117">
        <v>2021</v>
      </c>
      <c r="K4122" s="139">
        <f t="shared" si="194"/>
        <v>15893067</v>
      </c>
    </row>
    <row r="4123" spans="2:11">
      <c r="B4123" s="137" t="s">
        <v>6427</v>
      </c>
      <c r="C4123" s="43" t="s">
        <v>1657</v>
      </c>
      <c r="D4123" s="46">
        <v>130</v>
      </c>
      <c r="E4123" s="24">
        <v>30749.330769230768</v>
      </c>
      <c r="F4123" s="19">
        <f t="shared" si="192"/>
        <v>3997413</v>
      </c>
      <c r="G4123" s="119">
        <v>2379</v>
      </c>
      <c r="H4123" s="26">
        <v>8810.9150903741065</v>
      </c>
      <c r="I4123" s="115">
        <f t="shared" si="193"/>
        <v>20961167</v>
      </c>
      <c r="J4123" s="117">
        <v>2021</v>
      </c>
      <c r="K4123" s="139">
        <f t="shared" si="194"/>
        <v>24958580</v>
      </c>
    </row>
    <row r="4124" spans="2:11">
      <c r="B4124" s="137" t="s">
        <v>6428</v>
      </c>
      <c r="C4124" s="43" t="s">
        <v>3512</v>
      </c>
      <c r="D4124" s="46">
        <v>60</v>
      </c>
      <c r="E4124" s="24">
        <v>10892.816666666668</v>
      </c>
      <c r="F4124" s="19">
        <f t="shared" si="192"/>
        <v>653569</v>
      </c>
      <c r="G4124" s="119">
        <v>1098</v>
      </c>
      <c r="H4124" s="26">
        <v>0</v>
      </c>
      <c r="I4124" s="115">
        <f t="shared" si="193"/>
        <v>0</v>
      </c>
      <c r="J4124" s="117">
        <v>2021</v>
      </c>
      <c r="K4124" s="139">
        <f t="shared" si="194"/>
        <v>653569</v>
      </c>
    </row>
    <row r="4125" spans="2:11">
      <c r="B4125" s="137" t="s">
        <v>6429</v>
      </c>
      <c r="C4125" s="43" t="s">
        <v>803</v>
      </c>
      <c r="D4125" s="46">
        <v>110</v>
      </c>
      <c r="E4125" s="24">
        <v>162447.07272727272</v>
      </c>
      <c r="F4125" s="19">
        <f t="shared" si="192"/>
        <v>17869178</v>
      </c>
      <c r="G4125" s="119">
        <v>2013</v>
      </c>
      <c r="H4125" s="26">
        <v>0</v>
      </c>
      <c r="I4125" s="115">
        <f t="shared" si="193"/>
        <v>0</v>
      </c>
      <c r="J4125" s="117">
        <v>2021</v>
      </c>
      <c r="K4125" s="139">
        <f t="shared" si="194"/>
        <v>17869178</v>
      </c>
    </row>
    <row r="4126" spans="2:11">
      <c r="B4126" s="137" t="s">
        <v>6430</v>
      </c>
      <c r="C4126" s="43" t="s">
        <v>3512</v>
      </c>
      <c r="D4126" s="46">
        <v>250</v>
      </c>
      <c r="E4126" s="24">
        <v>13071.38</v>
      </c>
      <c r="F4126" s="19">
        <f t="shared" si="192"/>
        <v>3267845</v>
      </c>
      <c r="G4126" s="119">
        <v>8100</v>
      </c>
      <c r="H4126" s="26">
        <v>0</v>
      </c>
      <c r="I4126" s="115">
        <f t="shared" si="193"/>
        <v>0</v>
      </c>
      <c r="J4126" s="117">
        <v>2021</v>
      </c>
      <c r="K4126" s="139">
        <f t="shared" si="194"/>
        <v>3267845</v>
      </c>
    </row>
    <row r="4127" spans="2:11">
      <c r="B4127" s="137" t="s">
        <v>6431</v>
      </c>
      <c r="C4127" s="43" t="s">
        <v>3512</v>
      </c>
      <c r="D4127" s="46">
        <v>50</v>
      </c>
      <c r="E4127" s="24">
        <v>15685.66</v>
      </c>
      <c r="F4127" s="19">
        <f t="shared" si="192"/>
        <v>784283</v>
      </c>
      <c r="G4127" s="119">
        <v>2160</v>
      </c>
      <c r="H4127" s="26">
        <v>0</v>
      </c>
      <c r="I4127" s="115">
        <f t="shared" si="193"/>
        <v>0</v>
      </c>
      <c r="J4127" s="117">
        <v>2021</v>
      </c>
      <c r="K4127" s="139">
        <f t="shared" si="194"/>
        <v>784283</v>
      </c>
    </row>
    <row r="4128" spans="2:11">
      <c r="B4128" s="137" t="s">
        <v>3913</v>
      </c>
      <c r="C4128" s="43" t="s">
        <v>3512</v>
      </c>
      <c r="D4128" s="46">
        <v>1210</v>
      </c>
      <c r="E4128" s="24">
        <v>6388.0537190082641</v>
      </c>
      <c r="F4128" s="19">
        <f t="shared" si="192"/>
        <v>7729545</v>
      </c>
      <c r="G4128" s="119">
        <v>11798</v>
      </c>
      <c r="H4128" s="26">
        <v>602.25131378199694</v>
      </c>
      <c r="I4128" s="115">
        <f t="shared" si="193"/>
        <v>7105361</v>
      </c>
      <c r="J4128" s="117">
        <v>2021</v>
      </c>
      <c r="K4128" s="139">
        <f t="shared" si="194"/>
        <v>14834906</v>
      </c>
    </row>
    <row r="4129" spans="2:11">
      <c r="B4129" s="137" t="s">
        <v>3914</v>
      </c>
      <c r="C4129" s="43" t="s">
        <v>3512</v>
      </c>
      <c r="D4129" s="46">
        <v>450</v>
      </c>
      <c r="E4129" s="24">
        <v>8381.7777777777774</v>
      </c>
      <c r="F4129" s="19">
        <f t="shared" si="192"/>
        <v>3771800</v>
      </c>
      <c r="G4129" s="119">
        <v>4388</v>
      </c>
      <c r="H4129" s="26">
        <v>602.20806745670006</v>
      </c>
      <c r="I4129" s="115">
        <f t="shared" si="193"/>
        <v>2642489</v>
      </c>
      <c r="J4129" s="117">
        <v>2021</v>
      </c>
      <c r="K4129" s="139">
        <f t="shared" si="194"/>
        <v>6414289</v>
      </c>
    </row>
    <row r="4130" spans="2:11">
      <c r="B4130" s="137" t="s">
        <v>3915</v>
      </c>
      <c r="C4130" s="43" t="s">
        <v>3512</v>
      </c>
      <c r="D4130" s="46">
        <v>170</v>
      </c>
      <c r="E4130" s="24">
        <v>8381.7764705882346</v>
      </c>
      <c r="F4130" s="19">
        <f t="shared" si="192"/>
        <v>1424901.9999999998</v>
      </c>
      <c r="G4130" s="119">
        <v>1658</v>
      </c>
      <c r="H4130" s="26">
        <v>602.09529553679135</v>
      </c>
      <c r="I4130" s="115">
        <f t="shared" si="193"/>
        <v>998274.00000000012</v>
      </c>
      <c r="J4130" s="117">
        <v>2021</v>
      </c>
      <c r="K4130" s="139">
        <f t="shared" si="194"/>
        <v>2423176</v>
      </c>
    </row>
    <row r="4131" spans="2:11">
      <c r="B4131" s="137" t="s">
        <v>6432</v>
      </c>
      <c r="C4131" s="43" t="s">
        <v>1272</v>
      </c>
      <c r="D4131" s="46">
        <v>310</v>
      </c>
      <c r="E4131" s="24">
        <v>15743.796774193548</v>
      </c>
      <c r="F4131" s="19">
        <f t="shared" si="192"/>
        <v>4880577</v>
      </c>
      <c r="G4131" s="119">
        <v>2805.5</v>
      </c>
      <c r="H4131" s="26">
        <v>1780.2324006415968</v>
      </c>
      <c r="I4131" s="115">
        <f t="shared" si="193"/>
        <v>4994442</v>
      </c>
      <c r="J4131" s="117">
        <v>2021</v>
      </c>
      <c r="K4131" s="139">
        <f t="shared" si="194"/>
        <v>9875019</v>
      </c>
    </row>
    <row r="4132" spans="2:11">
      <c r="B4132" s="137" t="s">
        <v>6433</v>
      </c>
      <c r="C4132" s="43" t="s">
        <v>1272</v>
      </c>
      <c r="D4132" s="46">
        <v>280</v>
      </c>
      <c r="E4132" s="24">
        <v>11816.728571428572</v>
      </c>
      <c r="F4132" s="19">
        <f t="shared" si="192"/>
        <v>3308684</v>
      </c>
      <c r="G4132" s="119">
        <v>2534</v>
      </c>
      <c r="H4132" s="26">
        <v>2286.8066298342542</v>
      </c>
      <c r="I4132" s="115">
        <f t="shared" si="193"/>
        <v>5794768</v>
      </c>
      <c r="J4132" s="117">
        <v>2021</v>
      </c>
      <c r="K4132" s="139">
        <f t="shared" si="194"/>
        <v>9103452</v>
      </c>
    </row>
    <row r="4133" spans="2:11">
      <c r="B4133" s="137" t="s">
        <v>6434</v>
      </c>
      <c r="C4133" s="43" t="s">
        <v>1045</v>
      </c>
      <c r="D4133" s="46">
        <v>320</v>
      </c>
      <c r="E4133" s="24">
        <v>15438.075000000001</v>
      </c>
      <c r="F4133" s="19">
        <f t="shared" si="192"/>
        <v>4940184</v>
      </c>
      <c r="G4133" s="119">
        <v>3120</v>
      </c>
      <c r="H4133" s="26">
        <v>1852.1221153846154</v>
      </c>
      <c r="I4133" s="115">
        <f t="shared" si="193"/>
        <v>5778621</v>
      </c>
      <c r="J4133" s="117">
        <v>2021</v>
      </c>
      <c r="K4133" s="139">
        <f t="shared" si="194"/>
        <v>10718805</v>
      </c>
    </row>
    <row r="4134" spans="2:11">
      <c r="B4134" s="137" t="s">
        <v>6435</v>
      </c>
      <c r="C4134" s="43" t="s">
        <v>1045</v>
      </c>
      <c r="D4134" s="46">
        <v>160</v>
      </c>
      <c r="E4134" s="24">
        <v>11701.5625</v>
      </c>
      <c r="F4134" s="19">
        <f t="shared" si="192"/>
        <v>1872250</v>
      </c>
      <c r="G4134" s="119">
        <v>1560</v>
      </c>
      <c r="H4134" s="26">
        <v>1997.6961538461539</v>
      </c>
      <c r="I4134" s="115">
        <f t="shared" si="193"/>
        <v>3116406</v>
      </c>
      <c r="J4134" s="117">
        <v>2021</v>
      </c>
      <c r="K4134" s="139">
        <f t="shared" si="194"/>
        <v>4988656</v>
      </c>
    </row>
    <row r="4135" spans="2:11">
      <c r="B4135" s="137" t="s">
        <v>3916</v>
      </c>
      <c r="C4135" s="43" t="s">
        <v>3512</v>
      </c>
      <c r="D4135" s="46">
        <v>220</v>
      </c>
      <c r="E4135" s="24">
        <v>8068.2636363636366</v>
      </c>
      <c r="F4135" s="19">
        <f t="shared" si="192"/>
        <v>1775018</v>
      </c>
      <c r="G4135" s="119">
        <v>2145</v>
      </c>
      <c r="H4135" s="26">
        <v>770.54312354312356</v>
      </c>
      <c r="I4135" s="115">
        <f t="shared" si="193"/>
        <v>1652815</v>
      </c>
      <c r="J4135" s="117">
        <v>2021</v>
      </c>
      <c r="K4135" s="139">
        <f t="shared" si="194"/>
        <v>3427833</v>
      </c>
    </row>
    <row r="4136" spans="2:11">
      <c r="B4136" s="137" t="s">
        <v>3917</v>
      </c>
      <c r="C4136" s="43" t="s">
        <v>3512</v>
      </c>
      <c r="D4136" s="46">
        <v>220</v>
      </c>
      <c r="E4136" s="24">
        <v>8068.2636363636366</v>
      </c>
      <c r="F4136" s="19">
        <f t="shared" si="192"/>
        <v>1775018</v>
      </c>
      <c r="G4136" s="119">
        <v>2145</v>
      </c>
      <c r="H4136" s="26">
        <v>770.54312354312356</v>
      </c>
      <c r="I4136" s="115">
        <f t="shared" si="193"/>
        <v>1652815</v>
      </c>
      <c r="J4136" s="117">
        <v>2021</v>
      </c>
      <c r="K4136" s="139">
        <f t="shared" si="194"/>
        <v>3427833</v>
      </c>
    </row>
    <row r="4137" spans="2:11">
      <c r="B4137" s="137" t="s">
        <v>6436</v>
      </c>
      <c r="C4137" s="43" t="s">
        <v>261</v>
      </c>
      <c r="D4137" s="46">
        <v>660</v>
      </c>
      <c r="E4137" s="24">
        <v>5451.0575757575762</v>
      </c>
      <c r="F4137" s="19">
        <f t="shared" si="192"/>
        <v>3597698.0000000005</v>
      </c>
      <c r="G4137" s="119">
        <v>6435</v>
      </c>
      <c r="H4137" s="26">
        <v>1270.0366744366745</v>
      </c>
      <c r="I4137" s="115">
        <f t="shared" si="193"/>
        <v>8172686</v>
      </c>
      <c r="J4137" s="117">
        <v>2021</v>
      </c>
      <c r="K4137" s="139">
        <f t="shared" si="194"/>
        <v>11770384</v>
      </c>
    </row>
    <row r="4138" spans="2:11">
      <c r="B4138" s="137" t="s">
        <v>6437</v>
      </c>
      <c r="C4138" s="43" t="s">
        <v>261</v>
      </c>
      <c r="D4138" s="46">
        <v>260</v>
      </c>
      <c r="E4138" s="24">
        <v>3742.7576923076922</v>
      </c>
      <c r="F4138" s="19">
        <f t="shared" si="192"/>
        <v>973117</v>
      </c>
      <c r="G4138" s="119">
        <v>2535</v>
      </c>
      <c r="H4138" s="26">
        <v>475.24694280078893</v>
      </c>
      <c r="I4138" s="115">
        <f t="shared" si="193"/>
        <v>1204751</v>
      </c>
      <c r="J4138" s="117">
        <v>2021</v>
      </c>
      <c r="K4138" s="139">
        <f t="shared" si="194"/>
        <v>2177868</v>
      </c>
    </row>
    <row r="4139" spans="2:11">
      <c r="B4139" s="137" t="s">
        <v>6438</v>
      </c>
      <c r="C4139" s="43" t="s">
        <v>261</v>
      </c>
      <c r="D4139" s="46">
        <v>350</v>
      </c>
      <c r="E4139" s="24">
        <v>3688.3971428571431</v>
      </c>
      <c r="F4139" s="19">
        <f t="shared" si="192"/>
        <v>1290939</v>
      </c>
      <c r="G4139" s="119">
        <v>3412.5</v>
      </c>
      <c r="H4139" s="26">
        <v>643.39956043956045</v>
      </c>
      <c r="I4139" s="115">
        <f t="shared" si="193"/>
        <v>2195601</v>
      </c>
      <c r="J4139" s="117">
        <v>2021</v>
      </c>
      <c r="K4139" s="139">
        <f t="shared" si="194"/>
        <v>3486540</v>
      </c>
    </row>
    <row r="4140" spans="2:11">
      <c r="B4140" s="137" t="s">
        <v>6439</v>
      </c>
      <c r="C4140" s="43" t="s">
        <v>261</v>
      </c>
      <c r="D4140" s="46">
        <v>260</v>
      </c>
      <c r="E4140" s="24">
        <v>3742.7576923076922</v>
      </c>
      <c r="F4140" s="19">
        <f t="shared" si="192"/>
        <v>973117</v>
      </c>
      <c r="G4140" s="119">
        <v>2535</v>
      </c>
      <c r="H4140" s="26">
        <v>475.24694280078893</v>
      </c>
      <c r="I4140" s="115">
        <f t="shared" si="193"/>
        <v>1204751</v>
      </c>
      <c r="J4140" s="117">
        <v>2021</v>
      </c>
      <c r="K4140" s="139">
        <f t="shared" si="194"/>
        <v>2177868</v>
      </c>
    </row>
    <row r="4141" spans="2:11">
      <c r="B4141" s="137" t="s">
        <v>3918</v>
      </c>
      <c r="C4141" s="43" t="s">
        <v>3512</v>
      </c>
      <c r="D4141" s="46">
        <v>240</v>
      </c>
      <c r="E4141" s="24">
        <v>8068.2624999999998</v>
      </c>
      <c r="F4141" s="19">
        <f t="shared" si="192"/>
        <v>1936383</v>
      </c>
      <c r="G4141" s="119">
        <v>2340</v>
      </c>
      <c r="H4141" s="26">
        <v>770.54316239316245</v>
      </c>
      <c r="I4141" s="115">
        <f t="shared" si="193"/>
        <v>1803071.0000000002</v>
      </c>
      <c r="J4141" s="117">
        <v>2021</v>
      </c>
      <c r="K4141" s="139">
        <f t="shared" si="194"/>
        <v>3739454</v>
      </c>
    </row>
    <row r="4142" spans="2:11">
      <c r="B4142" s="137" t="s">
        <v>4417</v>
      </c>
      <c r="C4142" s="43" t="s">
        <v>3512</v>
      </c>
      <c r="D4142" s="46">
        <v>960</v>
      </c>
      <c r="E4142" s="24">
        <v>6388.0531250000004</v>
      </c>
      <c r="F4142" s="19">
        <f t="shared" si="192"/>
        <v>6132531</v>
      </c>
      <c r="G4142" s="119">
        <v>9360</v>
      </c>
      <c r="H4142" s="26">
        <v>602.27681623931619</v>
      </c>
      <c r="I4142" s="115">
        <f t="shared" si="193"/>
        <v>5637311</v>
      </c>
      <c r="J4142" s="117">
        <v>2021</v>
      </c>
      <c r="K4142" s="139">
        <f t="shared" si="194"/>
        <v>11769842</v>
      </c>
    </row>
    <row r="4143" spans="2:11">
      <c r="B4143" s="137" t="s">
        <v>3919</v>
      </c>
      <c r="C4143" s="43" t="s">
        <v>3512</v>
      </c>
      <c r="D4143" s="46">
        <v>80</v>
      </c>
      <c r="E4143" s="24">
        <v>13044.35</v>
      </c>
      <c r="F4143" s="19">
        <f t="shared" si="192"/>
        <v>1043548</v>
      </c>
      <c r="G4143" s="119">
        <v>1448</v>
      </c>
      <c r="H4143" s="26">
        <v>831.5925414364641</v>
      </c>
      <c r="I4143" s="115">
        <f t="shared" si="193"/>
        <v>1204146</v>
      </c>
      <c r="J4143" s="117">
        <v>2021</v>
      </c>
      <c r="K4143" s="139">
        <f t="shared" si="194"/>
        <v>2247694</v>
      </c>
    </row>
    <row r="4144" spans="2:11">
      <c r="B4144" s="137" t="s">
        <v>3920</v>
      </c>
      <c r="C4144" s="43" t="s">
        <v>3512</v>
      </c>
      <c r="D4144" s="46">
        <v>150</v>
      </c>
      <c r="E4144" s="24">
        <v>13044.353333333333</v>
      </c>
      <c r="F4144" s="19">
        <f t="shared" si="192"/>
        <v>1956653</v>
      </c>
      <c r="G4144" s="119">
        <v>2715</v>
      </c>
      <c r="H4144" s="26">
        <v>831.59226519337017</v>
      </c>
      <c r="I4144" s="115">
        <f t="shared" si="193"/>
        <v>2257773</v>
      </c>
      <c r="J4144" s="117">
        <v>2021</v>
      </c>
      <c r="K4144" s="139">
        <f t="shared" si="194"/>
        <v>4214426</v>
      </c>
    </row>
    <row r="4145" spans="2:11">
      <c r="B4145" s="137" t="s">
        <v>4418</v>
      </c>
      <c r="C4145" s="43" t="s">
        <v>3512</v>
      </c>
      <c r="D4145" s="46">
        <v>390</v>
      </c>
      <c r="E4145" s="24">
        <v>8068.2615384615383</v>
      </c>
      <c r="F4145" s="19">
        <f t="shared" si="192"/>
        <v>3146622</v>
      </c>
      <c r="G4145" s="119">
        <v>3803</v>
      </c>
      <c r="H4145" s="26">
        <v>770.44175650802003</v>
      </c>
      <c r="I4145" s="115">
        <f t="shared" si="193"/>
        <v>2929990</v>
      </c>
      <c r="J4145" s="117">
        <v>2021</v>
      </c>
      <c r="K4145" s="139">
        <f t="shared" si="194"/>
        <v>6076612</v>
      </c>
    </row>
    <row r="4146" spans="2:11">
      <c r="B4146" s="137" t="s">
        <v>6440</v>
      </c>
      <c r="C4146" s="43" t="s">
        <v>1573</v>
      </c>
      <c r="D4146" s="46">
        <v>270</v>
      </c>
      <c r="E4146" s="24">
        <v>7690.6370370370369</v>
      </c>
      <c r="F4146" s="19">
        <f t="shared" si="192"/>
        <v>2076472</v>
      </c>
      <c r="G4146" s="119">
        <v>2632.5</v>
      </c>
      <c r="H4146" s="26">
        <v>1406.7677113010445</v>
      </c>
      <c r="I4146" s="115">
        <f t="shared" si="193"/>
        <v>3703315.9999999995</v>
      </c>
      <c r="J4146" s="117">
        <v>2021</v>
      </c>
      <c r="K4146" s="139">
        <f t="shared" si="194"/>
        <v>5779788</v>
      </c>
    </row>
    <row r="4147" spans="2:11">
      <c r="B4147" s="137" t="s">
        <v>6441</v>
      </c>
      <c r="C4147" s="43" t="s">
        <v>1577</v>
      </c>
      <c r="D4147" s="46">
        <v>170</v>
      </c>
      <c r="E4147" s="24">
        <v>2044.035294117647</v>
      </c>
      <c r="F4147" s="19">
        <f t="shared" si="192"/>
        <v>347486</v>
      </c>
      <c r="G4147" s="119">
        <v>1657.5</v>
      </c>
      <c r="H4147" s="26">
        <v>1515.9517345399697</v>
      </c>
      <c r="I4147" s="115">
        <f t="shared" si="193"/>
        <v>2512690</v>
      </c>
      <c r="J4147" s="117">
        <v>2021</v>
      </c>
      <c r="K4147" s="139">
        <f t="shared" si="194"/>
        <v>2860176</v>
      </c>
    </row>
    <row r="4148" spans="2:11">
      <c r="B4148" s="137" t="s">
        <v>6442</v>
      </c>
      <c r="C4148" s="43" t="s">
        <v>2638</v>
      </c>
      <c r="D4148" s="46">
        <v>580</v>
      </c>
      <c r="E4148" s="24">
        <v>2199.7189655172415</v>
      </c>
      <c r="F4148" s="19">
        <f t="shared" si="192"/>
        <v>1275837</v>
      </c>
      <c r="G4148" s="119">
        <v>5655</v>
      </c>
      <c r="H4148" s="26">
        <v>1216.9732979664013</v>
      </c>
      <c r="I4148" s="115">
        <f t="shared" si="193"/>
        <v>6881984</v>
      </c>
      <c r="J4148" s="117">
        <v>2021</v>
      </c>
      <c r="K4148" s="139">
        <f t="shared" si="194"/>
        <v>8157821</v>
      </c>
    </row>
    <row r="4149" spans="2:11">
      <c r="B4149" s="137" t="s">
        <v>6443</v>
      </c>
      <c r="C4149" s="43" t="s">
        <v>1573</v>
      </c>
      <c r="D4149" s="46">
        <v>190</v>
      </c>
      <c r="E4149" s="24">
        <v>11606.652631578947</v>
      </c>
      <c r="F4149" s="19">
        <f t="shared" si="192"/>
        <v>2205264</v>
      </c>
      <c r="G4149" s="119">
        <v>1852.5</v>
      </c>
      <c r="H4149" s="26">
        <v>3272.1732793522269</v>
      </c>
      <c r="I4149" s="115">
        <f t="shared" si="193"/>
        <v>6061701</v>
      </c>
      <c r="J4149" s="117">
        <v>2021</v>
      </c>
      <c r="K4149" s="139">
        <f t="shared" si="194"/>
        <v>8266965</v>
      </c>
    </row>
    <row r="4150" spans="2:11">
      <c r="B4150" s="137" t="s">
        <v>6444</v>
      </c>
      <c r="C4150" s="43" t="s">
        <v>1573</v>
      </c>
      <c r="D4150" s="46">
        <v>200</v>
      </c>
      <c r="E4150" s="24">
        <v>4141.34</v>
      </c>
      <c r="F4150" s="19">
        <f t="shared" si="192"/>
        <v>828268</v>
      </c>
      <c r="G4150" s="119">
        <v>1950</v>
      </c>
      <c r="H4150" s="26">
        <v>2108.9974358974359</v>
      </c>
      <c r="I4150" s="115">
        <f t="shared" si="193"/>
        <v>4112545</v>
      </c>
      <c r="J4150" s="117">
        <v>2021</v>
      </c>
      <c r="K4150" s="139">
        <f t="shared" si="194"/>
        <v>4940813</v>
      </c>
    </row>
    <row r="4151" spans="2:11">
      <c r="B4151" s="137" t="s">
        <v>6445</v>
      </c>
      <c r="C4151" s="43" t="s">
        <v>1593</v>
      </c>
      <c r="D4151" s="46">
        <v>310</v>
      </c>
      <c r="E4151" s="24">
        <v>20081.303225806452</v>
      </c>
      <c r="F4151" s="19">
        <f t="shared" si="192"/>
        <v>6225204</v>
      </c>
      <c r="G4151" s="119">
        <v>3022.5</v>
      </c>
      <c r="H4151" s="26">
        <v>2101.3991728701408</v>
      </c>
      <c r="I4151" s="115">
        <f t="shared" si="193"/>
        <v>6351479.0000000009</v>
      </c>
      <c r="J4151" s="117">
        <v>2021</v>
      </c>
      <c r="K4151" s="139">
        <f t="shared" si="194"/>
        <v>12576683</v>
      </c>
    </row>
    <row r="4152" spans="2:11">
      <c r="B4152" s="137" t="s">
        <v>6446</v>
      </c>
      <c r="C4152" s="43" t="s">
        <v>2638</v>
      </c>
      <c r="D4152" s="46">
        <v>580</v>
      </c>
      <c r="E4152" s="24">
        <v>2199.7189655172415</v>
      </c>
      <c r="F4152" s="19">
        <f t="shared" si="192"/>
        <v>1275837</v>
      </c>
      <c r="G4152" s="119">
        <v>5655</v>
      </c>
      <c r="H4152" s="26">
        <v>1216.9732979664013</v>
      </c>
      <c r="I4152" s="115">
        <f t="shared" si="193"/>
        <v>6881984</v>
      </c>
      <c r="J4152" s="117">
        <v>2021</v>
      </c>
      <c r="K4152" s="139">
        <f t="shared" si="194"/>
        <v>8157821</v>
      </c>
    </row>
    <row r="4153" spans="2:11">
      <c r="B4153" s="137" t="s">
        <v>6447</v>
      </c>
      <c r="C4153" s="43" t="s">
        <v>1593</v>
      </c>
      <c r="D4153" s="46">
        <v>90</v>
      </c>
      <c r="E4153" s="24">
        <v>16189.533333333333</v>
      </c>
      <c r="F4153" s="19">
        <f t="shared" si="192"/>
        <v>1457058</v>
      </c>
      <c r="G4153" s="119">
        <v>877.5</v>
      </c>
      <c r="H4153" s="26">
        <v>2830.4854700854703</v>
      </c>
      <c r="I4153" s="115">
        <f t="shared" si="193"/>
        <v>2483751</v>
      </c>
      <c r="J4153" s="117">
        <v>2021</v>
      </c>
      <c r="K4153" s="139">
        <f t="shared" si="194"/>
        <v>3940809</v>
      </c>
    </row>
    <row r="4154" spans="2:11">
      <c r="B4154" s="137" t="s">
        <v>6448</v>
      </c>
      <c r="C4154" s="43" t="s">
        <v>954</v>
      </c>
      <c r="D4154" s="46">
        <v>330</v>
      </c>
      <c r="E4154" s="24">
        <v>21052.603030303031</v>
      </c>
      <c r="F4154" s="19">
        <f t="shared" si="192"/>
        <v>6947359</v>
      </c>
      <c r="G4154" s="119">
        <v>6435</v>
      </c>
      <c r="H4154" s="26">
        <v>182.9908313908314</v>
      </c>
      <c r="I4154" s="115">
        <f t="shared" si="193"/>
        <v>1177546</v>
      </c>
      <c r="J4154" s="117">
        <v>2021</v>
      </c>
      <c r="K4154" s="139">
        <f t="shared" si="194"/>
        <v>8124905</v>
      </c>
    </row>
    <row r="4155" spans="2:11">
      <c r="B4155" s="137" t="s">
        <v>6449</v>
      </c>
      <c r="C4155" s="43" t="s">
        <v>954</v>
      </c>
      <c r="D4155" s="46">
        <v>840</v>
      </c>
      <c r="E4155" s="24">
        <v>13070.282142857142</v>
      </c>
      <c r="F4155" s="19">
        <f t="shared" si="192"/>
        <v>10979037</v>
      </c>
      <c r="G4155" s="119">
        <v>16380</v>
      </c>
      <c r="H4155" s="26">
        <v>156.98577533577534</v>
      </c>
      <c r="I4155" s="115">
        <f t="shared" si="193"/>
        <v>2571427</v>
      </c>
      <c r="J4155" s="117">
        <v>2021</v>
      </c>
      <c r="K4155" s="139">
        <f t="shared" si="194"/>
        <v>13550464</v>
      </c>
    </row>
    <row r="4156" spans="2:11">
      <c r="B4156" s="137" t="s">
        <v>6450</v>
      </c>
      <c r="C4156" s="43" t="s">
        <v>972</v>
      </c>
      <c r="D4156" s="46">
        <v>910</v>
      </c>
      <c r="E4156" s="24">
        <v>10572.948351648352</v>
      </c>
      <c r="F4156" s="19">
        <f t="shared" si="192"/>
        <v>9621383</v>
      </c>
      <c r="G4156" s="119">
        <v>8872.5</v>
      </c>
      <c r="H4156" s="26">
        <v>216.16105945336716</v>
      </c>
      <c r="I4156" s="115">
        <f t="shared" si="193"/>
        <v>1917889</v>
      </c>
      <c r="J4156" s="117">
        <v>2021</v>
      </c>
      <c r="K4156" s="139">
        <f t="shared" si="194"/>
        <v>11539272</v>
      </c>
    </row>
    <row r="4157" spans="2:11">
      <c r="B4157" s="137" t="s">
        <v>6451</v>
      </c>
      <c r="C4157" s="43" t="s">
        <v>964</v>
      </c>
      <c r="D4157" s="46">
        <v>190</v>
      </c>
      <c r="E4157" s="24">
        <v>16885.563157894736</v>
      </c>
      <c r="F4157" s="19">
        <f t="shared" si="192"/>
        <v>3208257</v>
      </c>
      <c r="G4157" s="119">
        <v>1852.5</v>
      </c>
      <c r="H4157" s="26">
        <v>469.76464237516871</v>
      </c>
      <c r="I4157" s="115">
        <f t="shared" si="193"/>
        <v>870239</v>
      </c>
      <c r="J4157" s="117">
        <v>2021</v>
      </c>
      <c r="K4157" s="139">
        <f t="shared" si="194"/>
        <v>4078496</v>
      </c>
    </row>
    <row r="4158" spans="2:11">
      <c r="B4158" s="137" t="s">
        <v>6452</v>
      </c>
      <c r="C4158" s="43" t="s">
        <v>964</v>
      </c>
      <c r="D4158" s="46">
        <v>210</v>
      </c>
      <c r="E4158" s="24">
        <v>7160.1</v>
      </c>
      <c r="F4158" s="19">
        <f t="shared" si="192"/>
        <v>1503621</v>
      </c>
      <c r="G4158" s="119">
        <v>2047.5</v>
      </c>
      <c r="H4158" s="26">
        <v>226.16800976800977</v>
      </c>
      <c r="I4158" s="115">
        <f t="shared" si="193"/>
        <v>463079</v>
      </c>
      <c r="J4158" s="117">
        <v>2021</v>
      </c>
      <c r="K4158" s="139">
        <f t="shared" si="194"/>
        <v>1966700</v>
      </c>
    </row>
    <row r="4159" spans="2:11">
      <c r="B4159" s="137" t="s">
        <v>6453</v>
      </c>
      <c r="C4159" s="43" t="s">
        <v>1159</v>
      </c>
      <c r="D4159" s="46">
        <v>380</v>
      </c>
      <c r="E4159" s="24">
        <v>2721.3657894736843</v>
      </c>
      <c r="F4159" s="19">
        <f t="shared" si="192"/>
        <v>1034119</v>
      </c>
      <c r="G4159" s="119">
        <v>3705</v>
      </c>
      <c r="H4159" s="26">
        <v>159.11821862348179</v>
      </c>
      <c r="I4159" s="115">
        <f t="shared" si="193"/>
        <v>589533</v>
      </c>
      <c r="J4159" s="117">
        <v>2021</v>
      </c>
      <c r="K4159" s="139">
        <f t="shared" si="194"/>
        <v>1623652</v>
      </c>
    </row>
    <row r="4160" spans="2:11">
      <c r="B4160" s="137" t="s">
        <v>6454</v>
      </c>
      <c r="C4160" s="43" t="s">
        <v>1159</v>
      </c>
      <c r="D4160" s="46">
        <v>160</v>
      </c>
      <c r="E4160" s="24">
        <v>4529.8125</v>
      </c>
      <c r="F4160" s="19">
        <f t="shared" si="192"/>
        <v>724770</v>
      </c>
      <c r="G4160" s="119">
        <v>1560</v>
      </c>
      <c r="H4160" s="26">
        <v>205.50320512820514</v>
      </c>
      <c r="I4160" s="115">
        <f t="shared" si="193"/>
        <v>320585</v>
      </c>
      <c r="J4160" s="117">
        <v>2021</v>
      </c>
      <c r="K4160" s="139">
        <f t="shared" si="194"/>
        <v>1045355</v>
      </c>
    </row>
    <row r="4161" spans="2:11">
      <c r="B4161" s="137" t="s">
        <v>6455</v>
      </c>
      <c r="C4161" s="43" t="s">
        <v>1155</v>
      </c>
      <c r="D4161" s="46">
        <v>170</v>
      </c>
      <c r="E4161" s="24">
        <v>5411.1764705882351</v>
      </c>
      <c r="F4161" s="19">
        <f t="shared" si="192"/>
        <v>919900</v>
      </c>
      <c r="G4161" s="119">
        <v>1657.5</v>
      </c>
      <c r="H4161" s="26">
        <v>228.51704374057314</v>
      </c>
      <c r="I4161" s="115">
        <f t="shared" si="193"/>
        <v>378767</v>
      </c>
      <c r="J4161" s="117">
        <v>2021</v>
      </c>
      <c r="K4161" s="139">
        <f t="shared" si="194"/>
        <v>1298667</v>
      </c>
    </row>
    <row r="4162" spans="2:11">
      <c r="B4162" s="137" t="s">
        <v>6456</v>
      </c>
      <c r="C4162" s="43" t="s">
        <v>1159</v>
      </c>
      <c r="D4162" s="46">
        <v>380</v>
      </c>
      <c r="E4162" s="24">
        <v>2721.3657894736843</v>
      </c>
      <c r="F4162" s="19">
        <f t="shared" si="192"/>
        <v>1034119</v>
      </c>
      <c r="G4162" s="119">
        <v>3705</v>
      </c>
      <c r="H4162" s="26">
        <v>159.11821862348179</v>
      </c>
      <c r="I4162" s="115">
        <f t="shared" si="193"/>
        <v>589533</v>
      </c>
      <c r="J4162" s="117">
        <v>2021</v>
      </c>
      <c r="K4162" s="139">
        <f t="shared" si="194"/>
        <v>1623652</v>
      </c>
    </row>
    <row r="4163" spans="2:11">
      <c r="B4163" s="137" t="s">
        <v>6457</v>
      </c>
      <c r="C4163" s="43" t="s">
        <v>2639</v>
      </c>
      <c r="D4163" s="46">
        <v>1190</v>
      </c>
      <c r="E4163" s="24">
        <v>16189.44537815126</v>
      </c>
      <c r="F4163" s="19">
        <f t="shared" si="192"/>
        <v>19265440</v>
      </c>
      <c r="G4163" s="119">
        <v>11602.5</v>
      </c>
      <c r="H4163" s="26">
        <v>246.72518853695325</v>
      </c>
      <c r="I4163" s="115">
        <f t="shared" si="193"/>
        <v>2862629</v>
      </c>
      <c r="J4163" s="117">
        <v>2021</v>
      </c>
      <c r="K4163" s="139">
        <f t="shared" si="194"/>
        <v>22128069</v>
      </c>
    </row>
    <row r="4164" spans="2:11">
      <c r="B4164" s="137" t="s">
        <v>6458</v>
      </c>
      <c r="C4164" s="43" t="s">
        <v>2399</v>
      </c>
      <c r="D4164" s="46">
        <v>600</v>
      </c>
      <c r="E4164" s="24">
        <v>4700.18</v>
      </c>
      <c r="F4164" s="19">
        <f t="shared" si="192"/>
        <v>2820108</v>
      </c>
      <c r="G4164" s="119">
        <v>5850</v>
      </c>
      <c r="H4164" s="26">
        <v>232.091452991453</v>
      </c>
      <c r="I4164" s="115">
        <f t="shared" si="193"/>
        <v>1357735</v>
      </c>
      <c r="J4164" s="117">
        <v>2021</v>
      </c>
      <c r="K4164" s="139">
        <f t="shared" si="194"/>
        <v>4177843</v>
      </c>
    </row>
    <row r="4165" spans="2:11">
      <c r="B4165" s="137" t="s">
        <v>6459</v>
      </c>
      <c r="C4165" s="43" t="s">
        <v>2639</v>
      </c>
      <c r="D4165" s="46">
        <v>1190</v>
      </c>
      <c r="E4165" s="24">
        <v>16189.44537815126</v>
      </c>
      <c r="F4165" s="19">
        <f t="shared" si="192"/>
        <v>19265440</v>
      </c>
      <c r="G4165" s="119">
        <v>11602.5</v>
      </c>
      <c r="H4165" s="26">
        <v>246.72518853695325</v>
      </c>
      <c r="I4165" s="115">
        <f t="shared" si="193"/>
        <v>2862629</v>
      </c>
      <c r="J4165" s="117">
        <v>2021</v>
      </c>
      <c r="K4165" s="139">
        <f t="shared" si="194"/>
        <v>22128069</v>
      </c>
    </row>
    <row r="4166" spans="2:11">
      <c r="B4166" s="137" t="s">
        <v>6460</v>
      </c>
      <c r="C4166" s="43" t="s">
        <v>2399</v>
      </c>
      <c r="D4166" s="46">
        <v>320</v>
      </c>
      <c r="E4166" s="24">
        <v>11597.762500000001</v>
      </c>
      <c r="F4166" s="19">
        <f t="shared" si="192"/>
        <v>3711284</v>
      </c>
      <c r="G4166" s="119">
        <v>3120</v>
      </c>
      <c r="H4166" s="26">
        <v>265.57948717948716</v>
      </c>
      <c r="I4166" s="115">
        <f t="shared" si="193"/>
        <v>828607.99999999988</v>
      </c>
      <c r="J4166" s="117">
        <v>2021</v>
      </c>
      <c r="K4166" s="139">
        <f t="shared" si="194"/>
        <v>4539892</v>
      </c>
    </row>
    <row r="4167" spans="2:11">
      <c r="B4167" s="137" t="s">
        <v>6461</v>
      </c>
      <c r="C4167" s="43" t="s">
        <v>2233</v>
      </c>
      <c r="D4167" s="46">
        <v>1110</v>
      </c>
      <c r="E4167" s="24">
        <v>5638.3144144144144</v>
      </c>
      <c r="F4167" s="19">
        <f t="shared" si="192"/>
        <v>6258529</v>
      </c>
      <c r="G4167" s="119">
        <v>10822.5</v>
      </c>
      <c r="H4167" s="26">
        <v>239.97458997458997</v>
      </c>
      <c r="I4167" s="115">
        <f t="shared" si="193"/>
        <v>2597125</v>
      </c>
      <c r="J4167" s="117">
        <v>2021</v>
      </c>
      <c r="K4167" s="139">
        <f t="shared" si="194"/>
        <v>8855654</v>
      </c>
    </row>
    <row r="4168" spans="2:11">
      <c r="B4168" s="137" t="s">
        <v>6462</v>
      </c>
      <c r="C4168" s="43" t="s">
        <v>112</v>
      </c>
      <c r="D4168" s="46">
        <v>340</v>
      </c>
      <c r="E4168" s="24">
        <v>5264.8411764705879</v>
      </c>
      <c r="F4168" s="19">
        <f t="shared" si="192"/>
        <v>1790046</v>
      </c>
      <c r="G4168" s="119">
        <v>3315</v>
      </c>
      <c r="H4168" s="26">
        <v>466.63951734539972</v>
      </c>
      <c r="I4168" s="115">
        <f t="shared" si="193"/>
        <v>1546910</v>
      </c>
      <c r="J4168" s="117">
        <v>2021</v>
      </c>
      <c r="K4168" s="139">
        <f t="shared" si="194"/>
        <v>3336956</v>
      </c>
    </row>
    <row r="4169" spans="2:11">
      <c r="B4169" s="137" t="s">
        <v>6463</v>
      </c>
      <c r="C4169" s="43" t="s">
        <v>112</v>
      </c>
      <c r="D4169" s="46">
        <v>410</v>
      </c>
      <c r="E4169" s="24">
        <v>8259.9536585365859</v>
      </c>
      <c r="F4169" s="19">
        <f t="shared" si="192"/>
        <v>3386581</v>
      </c>
      <c r="G4169" s="119">
        <v>7995</v>
      </c>
      <c r="H4169" s="26">
        <v>240.11244527829894</v>
      </c>
      <c r="I4169" s="115">
        <f t="shared" si="193"/>
        <v>1919699</v>
      </c>
      <c r="J4169" s="117">
        <v>2021</v>
      </c>
      <c r="K4169" s="139">
        <f t="shared" si="194"/>
        <v>5306280</v>
      </c>
    </row>
    <row r="4170" spans="2:11">
      <c r="B4170" s="137" t="s">
        <v>6464</v>
      </c>
      <c r="C4170" s="43" t="s">
        <v>112</v>
      </c>
      <c r="D4170" s="46">
        <v>430</v>
      </c>
      <c r="E4170" s="24">
        <v>18488.493023255814</v>
      </c>
      <c r="F4170" s="19">
        <f t="shared" si="192"/>
        <v>7950052</v>
      </c>
      <c r="G4170" s="119">
        <v>8385</v>
      </c>
      <c r="H4170" s="26">
        <v>147.87644603458557</v>
      </c>
      <c r="I4170" s="115">
        <f t="shared" si="193"/>
        <v>1239944</v>
      </c>
      <c r="J4170" s="117">
        <v>2021</v>
      </c>
      <c r="K4170" s="139">
        <f t="shared" si="194"/>
        <v>9189996</v>
      </c>
    </row>
    <row r="4171" spans="2:11">
      <c r="B4171" s="137" t="s">
        <v>3921</v>
      </c>
      <c r="C4171" s="43" t="s">
        <v>3512</v>
      </c>
      <c r="D4171" s="46">
        <v>320</v>
      </c>
      <c r="E4171" s="24">
        <v>12776.109375</v>
      </c>
      <c r="F4171" s="19">
        <f t="shared" si="192"/>
        <v>4088355</v>
      </c>
      <c r="G4171" s="119">
        <v>6240</v>
      </c>
      <c r="H4171" s="26">
        <v>602.27676282051277</v>
      </c>
      <c r="I4171" s="115">
        <f t="shared" si="193"/>
        <v>3758206.9999999995</v>
      </c>
      <c r="J4171" s="117">
        <v>2021</v>
      </c>
      <c r="K4171" s="139">
        <f t="shared" si="194"/>
        <v>7846562</v>
      </c>
    </row>
    <row r="4172" spans="2:11">
      <c r="B4172" s="137" t="s">
        <v>6465</v>
      </c>
      <c r="C4172" s="43" t="s">
        <v>2640</v>
      </c>
      <c r="D4172" s="46">
        <v>1210</v>
      </c>
      <c r="E4172" s="24">
        <v>4275.1421487603302</v>
      </c>
      <c r="F4172" s="19">
        <f t="shared" ref="F4172:F4235" si="195">IFERROR(D4172*E4172,0)</f>
        <v>5172922</v>
      </c>
      <c r="G4172" s="119">
        <v>11797.5</v>
      </c>
      <c r="H4172" s="26">
        <v>252.34659885568976</v>
      </c>
      <c r="I4172" s="115">
        <f t="shared" ref="I4172:I4235" si="196">IFERROR(G4172*H4172,"")</f>
        <v>2977059</v>
      </c>
      <c r="J4172" s="117">
        <v>2021</v>
      </c>
      <c r="K4172" s="139">
        <f t="shared" ref="K4172:K4235" si="197">IFERROR(ROUND((F4172+I4172),0),0)</f>
        <v>8149981</v>
      </c>
    </row>
    <row r="4173" spans="2:11">
      <c r="B4173" s="137" t="s">
        <v>6466</v>
      </c>
      <c r="C4173" s="43" t="s">
        <v>568</v>
      </c>
      <c r="D4173" s="46">
        <v>220</v>
      </c>
      <c r="E4173" s="24">
        <v>3231.7409090909091</v>
      </c>
      <c r="F4173" s="19">
        <f t="shared" si="195"/>
        <v>710983</v>
      </c>
      <c r="G4173" s="119">
        <v>2629</v>
      </c>
      <c r="H4173" s="26">
        <v>0</v>
      </c>
      <c r="I4173" s="115">
        <f t="shared" si="196"/>
        <v>0</v>
      </c>
      <c r="J4173" s="117">
        <v>2021</v>
      </c>
      <c r="K4173" s="139">
        <f t="shared" si="197"/>
        <v>710983</v>
      </c>
    </row>
    <row r="4174" spans="2:11">
      <c r="B4174" s="137" t="s">
        <v>6467</v>
      </c>
      <c r="C4174" s="43" t="s">
        <v>568</v>
      </c>
      <c r="D4174" s="46">
        <v>250</v>
      </c>
      <c r="E4174" s="24">
        <v>7783.4639999999999</v>
      </c>
      <c r="F4174" s="19">
        <f t="shared" si="195"/>
        <v>1945866</v>
      </c>
      <c r="G4174" s="119">
        <v>2987.5</v>
      </c>
      <c r="H4174" s="26">
        <v>0</v>
      </c>
      <c r="I4174" s="115">
        <f t="shared" si="196"/>
        <v>0</v>
      </c>
      <c r="J4174" s="117">
        <v>2021</v>
      </c>
      <c r="K4174" s="139">
        <f t="shared" si="197"/>
        <v>1945866</v>
      </c>
    </row>
    <row r="4175" spans="2:11">
      <c r="B4175" s="137" t="s">
        <v>3922</v>
      </c>
      <c r="C4175" s="43" t="s">
        <v>3512</v>
      </c>
      <c r="D4175" s="46">
        <v>410</v>
      </c>
      <c r="E4175" s="24">
        <v>8068.2609756097563</v>
      </c>
      <c r="F4175" s="19">
        <f t="shared" si="195"/>
        <v>3307987</v>
      </c>
      <c r="G4175" s="119">
        <v>3998</v>
      </c>
      <c r="H4175" s="26">
        <v>770.44672336168082</v>
      </c>
      <c r="I4175" s="115">
        <f t="shared" si="196"/>
        <v>3080246</v>
      </c>
      <c r="J4175" s="117">
        <v>2021</v>
      </c>
      <c r="K4175" s="139">
        <f t="shared" si="197"/>
        <v>6388233</v>
      </c>
    </row>
    <row r="4176" spans="2:11">
      <c r="B4176" s="137" t="s">
        <v>3923</v>
      </c>
      <c r="C4176" s="43" t="s">
        <v>3512</v>
      </c>
      <c r="D4176" s="46">
        <v>200</v>
      </c>
      <c r="E4176" s="24">
        <v>8068.26</v>
      </c>
      <c r="F4176" s="19">
        <f t="shared" si="195"/>
        <v>1613652</v>
      </c>
      <c r="G4176" s="119">
        <v>1950</v>
      </c>
      <c r="H4176" s="26">
        <v>770.54307692307691</v>
      </c>
      <c r="I4176" s="115">
        <f t="shared" si="196"/>
        <v>1502559</v>
      </c>
      <c r="J4176" s="117">
        <v>2021</v>
      </c>
      <c r="K4176" s="139">
        <f t="shared" si="197"/>
        <v>3116211</v>
      </c>
    </row>
    <row r="4177" spans="2:11">
      <c r="B4177" s="137" t="s">
        <v>3924</v>
      </c>
      <c r="C4177" s="43" t="s">
        <v>3512</v>
      </c>
      <c r="D4177" s="46">
        <v>320</v>
      </c>
      <c r="E4177" s="24">
        <v>10151.490625</v>
      </c>
      <c r="F4177" s="19">
        <f t="shared" si="195"/>
        <v>3248477</v>
      </c>
      <c r="G4177" s="119">
        <v>3120</v>
      </c>
      <c r="H4177" s="26">
        <v>770.54294871794866</v>
      </c>
      <c r="I4177" s="115">
        <f t="shared" si="196"/>
        <v>2404094</v>
      </c>
      <c r="J4177" s="117">
        <v>2021</v>
      </c>
      <c r="K4177" s="139">
        <f t="shared" si="197"/>
        <v>5652571</v>
      </c>
    </row>
    <row r="4178" spans="2:11">
      <c r="B4178" s="137" t="s">
        <v>6468</v>
      </c>
      <c r="C4178" s="43" t="s">
        <v>616</v>
      </c>
      <c r="D4178" s="46">
        <v>310</v>
      </c>
      <c r="E4178" s="24">
        <v>18293.445161290321</v>
      </c>
      <c r="F4178" s="19">
        <f t="shared" si="195"/>
        <v>5670968</v>
      </c>
      <c r="G4178" s="119">
        <v>6696</v>
      </c>
      <c r="H4178" s="26">
        <v>918.34722222222217</v>
      </c>
      <c r="I4178" s="115">
        <f t="shared" si="196"/>
        <v>6149253</v>
      </c>
      <c r="J4178" s="117">
        <v>2021</v>
      </c>
      <c r="K4178" s="139">
        <f t="shared" si="197"/>
        <v>11820221</v>
      </c>
    </row>
    <row r="4179" spans="2:11">
      <c r="B4179" s="137" t="s">
        <v>3925</v>
      </c>
      <c r="C4179" s="43" t="s">
        <v>3512</v>
      </c>
      <c r="D4179" s="46">
        <v>320</v>
      </c>
      <c r="E4179" s="24">
        <v>10151.490625</v>
      </c>
      <c r="F4179" s="19">
        <f t="shared" si="195"/>
        <v>3248477</v>
      </c>
      <c r="G4179" s="119">
        <v>3120</v>
      </c>
      <c r="H4179" s="26">
        <v>770.54294871794866</v>
      </c>
      <c r="I4179" s="115">
        <f t="shared" si="196"/>
        <v>2404094</v>
      </c>
      <c r="J4179" s="117">
        <v>2021</v>
      </c>
      <c r="K4179" s="139">
        <f t="shared" si="197"/>
        <v>5652571</v>
      </c>
    </row>
    <row r="4180" spans="2:11">
      <c r="B4180" s="137" t="s">
        <v>6469</v>
      </c>
      <c r="C4180" s="43" t="s">
        <v>616</v>
      </c>
      <c r="D4180" s="46">
        <v>270</v>
      </c>
      <c r="E4180" s="24">
        <v>27760.662962962964</v>
      </c>
      <c r="F4180" s="19">
        <f t="shared" si="195"/>
        <v>7495379</v>
      </c>
      <c r="G4180" s="119">
        <v>5832</v>
      </c>
      <c r="H4180" s="26">
        <v>1574.1997599451304</v>
      </c>
      <c r="I4180" s="115">
        <f t="shared" si="196"/>
        <v>9180733</v>
      </c>
      <c r="J4180" s="117">
        <v>2021</v>
      </c>
      <c r="K4180" s="139">
        <f t="shared" si="197"/>
        <v>16676112</v>
      </c>
    </row>
    <row r="4181" spans="2:11">
      <c r="B4181" s="137" t="s">
        <v>6470</v>
      </c>
      <c r="C4181" s="43" t="s">
        <v>1509</v>
      </c>
      <c r="D4181" s="46">
        <v>120</v>
      </c>
      <c r="E4181" s="24">
        <v>35483.591666666667</v>
      </c>
      <c r="F4181" s="19">
        <f t="shared" si="195"/>
        <v>4258031</v>
      </c>
      <c r="G4181" s="119">
        <v>1170</v>
      </c>
      <c r="H4181" s="26">
        <v>3676.431623931624</v>
      </c>
      <c r="I4181" s="115">
        <f t="shared" si="196"/>
        <v>4301425</v>
      </c>
      <c r="J4181" s="117">
        <v>2021</v>
      </c>
      <c r="K4181" s="139">
        <f t="shared" si="197"/>
        <v>8559456</v>
      </c>
    </row>
    <row r="4182" spans="2:11">
      <c r="B4182" s="137" t="s">
        <v>6471</v>
      </c>
      <c r="C4182" s="43" t="s">
        <v>1513</v>
      </c>
      <c r="D4182" s="46">
        <v>190</v>
      </c>
      <c r="E4182" s="24">
        <v>5738.3052631578948</v>
      </c>
      <c r="F4182" s="19">
        <f t="shared" si="195"/>
        <v>1090278</v>
      </c>
      <c r="G4182" s="119">
        <v>1852.5</v>
      </c>
      <c r="H4182" s="26">
        <v>1650.8059379217275</v>
      </c>
      <c r="I4182" s="115">
        <f t="shared" si="196"/>
        <v>3058118</v>
      </c>
      <c r="J4182" s="117">
        <v>2021</v>
      </c>
      <c r="K4182" s="139">
        <f t="shared" si="197"/>
        <v>4148396</v>
      </c>
    </row>
    <row r="4183" spans="2:11">
      <c r="B4183" s="137" t="s">
        <v>6472</v>
      </c>
      <c r="C4183" s="43" t="s">
        <v>1509</v>
      </c>
      <c r="D4183" s="46">
        <v>110</v>
      </c>
      <c r="E4183" s="24">
        <v>17042.099999999999</v>
      </c>
      <c r="F4183" s="19">
        <f t="shared" si="195"/>
        <v>1874630.9999999998</v>
      </c>
      <c r="G4183" s="119">
        <v>1072.5</v>
      </c>
      <c r="H4183" s="26">
        <v>1806.5156177156177</v>
      </c>
      <c r="I4183" s="115">
        <f t="shared" si="196"/>
        <v>1937488</v>
      </c>
      <c r="J4183" s="117">
        <v>2021</v>
      </c>
      <c r="K4183" s="139">
        <f t="shared" si="197"/>
        <v>3812119</v>
      </c>
    </row>
    <row r="4184" spans="2:11">
      <c r="B4184" s="137" t="s">
        <v>6473</v>
      </c>
      <c r="C4184" s="43" t="s">
        <v>709</v>
      </c>
      <c r="D4184" s="46">
        <v>130</v>
      </c>
      <c r="E4184" s="24">
        <v>1175.5153846153846</v>
      </c>
      <c r="F4184" s="19">
        <f t="shared" si="195"/>
        <v>152817</v>
      </c>
      <c r="G4184" s="119">
        <v>1267.5</v>
      </c>
      <c r="H4184" s="26">
        <v>1287.3388560157791</v>
      </c>
      <c r="I4184" s="115">
        <f t="shared" si="196"/>
        <v>1631702</v>
      </c>
      <c r="J4184" s="117">
        <v>2021</v>
      </c>
      <c r="K4184" s="139">
        <f t="shared" si="197"/>
        <v>1784519</v>
      </c>
    </row>
    <row r="4185" spans="2:11">
      <c r="B4185" s="137" t="s">
        <v>6474</v>
      </c>
      <c r="C4185" s="43" t="s">
        <v>716</v>
      </c>
      <c r="D4185" s="46">
        <v>390</v>
      </c>
      <c r="E4185" s="24">
        <v>2030.0205128205127</v>
      </c>
      <c r="F4185" s="19">
        <f t="shared" si="195"/>
        <v>791708</v>
      </c>
      <c r="G4185" s="119">
        <v>3802.5</v>
      </c>
      <c r="H4185" s="26">
        <v>239.71439842209074</v>
      </c>
      <c r="I4185" s="115">
        <f t="shared" si="196"/>
        <v>911514</v>
      </c>
      <c r="J4185" s="117">
        <v>2021</v>
      </c>
      <c r="K4185" s="139">
        <f t="shared" si="197"/>
        <v>1703222</v>
      </c>
    </row>
    <row r="4186" spans="2:11">
      <c r="B4186" s="137" t="s">
        <v>6475</v>
      </c>
      <c r="C4186" s="43" t="s">
        <v>920</v>
      </c>
      <c r="D4186" s="46">
        <v>200</v>
      </c>
      <c r="E4186" s="24">
        <v>18020.03</v>
      </c>
      <c r="F4186" s="19">
        <f t="shared" si="195"/>
        <v>3604006</v>
      </c>
      <c r="G4186" s="119">
        <v>1950</v>
      </c>
      <c r="H4186" s="26">
        <v>977.10974358974363</v>
      </c>
      <c r="I4186" s="115">
        <f t="shared" si="196"/>
        <v>1905364</v>
      </c>
      <c r="J4186" s="117">
        <v>2021</v>
      </c>
      <c r="K4186" s="139">
        <f t="shared" si="197"/>
        <v>5509370</v>
      </c>
    </row>
    <row r="4187" spans="2:11">
      <c r="B4187" s="137" t="s">
        <v>6476</v>
      </c>
      <c r="C4187" s="43" t="s">
        <v>2641</v>
      </c>
      <c r="D4187" s="46">
        <v>210</v>
      </c>
      <c r="E4187" s="24">
        <v>1087.1666666666667</v>
      </c>
      <c r="F4187" s="19">
        <f t="shared" si="195"/>
        <v>228305.00000000003</v>
      </c>
      <c r="G4187" s="119">
        <v>2047.5</v>
      </c>
      <c r="H4187" s="26">
        <v>664.35848595848597</v>
      </c>
      <c r="I4187" s="115">
        <f t="shared" si="196"/>
        <v>1360274</v>
      </c>
      <c r="J4187" s="117">
        <v>2021</v>
      </c>
      <c r="K4187" s="139">
        <f t="shared" si="197"/>
        <v>1588579</v>
      </c>
    </row>
    <row r="4188" spans="2:11">
      <c r="B4188" s="137" t="s">
        <v>6477</v>
      </c>
      <c r="C4188" s="43" t="s">
        <v>920</v>
      </c>
      <c r="D4188" s="46">
        <v>180</v>
      </c>
      <c r="E4188" s="24">
        <v>13721.094444444445</v>
      </c>
      <c r="F4188" s="19">
        <f t="shared" si="195"/>
        <v>2469797</v>
      </c>
      <c r="G4188" s="119">
        <v>1755</v>
      </c>
      <c r="H4188" s="26">
        <v>966.92022792022794</v>
      </c>
      <c r="I4188" s="115">
        <f t="shared" si="196"/>
        <v>1696945</v>
      </c>
      <c r="J4188" s="117">
        <v>2021</v>
      </c>
      <c r="K4188" s="139">
        <f t="shared" si="197"/>
        <v>4166742</v>
      </c>
    </row>
    <row r="4189" spans="2:11">
      <c r="B4189" s="137" t="s">
        <v>6478</v>
      </c>
      <c r="C4189" s="43" t="s">
        <v>2641</v>
      </c>
      <c r="D4189" s="46">
        <v>210</v>
      </c>
      <c r="E4189" s="24">
        <v>1087.1666666666667</v>
      </c>
      <c r="F4189" s="19">
        <f t="shared" si="195"/>
        <v>228305.00000000003</v>
      </c>
      <c r="G4189" s="119">
        <v>2047.5</v>
      </c>
      <c r="H4189" s="26">
        <v>664.35848595848597</v>
      </c>
      <c r="I4189" s="115">
        <f t="shared" si="196"/>
        <v>1360274</v>
      </c>
      <c r="J4189" s="117">
        <v>2021</v>
      </c>
      <c r="K4189" s="139">
        <f t="shared" si="197"/>
        <v>1588579</v>
      </c>
    </row>
    <row r="4190" spans="2:11">
      <c r="B4190" s="137" t="s">
        <v>6479</v>
      </c>
      <c r="C4190" s="43" t="s">
        <v>2641</v>
      </c>
      <c r="D4190" s="46">
        <v>320</v>
      </c>
      <c r="E4190" s="24">
        <v>10606.571875</v>
      </c>
      <c r="F4190" s="19">
        <f t="shared" si="195"/>
        <v>3394103</v>
      </c>
      <c r="G4190" s="119">
        <v>3120</v>
      </c>
      <c r="H4190" s="26">
        <v>724.24711538461543</v>
      </c>
      <c r="I4190" s="115">
        <f t="shared" si="196"/>
        <v>2259651</v>
      </c>
      <c r="J4190" s="117">
        <v>2021</v>
      </c>
      <c r="K4190" s="139">
        <f t="shared" si="197"/>
        <v>5653754</v>
      </c>
    </row>
    <row r="4191" spans="2:11">
      <c r="B4191" s="137" t="s">
        <v>6480</v>
      </c>
      <c r="C4191" s="43" t="s">
        <v>2641</v>
      </c>
      <c r="D4191" s="46">
        <v>320</v>
      </c>
      <c r="E4191" s="24">
        <v>10606.571875</v>
      </c>
      <c r="F4191" s="19">
        <f t="shared" si="195"/>
        <v>3394103</v>
      </c>
      <c r="G4191" s="119">
        <v>3120</v>
      </c>
      <c r="H4191" s="26">
        <v>724.24711538461543</v>
      </c>
      <c r="I4191" s="115">
        <f t="shared" si="196"/>
        <v>2259651</v>
      </c>
      <c r="J4191" s="117">
        <v>2021</v>
      </c>
      <c r="K4191" s="139">
        <f t="shared" si="197"/>
        <v>5653754</v>
      </c>
    </row>
    <row r="4192" spans="2:11">
      <c r="B4192" s="137" t="s">
        <v>6481</v>
      </c>
      <c r="C4192" s="43" t="s">
        <v>2641</v>
      </c>
      <c r="D4192" s="46">
        <v>260</v>
      </c>
      <c r="E4192" s="24">
        <v>5393.8961538461535</v>
      </c>
      <c r="F4192" s="19">
        <f t="shared" si="195"/>
        <v>1402413</v>
      </c>
      <c r="G4192" s="119">
        <v>2535</v>
      </c>
      <c r="H4192" s="26">
        <v>735.89151873767253</v>
      </c>
      <c r="I4192" s="115">
        <f t="shared" si="196"/>
        <v>1865484.9999999998</v>
      </c>
      <c r="J4192" s="117">
        <v>2021</v>
      </c>
      <c r="K4192" s="139">
        <f t="shared" si="197"/>
        <v>3267898</v>
      </c>
    </row>
    <row r="4193" spans="2:11">
      <c r="B4193" s="137" t="s">
        <v>6482</v>
      </c>
      <c r="C4193" s="43" t="s">
        <v>927</v>
      </c>
      <c r="D4193" s="46">
        <v>100</v>
      </c>
      <c r="E4193" s="24">
        <v>4776.07</v>
      </c>
      <c r="F4193" s="19">
        <f t="shared" si="195"/>
        <v>477607</v>
      </c>
      <c r="G4193" s="119">
        <v>905</v>
      </c>
      <c r="H4193" s="26">
        <v>1125.6839779005525</v>
      </c>
      <c r="I4193" s="115">
        <f t="shared" si="196"/>
        <v>1018744</v>
      </c>
      <c r="J4193" s="117">
        <v>2021</v>
      </c>
      <c r="K4193" s="139">
        <f t="shared" si="197"/>
        <v>1496351</v>
      </c>
    </row>
    <row r="4194" spans="2:11">
      <c r="B4194" s="137" t="s">
        <v>6483</v>
      </c>
      <c r="C4194" s="43" t="s">
        <v>927</v>
      </c>
      <c r="D4194" s="46">
        <v>320</v>
      </c>
      <c r="E4194" s="24">
        <v>2485.546875</v>
      </c>
      <c r="F4194" s="19">
        <f t="shared" si="195"/>
        <v>795375</v>
      </c>
      <c r="G4194" s="119">
        <v>2896</v>
      </c>
      <c r="H4194" s="26">
        <v>1385.0697513812154</v>
      </c>
      <c r="I4194" s="115">
        <f t="shared" si="196"/>
        <v>4011161.9999999995</v>
      </c>
      <c r="J4194" s="117">
        <v>2021</v>
      </c>
      <c r="K4194" s="139">
        <f t="shared" si="197"/>
        <v>4806537</v>
      </c>
    </row>
    <row r="4195" spans="2:11">
      <c r="B4195" s="137" t="s">
        <v>6484</v>
      </c>
      <c r="C4195" s="43" t="s">
        <v>2641</v>
      </c>
      <c r="D4195" s="46">
        <v>260</v>
      </c>
      <c r="E4195" s="24">
        <v>5393.8961538461535</v>
      </c>
      <c r="F4195" s="19">
        <f t="shared" si="195"/>
        <v>1402413</v>
      </c>
      <c r="G4195" s="119">
        <v>2535</v>
      </c>
      <c r="H4195" s="26">
        <v>735.89151873767253</v>
      </c>
      <c r="I4195" s="115">
        <f t="shared" si="196"/>
        <v>1865484.9999999998</v>
      </c>
      <c r="J4195" s="117">
        <v>2021</v>
      </c>
      <c r="K4195" s="139">
        <f t="shared" si="197"/>
        <v>3267898</v>
      </c>
    </row>
    <row r="4196" spans="2:11">
      <c r="B4196" s="137" t="s">
        <v>6485</v>
      </c>
      <c r="C4196" s="43" t="s">
        <v>2642</v>
      </c>
      <c r="D4196" s="46">
        <v>1040</v>
      </c>
      <c r="E4196" s="24">
        <v>3456.5307692307692</v>
      </c>
      <c r="F4196" s="19">
        <f t="shared" si="195"/>
        <v>3594792</v>
      </c>
      <c r="G4196" s="119">
        <v>10140</v>
      </c>
      <c r="H4196" s="26">
        <v>407.50522682445757</v>
      </c>
      <c r="I4196" s="115">
        <f t="shared" si="196"/>
        <v>4132102.9999999995</v>
      </c>
      <c r="J4196" s="117">
        <v>2021</v>
      </c>
      <c r="K4196" s="139">
        <f t="shared" si="197"/>
        <v>7726895</v>
      </c>
    </row>
    <row r="4197" spans="2:11">
      <c r="B4197" s="137" t="s">
        <v>6486</v>
      </c>
      <c r="C4197" s="43" t="s">
        <v>885</v>
      </c>
      <c r="D4197" s="46">
        <v>270</v>
      </c>
      <c r="E4197" s="24">
        <v>4539.3111111111111</v>
      </c>
      <c r="F4197" s="19">
        <f t="shared" si="195"/>
        <v>1225614</v>
      </c>
      <c r="G4197" s="119">
        <v>2443.5</v>
      </c>
      <c r="H4197" s="26">
        <v>762.52793124616323</v>
      </c>
      <c r="I4197" s="115">
        <f t="shared" si="196"/>
        <v>1863236.9999999998</v>
      </c>
      <c r="J4197" s="117">
        <v>2021</v>
      </c>
      <c r="K4197" s="139">
        <f t="shared" si="197"/>
        <v>3088851</v>
      </c>
    </row>
    <row r="4198" spans="2:11">
      <c r="B4198" s="137" t="s">
        <v>6487</v>
      </c>
      <c r="C4198" s="43" t="s">
        <v>882</v>
      </c>
      <c r="D4198" s="46">
        <v>760</v>
      </c>
      <c r="E4198" s="24">
        <v>6283.746052631579</v>
      </c>
      <c r="F4198" s="19">
        <f t="shared" si="195"/>
        <v>4775647</v>
      </c>
      <c r="G4198" s="119">
        <v>6878</v>
      </c>
      <c r="H4198" s="26">
        <v>470.98415236987495</v>
      </c>
      <c r="I4198" s="115">
        <f t="shared" si="196"/>
        <v>3239429</v>
      </c>
      <c r="J4198" s="117">
        <v>2021</v>
      </c>
      <c r="K4198" s="139">
        <f t="shared" si="197"/>
        <v>8015076</v>
      </c>
    </row>
    <row r="4199" spans="2:11">
      <c r="B4199" s="137" t="s">
        <v>6488</v>
      </c>
      <c r="C4199" s="43" t="s">
        <v>890</v>
      </c>
      <c r="D4199" s="46">
        <v>420</v>
      </c>
      <c r="E4199" s="24">
        <v>10259.364285714286</v>
      </c>
      <c r="F4199" s="19">
        <f t="shared" si="195"/>
        <v>4308933</v>
      </c>
      <c r="G4199" s="119">
        <v>4095</v>
      </c>
      <c r="H4199" s="26">
        <v>208.46764346764346</v>
      </c>
      <c r="I4199" s="115">
        <f t="shared" si="196"/>
        <v>853675</v>
      </c>
      <c r="J4199" s="117">
        <v>2021</v>
      </c>
      <c r="K4199" s="139">
        <f t="shared" si="197"/>
        <v>5162608</v>
      </c>
    </row>
    <row r="4200" spans="2:11">
      <c r="B4200" s="137" t="s">
        <v>6489</v>
      </c>
      <c r="C4200" s="43" t="s">
        <v>2642</v>
      </c>
      <c r="D4200" s="46">
        <v>1040</v>
      </c>
      <c r="E4200" s="24">
        <v>3456.5307692307692</v>
      </c>
      <c r="F4200" s="19">
        <f t="shared" si="195"/>
        <v>3594792</v>
      </c>
      <c r="G4200" s="119">
        <v>10140</v>
      </c>
      <c r="H4200" s="26">
        <v>407.50522682445757</v>
      </c>
      <c r="I4200" s="115">
        <f t="shared" si="196"/>
        <v>4132102.9999999995</v>
      </c>
      <c r="J4200" s="117">
        <v>2021</v>
      </c>
      <c r="K4200" s="139">
        <f t="shared" si="197"/>
        <v>7726895</v>
      </c>
    </row>
    <row r="4201" spans="2:11">
      <c r="B4201" s="137" t="s">
        <v>6490</v>
      </c>
      <c r="C4201" s="43" t="s">
        <v>1748</v>
      </c>
      <c r="D4201" s="46">
        <v>750</v>
      </c>
      <c r="E4201" s="24">
        <v>2316.2426666666665</v>
      </c>
      <c r="F4201" s="19">
        <f t="shared" si="195"/>
        <v>1737182</v>
      </c>
      <c r="G4201" s="119">
        <v>7312.5</v>
      </c>
      <c r="H4201" s="26">
        <v>131.52916239316238</v>
      </c>
      <c r="I4201" s="115">
        <f t="shared" si="196"/>
        <v>961806.99999999988</v>
      </c>
      <c r="J4201" s="117">
        <v>2021</v>
      </c>
      <c r="K4201" s="139">
        <f t="shared" si="197"/>
        <v>2698989</v>
      </c>
    </row>
    <row r="4202" spans="2:11">
      <c r="B4202" s="137" t="s">
        <v>6491</v>
      </c>
      <c r="C4202" s="43" t="s">
        <v>915</v>
      </c>
      <c r="D4202" s="46">
        <v>620</v>
      </c>
      <c r="E4202" s="24">
        <v>540.9</v>
      </c>
      <c r="F4202" s="19">
        <f t="shared" si="195"/>
        <v>335358</v>
      </c>
      <c r="G4202" s="119">
        <v>6045</v>
      </c>
      <c r="H4202" s="26">
        <v>391.5105045492142</v>
      </c>
      <c r="I4202" s="115">
        <f t="shared" si="196"/>
        <v>2366681</v>
      </c>
      <c r="J4202" s="117">
        <v>2021</v>
      </c>
      <c r="K4202" s="139">
        <f t="shared" si="197"/>
        <v>2702039</v>
      </c>
    </row>
    <row r="4203" spans="2:11">
      <c r="B4203" s="137" t="s">
        <v>6492</v>
      </c>
      <c r="C4203" s="43" t="s">
        <v>2428</v>
      </c>
      <c r="D4203" s="46">
        <v>740</v>
      </c>
      <c r="E4203" s="24">
        <v>6983.6743243243245</v>
      </c>
      <c r="F4203" s="19">
        <f t="shared" si="195"/>
        <v>5167919</v>
      </c>
      <c r="G4203" s="119">
        <v>7215</v>
      </c>
      <c r="H4203" s="26">
        <v>309.72959112959114</v>
      </c>
      <c r="I4203" s="115">
        <f t="shared" si="196"/>
        <v>2234699</v>
      </c>
      <c r="J4203" s="117">
        <v>2021</v>
      </c>
      <c r="K4203" s="139">
        <f t="shared" si="197"/>
        <v>7402618</v>
      </c>
    </row>
    <row r="4204" spans="2:11">
      <c r="B4204" s="137" t="s">
        <v>6493</v>
      </c>
      <c r="C4204" s="43" t="s">
        <v>2428</v>
      </c>
      <c r="D4204" s="46">
        <v>820</v>
      </c>
      <c r="E4204" s="24">
        <v>6302.3414634146338</v>
      </c>
      <c r="F4204" s="19">
        <f t="shared" si="195"/>
        <v>5167920</v>
      </c>
      <c r="G4204" s="119">
        <v>7995</v>
      </c>
      <c r="H4204" s="26">
        <v>279.5119449656035</v>
      </c>
      <c r="I4204" s="115">
        <f t="shared" si="196"/>
        <v>2234698</v>
      </c>
      <c r="J4204" s="117">
        <v>2021</v>
      </c>
      <c r="K4204" s="139">
        <f t="shared" si="197"/>
        <v>7402618</v>
      </c>
    </row>
    <row r="4205" spans="2:11">
      <c r="B4205" s="137" t="s">
        <v>6494</v>
      </c>
      <c r="C4205" s="43" t="s">
        <v>2643</v>
      </c>
      <c r="D4205" s="46">
        <v>750</v>
      </c>
      <c r="E4205" s="24">
        <v>5717.2253333333338</v>
      </c>
      <c r="F4205" s="19">
        <f t="shared" si="195"/>
        <v>4287919</v>
      </c>
      <c r="G4205" s="119">
        <v>7312.5</v>
      </c>
      <c r="H4205" s="26">
        <v>257.54926495726494</v>
      </c>
      <c r="I4205" s="115">
        <f t="shared" si="196"/>
        <v>1883328.9999999998</v>
      </c>
      <c r="J4205" s="117">
        <v>2021</v>
      </c>
      <c r="K4205" s="139">
        <f t="shared" si="197"/>
        <v>6171248</v>
      </c>
    </row>
    <row r="4206" spans="2:11">
      <c r="B4206" s="137" t="s">
        <v>6495</v>
      </c>
      <c r="C4206" s="43" t="s">
        <v>2644</v>
      </c>
      <c r="D4206" s="46">
        <v>550</v>
      </c>
      <c r="E4206" s="24">
        <v>3980.6327272727272</v>
      </c>
      <c r="F4206" s="19">
        <f t="shared" si="195"/>
        <v>2189348</v>
      </c>
      <c r="G4206" s="119">
        <v>5362.5</v>
      </c>
      <c r="H4206" s="26">
        <v>248.47123543123544</v>
      </c>
      <c r="I4206" s="115">
        <f t="shared" si="196"/>
        <v>1332427</v>
      </c>
      <c r="J4206" s="117">
        <v>2021</v>
      </c>
      <c r="K4206" s="139">
        <f t="shared" si="197"/>
        <v>3521775</v>
      </c>
    </row>
    <row r="4207" spans="2:11">
      <c r="B4207" s="137" t="s">
        <v>6496</v>
      </c>
      <c r="C4207" s="43" t="s">
        <v>2428</v>
      </c>
      <c r="D4207" s="46">
        <v>820</v>
      </c>
      <c r="E4207" s="24">
        <v>6302.3414634146338</v>
      </c>
      <c r="F4207" s="19">
        <f t="shared" si="195"/>
        <v>5167920</v>
      </c>
      <c r="G4207" s="119">
        <v>7995</v>
      </c>
      <c r="H4207" s="26">
        <v>279.5119449656035</v>
      </c>
      <c r="I4207" s="115">
        <f t="shared" si="196"/>
        <v>2234698</v>
      </c>
      <c r="J4207" s="117">
        <v>2021</v>
      </c>
      <c r="K4207" s="139">
        <f t="shared" si="197"/>
        <v>7402618</v>
      </c>
    </row>
    <row r="4208" spans="2:11">
      <c r="B4208" s="137" t="s">
        <v>6497</v>
      </c>
      <c r="C4208" s="43" t="s">
        <v>2229</v>
      </c>
      <c r="D4208" s="46">
        <v>500</v>
      </c>
      <c r="E4208" s="24">
        <v>10895.574000000001</v>
      </c>
      <c r="F4208" s="19">
        <f t="shared" si="195"/>
        <v>5447787</v>
      </c>
      <c r="G4208" s="119">
        <v>10800</v>
      </c>
      <c r="H4208" s="26">
        <v>214.51129629629631</v>
      </c>
      <c r="I4208" s="115">
        <f t="shared" si="196"/>
        <v>2316722</v>
      </c>
      <c r="J4208" s="117">
        <v>2021</v>
      </c>
      <c r="K4208" s="139">
        <f t="shared" si="197"/>
        <v>7764509</v>
      </c>
    </row>
    <row r="4209" spans="2:11">
      <c r="B4209" s="137" t="s">
        <v>6498</v>
      </c>
      <c r="C4209" s="43" t="s">
        <v>2229</v>
      </c>
      <c r="D4209" s="46">
        <v>420</v>
      </c>
      <c r="E4209" s="24">
        <v>15391.069047619048</v>
      </c>
      <c r="F4209" s="19">
        <f t="shared" si="195"/>
        <v>6464249</v>
      </c>
      <c r="G4209" s="119">
        <v>9072</v>
      </c>
      <c r="H4209" s="26">
        <v>160.66049382716051</v>
      </c>
      <c r="I4209" s="115">
        <f t="shared" si="196"/>
        <v>1457512.0000000002</v>
      </c>
      <c r="J4209" s="117">
        <v>2021</v>
      </c>
      <c r="K4209" s="139">
        <f t="shared" si="197"/>
        <v>7921761</v>
      </c>
    </row>
    <row r="4210" spans="2:11">
      <c r="B4210" s="137" t="s">
        <v>6499</v>
      </c>
      <c r="C4210" s="43" t="s">
        <v>2229</v>
      </c>
      <c r="D4210" s="46">
        <v>620</v>
      </c>
      <c r="E4210" s="24">
        <v>6808.8467741935483</v>
      </c>
      <c r="F4210" s="19">
        <f t="shared" si="195"/>
        <v>4221485</v>
      </c>
      <c r="G4210" s="119">
        <v>13392</v>
      </c>
      <c r="H4210" s="26">
        <v>173.02225209080046</v>
      </c>
      <c r="I4210" s="115">
        <f t="shared" si="196"/>
        <v>2317114</v>
      </c>
      <c r="J4210" s="117">
        <v>2021</v>
      </c>
      <c r="K4210" s="139">
        <f t="shared" si="197"/>
        <v>6538599</v>
      </c>
    </row>
    <row r="4211" spans="2:11">
      <c r="B4211" s="137" t="s">
        <v>6500</v>
      </c>
      <c r="C4211" s="43" t="s">
        <v>2229</v>
      </c>
      <c r="D4211" s="46">
        <v>510</v>
      </c>
      <c r="E4211" s="24">
        <v>8318.2705882352948</v>
      </c>
      <c r="F4211" s="19">
        <f t="shared" si="195"/>
        <v>4242318</v>
      </c>
      <c r="G4211" s="119">
        <v>11016</v>
      </c>
      <c r="H4211" s="26">
        <v>219.62109658678287</v>
      </c>
      <c r="I4211" s="115">
        <f t="shared" si="196"/>
        <v>2419346</v>
      </c>
      <c r="J4211" s="117">
        <v>2021</v>
      </c>
      <c r="K4211" s="139">
        <f t="shared" si="197"/>
        <v>6661664</v>
      </c>
    </row>
    <row r="4212" spans="2:11">
      <c r="B4212" s="137" t="s">
        <v>6501</v>
      </c>
      <c r="C4212" s="43" t="s">
        <v>2643</v>
      </c>
      <c r="D4212" s="46">
        <v>620</v>
      </c>
      <c r="E4212" s="24">
        <v>5285.8887096774197</v>
      </c>
      <c r="F4212" s="19">
        <f t="shared" si="195"/>
        <v>3277251</v>
      </c>
      <c r="G4212" s="119">
        <v>6045</v>
      </c>
      <c r="H4212" s="26">
        <v>287.62034739454094</v>
      </c>
      <c r="I4212" s="115">
        <f t="shared" si="196"/>
        <v>1738665</v>
      </c>
      <c r="J4212" s="117">
        <v>2021</v>
      </c>
      <c r="K4212" s="139">
        <f t="shared" si="197"/>
        <v>5015916</v>
      </c>
    </row>
    <row r="4213" spans="2:11">
      <c r="B4213" s="137" t="s">
        <v>6502</v>
      </c>
      <c r="C4213" s="43" t="s">
        <v>2229</v>
      </c>
      <c r="D4213" s="46">
        <v>500</v>
      </c>
      <c r="E4213" s="24">
        <v>10895.574000000001</v>
      </c>
      <c r="F4213" s="19">
        <f t="shared" si="195"/>
        <v>5447787</v>
      </c>
      <c r="G4213" s="119">
        <v>10800</v>
      </c>
      <c r="H4213" s="26">
        <v>214.51129629629631</v>
      </c>
      <c r="I4213" s="115">
        <f t="shared" si="196"/>
        <v>2316722</v>
      </c>
      <c r="J4213" s="117">
        <v>2021</v>
      </c>
      <c r="K4213" s="139">
        <f t="shared" si="197"/>
        <v>7764509</v>
      </c>
    </row>
    <row r="4214" spans="2:11">
      <c r="B4214" s="137" t="s">
        <v>6503</v>
      </c>
      <c r="C4214" s="43" t="s">
        <v>2229</v>
      </c>
      <c r="D4214" s="46">
        <v>340</v>
      </c>
      <c r="E4214" s="24">
        <v>7968.8235294117649</v>
      </c>
      <c r="F4214" s="19">
        <f t="shared" si="195"/>
        <v>2709400</v>
      </c>
      <c r="G4214" s="119">
        <v>7344</v>
      </c>
      <c r="H4214" s="26">
        <v>171.98611111111111</v>
      </c>
      <c r="I4214" s="115">
        <f t="shared" si="196"/>
        <v>1263066</v>
      </c>
      <c r="J4214" s="117">
        <v>2021</v>
      </c>
      <c r="K4214" s="139">
        <f t="shared" si="197"/>
        <v>3972466</v>
      </c>
    </row>
    <row r="4215" spans="2:11">
      <c r="B4215" s="137" t="s">
        <v>6504</v>
      </c>
      <c r="C4215" s="43" t="s">
        <v>1121</v>
      </c>
      <c r="D4215" s="46">
        <v>950</v>
      </c>
      <c r="E4215" s="24">
        <v>12064.904210526316</v>
      </c>
      <c r="F4215" s="19">
        <f t="shared" si="195"/>
        <v>11461659</v>
      </c>
      <c r="G4215" s="119">
        <v>9262.5</v>
      </c>
      <c r="H4215" s="26">
        <v>254.51303643724697</v>
      </c>
      <c r="I4215" s="115">
        <f t="shared" si="196"/>
        <v>2357427</v>
      </c>
      <c r="J4215" s="117">
        <v>2021</v>
      </c>
      <c r="K4215" s="139">
        <f t="shared" si="197"/>
        <v>13819086</v>
      </c>
    </row>
    <row r="4216" spans="2:11">
      <c r="B4216" s="137" t="s">
        <v>6505</v>
      </c>
      <c r="C4216" s="43" t="s">
        <v>2229</v>
      </c>
      <c r="D4216" s="46">
        <v>420</v>
      </c>
      <c r="E4216" s="24">
        <v>15391.069047619048</v>
      </c>
      <c r="F4216" s="19">
        <f t="shared" si="195"/>
        <v>6464249</v>
      </c>
      <c r="G4216" s="119">
        <v>9072</v>
      </c>
      <c r="H4216" s="26">
        <v>160.66049382716051</v>
      </c>
      <c r="I4216" s="115">
        <f t="shared" si="196"/>
        <v>1457512.0000000002</v>
      </c>
      <c r="J4216" s="117">
        <v>2021</v>
      </c>
      <c r="K4216" s="139">
        <f t="shared" si="197"/>
        <v>7921761</v>
      </c>
    </row>
    <row r="4217" spans="2:11">
      <c r="B4217" s="137" t="s">
        <v>6506</v>
      </c>
      <c r="C4217" s="43" t="s">
        <v>2229</v>
      </c>
      <c r="D4217" s="46">
        <v>620</v>
      </c>
      <c r="E4217" s="24">
        <v>6808.8467741935483</v>
      </c>
      <c r="F4217" s="19">
        <f t="shared" si="195"/>
        <v>4221485</v>
      </c>
      <c r="G4217" s="119">
        <v>13392</v>
      </c>
      <c r="H4217" s="26">
        <v>173.02225209080046</v>
      </c>
      <c r="I4217" s="115">
        <f t="shared" si="196"/>
        <v>2317114</v>
      </c>
      <c r="J4217" s="117">
        <v>2021</v>
      </c>
      <c r="K4217" s="139">
        <f t="shared" si="197"/>
        <v>6538599</v>
      </c>
    </row>
    <row r="4218" spans="2:11">
      <c r="B4218" s="137" t="s">
        <v>3926</v>
      </c>
      <c r="C4218" s="43" t="s">
        <v>3512</v>
      </c>
      <c r="D4218" s="46">
        <v>500</v>
      </c>
      <c r="E4218" s="24">
        <v>9810.11</v>
      </c>
      <c r="F4218" s="19">
        <f t="shared" si="195"/>
        <v>4905055</v>
      </c>
      <c r="G4218" s="119">
        <v>10800</v>
      </c>
      <c r="H4218" s="26">
        <v>662.75990740740735</v>
      </c>
      <c r="I4218" s="115">
        <f t="shared" si="196"/>
        <v>7157806.9999999991</v>
      </c>
      <c r="J4218" s="117">
        <v>2021</v>
      </c>
      <c r="K4218" s="139">
        <f t="shared" si="197"/>
        <v>12062862</v>
      </c>
    </row>
    <row r="4219" spans="2:11">
      <c r="B4219" s="137" t="s">
        <v>6507</v>
      </c>
      <c r="C4219" s="43" t="s">
        <v>2229</v>
      </c>
      <c r="D4219" s="46">
        <v>510</v>
      </c>
      <c r="E4219" s="24">
        <v>8318.2705882352948</v>
      </c>
      <c r="F4219" s="19">
        <f t="shared" si="195"/>
        <v>4242318</v>
      </c>
      <c r="G4219" s="119">
        <v>11016</v>
      </c>
      <c r="H4219" s="26">
        <v>219.62109658678287</v>
      </c>
      <c r="I4219" s="115">
        <f t="shared" si="196"/>
        <v>2419346</v>
      </c>
      <c r="J4219" s="117">
        <v>2021</v>
      </c>
      <c r="K4219" s="139">
        <f t="shared" si="197"/>
        <v>6661664</v>
      </c>
    </row>
    <row r="4220" spans="2:11">
      <c r="B4220" s="137" t="s">
        <v>3927</v>
      </c>
      <c r="C4220" s="43" t="s">
        <v>3512</v>
      </c>
      <c r="D4220" s="46">
        <v>370</v>
      </c>
      <c r="E4220" s="24">
        <v>16136.524324324324</v>
      </c>
      <c r="F4220" s="19">
        <f t="shared" si="195"/>
        <v>5970514</v>
      </c>
      <c r="G4220" s="119">
        <v>7215</v>
      </c>
      <c r="H4220" s="26">
        <v>770.5430353430354</v>
      </c>
      <c r="I4220" s="115">
        <f t="shared" si="196"/>
        <v>5559468</v>
      </c>
      <c r="J4220" s="117">
        <v>2021</v>
      </c>
      <c r="K4220" s="139">
        <f t="shared" si="197"/>
        <v>11529982</v>
      </c>
    </row>
    <row r="4221" spans="2:11">
      <c r="B4221" s="137" t="s">
        <v>6508</v>
      </c>
      <c r="C4221" s="43" t="s">
        <v>1208</v>
      </c>
      <c r="D4221" s="46">
        <v>670</v>
      </c>
      <c r="E4221" s="24">
        <v>8329.9776119402977</v>
      </c>
      <c r="F4221" s="19">
        <f t="shared" si="195"/>
        <v>5581084.9999999991</v>
      </c>
      <c r="G4221" s="119">
        <v>6532.5</v>
      </c>
      <c r="H4221" s="26">
        <v>271.61653272101034</v>
      </c>
      <c r="I4221" s="115">
        <f t="shared" si="196"/>
        <v>1774335</v>
      </c>
      <c r="J4221" s="117">
        <v>2021</v>
      </c>
      <c r="K4221" s="139">
        <f t="shared" si="197"/>
        <v>7355420</v>
      </c>
    </row>
    <row r="4222" spans="2:11">
      <c r="B4222" s="137" t="s">
        <v>3928</v>
      </c>
      <c r="C4222" s="43" t="s">
        <v>3512</v>
      </c>
      <c r="D4222" s="46">
        <v>640</v>
      </c>
      <c r="E4222" s="24">
        <v>8068.2640625000004</v>
      </c>
      <c r="F4222" s="19">
        <f t="shared" si="195"/>
        <v>5163689</v>
      </c>
      <c r="G4222" s="119">
        <v>6240</v>
      </c>
      <c r="H4222" s="26">
        <v>770.54294871794866</v>
      </c>
      <c r="I4222" s="115">
        <f t="shared" si="196"/>
        <v>4808188</v>
      </c>
      <c r="J4222" s="117">
        <v>2021</v>
      </c>
      <c r="K4222" s="139">
        <f t="shared" si="197"/>
        <v>9971877</v>
      </c>
    </row>
    <row r="4223" spans="2:11">
      <c r="B4223" s="137" t="s">
        <v>6509</v>
      </c>
      <c r="C4223" s="43" t="s">
        <v>1125</v>
      </c>
      <c r="D4223" s="46">
        <v>440</v>
      </c>
      <c r="E4223" s="24">
        <v>278.3568181818182</v>
      </c>
      <c r="F4223" s="19">
        <f t="shared" si="195"/>
        <v>122477</v>
      </c>
      <c r="G4223" s="119">
        <v>4290</v>
      </c>
      <c r="H4223" s="26">
        <v>57.428904428904431</v>
      </c>
      <c r="I4223" s="115">
        <f t="shared" si="196"/>
        <v>246370</v>
      </c>
      <c r="J4223" s="117">
        <v>2021</v>
      </c>
      <c r="K4223" s="139">
        <f t="shared" si="197"/>
        <v>368847</v>
      </c>
    </row>
    <row r="4224" spans="2:11">
      <c r="B4224" s="137" t="s">
        <v>3929</v>
      </c>
      <c r="C4224" s="43" t="s">
        <v>3512</v>
      </c>
      <c r="D4224" s="46">
        <v>410</v>
      </c>
      <c r="E4224" s="24">
        <v>6522.1780487804881</v>
      </c>
      <c r="F4224" s="19">
        <f t="shared" si="195"/>
        <v>2674093</v>
      </c>
      <c r="G4224" s="119">
        <v>3711</v>
      </c>
      <c r="H4224" s="26">
        <v>831.48019401778492</v>
      </c>
      <c r="I4224" s="115">
        <f t="shared" si="196"/>
        <v>3085623</v>
      </c>
      <c r="J4224" s="117">
        <v>2021</v>
      </c>
      <c r="K4224" s="139">
        <f t="shared" si="197"/>
        <v>5759716</v>
      </c>
    </row>
    <row r="4225" spans="2:11">
      <c r="B4225" s="137" t="s">
        <v>6510</v>
      </c>
      <c r="C4225" s="43" t="s">
        <v>2645</v>
      </c>
      <c r="D4225" s="46">
        <v>850</v>
      </c>
      <c r="E4225" s="24">
        <v>4274.650588235294</v>
      </c>
      <c r="F4225" s="19">
        <f t="shared" si="195"/>
        <v>3633453</v>
      </c>
      <c r="G4225" s="119">
        <v>7692.5</v>
      </c>
      <c r="H4225" s="26">
        <v>233.51030224244394</v>
      </c>
      <c r="I4225" s="115">
        <f t="shared" si="196"/>
        <v>1796278</v>
      </c>
      <c r="J4225" s="117">
        <v>2021</v>
      </c>
      <c r="K4225" s="139">
        <f t="shared" si="197"/>
        <v>5429731</v>
      </c>
    </row>
    <row r="4226" spans="2:11">
      <c r="B4226" s="137" t="s">
        <v>6511</v>
      </c>
      <c r="C4226" s="43" t="s">
        <v>2643</v>
      </c>
      <c r="D4226" s="46">
        <v>750</v>
      </c>
      <c r="E4226" s="24">
        <v>5717.2253333333338</v>
      </c>
      <c r="F4226" s="19">
        <f t="shared" si="195"/>
        <v>4287919</v>
      </c>
      <c r="G4226" s="119">
        <v>7312.5</v>
      </c>
      <c r="H4226" s="26">
        <v>257.54926495726494</v>
      </c>
      <c r="I4226" s="115">
        <f t="shared" si="196"/>
        <v>1883328.9999999998</v>
      </c>
      <c r="J4226" s="117">
        <v>2021</v>
      </c>
      <c r="K4226" s="139">
        <f t="shared" si="197"/>
        <v>6171248</v>
      </c>
    </row>
    <row r="4227" spans="2:11">
      <c r="B4227" s="137" t="s">
        <v>6512</v>
      </c>
      <c r="C4227" s="43" t="s">
        <v>2643</v>
      </c>
      <c r="D4227" s="46">
        <v>620</v>
      </c>
      <c r="E4227" s="24">
        <v>5285.8887096774197</v>
      </c>
      <c r="F4227" s="19">
        <f t="shared" si="195"/>
        <v>3277251</v>
      </c>
      <c r="G4227" s="119">
        <v>6045</v>
      </c>
      <c r="H4227" s="26">
        <v>287.62034739454094</v>
      </c>
      <c r="I4227" s="115">
        <f t="shared" si="196"/>
        <v>1738665</v>
      </c>
      <c r="J4227" s="117">
        <v>2021</v>
      </c>
      <c r="K4227" s="139">
        <f t="shared" si="197"/>
        <v>5015916</v>
      </c>
    </row>
    <row r="4228" spans="2:11">
      <c r="B4228" s="137" t="s">
        <v>6513</v>
      </c>
      <c r="C4228" s="43" t="s">
        <v>1098</v>
      </c>
      <c r="D4228" s="46">
        <v>340</v>
      </c>
      <c r="E4228" s="24">
        <v>7977.6823529411768</v>
      </c>
      <c r="F4228" s="19">
        <f t="shared" si="195"/>
        <v>2712412</v>
      </c>
      <c r="G4228" s="119">
        <v>7344</v>
      </c>
      <c r="H4228" s="26">
        <v>151.95288671023965</v>
      </c>
      <c r="I4228" s="115">
        <f t="shared" si="196"/>
        <v>1115942</v>
      </c>
      <c r="J4228" s="117">
        <v>2021</v>
      </c>
      <c r="K4228" s="139">
        <f t="shared" si="197"/>
        <v>3828354</v>
      </c>
    </row>
    <row r="4229" spans="2:11">
      <c r="B4229" s="137" t="s">
        <v>6514</v>
      </c>
      <c r="C4229" s="43" t="s">
        <v>2248</v>
      </c>
      <c r="D4229" s="46">
        <v>370</v>
      </c>
      <c r="E4229" s="24">
        <v>9614.7810810810806</v>
      </c>
      <c r="F4229" s="19">
        <f t="shared" si="195"/>
        <v>3557469</v>
      </c>
      <c r="G4229" s="119">
        <v>3607.5</v>
      </c>
      <c r="H4229" s="26">
        <v>213.06417186417187</v>
      </c>
      <c r="I4229" s="115">
        <f t="shared" si="196"/>
        <v>768629</v>
      </c>
      <c r="J4229" s="117">
        <v>2021</v>
      </c>
      <c r="K4229" s="139">
        <f t="shared" si="197"/>
        <v>4326098</v>
      </c>
    </row>
    <row r="4230" spans="2:11">
      <c r="B4230" s="137" t="s">
        <v>6515</v>
      </c>
      <c r="C4230" s="43" t="s">
        <v>1098</v>
      </c>
      <c r="D4230" s="46">
        <v>270</v>
      </c>
      <c r="E4230" s="24">
        <v>3911.411111111111</v>
      </c>
      <c r="F4230" s="19">
        <f t="shared" si="195"/>
        <v>1056081</v>
      </c>
      <c r="G4230" s="119">
        <v>5832</v>
      </c>
      <c r="H4230" s="26">
        <v>199.36711248285323</v>
      </c>
      <c r="I4230" s="115">
        <f t="shared" si="196"/>
        <v>1162709</v>
      </c>
      <c r="J4230" s="117">
        <v>2021</v>
      </c>
      <c r="K4230" s="139">
        <f t="shared" si="197"/>
        <v>2218790</v>
      </c>
    </row>
    <row r="4231" spans="2:11">
      <c r="B4231" s="137" t="s">
        <v>3930</v>
      </c>
      <c r="C4231" s="43" t="s">
        <v>3512</v>
      </c>
      <c r="D4231" s="46">
        <v>700</v>
      </c>
      <c r="E4231" s="24">
        <v>8068.2628571428568</v>
      </c>
      <c r="F4231" s="19">
        <f t="shared" si="195"/>
        <v>5647784</v>
      </c>
      <c r="G4231" s="119">
        <v>6825</v>
      </c>
      <c r="H4231" s="26">
        <v>770.54300366300367</v>
      </c>
      <c r="I4231" s="115">
        <f t="shared" si="196"/>
        <v>5258956</v>
      </c>
      <c r="J4231" s="117">
        <v>2021</v>
      </c>
      <c r="K4231" s="139">
        <f t="shared" si="197"/>
        <v>10906740</v>
      </c>
    </row>
    <row r="4232" spans="2:11">
      <c r="B4232" s="137" t="s">
        <v>3931</v>
      </c>
      <c r="C4232" s="43" t="s">
        <v>3512</v>
      </c>
      <c r="D4232" s="46">
        <v>380</v>
      </c>
      <c r="E4232" s="24">
        <v>8068.2631578947367</v>
      </c>
      <c r="F4232" s="19">
        <f t="shared" si="195"/>
        <v>3065940</v>
      </c>
      <c r="G4232" s="119">
        <v>3705</v>
      </c>
      <c r="H4232" s="26">
        <v>770.54304993252367</v>
      </c>
      <c r="I4232" s="115">
        <f t="shared" si="196"/>
        <v>2854862</v>
      </c>
      <c r="J4232" s="117">
        <v>2021</v>
      </c>
      <c r="K4232" s="139">
        <f t="shared" si="197"/>
        <v>5920802</v>
      </c>
    </row>
    <row r="4233" spans="2:11">
      <c r="B4233" s="137" t="s">
        <v>6516</v>
      </c>
      <c r="C4233" s="43" t="s">
        <v>2534</v>
      </c>
      <c r="D4233" s="46">
        <v>320</v>
      </c>
      <c r="E4233" s="24">
        <v>1190.90625</v>
      </c>
      <c r="F4233" s="19">
        <f t="shared" si="195"/>
        <v>381090</v>
      </c>
      <c r="G4233" s="119">
        <v>3120</v>
      </c>
      <c r="H4233" s="26">
        <v>52.279487179487177</v>
      </c>
      <c r="I4233" s="115">
        <f t="shared" si="196"/>
        <v>163112</v>
      </c>
      <c r="J4233" s="117">
        <v>2021</v>
      </c>
      <c r="K4233" s="139">
        <f t="shared" si="197"/>
        <v>544202</v>
      </c>
    </row>
    <row r="4234" spans="2:11">
      <c r="B4234" s="137" t="s">
        <v>3932</v>
      </c>
      <c r="C4234" s="43" t="s">
        <v>3512</v>
      </c>
      <c r="D4234" s="46">
        <v>700</v>
      </c>
      <c r="E4234" s="24">
        <v>8068.2628571428568</v>
      </c>
      <c r="F4234" s="19">
        <f t="shared" si="195"/>
        <v>5647784</v>
      </c>
      <c r="G4234" s="119">
        <v>6825</v>
      </c>
      <c r="H4234" s="26">
        <v>770.54300366300367</v>
      </c>
      <c r="I4234" s="115">
        <f t="shared" si="196"/>
        <v>5258956</v>
      </c>
      <c r="J4234" s="117">
        <v>2021</v>
      </c>
      <c r="K4234" s="139">
        <f t="shared" si="197"/>
        <v>10906740</v>
      </c>
    </row>
    <row r="4235" spans="2:11">
      <c r="B4235" s="137" t="s">
        <v>3933</v>
      </c>
      <c r="C4235" s="43" t="s">
        <v>3512</v>
      </c>
      <c r="D4235" s="46">
        <v>550</v>
      </c>
      <c r="E4235" s="24">
        <v>8068.2618181818179</v>
      </c>
      <c r="F4235" s="19">
        <f t="shared" si="195"/>
        <v>4437544</v>
      </c>
      <c r="G4235" s="119">
        <v>5363</v>
      </c>
      <c r="H4235" s="26">
        <v>770.47119149729633</v>
      </c>
      <c r="I4235" s="115">
        <f t="shared" si="196"/>
        <v>4132037</v>
      </c>
      <c r="J4235" s="117">
        <v>2021</v>
      </c>
      <c r="K4235" s="139">
        <f t="shared" si="197"/>
        <v>8569581</v>
      </c>
    </row>
    <row r="4236" spans="2:11">
      <c r="B4236" s="137" t="s">
        <v>3934</v>
      </c>
      <c r="C4236" s="43" t="s">
        <v>3512</v>
      </c>
      <c r="D4236" s="46">
        <v>380</v>
      </c>
      <c r="E4236" s="24">
        <v>8068.2631578947367</v>
      </c>
      <c r="F4236" s="19">
        <f t="shared" ref="F4236:F4299" si="198">IFERROR(D4236*E4236,0)</f>
        <v>3065940</v>
      </c>
      <c r="G4236" s="119">
        <v>3705</v>
      </c>
      <c r="H4236" s="26">
        <v>770.54304993252367</v>
      </c>
      <c r="I4236" s="115">
        <f t="shared" ref="I4236:I4299" si="199">IFERROR(G4236*H4236,"")</f>
        <v>2854862</v>
      </c>
      <c r="J4236" s="117">
        <v>2021</v>
      </c>
      <c r="K4236" s="139">
        <f t="shared" ref="K4236:K4299" si="200">IFERROR(ROUND((F4236+I4236),0),0)</f>
        <v>5920802</v>
      </c>
    </row>
    <row r="4237" spans="2:11">
      <c r="B4237" s="137" t="s">
        <v>3935</v>
      </c>
      <c r="C4237" s="43" t="s">
        <v>3512</v>
      </c>
      <c r="D4237" s="46">
        <v>170</v>
      </c>
      <c r="E4237" s="24">
        <v>8068.2647058823532</v>
      </c>
      <c r="F4237" s="19">
        <f t="shared" si="198"/>
        <v>1371605</v>
      </c>
      <c r="G4237" s="119">
        <v>1658</v>
      </c>
      <c r="H4237" s="26">
        <v>770.31061519903494</v>
      </c>
      <c r="I4237" s="115">
        <f t="shared" si="199"/>
        <v>1277175</v>
      </c>
      <c r="J4237" s="117">
        <v>2021</v>
      </c>
      <c r="K4237" s="139">
        <f t="shared" si="200"/>
        <v>2648780</v>
      </c>
    </row>
    <row r="4238" spans="2:11">
      <c r="B4238" s="137" t="s">
        <v>6517</v>
      </c>
      <c r="C4238" s="43" t="s">
        <v>2646</v>
      </c>
      <c r="D4238" s="46">
        <v>180</v>
      </c>
      <c r="E4238" s="24">
        <v>7608.7611111111109</v>
      </c>
      <c r="F4238" s="19">
        <f t="shared" si="198"/>
        <v>1369577</v>
      </c>
      <c r="G4238" s="119">
        <v>1755</v>
      </c>
      <c r="H4238" s="26">
        <v>518.35954415954416</v>
      </c>
      <c r="I4238" s="115">
        <f t="shared" si="199"/>
        <v>909721</v>
      </c>
      <c r="J4238" s="117">
        <v>2021</v>
      </c>
      <c r="K4238" s="139">
        <f t="shared" si="200"/>
        <v>2279298</v>
      </c>
    </row>
    <row r="4239" spans="2:11">
      <c r="B4239" s="137" t="s">
        <v>6518</v>
      </c>
      <c r="C4239" s="43" t="s">
        <v>2646</v>
      </c>
      <c r="D4239" s="46">
        <v>470</v>
      </c>
      <c r="E4239" s="24">
        <v>2943.8148936170214</v>
      </c>
      <c r="F4239" s="19">
        <f t="shared" si="198"/>
        <v>1383593</v>
      </c>
      <c r="G4239" s="119">
        <v>4582.5</v>
      </c>
      <c r="H4239" s="26">
        <v>179.04637206764866</v>
      </c>
      <c r="I4239" s="115">
        <f t="shared" si="199"/>
        <v>820480</v>
      </c>
      <c r="J4239" s="117">
        <v>2021</v>
      </c>
      <c r="K4239" s="139">
        <f t="shared" si="200"/>
        <v>2204073</v>
      </c>
    </row>
    <row r="4240" spans="2:11">
      <c r="B4240" s="137" t="s">
        <v>6519</v>
      </c>
      <c r="C4240" s="43" t="s">
        <v>2646</v>
      </c>
      <c r="D4240" s="46">
        <v>180</v>
      </c>
      <c r="E4240" s="24">
        <v>7608.7611111111109</v>
      </c>
      <c r="F4240" s="19">
        <f t="shared" si="198"/>
        <v>1369577</v>
      </c>
      <c r="G4240" s="119">
        <v>1755</v>
      </c>
      <c r="H4240" s="26">
        <v>518.35954415954416</v>
      </c>
      <c r="I4240" s="115">
        <f t="shared" si="199"/>
        <v>909721</v>
      </c>
      <c r="J4240" s="117">
        <v>2021</v>
      </c>
      <c r="K4240" s="139">
        <f t="shared" si="200"/>
        <v>2279298</v>
      </c>
    </row>
    <row r="4241" spans="2:11">
      <c r="B4241" s="137" t="s">
        <v>6520</v>
      </c>
      <c r="C4241" s="43" t="s">
        <v>2534</v>
      </c>
      <c r="D4241" s="46">
        <v>130</v>
      </c>
      <c r="E4241" s="24">
        <v>4308.3692307692309</v>
      </c>
      <c r="F4241" s="19">
        <f t="shared" si="198"/>
        <v>560088</v>
      </c>
      <c r="G4241" s="119">
        <v>1404</v>
      </c>
      <c r="H4241" s="26">
        <v>58.942307692307693</v>
      </c>
      <c r="I4241" s="115">
        <f t="shared" si="199"/>
        <v>82755</v>
      </c>
      <c r="J4241" s="117">
        <v>2021</v>
      </c>
      <c r="K4241" s="139">
        <f t="shared" si="200"/>
        <v>642843</v>
      </c>
    </row>
    <row r="4242" spans="2:11">
      <c r="B4242" s="137" t="s">
        <v>6521</v>
      </c>
      <c r="C4242" s="43" t="s">
        <v>1187</v>
      </c>
      <c r="D4242" s="46">
        <v>450</v>
      </c>
      <c r="E4242" s="24">
        <v>10107.826666666666</v>
      </c>
      <c r="F4242" s="19">
        <f t="shared" si="198"/>
        <v>4548522</v>
      </c>
      <c r="G4242" s="119">
        <v>4387.5</v>
      </c>
      <c r="H4242" s="26">
        <v>201.96444444444444</v>
      </c>
      <c r="I4242" s="115">
        <f t="shared" si="199"/>
        <v>886119</v>
      </c>
      <c r="J4242" s="117">
        <v>2021</v>
      </c>
      <c r="K4242" s="139">
        <f t="shared" si="200"/>
        <v>5434641</v>
      </c>
    </row>
    <row r="4243" spans="2:11">
      <c r="B4243" s="137" t="s">
        <v>6522</v>
      </c>
      <c r="C4243" s="43" t="s">
        <v>2534</v>
      </c>
      <c r="D4243" s="46">
        <v>560</v>
      </c>
      <c r="E4243" s="24">
        <v>19664.392857142859</v>
      </c>
      <c r="F4243" s="19">
        <f t="shared" si="198"/>
        <v>11012060</v>
      </c>
      <c r="G4243" s="119">
        <v>5460</v>
      </c>
      <c r="H4243" s="26">
        <v>123.07472527472528</v>
      </c>
      <c r="I4243" s="115">
        <f t="shared" si="199"/>
        <v>671988</v>
      </c>
      <c r="J4243" s="117">
        <v>2021</v>
      </c>
      <c r="K4243" s="139">
        <f t="shared" si="200"/>
        <v>11684048</v>
      </c>
    </row>
    <row r="4244" spans="2:11">
      <c r="B4244" s="137" t="s">
        <v>3936</v>
      </c>
      <c r="C4244" s="43" t="s">
        <v>3512</v>
      </c>
      <c r="D4244" s="46">
        <v>270</v>
      </c>
      <c r="E4244" s="24">
        <v>8068.2629629629628</v>
      </c>
      <c r="F4244" s="19">
        <f t="shared" si="198"/>
        <v>2178431</v>
      </c>
      <c r="G4244" s="119">
        <v>2633</v>
      </c>
      <c r="H4244" s="26">
        <v>770.39650588682116</v>
      </c>
      <c r="I4244" s="115">
        <f t="shared" si="199"/>
        <v>2028454</v>
      </c>
      <c r="J4244" s="117">
        <v>2021</v>
      </c>
      <c r="K4244" s="139">
        <f t="shared" si="200"/>
        <v>4206885</v>
      </c>
    </row>
    <row r="4245" spans="2:11">
      <c r="B4245" s="137" t="s">
        <v>6523</v>
      </c>
      <c r="C4245" s="43" t="s">
        <v>2534</v>
      </c>
      <c r="D4245" s="46">
        <v>560</v>
      </c>
      <c r="E4245" s="24">
        <v>19664.392857142859</v>
      </c>
      <c r="F4245" s="19">
        <f t="shared" si="198"/>
        <v>11012060</v>
      </c>
      <c r="G4245" s="119">
        <v>5460</v>
      </c>
      <c r="H4245" s="26">
        <v>123.07472527472528</v>
      </c>
      <c r="I4245" s="115">
        <f t="shared" si="199"/>
        <v>671988</v>
      </c>
      <c r="J4245" s="117">
        <v>2021</v>
      </c>
      <c r="K4245" s="139">
        <f t="shared" si="200"/>
        <v>11684048</v>
      </c>
    </row>
    <row r="4246" spans="2:11">
      <c r="B4246" s="137" t="s">
        <v>6524</v>
      </c>
      <c r="C4246" s="43" t="s">
        <v>2534</v>
      </c>
      <c r="D4246" s="46">
        <v>130</v>
      </c>
      <c r="E4246" s="24">
        <v>4308.3692307692309</v>
      </c>
      <c r="F4246" s="19">
        <f t="shared" si="198"/>
        <v>560088</v>
      </c>
      <c r="G4246" s="119">
        <v>1404</v>
      </c>
      <c r="H4246" s="26">
        <v>58.942307692307693</v>
      </c>
      <c r="I4246" s="115">
        <f t="shared" si="199"/>
        <v>82755</v>
      </c>
      <c r="J4246" s="117">
        <v>2021</v>
      </c>
      <c r="K4246" s="139">
        <f t="shared" si="200"/>
        <v>642843</v>
      </c>
    </row>
    <row r="4247" spans="2:11">
      <c r="B4247" s="137" t="s">
        <v>6525</v>
      </c>
      <c r="C4247" s="43" t="s">
        <v>2534</v>
      </c>
      <c r="D4247" s="46">
        <v>100</v>
      </c>
      <c r="E4247" s="24">
        <v>5739.71</v>
      </c>
      <c r="F4247" s="19">
        <f t="shared" si="198"/>
        <v>573971</v>
      </c>
      <c r="G4247" s="119">
        <v>1600</v>
      </c>
      <c r="H4247" s="26">
        <v>234.72062500000001</v>
      </c>
      <c r="I4247" s="115">
        <f t="shared" si="199"/>
        <v>375553</v>
      </c>
      <c r="J4247" s="117">
        <v>2021</v>
      </c>
      <c r="K4247" s="139">
        <f t="shared" si="200"/>
        <v>949524</v>
      </c>
    </row>
    <row r="4248" spans="2:11">
      <c r="B4248" s="137" t="s">
        <v>6526</v>
      </c>
      <c r="C4248" s="43" t="s">
        <v>2647</v>
      </c>
      <c r="D4248" s="46">
        <v>660</v>
      </c>
      <c r="E4248" s="24">
        <v>89.993939393939399</v>
      </c>
      <c r="F4248" s="19">
        <f t="shared" si="198"/>
        <v>59396</v>
      </c>
      <c r="G4248" s="119">
        <v>6435</v>
      </c>
      <c r="H4248" s="26">
        <v>5.9849261849261852</v>
      </c>
      <c r="I4248" s="115">
        <f t="shared" si="199"/>
        <v>38513</v>
      </c>
      <c r="J4248" s="117">
        <v>2021</v>
      </c>
      <c r="K4248" s="139">
        <f t="shared" si="200"/>
        <v>97909</v>
      </c>
    </row>
    <row r="4249" spans="2:11">
      <c r="B4249" s="137" t="s">
        <v>3937</v>
      </c>
      <c r="C4249" s="43" t="s">
        <v>3512</v>
      </c>
      <c r="D4249" s="46">
        <v>590</v>
      </c>
      <c r="E4249" s="24">
        <v>8871.2796610169498</v>
      </c>
      <c r="F4249" s="19">
        <f t="shared" si="198"/>
        <v>5234055</v>
      </c>
      <c r="G4249" s="119">
        <v>5753</v>
      </c>
      <c r="H4249" s="26">
        <v>770.47609942638621</v>
      </c>
      <c r="I4249" s="115">
        <f t="shared" si="199"/>
        <v>4432549</v>
      </c>
      <c r="J4249" s="117">
        <v>2021</v>
      </c>
      <c r="K4249" s="139">
        <f t="shared" si="200"/>
        <v>9666604</v>
      </c>
    </row>
    <row r="4250" spans="2:11">
      <c r="B4250" s="137" t="s">
        <v>3938</v>
      </c>
      <c r="C4250" s="43" t="s">
        <v>3512</v>
      </c>
      <c r="D4250" s="46">
        <v>270</v>
      </c>
      <c r="E4250" s="24">
        <v>8068.2629629629628</v>
      </c>
      <c r="F4250" s="19">
        <f t="shared" si="198"/>
        <v>2178431</v>
      </c>
      <c r="G4250" s="119">
        <v>2633</v>
      </c>
      <c r="H4250" s="26">
        <v>770.39650588682116</v>
      </c>
      <c r="I4250" s="115">
        <f t="shared" si="199"/>
        <v>2028454</v>
      </c>
      <c r="J4250" s="117">
        <v>2021</v>
      </c>
      <c r="K4250" s="139">
        <f t="shared" si="200"/>
        <v>4206885</v>
      </c>
    </row>
    <row r="4251" spans="2:11">
      <c r="B4251" s="137" t="s">
        <v>3939</v>
      </c>
      <c r="C4251" s="43" t="s">
        <v>3512</v>
      </c>
      <c r="D4251" s="46">
        <v>360</v>
      </c>
      <c r="E4251" s="24">
        <v>8068.2638888888887</v>
      </c>
      <c r="F4251" s="19">
        <f t="shared" si="198"/>
        <v>2904575</v>
      </c>
      <c r="G4251" s="119">
        <v>3510</v>
      </c>
      <c r="H4251" s="26">
        <v>770.54301994302</v>
      </c>
      <c r="I4251" s="115">
        <f t="shared" si="199"/>
        <v>2704606</v>
      </c>
      <c r="J4251" s="117">
        <v>2021</v>
      </c>
      <c r="K4251" s="139">
        <f t="shared" si="200"/>
        <v>5609181</v>
      </c>
    </row>
    <row r="4252" spans="2:11">
      <c r="B4252" s="137" t="s">
        <v>6527</v>
      </c>
      <c r="C4252" s="43" t="s">
        <v>2534</v>
      </c>
      <c r="D4252" s="46">
        <v>420</v>
      </c>
      <c r="E4252" s="24">
        <v>12387.69761904762</v>
      </c>
      <c r="F4252" s="19">
        <f t="shared" si="198"/>
        <v>5202833</v>
      </c>
      <c r="G4252" s="119">
        <v>6720</v>
      </c>
      <c r="H4252" s="26">
        <v>142.70491071428572</v>
      </c>
      <c r="I4252" s="115">
        <f t="shared" si="199"/>
        <v>958977</v>
      </c>
      <c r="J4252" s="117">
        <v>2021</v>
      </c>
      <c r="K4252" s="139">
        <f t="shared" si="200"/>
        <v>6161810</v>
      </c>
    </row>
    <row r="4253" spans="2:11">
      <c r="B4253" s="137" t="s">
        <v>3940</v>
      </c>
      <c r="C4253" s="43" t="s">
        <v>3512</v>
      </c>
      <c r="D4253" s="46">
        <v>360</v>
      </c>
      <c r="E4253" s="24">
        <v>8068.2638888888887</v>
      </c>
      <c r="F4253" s="19">
        <f t="shared" si="198"/>
        <v>2904575</v>
      </c>
      <c r="G4253" s="119">
        <v>3510</v>
      </c>
      <c r="H4253" s="26">
        <v>770.54301994302</v>
      </c>
      <c r="I4253" s="115">
        <f t="shared" si="199"/>
        <v>2704606</v>
      </c>
      <c r="J4253" s="117">
        <v>2021</v>
      </c>
      <c r="K4253" s="139">
        <f t="shared" si="200"/>
        <v>5609181</v>
      </c>
    </row>
    <row r="4254" spans="2:11">
      <c r="B4254" s="137" t="s">
        <v>3941</v>
      </c>
      <c r="C4254" s="43" t="s">
        <v>3512</v>
      </c>
      <c r="D4254" s="46">
        <v>370</v>
      </c>
      <c r="E4254" s="24">
        <v>8859.3702702702703</v>
      </c>
      <c r="F4254" s="19">
        <f t="shared" si="198"/>
        <v>3277967</v>
      </c>
      <c r="G4254" s="119">
        <v>3608</v>
      </c>
      <c r="H4254" s="26">
        <v>770.43625277161857</v>
      </c>
      <c r="I4254" s="115">
        <f t="shared" si="199"/>
        <v>2779734</v>
      </c>
      <c r="J4254" s="117">
        <v>2021</v>
      </c>
      <c r="K4254" s="139">
        <f t="shared" si="200"/>
        <v>6057701</v>
      </c>
    </row>
    <row r="4255" spans="2:11">
      <c r="B4255" s="137" t="s">
        <v>6528</v>
      </c>
      <c r="C4255" s="43" t="s">
        <v>1188</v>
      </c>
      <c r="D4255" s="46">
        <v>570</v>
      </c>
      <c r="E4255" s="24">
        <v>18308.322807017543</v>
      </c>
      <c r="F4255" s="19">
        <f t="shared" si="198"/>
        <v>10435744</v>
      </c>
      <c r="G4255" s="119">
        <v>5557.5</v>
      </c>
      <c r="H4255" s="26">
        <v>264.30643274853799</v>
      </c>
      <c r="I4255" s="115">
        <f t="shared" si="199"/>
        <v>1468882.9999999998</v>
      </c>
      <c r="J4255" s="117">
        <v>2021</v>
      </c>
      <c r="K4255" s="139">
        <f t="shared" si="200"/>
        <v>11904627</v>
      </c>
    </row>
    <row r="4256" spans="2:11">
      <c r="B4256" s="137" t="s">
        <v>3942</v>
      </c>
      <c r="C4256" s="43" t="s">
        <v>3512</v>
      </c>
      <c r="D4256" s="46">
        <v>370</v>
      </c>
      <c r="E4256" s="24">
        <v>8859.3702702702703</v>
      </c>
      <c r="F4256" s="19">
        <f t="shared" si="198"/>
        <v>3277967</v>
      </c>
      <c r="G4256" s="119">
        <v>3608</v>
      </c>
      <c r="H4256" s="26">
        <v>770.43625277161857</v>
      </c>
      <c r="I4256" s="115">
        <f t="shared" si="199"/>
        <v>2779734</v>
      </c>
      <c r="J4256" s="117">
        <v>2021</v>
      </c>
      <c r="K4256" s="139">
        <f t="shared" si="200"/>
        <v>6057701</v>
      </c>
    </row>
    <row r="4257" spans="2:11">
      <c r="B4257" s="137" t="s">
        <v>6529</v>
      </c>
      <c r="C4257" s="43" t="s">
        <v>3512</v>
      </c>
      <c r="D4257" s="46">
        <v>630</v>
      </c>
      <c r="E4257" s="24">
        <v>15868.173015873015</v>
      </c>
      <c r="F4257" s="19">
        <f t="shared" si="198"/>
        <v>9996949</v>
      </c>
      <c r="G4257" s="119">
        <v>6142.5</v>
      </c>
      <c r="H4257" s="26">
        <v>0</v>
      </c>
      <c r="I4257" s="115">
        <f t="shared" si="199"/>
        <v>0</v>
      </c>
      <c r="J4257" s="117">
        <v>2021</v>
      </c>
      <c r="K4257" s="139">
        <f t="shared" si="200"/>
        <v>9996949</v>
      </c>
    </row>
    <row r="4258" spans="2:11">
      <c r="B4258" s="137" t="s">
        <v>6530</v>
      </c>
      <c r="C4258" s="43" t="s">
        <v>2648</v>
      </c>
      <c r="D4258" s="46">
        <v>80</v>
      </c>
      <c r="E4258" s="24">
        <v>2832.9875000000002</v>
      </c>
      <c r="F4258" s="19">
        <f t="shared" si="198"/>
        <v>226639</v>
      </c>
      <c r="G4258" s="119">
        <v>780</v>
      </c>
      <c r="H4258" s="26">
        <v>930.12948717948723</v>
      </c>
      <c r="I4258" s="115">
        <f t="shared" si="199"/>
        <v>725501</v>
      </c>
      <c r="J4258" s="117">
        <v>2021</v>
      </c>
      <c r="K4258" s="139">
        <f t="shared" si="200"/>
        <v>952140</v>
      </c>
    </row>
    <row r="4259" spans="2:11">
      <c r="B4259" s="137" t="s">
        <v>6531</v>
      </c>
      <c r="C4259" s="43" t="s">
        <v>2648</v>
      </c>
      <c r="D4259" s="46">
        <v>320</v>
      </c>
      <c r="E4259" s="24">
        <v>4479</v>
      </c>
      <c r="F4259" s="19">
        <f t="shared" si="198"/>
        <v>1433280</v>
      </c>
      <c r="G4259" s="119">
        <v>3120</v>
      </c>
      <c r="H4259" s="26">
        <v>356.09807692307692</v>
      </c>
      <c r="I4259" s="115">
        <f t="shared" si="199"/>
        <v>1111026</v>
      </c>
      <c r="J4259" s="117">
        <v>2021</v>
      </c>
      <c r="K4259" s="139">
        <f t="shared" si="200"/>
        <v>2544306</v>
      </c>
    </row>
    <row r="4260" spans="2:11">
      <c r="B4260" s="137" t="s">
        <v>6532</v>
      </c>
      <c r="C4260" s="43" t="s">
        <v>3512</v>
      </c>
      <c r="D4260" s="46">
        <v>120</v>
      </c>
      <c r="E4260" s="24">
        <v>15476.733333333334</v>
      </c>
      <c r="F4260" s="19">
        <f t="shared" si="198"/>
        <v>1857208</v>
      </c>
      <c r="G4260" s="119">
        <v>1170</v>
      </c>
      <c r="H4260" s="26">
        <v>0</v>
      </c>
      <c r="I4260" s="115">
        <f t="shared" si="199"/>
        <v>0</v>
      </c>
      <c r="J4260" s="117">
        <v>2021</v>
      </c>
      <c r="K4260" s="139">
        <f t="shared" si="200"/>
        <v>1857208</v>
      </c>
    </row>
    <row r="4261" spans="2:11">
      <c r="B4261" s="137" t="s">
        <v>6533</v>
      </c>
      <c r="C4261" s="43" t="s">
        <v>3512</v>
      </c>
      <c r="D4261" s="46">
        <v>280</v>
      </c>
      <c r="E4261" s="24">
        <v>15074.742857142857</v>
      </c>
      <c r="F4261" s="19">
        <f t="shared" si="198"/>
        <v>4220928</v>
      </c>
      <c r="G4261" s="119">
        <v>2730</v>
      </c>
      <c r="H4261" s="26">
        <v>0</v>
      </c>
      <c r="I4261" s="115">
        <f t="shared" si="199"/>
        <v>0</v>
      </c>
      <c r="J4261" s="117">
        <v>2021</v>
      </c>
      <c r="K4261" s="139">
        <f t="shared" si="200"/>
        <v>4220928</v>
      </c>
    </row>
    <row r="4262" spans="2:11">
      <c r="B4262" s="137" t="s">
        <v>6534</v>
      </c>
      <c r="C4262" s="43" t="s">
        <v>1041</v>
      </c>
      <c r="D4262" s="46">
        <v>420</v>
      </c>
      <c r="E4262" s="24">
        <v>4044.6714285714284</v>
      </c>
      <c r="F4262" s="19">
        <f t="shared" si="198"/>
        <v>1698762</v>
      </c>
      <c r="G4262" s="119">
        <v>4095</v>
      </c>
      <c r="H4262" s="26">
        <v>270.42393162393165</v>
      </c>
      <c r="I4262" s="115">
        <f t="shared" si="199"/>
        <v>1107386</v>
      </c>
      <c r="J4262" s="117">
        <v>2021</v>
      </c>
      <c r="K4262" s="139">
        <f t="shared" si="200"/>
        <v>2806148</v>
      </c>
    </row>
    <row r="4263" spans="2:11">
      <c r="B4263" s="137" t="s">
        <v>6535</v>
      </c>
      <c r="C4263" s="43" t="s">
        <v>2647</v>
      </c>
      <c r="D4263" s="46">
        <v>660</v>
      </c>
      <c r="E4263" s="24">
        <v>89.993939393939399</v>
      </c>
      <c r="F4263" s="19">
        <f t="shared" si="198"/>
        <v>59396</v>
      </c>
      <c r="G4263" s="119">
        <v>6435</v>
      </c>
      <c r="H4263" s="26">
        <v>5.9849261849261852</v>
      </c>
      <c r="I4263" s="115">
        <f t="shared" si="199"/>
        <v>38513</v>
      </c>
      <c r="J4263" s="117">
        <v>2021</v>
      </c>
      <c r="K4263" s="139">
        <f t="shared" si="200"/>
        <v>97909</v>
      </c>
    </row>
    <row r="4264" spans="2:11">
      <c r="B4264" s="137" t="s">
        <v>6536</v>
      </c>
      <c r="C4264" s="43" t="s">
        <v>3512</v>
      </c>
      <c r="D4264" s="46">
        <v>120</v>
      </c>
      <c r="E4264" s="24">
        <v>15476.733333333334</v>
      </c>
      <c r="F4264" s="19">
        <f t="shared" si="198"/>
        <v>1857208</v>
      </c>
      <c r="G4264" s="119">
        <v>1170</v>
      </c>
      <c r="H4264" s="26">
        <v>0</v>
      </c>
      <c r="I4264" s="115">
        <f t="shared" si="199"/>
        <v>0</v>
      </c>
      <c r="J4264" s="117">
        <v>2021</v>
      </c>
      <c r="K4264" s="139">
        <f t="shared" si="200"/>
        <v>1857208</v>
      </c>
    </row>
    <row r="4265" spans="2:11">
      <c r="B4265" s="137" t="s">
        <v>6537</v>
      </c>
      <c r="C4265" s="43" t="s">
        <v>2647</v>
      </c>
      <c r="D4265" s="46">
        <v>80</v>
      </c>
      <c r="E4265" s="24">
        <v>1484.9</v>
      </c>
      <c r="F4265" s="19">
        <f t="shared" si="198"/>
        <v>118792</v>
      </c>
      <c r="G4265" s="119">
        <v>1280</v>
      </c>
      <c r="H4265" s="26">
        <v>60.176562500000003</v>
      </c>
      <c r="I4265" s="115">
        <f t="shared" si="199"/>
        <v>77026</v>
      </c>
      <c r="J4265" s="117">
        <v>2021</v>
      </c>
      <c r="K4265" s="139">
        <f t="shared" si="200"/>
        <v>195818</v>
      </c>
    </row>
    <row r="4266" spans="2:11">
      <c r="B4266" s="137" t="s">
        <v>6538</v>
      </c>
      <c r="C4266" s="43" t="s">
        <v>2648</v>
      </c>
      <c r="D4266" s="46">
        <v>80</v>
      </c>
      <c r="E4266" s="24">
        <v>2832.9875000000002</v>
      </c>
      <c r="F4266" s="19">
        <f t="shared" si="198"/>
        <v>226639</v>
      </c>
      <c r="G4266" s="119">
        <v>780</v>
      </c>
      <c r="H4266" s="26">
        <v>930.12948717948723</v>
      </c>
      <c r="I4266" s="115">
        <f t="shared" si="199"/>
        <v>725501</v>
      </c>
      <c r="J4266" s="117">
        <v>2021</v>
      </c>
      <c r="K4266" s="139">
        <f t="shared" si="200"/>
        <v>952140</v>
      </c>
    </row>
    <row r="4267" spans="2:11">
      <c r="B4267" s="137" t="s">
        <v>6539</v>
      </c>
      <c r="C4267" s="43" t="s">
        <v>3512</v>
      </c>
      <c r="D4267" s="46">
        <v>280</v>
      </c>
      <c r="E4267" s="24">
        <v>15074.742857142857</v>
      </c>
      <c r="F4267" s="19">
        <f t="shared" si="198"/>
        <v>4220928</v>
      </c>
      <c r="G4267" s="119">
        <v>2730</v>
      </c>
      <c r="H4267" s="26">
        <v>0</v>
      </c>
      <c r="I4267" s="115">
        <f t="shared" si="199"/>
        <v>0</v>
      </c>
      <c r="J4267" s="117">
        <v>2021</v>
      </c>
      <c r="K4267" s="139">
        <f t="shared" si="200"/>
        <v>4220928</v>
      </c>
    </row>
    <row r="4268" spans="2:11">
      <c r="B4268" s="137" t="s">
        <v>6540</v>
      </c>
      <c r="C4268" s="43" t="s">
        <v>2647</v>
      </c>
      <c r="D4268" s="46">
        <v>590</v>
      </c>
      <c r="E4268" s="24">
        <v>3722.077966101695</v>
      </c>
      <c r="F4268" s="19">
        <f t="shared" si="198"/>
        <v>2196026</v>
      </c>
      <c r="G4268" s="119">
        <v>9440</v>
      </c>
      <c r="H4268" s="26">
        <v>131.17510593220339</v>
      </c>
      <c r="I4268" s="115">
        <f t="shared" si="199"/>
        <v>1238293</v>
      </c>
      <c r="J4268" s="117">
        <v>2021</v>
      </c>
      <c r="K4268" s="139">
        <f t="shared" si="200"/>
        <v>3434319</v>
      </c>
    </row>
    <row r="4269" spans="2:11">
      <c r="B4269" s="137" t="s">
        <v>6541</v>
      </c>
      <c r="C4269" s="43" t="s">
        <v>3512</v>
      </c>
      <c r="D4269" s="46">
        <v>130</v>
      </c>
      <c r="E4269" s="24">
        <v>12987.469230769231</v>
      </c>
      <c r="F4269" s="19">
        <f t="shared" si="198"/>
        <v>1688371</v>
      </c>
      <c r="G4269" s="119">
        <v>2080</v>
      </c>
      <c r="H4269" s="26">
        <v>0</v>
      </c>
      <c r="I4269" s="115">
        <f t="shared" si="199"/>
        <v>0</v>
      </c>
      <c r="J4269" s="117">
        <v>2021</v>
      </c>
      <c r="K4269" s="139">
        <f t="shared" si="200"/>
        <v>1688371</v>
      </c>
    </row>
    <row r="4270" spans="2:11">
      <c r="B4270" s="137" t="s">
        <v>6542</v>
      </c>
      <c r="C4270" s="43" t="s">
        <v>2240</v>
      </c>
      <c r="D4270" s="46">
        <v>450</v>
      </c>
      <c r="E4270" s="24">
        <v>1626.2933333333333</v>
      </c>
      <c r="F4270" s="19">
        <f t="shared" si="198"/>
        <v>731832</v>
      </c>
      <c r="G4270" s="119">
        <v>4387.5</v>
      </c>
      <c r="H4270" s="26">
        <v>60.951111111111111</v>
      </c>
      <c r="I4270" s="115">
        <f t="shared" si="199"/>
        <v>267423</v>
      </c>
      <c r="J4270" s="117">
        <v>2021</v>
      </c>
      <c r="K4270" s="139">
        <f t="shared" si="200"/>
        <v>999255</v>
      </c>
    </row>
    <row r="4271" spans="2:11">
      <c r="B4271" s="137" t="s">
        <v>6543</v>
      </c>
      <c r="C4271" s="43" t="s">
        <v>2240</v>
      </c>
      <c r="D4271" s="46">
        <v>490</v>
      </c>
      <c r="E4271" s="24">
        <v>4522.4102040816324</v>
      </c>
      <c r="F4271" s="19">
        <f t="shared" si="198"/>
        <v>2215981</v>
      </c>
      <c r="G4271" s="119">
        <v>4777.5</v>
      </c>
      <c r="H4271" s="26">
        <v>213.10413396127683</v>
      </c>
      <c r="I4271" s="115">
        <f t="shared" si="199"/>
        <v>1018105</v>
      </c>
      <c r="J4271" s="117">
        <v>2021</v>
      </c>
      <c r="K4271" s="139">
        <f t="shared" si="200"/>
        <v>3234086</v>
      </c>
    </row>
    <row r="4272" spans="2:11">
      <c r="B4272" s="137" t="s">
        <v>6544</v>
      </c>
      <c r="C4272" s="43" t="s">
        <v>1202</v>
      </c>
      <c r="D4272" s="46">
        <v>160</v>
      </c>
      <c r="E4272" s="24">
        <v>9225.4750000000004</v>
      </c>
      <c r="F4272" s="19">
        <f t="shared" si="198"/>
        <v>1476076</v>
      </c>
      <c r="G4272" s="119">
        <v>5184</v>
      </c>
      <c r="H4272" s="26">
        <v>88.840663580246911</v>
      </c>
      <c r="I4272" s="115">
        <f t="shared" si="199"/>
        <v>460550</v>
      </c>
      <c r="J4272" s="117">
        <v>2021</v>
      </c>
      <c r="K4272" s="139">
        <f t="shared" si="200"/>
        <v>1936626</v>
      </c>
    </row>
    <row r="4273" spans="2:11">
      <c r="B4273" s="137" t="s">
        <v>3943</v>
      </c>
      <c r="C4273" s="43" t="s">
        <v>3512</v>
      </c>
      <c r="D4273" s="46">
        <v>110</v>
      </c>
      <c r="E4273" s="24">
        <v>14715.172727272728</v>
      </c>
      <c r="F4273" s="19">
        <f t="shared" si="198"/>
        <v>1618669</v>
      </c>
      <c r="G4273" s="119">
        <v>3564</v>
      </c>
      <c r="H4273" s="26">
        <v>662.75982042648707</v>
      </c>
      <c r="I4273" s="115">
        <f t="shared" si="199"/>
        <v>2362076</v>
      </c>
      <c r="J4273" s="117">
        <v>2021</v>
      </c>
      <c r="K4273" s="139">
        <f t="shared" si="200"/>
        <v>3980745</v>
      </c>
    </row>
    <row r="4274" spans="2:11">
      <c r="B4274" s="137" t="s">
        <v>3944</v>
      </c>
      <c r="C4274" s="43" t="s">
        <v>3512</v>
      </c>
      <c r="D4274" s="46">
        <v>30</v>
      </c>
      <c r="E4274" s="24">
        <v>9810.1333333333332</v>
      </c>
      <c r="F4274" s="19">
        <f t="shared" si="198"/>
        <v>294304</v>
      </c>
      <c r="G4274" s="119">
        <v>648</v>
      </c>
      <c r="H4274" s="26">
        <v>662.75925925925924</v>
      </c>
      <c r="I4274" s="115">
        <f t="shared" si="199"/>
        <v>429468</v>
      </c>
      <c r="J4274" s="117">
        <v>2021</v>
      </c>
      <c r="K4274" s="139">
        <f t="shared" si="200"/>
        <v>723772</v>
      </c>
    </row>
    <row r="4275" spans="2:11">
      <c r="B4275" s="137" t="s">
        <v>6545</v>
      </c>
      <c r="C4275" s="43" t="s">
        <v>1202</v>
      </c>
      <c r="D4275" s="46">
        <v>160</v>
      </c>
      <c r="E4275" s="24">
        <v>9225.4750000000004</v>
      </c>
      <c r="F4275" s="19">
        <f t="shared" si="198"/>
        <v>1476076</v>
      </c>
      <c r="G4275" s="119">
        <v>6912</v>
      </c>
      <c r="H4275" s="26">
        <v>66.63049768518519</v>
      </c>
      <c r="I4275" s="115">
        <f t="shared" si="199"/>
        <v>460550.00000000006</v>
      </c>
      <c r="J4275" s="117">
        <v>2021</v>
      </c>
      <c r="K4275" s="139">
        <f t="shared" si="200"/>
        <v>1936626</v>
      </c>
    </row>
    <row r="4276" spans="2:11">
      <c r="B4276" s="137" t="s">
        <v>3945</v>
      </c>
      <c r="C4276" s="43" t="s">
        <v>3512</v>
      </c>
      <c r="D4276" s="46">
        <v>1210</v>
      </c>
      <c r="E4276" s="24">
        <v>6388.0537190082641</v>
      </c>
      <c r="F4276" s="19">
        <f t="shared" si="198"/>
        <v>7729545</v>
      </c>
      <c r="G4276" s="119">
        <v>11798</v>
      </c>
      <c r="H4276" s="26">
        <v>602.25131378199694</v>
      </c>
      <c r="I4276" s="115">
        <f t="shared" si="199"/>
        <v>7105361</v>
      </c>
      <c r="J4276" s="117">
        <v>2021</v>
      </c>
      <c r="K4276" s="139">
        <f t="shared" si="200"/>
        <v>14834906</v>
      </c>
    </row>
    <row r="4277" spans="2:11">
      <c r="B4277" s="137" t="s">
        <v>6546</v>
      </c>
      <c r="C4277" s="43" t="s">
        <v>1200</v>
      </c>
      <c r="D4277" s="46">
        <v>1360</v>
      </c>
      <c r="E4277" s="24">
        <v>1564.3382352941176</v>
      </c>
      <c r="F4277" s="19">
        <f t="shared" si="198"/>
        <v>2127500</v>
      </c>
      <c r="G4277" s="119">
        <v>13260</v>
      </c>
      <c r="H4277" s="26">
        <v>116.36214177978884</v>
      </c>
      <c r="I4277" s="115">
        <f t="shared" si="199"/>
        <v>1542962</v>
      </c>
      <c r="J4277" s="117">
        <v>2021</v>
      </c>
      <c r="K4277" s="139">
        <f t="shared" si="200"/>
        <v>3670462</v>
      </c>
    </row>
    <row r="4278" spans="2:11">
      <c r="B4278" s="137" t="s">
        <v>3946</v>
      </c>
      <c r="C4278" s="43" t="s">
        <v>3512</v>
      </c>
      <c r="D4278" s="46">
        <v>410</v>
      </c>
      <c r="E4278" s="24">
        <v>8068.2609756097563</v>
      </c>
      <c r="F4278" s="19">
        <f t="shared" si="198"/>
        <v>3307987</v>
      </c>
      <c r="G4278" s="119">
        <v>3998</v>
      </c>
      <c r="H4278" s="26">
        <v>770.44672336168082</v>
      </c>
      <c r="I4278" s="115">
        <f t="shared" si="199"/>
        <v>3080246</v>
      </c>
      <c r="J4278" s="117">
        <v>2021</v>
      </c>
      <c r="K4278" s="139">
        <f t="shared" si="200"/>
        <v>6388233</v>
      </c>
    </row>
    <row r="4279" spans="2:11">
      <c r="B4279" s="137" t="s">
        <v>6547</v>
      </c>
      <c r="C4279" s="43" t="s">
        <v>2407</v>
      </c>
      <c r="D4279" s="46">
        <v>320</v>
      </c>
      <c r="E4279" s="24">
        <v>7201.5375000000004</v>
      </c>
      <c r="F4279" s="19">
        <f t="shared" si="198"/>
        <v>2304492</v>
      </c>
      <c r="G4279" s="119">
        <v>3120</v>
      </c>
      <c r="H4279" s="26">
        <v>98.760897435897434</v>
      </c>
      <c r="I4279" s="115">
        <f t="shared" si="199"/>
        <v>308134</v>
      </c>
      <c r="J4279" s="117">
        <v>2021</v>
      </c>
      <c r="K4279" s="139">
        <f t="shared" si="200"/>
        <v>2612626</v>
      </c>
    </row>
    <row r="4280" spans="2:11">
      <c r="B4280" s="137" t="s">
        <v>4419</v>
      </c>
      <c r="C4280" s="43" t="s">
        <v>3512</v>
      </c>
      <c r="D4280" s="46">
        <v>570</v>
      </c>
      <c r="E4280" s="24">
        <v>8068.2631578947367</v>
      </c>
      <c r="F4280" s="19">
        <f t="shared" si="198"/>
        <v>4598910</v>
      </c>
      <c r="G4280" s="119">
        <v>5558</v>
      </c>
      <c r="H4280" s="26">
        <v>770.47373155811442</v>
      </c>
      <c r="I4280" s="115">
        <f t="shared" si="199"/>
        <v>4282293</v>
      </c>
      <c r="J4280" s="117">
        <v>2021</v>
      </c>
      <c r="K4280" s="139">
        <f t="shared" si="200"/>
        <v>8881203</v>
      </c>
    </row>
    <row r="4281" spans="2:11">
      <c r="B4281" s="137" t="s">
        <v>6548</v>
      </c>
      <c r="C4281" s="43" t="s">
        <v>1029</v>
      </c>
      <c r="D4281" s="46">
        <v>520</v>
      </c>
      <c r="E4281" s="24">
        <v>992.40769230769229</v>
      </c>
      <c r="F4281" s="19">
        <f t="shared" si="198"/>
        <v>516052</v>
      </c>
      <c r="G4281" s="119">
        <v>5070</v>
      </c>
      <c r="H4281" s="26">
        <v>77.602564102564102</v>
      </c>
      <c r="I4281" s="115">
        <f t="shared" si="199"/>
        <v>393445</v>
      </c>
      <c r="J4281" s="117">
        <v>2021</v>
      </c>
      <c r="K4281" s="139">
        <f t="shared" si="200"/>
        <v>909497</v>
      </c>
    </row>
    <row r="4282" spans="2:11">
      <c r="B4282" s="137" t="s">
        <v>3947</v>
      </c>
      <c r="C4282" s="43" t="s">
        <v>3512</v>
      </c>
      <c r="D4282" s="46">
        <v>410</v>
      </c>
      <c r="E4282" s="24">
        <v>8068.2609756097563</v>
      </c>
      <c r="F4282" s="19">
        <f t="shared" si="198"/>
        <v>3307987</v>
      </c>
      <c r="G4282" s="119">
        <v>3998</v>
      </c>
      <c r="H4282" s="26">
        <v>770.44672336168082</v>
      </c>
      <c r="I4282" s="115">
        <f t="shared" si="199"/>
        <v>3080246</v>
      </c>
      <c r="J4282" s="117">
        <v>2021</v>
      </c>
      <c r="K4282" s="139">
        <f t="shared" si="200"/>
        <v>6388233</v>
      </c>
    </row>
    <row r="4283" spans="2:11">
      <c r="B4283" s="137" t="s">
        <v>6549</v>
      </c>
      <c r="C4283" s="43" t="s">
        <v>2407</v>
      </c>
      <c r="D4283" s="46">
        <v>320</v>
      </c>
      <c r="E4283" s="24">
        <v>7201.5375000000004</v>
      </c>
      <c r="F4283" s="19">
        <f t="shared" si="198"/>
        <v>2304492</v>
      </c>
      <c r="G4283" s="119">
        <v>3120</v>
      </c>
      <c r="H4283" s="26">
        <v>98.760897435897434</v>
      </c>
      <c r="I4283" s="115">
        <f t="shared" si="199"/>
        <v>308134</v>
      </c>
      <c r="J4283" s="117">
        <v>2021</v>
      </c>
      <c r="K4283" s="139">
        <f t="shared" si="200"/>
        <v>2612626</v>
      </c>
    </row>
    <row r="4284" spans="2:11">
      <c r="B4284" s="137" t="s">
        <v>3948</v>
      </c>
      <c r="C4284" s="43" t="s">
        <v>3512</v>
      </c>
      <c r="D4284" s="46">
        <v>970</v>
      </c>
      <c r="E4284" s="24">
        <v>8068.2628865979377</v>
      </c>
      <c r="F4284" s="19">
        <f t="shared" si="198"/>
        <v>7826215</v>
      </c>
      <c r="G4284" s="119">
        <v>9458</v>
      </c>
      <c r="H4284" s="26">
        <v>770.50222034256717</v>
      </c>
      <c r="I4284" s="115">
        <f t="shared" si="199"/>
        <v>7287410</v>
      </c>
      <c r="J4284" s="117">
        <v>2021</v>
      </c>
      <c r="K4284" s="139">
        <f t="shared" si="200"/>
        <v>15113625</v>
      </c>
    </row>
    <row r="4285" spans="2:11">
      <c r="B4285" s="137" t="s">
        <v>6550</v>
      </c>
      <c r="C4285" s="43" t="s">
        <v>2407</v>
      </c>
      <c r="D4285" s="46">
        <v>1010</v>
      </c>
      <c r="E4285" s="24">
        <v>1953.6029702970297</v>
      </c>
      <c r="F4285" s="19">
        <f t="shared" si="198"/>
        <v>1973139</v>
      </c>
      <c r="G4285" s="119">
        <v>9847.5</v>
      </c>
      <c r="H4285" s="26">
        <v>234.12998222899213</v>
      </c>
      <c r="I4285" s="115">
        <f t="shared" si="199"/>
        <v>2305595</v>
      </c>
      <c r="J4285" s="117">
        <v>2021</v>
      </c>
      <c r="K4285" s="139">
        <f t="shared" si="200"/>
        <v>4278734</v>
      </c>
    </row>
    <row r="4286" spans="2:11">
      <c r="B4286" s="137" t="s">
        <v>3949</v>
      </c>
      <c r="C4286" s="43" t="s">
        <v>3512</v>
      </c>
      <c r="D4286" s="46">
        <v>240</v>
      </c>
      <c r="E4286" s="24">
        <v>8068.2624999999998</v>
      </c>
      <c r="F4286" s="19">
        <f t="shared" si="198"/>
        <v>1936383</v>
      </c>
      <c r="G4286" s="119">
        <v>2340</v>
      </c>
      <c r="H4286" s="26">
        <v>770.54316239316245</v>
      </c>
      <c r="I4286" s="115">
        <f t="shared" si="199"/>
        <v>1803071.0000000002</v>
      </c>
      <c r="J4286" s="117">
        <v>2021</v>
      </c>
      <c r="K4286" s="139">
        <f t="shared" si="200"/>
        <v>3739454</v>
      </c>
    </row>
    <row r="4287" spans="2:11">
      <c r="B4287" s="137" t="s">
        <v>6551</v>
      </c>
      <c r="C4287" s="43" t="s">
        <v>1028</v>
      </c>
      <c r="D4287" s="46">
        <v>440</v>
      </c>
      <c r="E4287" s="24">
        <v>5044.011363636364</v>
      </c>
      <c r="F4287" s="19">
        <f t="shared" si="198"/>
        <v>2219365</v>
      </c>
      <c r="G4287" s="119">
        <v>4290</v>
      </c>
      <c r="H4287" s="26">
        <v>690.01258741258744</v>
      </c>
      <c r="I4287" s="115">
        <f t="shared" si="199"/>
        <v>2960154</v>
      </c>
      <c r="J4287" s="117">
        <v>2021</v>
      </c>
      <c r="K4287" s="139">
        <f t="shared" si="200"/>
        <v>5179519</v>
      </c>
    </row>
    <row r="4288" spans="2:11">
      <c r="B4288" s="137" t="s">
        <v>3950</v>
      </c>
      <c r="C4288" s="43" t="s">
        <v>3512</v>
      </c>
      <c r="D4288" s="46">
        <v>1030</v>
      </c>
      <c r="E4288" s="24">
        <v>8068.2631067961165</v>
      </c>
      <c r="F4288" s="19">
        <f t="shared" si="198"/>
        <v>8310311</v>
      </c>
      <c r="G4288" s="119">
        <v>10043</v>
      </c>
      <c r="H4288" s="26">
        <v>770.50463009061036</v>
      </c>
      <c r="I4288" s="115">
        <f t="shared" si="199"/>
        <v>7738178</v>
      </c>
      <c r="J4288" s="117">
        <v>2021</v>
      </c>
      <c r="K4288" s="139">
        <f t="shared" si="200"/>
        <v>16048489</v>
      </c>
    </row>
    <row r="4289" spans="2:11">
      <c r="B4289" s="137" t="s">
        <v>6552</v>
      </c>
      <c r="C4289" s="43" t="s">
        <v>2297</v>
      </c>
      <c r="D4289" s="46">
        <v>110</v>
      </c>
      <c r="E4289" s="24">
        <v>15869.863636363636</v>
      </c>
      <c r="F4289" s="19">
        <f t="shared" si="198"/>
        <v>1745685</v>
      </c>
      <c r="G4289" s="119">
        <v>2145</v>
      </c>
      <c r="H4289" s="26">
        <v>1595.1454545454546</v>
      </c>
      <c r="I4289" s="115">
        <f t="shared" si="199"/>
        <v>3421587</v>
      </c>
      <c r="J4289" s="117">
        <v>2021</v>
      </c>
      <c r="K4289" s="139">
        <f t="shared" si="200"/>
        <v>5167272</v>
      </c>
    </row>
    <row r="4290" spans="2:11">
      <c r="B4290" s="137" t="s">
        <v>6553</v>
      </c>
      <c r="C4290" s="43" t="s">
        <v>2297</v>
      </c>
      <c r="D4290" s="46">
        <v>730</v>
      </c>
      <c r="E4290" s="24">
        <v>10065.994520547945</v>
      </c>
      <c r="F4290" s="19">
        <f t="shared" si="198"/>
        <v>7348176</v>
      </c>
      <c r="G4290" s="119">
        <v>14235</v>
      </c>
      <c r="H4290" s="26">
        <v>934.34401123990165</v>
      </c>
      <c r="I4290" s="115">
        <f t="shared" si="199"/>
        <v>13300387</v>
      </c>
      <c r="J4290" s="117">
        <v>2021</v>
      </c>
      <c r="K4290" s="139">
        <f t="shared" si="200"/>
        <v>20648563</v>
      </c>
    </row>
    <row r="4291" spans="2:11">
      <c r="B4291" s="137" t="s">
        <v>6554</v>
      </c>
      <c r="C4291" s="43" t="s">
        <v>2297</v>
      </c>
      <c r="D4291" s="46">
        <v>480</v>
      </c>
      <c r="E4291" s="24">
        <v>19779.508333333335</v>
      </c>
      <c r="F4291" s="19">
        <f t="shared" si="198"/>
        <v>9494164</v>
      </c>
      <c r="G4291" s="119">
        <v>4680</v>
      </c>
      <c r="H4291" s="26">
        <v>1860.5613247863248</v>
      </c>
      <c r="I4291" s="115">
        <f t="shared" si="199"/>
        <v>8707427</v>
      </c>
      <c r="J4291" s="117">
        <v>2021</v>
      </c>
      <c r="K4291" s="139">
        <f t="shared" si="200"/>
        <v>18201591</v>
      </c>
    </row>
    <row r="4292" spans="2:11">
      <c r="B4292" s="137" t="s">
        <v>6555</v>
      </c>
      <c r="C4292" s="43" t="s">
        <v>2297</v>
      </c>
      <c r="D4292" s="46">
        <v>110</v>
      </c>
      <c r="E4292" s="24">
        <v>15869.863636363636</v>
      </c>
      <c r="F4292" s="19">
        <f t="shared" si="198"/>
        <v>1745685</v>
      </c>
      <c r="G4292" s="119">
        <v>2145</v>
      </c>
      <c r="H4292" s="26">
        <v>1595.1454545454546</v>
      </c>
      <c r="I4292" s="115">
        <f t="shared" si="199"/>
        <v>3421587</v>
      </c>
      <c r="J4292" s="117">
        <v>2021</v>
      </c>
      <c r="K4292" s="139">
        <f t="shared" si="200"/>
        <v>5167272</v>
      </c>
    </row>
    <row r="4293" spans="2:11">
      <c r="B4293" s="137" t="s">
        <v>3951</v>
      </c>
      <c r="C4293" s="43" t="s">
        <v>3512</v>
      </c>
      <c r="D4293" s="46">
        <v>400</v>
      </c>
      <c r="E4293" s="24">
        <v>8068.2624999999998</v>
      </c>
      <c r="F4293" s="19">
        <f t="shared" si="198"/>
        <v>3227305</v>
      </c>
      <c r="G4293" s="119">
        <v>3900</v>
      </c>
      <c r="H4293" s="26">
        <v>770.54307692307691</v>
      </c>
      <c r="I4293" s="115">
        <f t="shared" si="199"/>
        <v>3005118</v>
      </c>
      <c r="J4293" s="117">
        <v>2021</v>
      </c>
      <c r="K4293" s="139">
        <f t="shared" si="200"/>
        <v>6232423</v>
      </c>
    </row>
    <row r="4294" spans="2:11">
      <c r="B4294" s="137" t="s">
        <v>3952</v>
      </c>
      <c r="C4294" s="43" t="s">
        <v>3512</v>
      </c>
      <c r="D4294" s="46">
        <v>110</v>
      </c>
      <c r="E4294" s="24">
        <v>8068.2636363636366</v>
      </c>
      <c r="F4294" s="19">
        <f t="shared" si="198"/>
        <v>887509</v>
      </c>
      <c r="G4294" s="119">
        <v>1073</v>
      </c>
      <c r="H4294" s="26">
        <v>770.1835973904939</v>
      </c>
      <c r="I4294" s="115">
        <f t="shared" si="199"/>
        <v>826407</v>
      </c>
      <c r="J4294" s="117">
        <v>2021</v>
      </c>
      <c r="K4294" s="139">
        <f t="shared" si="200"/>
        <v>1713916</v>
      </c>
    </row>
    <row r="4295" spans="2:11">
      <c r="B4295" s="137" t="s">
        <v>6556</v>
      </c>
      <c r="C4295" s="43" t="s">
        <v>1714</v>
      </c>
      <c r="D4295" s="46">
        <v>170</v>
      </c>
      <c r="E4295" s="24">
        <v>10532.052941176471</v>
      </c>
      <c r="F4295" s="19">
        <f t="shared" si="198"/>
        <v>1790449</v>
      </c>
      <c r="G4295" s="119">
        <v>3672</v>
      </c>
      <c r="H4295" s="26">
        <v>754.85947712418306</v>
      </c>
      <c r="I4295" s="115">
        <f t="shared" si="199"/>
        <v>2771844</v>
      </c>
      <c r="J4295" s="117">
        <v>2021</v>
      </c>
      <c r="K4295" s="139">
        <f t="shared" si="200"/>
        <v>4562293</v>
      </c>
    </row>
    <row r="4296" spans="2:11">
      <c r="B4296" s="137" t="s">
        <v>10128</v>
      </c>
      <c r="C4296" s="43" t="s">
        <v>3512</v>
      </c>
      <c r="D4296" s="46">
        <v>300</v>
      </c>
      <c r="E4296" s="24">
        <v>15690.303333333333</v>
      </c>
      <c r="F4296" s="19">
        <f t="shared" si="198"/>
        <v>4707091</v>
      </c>
      <c r="G4296" s="119">
        <v>6480</v>
      </c>
      <c r="H4296" s="26">
        <v>0</v>
      </c>
      <c r="I4296" s="115">
        <f t="shared" si="199"/>
        <v>0</v>
      </c>
      <c r="J4296" s="117">
        <v>2021</v>
      </c>
      <c r="K4296" s="139">
        <f t="shared" si="200"/>
        <v>4707091</v>
      </c>
    </row>
    <row r="4297" spans="2:11">
      <c r="B4297" s="137" t="s">
        <v>6557</v>
      </c>
      <c r="C4297" s="43" t="s">
        <v>2502</v>
      </c>
      <c r="D4297" s="46">
        <v>240</v>
      </c>
      <c r="E4297" s="24">
        <v>34789.183333333334</v>
      </c>
      <c r="F4297" s="19">
        <f t="shared" si="198"/>
        <v>8349404</v>
      </c>
      <c r="G4297" s="119">
        <v>13176</v>
      </c>
      <c r="H4297" s="26">
        <v>0</v>
      </c>
      <c r="I4297" s="115">
        <f t="shared" si="199"/>
        <v>0</v>
      </c>
      <c r="J4297" s="117">
        <v>2021</v>
      </c>
      <c r="K4297" s="139">
        <f t="shared" si="200"/>
        <v>8349404</v>
      </c>
    </row>
    <row r="4298" spans="2:11">
      <c r="B4298" s="137" t="s">
        <v>10129</v>
      </c>
      <c r="C4298" s="43" t="s">
        <v>2649</v>
      </c>
      <c r="D4298" s="46">
        <v>330</v>
      </c>
      <c r="E4298" s="24">
        <v>798.469696969697</v>
      </c>
      <c r="F4298" s="19">
        <f t="shared" si="198"/>
        <v>263495</v>
      </c>
      <c r="G4298" s="119">
        <v>14256</v>
      </c>
      <c r="H4298" s="26">
        <v>0</v>
      </c>
      <c r="I4298" s="115">
        <f t="shared" si="199"/>
        <v>0</v>
      </c>
      <c r="J4298" s="117">
        <v>2021</v>
      </c>
      <c r="K4298" s="139">
        <f t="shared" si="200"/>
        <v>263495</v>
      </c>
    </row>
    <row r="4299" spans="2:11">
      <c r="B4299" s="137" t="s">
        <v>3953</v>
      </c>
      <c r="C4299" s="43" t="s">
        <v>3512</v>
      </c>
      <c r="D4299" s="46">
        <v>330</v>
      </c>
      <c r="E4299" s="24">
        <v>5495.0969696969696</v>
      </c>
      <c r="F4299" s="19">
        <f t="shared" si="198"/>
        <v>1813382</v>
      </c>
      <c r="G4299" s="119">
        <v>18117</v>
      </c>
      <c r="H4299" s="26">
        <v>211.18253573991279</v>
      </c>
      <c r="I4299" s="115">
        <f t="shared" si="199"/>
        <v>3825994</v>
      </c>
      <c r="J4299" s="117">
        <v>2021</v>
      </c>
      <c r="K4299" s="139">
        <f t="shared" si="200"/>
        <v>5639376</v>
      </c>
    </row>
    <row r="4300" spans="2:11">
      <c r="B4300" s="137" t="s">
        <v>10130</v>
      </c>
      <c r="C4300" s="43" t="s">
        <v>2649</v>
      </c>
      <c r="D4300" s="46">
        <v>330</v>
      </c>
      <c r="E4300" s="24">
        <v>798.469696969697</v>
      </c>
      <c r="F4300" s="19">
        <f t="shared" ref="F4300:F4363" si="201">IFERROR(D4300*E4300,0)</f>
        <v>263495</v>
      </c>
      <c r="G4300" s="119">
        <v>14256</v>
      </c>
      <c r="H4300" s="26">
        <v>0</v>
      </c>
      <c r="I4300" s="115">
        <f t="shared" ref="I4300:I4363" si="202">IFERROR(G4300*H4300,"")</f>
        <v>0</v>
      </c>
      <c r="J4300" s="117">
        <v>2021</v>
      </c>
      <c r="K4300" s="139">
        <f t="shared" ref="K4300:K4363" si="203">IFERROR(ROUND((F4300+I4300),0),0)</f>
        <v>263495</v>
      </c>
    </row>
    <row r="4301" spans="2:11">
      <c r="B4301" s="137" t="s">
        <v>10131</v>
      </c>
      <c r="C4301" s="43" t="s">
        <v>2649</v>
      </c>
      <c r="D4301" s="46">
        <v>320</v>
      </c>
      <c r="E4301" s="24">
        <v>1532.8031249999999</v>
      </c>
      <c r="F4301" s="19">
        <f t="shared" si="201"/>
        <v>490497</v>
      </c>
      <c r="G4301" s="119">
        <v>13824</v>
      </c>
      <c r="H4301" s="26">
        <v>0</v>
      </c>
      <c r="I4301" s="115">
        <f t="shared" si="202"/>
        <v>0</v>
      </c>
      <c r="J4301" s="117">
        <v>2021</v>
      </c>
      <c r="K4301" s="139">
        <f t="shared" si="203"/>
        <v>490497</v>
      </c>
    </row>
    <row r="4302" spans="2:11">
      <c r="B4302" s="137" t="s">
        <v>10132</v>
      </c>
      <c r="C4302" s="43" t="s">
        <v>2649</v>
      </c>
      <c r="D4302" s="46">
        <v>320</v>
      </c>
      <c r="E4302" s="24">
        <v>1532.8031249999999</v>
      </c>
      <c r="F4302" s="19">
        <f t="shared" si="201"/>
        <v>490497</v>
      </c>
      <c r="G4302" s="119">
        <v>13824</v>
      </c>
      <c r="H4302" s="26">
        <v>0</v>
      </c>
      <c r="I4302" s="115">
        <f t="shared" si="202"/>
        <v>0</v>
      </c>
      <c r="J4302" s="117">
        <v>2021</v>
      </c>
      <c r="K4302" s="139">
        <f t="shared" si="203"/>
        <v>490497</v>
      </c>
    </row>
    <row r="4303" spans="2:11">
      <c r="B4303" s="137" t="s">
        <v>10133</v>
      </c>
      <c r="C4303" s="43" t="s">
        <v>2649</v>
      </c>
      <c r="D4303" s="46">
        <v>180</v>
      </c>
      <c r="E4303" s="24">
        <v>1591.161111111111</v>
      </c>
      <c r="F4303" s="19">
        <f t="shared" si="201"/>
        <v>286409</v>
      </c>
      <c r="G4303" s="119">
        <v>7776</v>
      </c>
      <c r="H4303" s="26">
        <v>0</v>
      </c>
      <c r="I4303" s="115">
        <f t="shared" si="202"/>
        <v>0</v>
      </c>
      <c r="J4303" s="117">
        <v>2021</v>
      </c>
      <c r="K4303" s="139">
        <f t="shared" si="203"/>
        <v>286409</v>
      </c>
    </row>
    <row r="4304" spans="2:11">
      <c r="B4304" s="137" t="s">
        <v>10134</v>
      </c>
      <c r="C4304" s="43" t="s">
        <v>2649</v>
      </c>
      <c r="D4304" s="46">
        <v>180</v>
      </c>
      <c r="E4304" s="24">
        <v>1591.161111111111</v>
      </c>
      <c r="F4304" s="19">
        <f t="shared" si="201"/>
        <v>286409</v>
      </c>
      <c r="G4304" s="119">
        <v>7776</v>
      </c>
      <c r="H4304" s="26">
        <v>0</v>
      </c>
      <c r="I4304" s="115">
        <f t="shared" si="202"/>
        <v>0</v>
      </c>
      <c r="J4304" s="117">
        <v>2021</v>
      </c>
      <c r="K4304" s="139">
        <f t="shared" si="203"/>
        <v>286409</v>
      </c>
    </row>
    <row r="4305" spans="2:11">
      <c r="B4305" s="137" t="s">
        <v>6558</v>
      </c>
      <c r="C4305" s="43" t="s">
        <v>2649</v>
      </c>
      <c r="D4305" s="46">
        <v>200</v>
      </c>
      <c r="E4305" s="24">
        <v>7931.01</v>
      </c>
      <c r="F4305" s="19">
        <f t="shared" si="201"/>
        <v>1586202</v>
      </c>
      <c r="G4305" s="119">
        <v>6480</v>
      </c>
      <c r="H4305" s="26">
        <v>0</v>
      </c>
      <c r="I4305" s="115">
        <f t="shared" si="202"/>
        <v>0</v>
      </c>
      <c r="J4305" s="117">
        <v>2021</v>
      </c>
      <c r="K4305" s="139">
        <f t="shared" si="203"/>
        <v>1586202</v>
      </c>
    </row>
    <row r="4306" spans="2:11">
      <c r="B4306" s="137" t="s">
        <v>6559</v>
      </c>
      <c r="C4306" s="43" t="s">
        <v>3512</v>
      </c>
      <c r="D4306" s="46">
        <v>260</v>
      </c>
      <c r="E4306" s="24">
        <v>15808.061538461538</v>
      </c>
      <c r="F4306" s="19">
        <f t="shared" si="201"/>
        <v>4110096</v>
      </c>
      <c r="G4306" s="119">
        <v>3848</v>
      </c>
      <c r="H4306" s="26">
        <v>0</v>
      </c>
      <c r="I4306" s="115">
        <f t="shared" si="202"/>
        <v>0</v>
      </c>
      <c r="J4306" s="117">
        <v>2021</v>
      </c>
      <c r="K4306" s="139">
        <f t="shared" si="203"/>
        <v>4110096</v>
      </c>
    </row>
    <row r="4307" spans="2:11">
      <c r="B4307" s="137" t="s">
        <v>10135</v>
      </c>
      <c r="C4307" s="43" t="s">
        <v>2649</v>
      </c>
      <c r="D4307" s="46">
        <v>200</v>
      </c>
      <c r="E4307" s="24">
        <v>7931.01</v>
      </c>
      <c r="F4307" s="19">
        <f t="shared" si="201"/>
        <v>1586202</v>
      </c>
      <c r="G4307" s="119">
        <v>8640</v>
      </c>
      <c r="H4307" s="26">
        <v>0</v>
      </c>
      <c r="I4307" s="115">
        <f t="shared" si="202"/>
        <v>0</v>
      </c>
      <c r="J4307" s="117">
        <v>2021</v>
      </c>
      <c r="K4307" s="139">
        <f t="shared" si="203"/>
        <v>1586202</v>
      </c>
    </row>
    <row r="4308" spans="2:11">
      <c r="B4308" s="137" t="s">
        <v>6560</v>
      </c>
      <c r="C4308" s="43" t="s">
        <v>706</v>
      </c>
      <c r="D4308" s="46">
        <v>340</v>
      </c>
      <c r="E4308" s="24">
        <v>1528.8058823529411</v>
      </c>
      <c r="F4308" s="19">
        <f t="shared" si="201"/>
        <v>519794</v>
      </c>
      <c r="G4308" s="119">
        <v>11016</v>
      </c>
      <c r="H4308" s="26">
        <v>0</v>
      </c>
      <c r="I4308" s="115">
        <f t="shared" si="202"/>
        <v>0</v>
      </c>
      <c r="J4308" s="117">
        <v>2021</v>
      </c>
      <c r="K4308" s="139">
        <f t="shared" si="203"/>
        <v>519794</v>
      </c>
    </row>
    <row r="4309" spans="2:11">
      <c r="B4309" s="137" t="s">
        <v>3954</v>
      </c>
      <c r="C4309" s="43" t="s">
        <v>3512</v>
      </c>
      <c r="D4309" s="46">
        <v>170</v>
      </c>
      <c r="E4309" s="24">
        <v>19566.535294117646</v>
      </c>
      <c r="F4309" s="19">
        <f t="shared" si="201"/>
        <v>3326311</v>
      </c>
      <c r="G4309" s="119">
        <v>4616</v>
      </c>
      <c r="H4309" s="26">
        <v>831.50216637781625</v>
      </c>
      <c r="I4309" s="115">
        <f t="shared" si="202"/>
        <v>3838214</v>
      </c>
      <c r="J4309" s="117">
        <v>2021</v>
      </c>
      <c r="K4309" s="139">
        <f t="shared" si="203"/>
        <v>7164525</v>
      </c>
    </row>
    <row r="4310" spans="2:11">
      <c r="B4310" s="137" t="s">
        <v>6561</v>
      </c>
      <c r="C4310" s="43" t="s">
        <v>1619</v>
      </c>
      <c r="D4310" s="46">
        <v>60</v>
      </c>
      <c r="E4310" s="24">
        <v>134175.78333333333</v>
      </c>
      <c r="F4310" s="19">
        <f t="shared" si="201"/>
        <v>8050547</v>
      </c>
      <c r="G4310" s="119">
        <v>1629</v>
      </c>
      <c r="H4310" s="26">
        <v>0</v>
      </c>
      <c r="I4310" s="115">
        <f t="shared" si="202"/>
        <v>0</v>
      </c>
      <c r="J4310" s="117">
        <v>2021</v>
      </c>
      <c r="K4310" s="139">
        <f t="shared" si="203"/>
        <v>8050547</v>
      </c>
    </row>
    <row r="4311" spans="2:11">
      <c r="B4311" s="137" t="s">
        <v>10136</v>
      </c>
      <c r="C4311" s="43" t="s">
        <v>706</v>
      </c>
      <c r="D4311" s="46">
        <v>340</v>
      </c>
      <c r="E4311" s="24">
        <v>1528.8058823529411</v>
      </c>
      <c r="F4311" s="19">
        <f t="shared" si="201"/>
        <v>519794</v>
      </c>
      <c r="G4311" s="119">
        <v>14688</v>
      </c>
      <c r="H4311" s="26">
        <v>0</v>
      </c>
      <c r="I4311" s="115">
        <f t="shared" si="202"/>
        <v>0</v>
      </c>
      <c r="J4311" s="117">
        <v>2021</v>
      </c>
      <c r="K4311" s="139">
        <f t="shared" si="203"/>
        <v>519794</v>
      </c>
    </row>
    <row r="4312" spans="2:11">
      <c r="B4312" s="137" t="s">
        <v>6562</v>
      </c>
      <c r="C4312" s="43" t="s">
        <v>706</v>
      </c>
      <c r="D4312" s="46">
        <v>290</v>
      </c>
      <c r="E4312" s="24">
        <v>583.23793103448281</v>
      </c>
      <c r="F4312" s="19">
        <f t="shared" si="201"/>
        <v>169139.00000000003</v>
      </c>
      <c r="G4312" s="119">
        <v>15921</v>
      </c>
      <c r="H4312" s="26">
        <v>0</v>
      </c>
      <c r="I4312" s="115">
        <f t="shared" si="202"/>
        <v>0</v>
      </c>
      <c r="J4312" s="117">
        <v>2021</v>
      </c>
      <c r="K4312" s="139">
        <f t="shared" si="203"/>
        <v>169139</v>
      </c>
    </row>
    <row r="4313" spans="2:11">
      <c r="B4313" s="137" t="s">
        <v>3955</v>
      </c>
      <c r="C4313" s="43" t="s">
        <v>3512</v>
      </c>
      <c r="D4313" s="46">
        <v>80</v>
      </c>
      <c r="E4313" s="24">
        <v>19620.224999999999</v>
      </c>
      <c r="F4313" s="19">
        <f t="shared" si="201"/>
        <v>1569618</v>
      </c>
      <c r="G4313" s="119">
        <v>5856</v>
      </c>
      <c r="H4313" s="26">
        <v>391.13695355191254</v>
      </c>
      <c r="I4313" s="115">
        <f t="shared" si="202"/>
        <v>2290498</v>
      </c>
      <c r="J4313" s="117">
        <v>2021</v>
      </c>
      <c r="K4313" s="139">
        <f t="shared" si="203"/>
        <v>3860116</v>
      </c>
    </row>
    <row r="4314" spans="2:11">
      <c r="B4314" s="137" t="s">
        <v>6563</v>
      </c>
      <c r="C4314" s="43" t="s">
        <v>1313</v>
      </c>
      <c r="D4314" s="46">
        <v>50</v>
      </c>
      <c r="E4314" s="24">
        <v>19130.939999999999</v>
      </c>
      <c r="F4314" s="19">
        <f t="shared" si="201"/>
        <v>956546.99999999988</v>
      </c>
      <c r="G4314" s="119">
        <v>2745</v>
      </c>
      <c r="H4314" s="26">
        <v>1451.7056466302367</v>
      </c>
      <c r="I4314" s="115">
        <f t="shared" si="202"/>
        <v>3984932</v>
      </c>
      <c r="J4314" s="117">
        <v>2021</v>
      </c>
      <c r="K4314" s="139">
        <f t="shared" si="203"/>
        <v>4941479</v>
      </c>
    </row>
    <row r="4315" spans="2:11">
      <c r="B4315" s="137" t="s">
        <v>3956</v>
      </c>
      <c r="C4315" s="43" t="s">
        <v>3512</v>
      </c>
      <c r="D4315" s="46">
        <v>520</v>
      </c>
      <c r="E4315" s="24">
        <v>3663.398076923077</v>
      </c>
      <c r="F4315" s="19">
        <f t="shared" si="201"/>
        <v>1904967</v>
      </c>
      <c r="G4315" s="119">
        <v>19032</v>
      </c>
      <c r="H4315" s="26">
        <v>211.18253467843633</v>
      </c>
      <c r="I4315" s="115">
        <f t="shared" si="202"/>
        <v>4019226</v>
      </c>
      <c r="J4315" s="117">
        <v>2021</v>
      </c>
      <c r="K4315" s="139">
        <f t="shared" si="203"/>
        <v>5924193</v>
      </c>
    </row>
    <row r="4316" spans="2:11">
      <c r="B4316" s="137" t="s">
        <v>6564</v>
      </c>
      <c r="C4316" s="43" t="s">
        <v>1657</v>
      </c>
      <c r="D4316" s="46">
        <v>210</v>
      </c>
      <c r="E4316" s="24">
        <v>7907.0476190476193</v>
      </c>
      <c r="F4316" s="19">
        <f t="shared" si="201"/>
        <v>1660480</v>
      </c>
      <c r="G4316" s="119">
        <v>3843</v>
      </c>
      <c r="H4316" s="26">
        <v>2436.7345823575333</v>
      </c>
      <c r="I4316" s="115">
        <f t="shared" si="202"/>
        <v>9364371</v>
      </c>
      <c r="J4316" s="117">
        <v>2021</v>
      </c>
      <c r="K4316" s="139">
        <f t="shared" si="203"/>
        <v>11024851</v>
      </c>
    </row>
    <row r="4317" spans="2:11">
      <c r="B4317" s="137" t="s">
        <v>6565</v>
      </c>
      <c r="C4317" s="43" t="s">
        <v>3512</v>
      </c>
      <c r="D4317" s="46">
        <v>290</v>
      </c>
      <c r="E4317" s="24">
        <v>5321.1896551724139</v>
      </c>
      <c r="F4317" s="19">
        <f t="shared" si="201"/>
        <v>1543145</v>
      </c>
      <c r="G4317" s="119">
        <v>6264</v>
      </c>
      <c r="H4317" s="26">
        <v>0</v>
      </c>
      <c r="I4317" s="115">
        <f t="shared" si="202"/>
        <v>0</v>
      </c>
      <c r="J4317" s="117">
        <v>2021</v>
      </c>
      <c r="K4317" s="139">
        <f t="shared" si="203"/>
        <v>1543145</v>
      </c>
    </row>
    <row r="4318" spans="2:11">
      <c r="B4318" s="137" t="s">
        <v>3957</v>
      </c>
      <c r="C4318" s="43" t="s">
        <v>3512</v>
      </c>
      <c r="D4318" s="46">
        <v>520</v>
      </c>
      <c r="E4318" s="24">
        <v>3663.398076923077</v>
      </c>
      <c r="F4318" s="19">
        <f t="shared" si="201"/>
        <v>1904967</v>
      </c>
      <c r="G4318" s="119">
        <v>19032</v>
      </c>
      <c r="H4318" s="26">
        <v>211.18253467843633</v>
      </c>
      <c r="I4318" s="115">
        <f t="shared" si="202"/>
        <v>4019226</v>
      </c>
      <c r="J4318" s="117">
        <v>2021</v>
      </c>
      <c r="K4318" s="139">
        <f t="shared" si="203"/>
        <v>5924193</v>
      </c>
    </row>
    <row r="4319" spans="2:11">
      <c r="B4319" s="137" t="s">
        <v>6566</v>
      </c>
      <c r="C4319" s="43" t="s">
        <v>3512</v>
      </c>
      <c r="D4319" s="46">
        <v>80</v>
      </c>
      <c r="E4319" s="24">
        <v>18690.537499999999</v>
      </c>
      <c r="F4319" s="19">
        <f t="shared" si="201"/>
        <v>1495243</v>
      </c>
      <c r="G4319" s="119">
        <v>2928</v>
      </c>
      <c r="H4319" s="26">
        <v>0</v>
      </c>
      <c r="I4319" s="115">
        <f t="shared" si="202"/>
        <v>0</v>
      </c>
      <c r="J4319" s="117">
        <v>2021</v>
      </c>
      <c r="K4319" s="139">
        <f t="shared" si="203"/>
        <v>1495243</v>
      </c>
    </row>
    <row r="4320" spans="2:11">
      <c r="B4320" s="137" t="s">
        <v>3958</v>
      </c>
      <c r="C4320" s="43" t="s">
        <v>3512</v>
      </c>
      <c r="D4320" s="46">
        <v>110</v>
      </c>
      <c r="E4320" s="24">
        <v>5622.454545454545</v>
      </c>
      <c r="F4320" s="19">
        <f t="shared" si="201"/>
        <v>618470</v>
      </c>
      <c r="G4320" s="119">
        <v>2013</v>
      </c>
      <c r="H4320" s="26">
        <v>391.1371087928465</v>
      </c>
      <c r="I4320" s="115">
        <f t="shared" si="202"/>
        <v>787359</v>
      </c>
      <c r="J4320" s="117">
        <v>2021</v>
      </c>
      <c r="K4320" s="139">
        <f t="shared" si="203"/>
        <v>1405829</v>
      </c>
    </row>
    <row r="4321" spans="2:11">
      <c r="B4321" s="137" t="s">
        <v>6567</v>
      </c>
      <c r="C4321" s="43" t="s">
        <v>1657</v>
      </c>
      <c r="D4321" s="46">
        <v>270</v>
      </c>
      <c r="E4321" s="24">
        <v>16001.788888888888</v>
      </c>
      <c r="F4321" s="19">
        <f t="shared" si="201"/>
        <v>4320483</v>
      </c>
      <c r="G4321" s="119">
        <v>7330.5</v>
      </c>
      <c r="H4321" s="26">
        <v>749.25366618920941</v>
      </c>
      <c r="I4321" s="115">
        <f t="shared" si="202"/>
        <v>5492404</v>
      </c>
      <c r="J4321" s="117">
        <v>2021</v>
      </c>
      <c r="K4321" s="139">
        <f t="shared" si="203"/>
        <v>9812887</v>
      </c>
    </row>
    <row r="4322" spans="2:11">
      <c r="B4322" s="137" t="s">
        <v>6568</v>
      </c>
      <c r="C4322" s="43" t="s">
        <v>3512</v>
      </c>
      <c r="D4322" s="46">
        <v>290</v>
      </c>
      <c r="E4322" s="24">
        <v>5321.1896551724139</v>
      </c>
      <c r="F4322" s="19">
        <f t="shared" si="201"/>
        <v>1543145</v>
      </c>
      <c r="G4322" s="119">
        <v>6264</v>
      </c>
      <c r="H4322" s="26">
        <v>0</v>
      </c>
      <c r="I4322" s="115">
        <f t="shared" si="202"/>
        <v>0</v>
      </c>
      <c r="J4322" s="117">
        <v>2021</v>
      </c>
      <c r="K4322" s="139">
        <f t="shared" si="203"/>
        <v>1543145</v>
      </c>
    </row>
    <row r="4323" spans="2:11">
      <c r="B4323" s="137" t="s">
        <v>6569</v>
      </c>
      <c r="C4323" s="43" t="s">
        <v>3512</v>
      </c>
      <c r="D4323" s="46">
        <v>400</v>
      </c>
      <c r="E4323" s="24">
        <v>5555.3225000000002</v>
      </c>
      <c r="F4323" s="19">
        <f t="shared" si="201"/>
        <v>2222129</v>
      </c>
      <c r="G4323" s="119">
        <v>8640</v>
      </c>
      <c r="H4323" s="26">
        <v>0</v>
      </c>
      <c r="I4323" s="115">
        <f t="shared" si="202"/>
        <v>0</v>
      </c>
      <c r="J4323" s="117">
        <v>2021</v>
      </c>
      <c r="K4323" s="139">
        <f t="shared" si="203"/>
        <v>2222129</v>
      </c>
    </row>
    <row r="4324" spans="2:11">
      <c r="B4324" s="137" t="s">
        <v>3959</v>
      </c>
      <c r="C4324" s="43" t="s">
        <v>3512</v>
      </c>
      <c r="D4324" s="46">
        <v>230</v>
      </c>
      <c r="E4324" s="24">
        <v>6522.1782608695648</v>
      </c>
      <c r="F4324" s="19">
        <f t="shared" si="201"/>
        <v>1500101</v>
      </c>
      <c r="G4324" s="119">
        <v>2082</v>
      </c>
      <c r="H4324" s="26">
        <v>831.39241114313165</v>
      </c>
      <c r="I4324" s="115">
        <f t="shared" si="202"/>
        <v>1730959</v>
      </c>
      <c r="J4324" s="117">
        <v>2021</v>
      </c>
      <c r="K4324" s="139">
        <f t="shared" si="203"/>
        <v>3231060</v>
      </c>
    </row>
    <row r="4325" spans="2:11">
      <c r="B4325" s="137" t="s">
        <v>6570</v>
      </c>
      <c r="C4325" s="43" t="s">
        <v>1272</v>
      </c>
      <c r="D4325" s="46">
        <v>60</v>
      </c>
      <c r="E4325" s="24">
        <v>1614.6833333333334</v>
      </c>
      <c r="F4325" s="19">
        <f t="shared" si="201"/>
        <v>96881</v>
      </c>
      <c r="G4325" s="119">
        <v>543</v>
      </c>
      <c r="H4325" s="26">
        <v>456.17127071823205</v>
      </c>
      <c r="I4325" s="115">
        <f t="shared" si="202"/>
        <v>247701</v>
      </c>
      <c r="J4325" s="117">
        <v>2021</v>
      </c>
      <c r="K4325" s="139">
        <f t="shared" si="203"/>
        <v>344582</v>
      </c>
    </row>
    <row r="4326" spans="2:11">
      <c r="B4326" s="137" t="s">
        <v>6571</v>
      </c>
      <c r="C4326" s="43" t="s">
        <v>1272</v>
      </c>
      <c r="D4326" s="46">
        <v>180</v>
      </c>
      <c r="E4326" s="24">
        <v>12375.361111111111</v>
      </c>
      <c r="F4326" s="19">
        <f t="shared" si="201"/>
        <v>2227565</v>
      </c>
      <c r="G4326" s="119">
        <v>1629</v>
      </c>
      <c r="H4326" s="26">
        <v>2102.7108655616944</v>
      </c>
      <c r="I4326" s="115">
        <f t="shared" si="202"/>
        <v>3425316</v>
      </c>
      <c r="J4326" s="117">
        <v>2021</v>
      </c>
      <c r="K4326" s="139">
        <f t="shared" si="203"/>
        <v>5652881</v>
      </c>
    </row>
    <row r="4327" spans="2:11">
      <c r="B4327" s="137" t="s">
        <v>6572</v>
      </c>
      <c r="C4327" s="43" t="s">
        <v>3512</v>
      </c>
      <c r="D4327" s="46">
        <v>100</v>
      </c>
      <c r="E4327" s="24">
        <v>15222.58</v>
      </c>
      <c r="F4327" s="19">
        <f t="shared" si="201"/>
        <v>1522258</v>
      </c>
      <c r="G4327" s="119">
        <v>905</v>
      </c>
      <c r="H4327" s="26">
        <v>0</v>
      </c>
      <c r="I4327" s="115">
        <f t="shared" si="202"/>
        <v>0</v>
      </c>
      <c r="J4327" s="117">
        <v>2021</v>
      </c>
      <c r="K4327" s="139">
        <f t="shared" si="203"/>
        <v>1522258</v>
      </c>
    </row>
    <row r="4328" spans="2:11">
      <c r="B4328" s="137" t="s">
        <v>6573</v>
      </c>
      <c r="C4328" s="43" t="s">
        <v>1272</v>
      </c>
      <c r="D4328" s="46">
        <v>50</v>
      </c>
      <c r="E4328" s="24">
        <v>3534.02</v>
      </c>
      <c r="F4328" s="19">
        <f t="shared" si="201"/>
        <v>176701</v>
      </c>
      <c r="G4328" s="119">
        <v>452.5</v>
      </c>
      <c r="H4328" s="26">
        <v>1477.9712707182321</v>
      </c>
      <c r="I4328" s="115">
        <f t="shared" si="202"/>
        <v>668782</v>
      </c>
      <c r="J4328" s="117">
        <v>2021</v>
      </c>
      <c r="K4328" s="139">
        <f t="shared" si="203"/>
        <v>845483</v>
      </c>
    </row>
    <row r="4329" spans="2:11">
      <c r="B4329" s="137" t="s">
        <v>6574</v>
      </c>
      <c r="C4329" s="43" t="s">
        <v>3512</v>
      </c>
      <c r="D4329" s="46">
        <v>230</v>
      </c>
      <c r="E4329" s="24">
        <v>7514.4478260869564</v>
      </c>
      <c r="F4329" s="19">
        <f t="shared" si="201"/>
        <v>1728323</v>
      </c>
      <c r="G4329" s="119">
        <v>4968</v>
      </c>
      <c r="H4329" s="26">
        <v>0</v>
      </c>
      <c r="I4329" s="115">
        <f t="shared" si="202"/>
        <v>0</v>
      </c>
      <c r="J4329" s="117">
        <v>2021</v>
      </c>
      <c r="K4329" s="139">
        <f t="shared" si="203"/>
        <v>1728323</v>
      </c>
    </row>
    <row r="4330" spans="2:11">
      <c r="B4330" s="137" t="s">
        <v>6575</v>
      </c>
      <c r="C4330" s="43" t="s">
        <v>3512</v>
      </c>
      <c r="D4330" s="46">
        <v>400</v>
      </c>
      <c r="E4330" s="24">
        <v>5555.3225000000002</v>
      </c>
      <c r="F4330" s="19">
        <f t="shared" si="201"/>
        <v>2222129</v>
      </c>
      <c r="G4330" s="119">
        <v>8640</v>
      </c>
      <c r="H4330" s="26">
        <v>0</v>
      </c>
      <c r="I4330" s="115">
        <f t="shared" si="202"/>
        <v>0</v>
      </c>
      <c r="J4330" s="117">
        <v>2021</v>
      </c>
      <c r="K4330" s="139">
        <f t="shared" si="203"/>
        <v>2222129</v>
      </c>
    </row>
    <row r="4331" spans="2:11">
      <c r="B4331" s="137" t="s">
        <v>3960</v>
      </c>
      <c r="C4331" s="43" t="s">
        <v>3512</v>
      </c>
      <c r="D4331" s="46">
        <v>210</v>
      </c>
      <c r="E4331" s="24">
        <v>6522.1761904761906</v>
      </c>
      <c r="F4331" s="19">
        <f t="shared" si="201"/>
        <v>1369657</v>
      </c>
      <c r="G4331" s="119">
        <v>3108</v>
      </c>
      <c r="H4331" s="26">
        <v>508.50740025740026</v>
      </c>
      <c r="I4331" s="115">
        <f t="shared" si="202"/>
        <v>1580441</v>
      </c>
      <c r="J4331" s="117">
        <v>2021</v>
      </c>
      <c r="K4331" s="139">
        <f t="shared" si="203"/>
        <v>2950098</v>
      </c>
    </row>
    <row r="4332" spans="2:11">
      <c r="B4332" s="137" t="s">
        <v>6576</v>
      </c>
      <c r="C4332" s="43" t="s">
        <v>1292</v>
      </c>
      <c r="D4332" s="46">
        <v>130</v>
      </c>
      <c r="E4332" s="24">
        <v>24043.415384615386</v>
      </c>
      <c r="F4332" s="19">
        <f t="shared" si="201"/>
        <v>3125644</v>
      </c>
      <c r="G4332" s="119">
        <v>2808</v>
      </c>
      <c r="H4332" s="26">
        <v>1714.3051994301995</v>
      </c>
      <c r="I4332" s="115">
        <f t="shared" si="202"/>
        <v>4813769</v>
      </c>
      <c r="J4332" s="117">
        <v>2021</v>
      </c>
      <c r="K4332" s="139">
        <f t="shared" si="203"/>
        <v>7939413</v>
      </c>
    </row>
    <row r="4333" spans="2:11">
      <c r="B4333" s="137" t="s">
        <v>3961</v>
      </c>
      <c r="C4333" s="43" t="s">
        <v>3512</v>
      </c>
      <c r="D4333" s="46">
        <v>110</v>
      </c>
      <c r="E4333" s="24">
        <v>13044.354545454546</v>
      </c>
      <c r="F4333" s="19">
        <f t="shared" si="201"/>
        <v>1434879</v>
      </c>
      <c r="G4333" s="119">
        <v>3256</v>
      </c>
      <c r="H4333" s="26">
        <v>508.50737100737103</v>
      </c>
      <c r="I4333" s="115">
        <f t="shared" si="202"/>
        <v>1655700</v>
      </c>
      <c r="J4333" s="117">
        <v>2021</v>
      </c>
      <c r="K4333" s="139">
        <f t="shared" si="203"/>
        <v>3090579</v>
      </c>
    </row>
    <row r="4334" spans="2:11">
      <c r="B4334" s="137" t="s">
        <v>6577</v>
      </c>
      <c r="C4334" s="43" t="s">
        <v>1292</v>
      </c>
      <c r="D4334" s="46">
        <v>160</v>
      </c>
      <c r="E4334" s="24">
        <v>37999.731249999997</v>
      </c>
      <c r="F4334" s="19">
        <f t="shared" si="201"/>
        <v>6079957</v>
      </c>
      <c r="G4334" s="119">
        <v>5184</v>
      </c>
      <c r="H4334" s="26">
        <v>1810.2255015432099</v>
      </c>
      <c r="I4334" s="115">
        <f t="shared" si="202"/>
        <v>9384209</v>
      </c>
      <c r="J4334" s="117">
        <v>2021</v>
      </c>
      <c r="K4334" s="139">
        <f t="shared" si="203"/>
        <v>15464166</v>
      </c>
    </row>
    <row r="4335" spans="2:11">
      <c r="B4335" s="137" t="s">
        <v>3962</v>
      </c>
      <c r="C4335" s="43" t="s">
        <v>3512</v>
      </c>
      <c r="D4335" s="46">
        <v>130</v>
      </c>
      <c r="E4335" s="24">
        <v>13044.353846153846</v>
      </c>
      <c r="F4335" s="19">
        <f t="shared" si="201"/>
        <v>1695766</v>
      </c>
      <c r="G4335" s="119">
        <v>3848</v>
      </c>
      <c r="H4335" s="26">
        <v>508.50753638253639</v>
      </c>
      <c r="I4335" s="115">
        <f t="shared" si="202"/>
        <v>1956737</v>
      </c>
      <c r="J4335" s="117">
        <v>2021</v>
      </c>
      <c r="K4335" s="139">
        <f t="shared" si="203"/>
        <v>3652503</v>
      </c>
    </row>
    <row r="4336" spans="2:11">
      <c r="B4336" s="137" t="s">
        <v>6578</v>
      </c>
      <c r="C4336" s="43" t="s">
        <v>1292</v>
      </c>
      <c r="D4336" s="46">
        <v>130</v>
      </c>
      <c r="E4336" s="24">
        <v>48086.823076923079</v>
      </c>
      <c r="F4336" s="19">
        <f t="shared" si="201"/>
        <v>6251287</v>
      </c>
      <c r="G4336" s="119">
        <v>3848</v>
      </c>
      <c r="H4336" s="26">
        <v>2501.9591995841997</v>
      </c>
      <c r="I4336" s="115">
        <f t="shared" si="202"/>
        <v>9627539</v>
      </c>
      <c r="J4336" s="117">
        <v>2021</v>
      </c>
      <c r="K4336" s="139">
        <f t="shared" si="203"/>
        <v>15878826</v>
      </c>
    </row>
    <row r="4337" spans="2:11">
      <c r="B4337" s="137" t="s">
        <v>3963</v>
      </c>
      <c r="C4337" s="43" t="s">
        <v>3512</v>
      </c>
      <c r="D4337" s="46">
        <v>680</v>
      </c>
      <c r="E4337" s="24">
        <v>8068.2632352941173</v>
      </c>
      <c r="F4337" s="19">
        <f t="shared" si="201"/>
        <v>5486419</v>
      </c>
      <c r="G4337" s="119">
        <v>6630</v>
      </c>
      <c r="H4337" s="26">
        <v>770.54298642533934</v>
      </c>
      <c r="I4337" s="115">
        <f t="shared" si="202"/>
        <v>5108700</v>
      </c>
      <c r="J4337" s="117">
        <v>2021</v>
      </c>
      <c r="K4337" s="139">
        <f t="shared" si="203"/>
        <v>10595119</v>
      </c>
    </row>
    <row r="4338" spans="2:11">
      <c r="B4338" s="137" t="s">
        <v>6579</v>
      </c>
      <c r="C4338" s="43" t="s">
        <v>3512</v>
      </c>
      <c r="D4338" s="46">
        <v>50</v>
      </c>
      <c r="E4338" s="24">
        <v>16663.939999999999</v>
      </c>
      <c r="F4338" s="19">
        <f t="shared" si="201"/>
        <v>833196.99999999988</v>
      </c>
      <c r="G4338" s="119">
        <v>1810</v>
      </c>
      <c r="H4338" s="26">
        <v>0</v>
      </c>
      <c r="I4338" s="115">
        <f t="shared" si="202"/>
        <v>0</v>
      </c>
      <c r="J4338" s="117">
        <v>2021</v>
      </c>
      <c r="K4338" s="139">
        <f t="shared" si="203"/>
        <v>833197</v>
      </c>
    </row>
    <row r="4339" spans="2:11">
      <c r="B4339" s="137" t="s">
        <v>3964</v>
      </c>
      <c r="C4339" s="43" t="s">
        <v>3512</v>
      </c>
      <c r="D4339" s="46">
        <v>170</v>
      </c>
      <c r="E4339" s="24">
        <v>3663.3941176470589</v>
      </c>
      <c r="F4339" s="19">
        <f t="shared" si="201"/>
        <v>622777</v>
      </c>
      <c r="G4339" s="119">
        <v>6222</v>
      </c>
      <c r="H4339" s="26">
        <v>211.18257794921246</v>
      </c>
      <c r="I4339" s="115">
        <f t="shared" si="202"/>
        <v>1313978</v>
      </c>
      <c r="J4339" s="117">
        <v>2021</v>
      </c>
      <c r="K4339" s="139">
        <f t="shared" si="203"/>
        <v>1936755</v>
      </c>
    </row>
    <row r="4340" spans="2:11">
      <c r="B4340" s="137" t="s">
        <v>3965</v>
      </c>
      <c r="C4340" s="43" t="s">
        <v>3512</v>
      </c>
      <c r="D4340" s="46">
        <v>250</v>
      </c>
      <c r="E4340" s="24">
        <v>14715.168</v>
      </c>
      <c r="F4340" s="19">
        <f t="shared" si="201"/>
        <v>3678792</v>
      </c>
      <c r="G4340" s="119">
        <v>13725</v>
      </c>
      <c r="H4340" s="26">
        <v>391.1369763205829</v>
      </c>
      <c r="I4340" s="115">
        <f t="shared" si="202"/>
        <v>5368355</v>
      </c>
      <c r="J4340" s="117">
        <v>2021</v>
      </c>
      <c r="K4340" s="139">
        <f t="shared" si="203"/>
        <v>9047147</v>
      </c>
    </row>
    <row r="4341" spans="2:11">
      <c r="B4341" s="137" t="s">
        <v>3966</v>
      </c>
      <c r="C4341" s="43" t="s">
        <v>3512</v>
      </c>
      <c r="D4341" s="46">
        <v>20</v>
      </c>
      <c r="E4341" s="24">
        <v>6522.2</v>
      </c>
      <c r="F4341" s="19">
        <f t="shared" si="201"/>
        <v>130444</v>
      </c>
      <c r="G4341" s="119">
        <v>296</v>
      </c>
      <c r="H4341" s="26">
        <v>508.50675675675677</v>
      </c>
      <c r="I4341" s="115">
        <f t="shared" si="202"/>
        <v>150518</v>
      </c>
      <c r="J4341" s="117">
        <v>2021</v>
      </c>
      <c r="K4341" s="139">
        <f t="shared" si="203"/>
        <v>280962</v>
      </c>
    </row>
    <row r="4342" spans="2:11">
      <c r="B4342" s="137" t="s">
        <v>3967</v>
      </c>
      <c r="C4342" s="43" t="s">
        <v>3512</v>
      </c>
      <c r="D4342" s="46">
        <v>10</v>
      </c>
      <c r="E4342" s="24">
        <v>9810.1</v>
      </c>
      <c r="F4342" s="19">
        <f t="shared" si="201"/>
        <v>98101</v>
      </c>
      <c r="G4342" s="119">
        <v>366</v>
      </c>
      <c r="H4342" s="26">
        <v>391.1366120218579</v>
      </c>
      <c r="I4342" s="115">
        <f t="shared" si="202"/>
        <v>143156</v>
      </c>
      <c r="J4342" s="117">
        <v>2021</v>
      </c>
      <c r="K4342" s="139">
        <f t="shared" si="203"/>
        <v>241257</v>
      </c>
    </row>
    <row r="4343" spans="2:11">
      <c r="B4343" s="137" t="s">
        <v>6580</v>
      </c>
      <c r="C4343" s="43" t="s">
        <v>2650</v>
      </c>
      <c r="D4343" s="46">
        <v>80</v>
      </c>
      <c r="E4343" s="24">
        <v>28238.237499999999</v>
      </c>
      <c r="F4343" s="19">
        <f t="shared" si="201"/>
        <v>2259059</v>
      </c>
      <c r="G4343" s="119">
        <v>2368</v>
      </c>
      <c r="H4343" s="26">
        <v>1866.6182432432433</v>
      </c>
      <c r="I4343" s="115">
        <f t="shared" si="202"/>
        <v>4420152</v>
      </c>
      <c r="J4343" s="117">
        <v>2021</v>
      </c>
      <c r="K4343" s="139">
        <f t="shared" si="203"/>
        <v>6679211</v>
      </c>
    </row>
    <row r="4344" spans="2:11">
      <c r="B4344" s="137" t="s">
        <v>6581</v>
      </c>
      <c r="C4344" s="43" t="s">
        <v>3512</v>
      </c>
      <c r="D4344" s="46">
        <v>100</v>
      </c>
      <c r="E4344" s="24">
        <v>15222.58</v>
      </c>
      <c r="F4344" s="19">
        <f t="shared" si="201"/>
        <v>1522258</v>
      </c>
      <c r="G4344" s="119">
        <v>905</v>
      </c>
      <c r="H4344" s="26">
        <v>0</v>
      </c>
      <c r="I4344" s="115">
        <f t="shared" si="202"/>
        <v>0</v>
      </c>
      <c r="J4344" s="117">
        <v>2021</v>
      </c>
      <c r="K4344" s="139">
        <f t="shared" si="203"/>
        <v>1522258</v>
      </c>
    </row>
    <row r="4345" spans="2:11">
      <c r="B4345" s="137" t="s">
        <v>6582</v>
      </c>
      <c r="C4345" s="43" t="s">
        <v>1300</v>
      </c>
      <c r="D4345" s="46">
        <v>100</v>
      </c>
      <c r="E4345" s="24">
        <v>28566.59</v>
      </c>
      <c r="F4345" s="19">
        <f t="shared" si="201"/>
        <v>2856659</v>
      </c>
      <c r="G4345" s="119">
        <v>975</v>
      </c>
      <c r="H4345" s="26">
        <v>1837.6646153846154</v>
      </c>
      <c r="I4345" s="115">
        <f t="shared" si="202"/>
        <v>1791723</v>
      </c>
      <c r="J4345" s="117">
        <v>2021</v>
      </c>
      <c r="K4345" s="139">
        <f t="shared" si="203"/>
        <v>4648382</v>
      </c>
    </row>
    <row r="4346" spans="2:11">
      <c r="B4346" s="137" t="s">
        <v>6583</v>
      </c>
      <c r="C4346" s="43" t="s">
        <v>1300</v>
      </c>
      <c r="D4346" s="46">
        <v>70</v>
      </c>
      <c r="E4346" s="24">
        <v>11402.942857142858</v>
      </c>
      <c r="F4346" s="19">
        <f t="shared" si="201"/>
        <v>798206</v>
      </c>
      <c r="G4346" s="119">
        <v>682.5</v>
      </c>
      <c r="H4346" s="26">
        <v>1470.487912087912</v>
      </c>
      <c r="I4346" s="115">
        <f t="shared" si="202"/>
        <v>1003608</v>
      </c>
      <c r="J4346" s="117">
        <v>2021</v>
      </c>
      <c r="K4346" s="139">
        <f t="shared" si="203"/>
        <v>1801814</v>
      </c>
    </row>
    <row r="4347" spans="2:11">
      <c r="B4347" s="137" t="s">
        <v>6584</v>
      </c>
      <c r="C4347" s="43" t="s">
        <v>1031</v>
      </c>
      <c r="D4347" s="46">
        <v>470</v>
      </c>
      <c r="E4347" s="24">
        <v>22214.35744680851</v>
      </c>
      <c r="F4347" s="19">
        <f t="shared" si="201"/>
        <v>10440748</v>
      </c>
      <c r="G4347" s="119">
        <v>4582.5</v>
      </c>
      <c r="H4347" s="26">
        <v>549.67048554282599</v>
      </c>
      <c r="I4347" s="115">
        <f t="shared" si="202"/>
        <v>2518865</v>
      </c>
      <c r="J4347" s="117">
        <v>2021</v>
      </c>
      <c r="K4347" s="139">
        <f t="shared" si="203"/>
        <v>12959613</v>
      </c>
    </row>
    <row r="4348" spans="2:11">
      <c r="B4348" s="137" t="s">
        <v>6585</v>
      </c>
      <c r="C4348" s="43" t="s">
        <v>1031</v>
      </c>
      <c r="D4348" s="46">
        <v>550</v>
      </c>
      <c r="E4348" s="24">
        <v>15177.3</v>
      </c>
      <c r="F4348" s="19">
        <f t="shared" si="201"/>
        <v>8347515</v>
      </c>
      <c r="G4348" s="119">
        <v>5362.5</v>
      </c>
      <c r="H4348" s="26">
        <v>252.89379953379952</v>
      </c>
      <c r="I4348" s="115">
        <f t="shared" si="202"/>
        <v>1356143</v>
      </c>
      <c r="J4348" s="117">
        <v>2021</v>
      </c>
      <c r="K4348" s="139">
        <f t="shared" si="203"/>
        <v>9703658</v>
      </c>
    </row>
    <row r="4349" spans="2:11">
      <c r="B4349" s="137" t="s">
        <v>6586</v>
      </c>
      <c r="C4349" s="43" t="s">
        <v>1118</v>
      </c>
      <c r="D4349" s="46">
        <v>440</v>
      </c>
      <c r="E4349" s="24">
        <v>8536.6340909090904</v>
      </c>
      <c r="F4349" s="19">
        <f t="shared" si="201"/>
        <v>3756119</v>
      </c>
      <c r="G4349" s="119">
        <v>9504</v>
      </c>
      <c r="H4349" s="26">
        <v>607.22895622895624</v>
      </c>
      <c r="I4349" s="115">
        <f t="shared" si="202"/>
        <v>5771104</v>
      </c>
      <c r="J4349" s="117">
        <v>2021</v>
      </c>
      <c r="K4349" s="139">
        <f t="shared" si="203"/>
        <v>9527223</v>
      </c>
    </row>
    <row r="4350" spans="2:11">
      <c r="B4350" s="137" t="s">
        <v>6587</v>
      </c>
      <c r="C4350" s="43" t="s">
        <v>1125</v>
      </c>
      <c r="D4350" s="46">
        <v>720</v>
      </c>
      <c r="E4350" s="24">
        <v>460.80833333333334</v>
      </c>
      <c r="F4350" s="19">
        <f t="shared" si="201"/>
        <v>331782</v>
      </c>
      <c r="G4350" s="119">
        <v>7020</v>
      </c>
      <c r="H4350" s="26">
        <v>72.044159544159541</v>
      </c>
      <c r="I4350" s="115">
        <f t="shared" si="202"/>
        <v>505750</v>
      </c>
      <c r="J4350" s="117">
        <v>2021</v>
      </c>
      <c r="K4350" s="139">
        <f t="shared" si="203"/>
        <v>837532</v>
      </c>
    </row>
    <row r="4351" spans="2:11">
      <c r="B4351" s="137" t="s">
        <v>6588</v>
      </c>
      <c r="C4351" s="43" t="s">
        <v>3512</v>
      </c>
      <c r="D4351" s="46">
        <v>960</v>
      </c>
      <c r="E4351" s="24">
        <v>11709.776041666666</v>
      </c>
      <c r="F4351" s="19">
        <f t="shared" si="201"/>
        <v>11241385</v>
      </c>
      <c r="G4351" s="119">
        <v>20736</v>
      </c>
      <c r="H4351" s="26">
        <v>0</v>
      </c>
      <c r="I4351" s="115">
        <f t="shared" si="202"/>
        <v>0</v>
      </c>
      <c r="J4351" s="117">
        <v>2021</v>
      </c>
      <c r="K4351" s="139">
        <f t="shared" si="203"/>
        <v>11241385</v>
      </c>
    </row>
    <row r="4352" spans="2:11">
      <c r="B4352" s="137" t="s">
        <v>6589</v>
      </c>
      <c r="C4352" s="43" t="s">
        <v>1052</v>
      </c>
      <c r="D4352" s="46">
        <v>800</v>
      </c>
      <c r="E4352" s="24">
        <v>2313.7874999999999</v>
      </c>
      <c r="F4352" s="19">
        <f t="shared" si="201"/>
        <v>1851030</v>
      </c>
      <c r="G4352" s="119">
        <v>7800</v>
      </c>
      <c r="H4352" s="26">
        <v>304.49435897435899</v>
      </c>
      <c r="I4352" s="115">
        <f t="shared" si="202"/>
        <v>2375056</v>
      </c>
      <c r="J4352" s="117">
        <v>2021</v>
      </c>
      <c r="K4352" s="139">
        <f t="shared" si="203"/>
        <v>4226086</v>
      </c>
    </row>
    <row r="4353" spans="2:11">
      <c r="B4353" s="137" t="s">
        <v>6590</v>
      </c>
      <c r="C4353" s="43" t="s">
        <v>1080</v>
      </c>
      <c r="D4353" s="46">
        <v>490</v>
      </c>
      <c r="E4353" s="24">
        <v>5718.8306122448976</v>
      </c>
      <c r="F4353" s="19">
        <f t="shared" si="201"/>
        <v>2802227</v>
      </c>
      <c r="G4353" s="119">
        <v>4777.5</v>
      </c>
      <c r="H4353" s="26">
        <v>162.32192569335427</v>
      </c>
      <c r="I4353" s="115">
        <f t="shared" si="202"/>
        <v>775493</v>
      </c>
      <c r="J4353" s="117">
        <v>2021</v>
      </c>
      <c r="K4353" s="139">
        <f t="shared" si="203"/>
        <v>3577720</v>
      </c>
    </row>
    <row r="4354" spans="2:11">
      <c r="B4354" s="137" t="s">
        <v>6591</v>
      </c>
      <c r="C4354" s="43" t="s">
        <v>1052</v>
      </c>
      <c r="D4354" s="46">
        <v>220</v>
      </c>
      <c r="E4354" s="24">
        <v>10153.168181818182</v>
      </c>
      <c r="F4354" s="19">
        <f t="shared" si="201"/>
        <v>2233697</v>
      </c>
      <c r="G4354" s="119">
        <v>2145</v>
      </c>
      <c r="H4354" s="26">
        <v>190.49370629370628</v>
      </c>
      <c r="I4354" s="115">
        <f t="shared" si="202"/>
        <v>408609</v>
      </c>
      <c r="J4354" s="117">
        <v>2021</v>
      </c>
      <c r="K4354" s="139">
        <f t="shared" si="203"/>
        <v>2642306</v>
      </c>
    </row>
    <row r="4355" spans="2:11">
      <c r="B4355" s="137" t="s">
        <v>6592</v>
      </c>
      <c r="C4355" s="43" t="s">
        <v>2629</v>
      </c>
      <c r="D4355" s="46">
        <v>120</v>
      </c>
      <c r="E4355" s="24">
        <v>5126.8416666666662</v>
      </c>
      <c r="F4355" s="19">
        <f t="shared" si="201"/>
        <v>615221</v>
      </c>
      <c r="G4355" s="119">
        <v>2340</v>
      </c>
      <c r="H4355" s="26">
        <v>258.72735042735042</v>
      </c>
      <c r="I4355" s="115">
        <f t="shared" si="202"/>
        <v>605422</v>
      </c>
      <c r="J4355" s="117">
        <v>2021</v>
      </c>
      <c r="K4355" s="139">
        <f t="shared" si="203"/>
        <v>1220643</v>
      </c>
    </row>
    <row r="4356" spans="2:11">
      <c r="B4356" s="137" t="s">
        <v>6593</v>
      </c>
      <c r="C4356" s="43" t="s">
        <v>2651</v>
      </c>
      <c r="D4356" s="46">
        <v>280</v>
      </c>
      <c r="E4356" s="24">
        <v>1062.7928571428572</v>
      </c>
      <c r="F4356" s="19">
        <f t="shared" si="201"/>
        <v>297582</v>
      </c>
      <c r="G4356" s="119">
        <v>6692</v>
      </c>
      <c r="H4356" s="26">
        <v>61.244620442319189</v>
      </c>
      <c r="I4356" s="115">
        <f t="shared" si="202"/>
        <v>409849</v>
      </c>
      <c r="J4356" s="117">
        <v>2021</v>
      </c>
      <c r="K4356" s="139">
        <f t="shared" si="203"/>
        <v>707431</v>
      </c>
    </row>
    <row r="4357" spans="2:11">
      <c r="B4357" s="137" t="s">
        <v>6594</v>
      </c>
      <c r="C4357" s="43" t="s">
        <v>3512</v>
      </c>
      <c r="D4357" s="46">
        <v>60</v>
      </c>
      <c r="E4357" s="24">
        <v>16663.933333333334</v>
      </c>
      <c r="F4357" s="19">
        <f t="shared" si="201"/>
        <v>999836</v>
      </c>
      <c r="G4357" s="119">
        <v>1086</v>
      </c>
      <c r="H4357" s="26">
        <v>0</v>
      </c>
      <c r="I4357" s="115">
        <f t="shared" si="202"/>
        <v>0</v>
      </c>
      <c r="J4357" s="117">
        <v>2021</v>
      </c>
      <c r="K4357" s="139">
        <f t="shared" si="203"/>
        <v>999836</v>
      </c>
    </row>
    <row r="4358" spans="2:11">
      <c r="B4358" s="137" t="s">
        <v>6595</v>
      </c>
      <c r="C4358" s="43" t="s">
        <v>3512</v>
      </c>
      <c r="D4358" s="46">
        <v>60</v>
      </c>
      <c r="E4358" s="24">
        <v>19442.849999999999</v>
      </c>
      <c r="F4358" s="19">
        <f t="shared" si="201"/>
        <v>1166571</v>
      </c>
      <c r="G4358" s="119">
        <v>4344</v>
      </c>
      <c r="H4358" s="26">
        <v>0</v>
      </c>
      <c r="I4358" s="115">
        <f t="shared" si="202"/>
        <v>0</v>
      </c>
      <c r="J4358" s="117">
        <v>2021</v>
      </c>
      <c r="K4358" s="139">
        <f t="shared" si="203"/>
        <v>1166571</v>
      </c>
    </row>
    <row r="4359" spans="2:11">
      <c r="B4359" s="137" t="s">
        <v>3968</v>
      </c>
      <c r="C4359" s="43" t="s">
        <v>3512</v>
      </c>
      <c r="D4359" s="46">
        <v>1030</v>
      </c>
      <c r="E4359" s="24">
        <v>8068.2631067961165</v>
      </c>
      <c r="F4359" s="19">
        <f t="shared" si="201"/>
        <v>8310311</v>
      </c>
      <c r="G4359" s="119">
        <v>10043</v>
      </c>
      <c r="H4359" s="26">
        <v>770.50463009061036</v>
      </c>
      <c r="I4359" s="115">
        <f t="shared" si="202"/>
        <v>7738178</v>
      </c>
      <c r="J4359" s="117">
        <v>2021</v>
      </c>
      <c r="K4359" s="139">
        <f t="shared" si="203"/>
        <v>16048489</v>
      </c>
    </row>
    <row r="4360" spans="2:11">
      <c r="B4360" s="137" t="s">
        <v>6596</v>
      </c>
      <c r="C4360" s="43" t="s">
        <v>1032</v>
      </c>
      <c r="D4360" s="46">
        <v>420</v>
      </c>
      <c r="E4360" s="24">
        <v>5360.3380952380949</v>
      </c>
      <c r="F4360" s="19">
        <f t="shared" si="201"/>
        <v>2251342</v>
      </c>
      <c r="G4360" s="119">
        <v>4095</v>
      </c>
      <c r="H4360" s="26">
        <v>197.57606837606838</v>
      </c>
      <c r="I4360" s="115">
        <f t="shared" si="202"/>
        <v>809074</v>
      </c>
      <c r="J4360" s="117">
        <v>2021</v>
      </c>
      <c r="K4360" s="139">
        <f t="shared" si="203"/>
        <v>3060416</v>
      </c>
    </row>
    <row r="4361" spans="2:11">
      <c r="B4361" s="137" t="s">
        <v>6597</v>
      </c>
      <c r="C4361" s="43" t="s">
        <v>1025</v>
      </c>
      <c r="D4361" s="46">
        <v>1380</v>
      </c>
      <c r="E4361" s="24">
        <v>1101.0847826086956</v>
      </c>
      <c r="F4361" s="19">
        <f t="shared" si="201"/>
        <v>1519497</v>
      </c>
      <c r="G4361" s="119">
        <v>13455</v>
      </c>
      <c r="H4361" s="26">
        <v>127.22853957636566</v>
      </c>
      <c r="I4361" s="115">
        <f t="shared" si="202"/>
        <v>1711860</v>
      </c>
      <c r="J4361" s="117">
        <v>2021</v>
      </c>
      <c r="K4361" s="139">
        <f t="shared" si="203"/>
        <v>3231357</v>
      </c>
    </row>
    <row r="4362" spans="2:11">
      <c r="B4362" s="137" t="s">
        <v>6598</v>
      </c>
      <c r="C4362" s="43" t="s">
        <v>1025</v>
      </c>
      <c r="D4362" s="46">
        <v>440</v>
      </c>
      <c r="E4362" s="24">
        <v>3860.7</v>
      </c>
      <c r="F4362" s="19">
        <f t="shared" si="201"/>
        <v>1698708</v>
      </c>
      <c r="G4362" s="119">
        <v>4290</v>
      </c>
      <c r="H4362" s="26">
        <v>260.12144522144524</v>
      </c>
      <c r="I4362" s="115">
        <f t="shared" si="202"/>
        <v>1115921</v>
      </c>
      <c r="J4362" s="117">
        <v>2021</v>
      </c>
      <c r="K4362" s="139">
        <f t="shared" si="203"/>
        <v>2814629</v>
      </c>
    </row>
    <row r="4363" spans="2:11">
      <c r="B4363" s="137" t="s">
        <v>6599</v>
      </c>
      <c r="C4363" s="43" t="s">
        <v>1032</v>
      </c>
      <c r="D4363" s="46">
        <v>420</v>
      </c>
      <c r="E4363" s="24">
        <v>5360.3380952380949</v>
      </c>
      <c r="F4363" s="19">
        <f t="shared" si="201"/>
        <v>2251342</v>
      </c>
      <c r="G4363" s="119">
        <v>4095</v>
      </c>
      <c r="H4363" s="26">
        <v>197.57606837606838</v>
      </c>
      <c r="I4363" s="115">
        <f t="shared" si="202"/>
        <v>809074</v>
      </c>
      <c r="J4363" s="117">
        <v>2021</v>
      </c>
      <c r="K4363" s="139">
        <f t="shared" si="203"/>
        <v>3060416</v>
      </c>
    </row>
    <row r="4364" spans="2:11">
      <c r="B4364" s="137" t="s">
        <v>6600</v>
      </c>
      <c r="C4364" s="43" t="s">
        <v>3512</v>
      </c>
      <c r="D4364" s="46">
        <v>210</v>
      </c>
      <c r="E4364" s="24">
        <v>9647.8333333333339</v>
      </c>
      <c r="F4364" s="19">
        <f t="shared" ref="F4364:F4427" si="204">IFERROR(D4364*E4364,0)</f>
        <v>2026045.0000000002</v>
      </c>
      <c r="G4364" s="119">
        <v>3360</v>
      </c>
      <c r="H4364" s="26">
        <v>0</v>
      </c>
      <c r="I4364" s="115">
        <f t="shared" ref="I4364:I4427" si="205">IFERROR(G4364*H4364,"")</f>
        <v>0</v>
      </c>
      <c r="J4364" s="117">
        <v>2021</v>
      </c>
      <c r="K4364" s="139">
        <f t="shared" ref="K4364:K4427" si="206">IFERROR(ROUND((F4364+I4364),0),0)</f>
        <v>2026045</v>
      </c>
    </row>
    <row r="4365" spans="2:11">
      <c r="B4365" s="137" t="s">
        <v>6601</v>
      </c>
      <c r="C4365" s="43" t="s">
        <v>3512</v>
      </c>
      <c r="D4365" s="46">
        <v>60</v>
      </c>
      <c r="E4365" s="24">
        <v>13071.383333333333</v>
      </c>
      <c r="F4365" s="19">
        <f t="shared" si="204"/>
        <v>784283</v>
      </c>
      <c r="G4365" s="119">
        <v>2196</v>
      </c>
      <c r="H4365" s="26">
        <v>0</v>
      </c>
      <c r="I4365" s="115">
        <f t="shared" si="205"/>
        <v>0</v>
      </c>
      <c r="J4365" s="117">
        <v>2021</v>
      </c>
      <c r="K4365" s="139">
        <f t="shared" si="206"/>
        <v>784283</v>
      </c>
    </row>
    <row r="4366" spans="2:11">
      <c r="B4366" s="137" t="s">
        <v>6602</v>
      </c>
      <c r="C4366" s="43" t="s">
        <v>3512</v>
      </c>
      <c r="D4366" s="46">
        <v>40</v>
      </c>
      <c r="E4366" s="24">
        <v>13071.375</v>
      </c>
      <c r="F4366" s="19">
        <f t="shared" si="204"/>
        <v>522855</v>
      </c>
      <c r="G4366" s="119">
        <v>732</v>
      </c>
      <c r="H4366" s="26">
        <v>0</v>
      </c>
      <c r="I4366" s="115">
        <f t="shared" si="205"/>
        <v>0</v>
      </c>
      <c r="J4366" s="117">
        <v>2021</v>
      </c>
      <c r="K4366" s="139">
        <f t="shared" si="206"/>
        <v>522855</v>
      </c>
    </row>
    <row r="4367" spans="2:11">
      <c r="B4367" s="137" t="s">
        <v>6603</v>
      </c>
      <c r="C4367" s="43" t="s">
        <v>3512</v>
      </c>
      <c r="D4367" s="46">
        <v>50</v>
      </c>
      <c r="E4367" s="24">
        <v>13071.38</v>
      </c>
      <c r="F4367" s="19">
        <f t="shared" si="204"/>
        <v>653569</v>
      </c>
      <c r="G4367" s="119">
        <v>1830</v>
      </c>
      <c r="H4367" s="26">
        <v>0</v>
      </c>
      <c r="I4367" s="115">
        <f t="shared" si="205"/>
        <v>0</v>
      </c>
      <c r="J4367" s="117">
        <v>2021</v>
      </c>
      <c r="K4367" s="139">
        <f t="shared" si="206"/>
        <v>653569</v>
      </c>
    </row>
    <row r="4368" spans="2:11">
      <c r="B4368" s="137" t="s">
        <v>6604</v>
      </c>
      <c r="C4368" s="43" t="s">
        <v>1461</v>
      </c>
      <c r="D4368" s="46">
        <v>50</v>
      </c>
      <c r="E4368" s="24">
        <v>3946.2</v>
      </c>
      <c r="F4368" s="19">
        <f t="shared" si="204"/>
        <v>197310</v>
      </c>
      <c r="G4368" s="119">
        <v>1830</v>
      </c>
      <c r="H4368" s="26">
        <v>6526.4830601092899</v>
      </c>
      <c r="I4368" s="115">
        <f t="shared" si="205"/>
        <v>11943464</v>
      </c>
      <c r="J4368" s="117">
        <v>2021</v>
      </c>
      <c r="K4368" s="139">
        <f t="shared" si="206"/>
        <v>12140774</v>
      </c>
    </row>
    <row r="4369" spans="2:11">
      <c r="B4369" s="137" t="s">
        <v>6605</v>
      </c>
      <c r="C4369" s="43" t="s">
        <v>3512</v>
      </c>
      <c r="D4369" s="46">
        <v>100</v>
      </c>
      <c r="E4369" s="24">
        <v>13071.38</v>
      </c>
      <c r="F4369" s="19">
        <f t="shared" si="204"/>
        <v>1307138</v>
      </c>
      <c r="G4369" s="119">
        <v>5490</v>
      </c>
      <c r="H4369" s="26">
        <v>0</v>
      </c>
      <c r="I4369" s="115">
        <f t="shared" si="205"/>
        <v>0</v>
      </c>
      <c r="J4369" s="117">
        <v>2021</v>
      </c>
      <c r="K4369" s="139">
        <f t="shared" si="206"/>
        <v>1307138</v>
      </c>
    </row>
    <row r="4370" spans="2:11">
      <c r="B4370" s="137" t="s">
        <v>6606</v>
      </c>
      <c r="C4370" s="43" t="s">
        <v>1461</v>
      </c>
      <c r="D4370" s="46">
        <v>60</v>
      </c>
      <c r="E4370" s="24">
        <v>4052.45</v>
      </c>
      <c r="F4370" s="19">
        <f t="shared" si="204"/>
        <v>243147</v>
      </c>
      <c r="G4370" s="119">
        <v>2196</v>
      </c>
      <c r="H4370" s="26">
        <v>4890.2158469945352</v>
      </c>
      <c r="I4370" s="115">
        <f t="shared" si="205"/>
        <v>10738914</v>
      </c>
      <c r="J4370" s="117">
        <v>2021</v>
      </c>
      <c r="K4370" s="139">
        <f t="shared" si="206"/>
        <v>10982061</v>
      </c>
    </row>
    <row r="4371" spans="2:11">
      <c r="B4371" s="137" t="s">
        <v>6607</v>
      </c>
      <c r="C4371" s="43" t="s">
        <v>3512</v>
      </c>
      <c r="D4371" s="46">
        <v>20</v>
      </c>
      <c r="E4371" s="24">
        <v>13071.4</v>
      </c>
      <c r="F4371" s="19">
        <f t="shared" si="204"/>
        <v>261428</v>
      </c>
      <c r="G4371" s="119">
        <v>732</v>
      </c>
      <c r="H4371" s="26">
        <v>0</v>
      </c>
      <c r="I4371" s="115">
        <f t="shared" si="205"/>
        <v>0</v>
      </c>
      <c r="J4371" s="117">
        <v>2021</v>
      </c>
      <c r="K4371" s="139">
        <f t="shared" si="206"/>
        <v>261428</v>
      </c>
    </row>
    <row r="4372" spans="2:11">
      <c r="B4372" s="137" t="s">
        <v>6608</v>
      </c>
      <c r="C4372" s="43" t="s">
        <v>3512</v>
      </c>
      <c r="D4372" s="46">
        <v>60</v>
      </c>
      <c r="E4372" s="24">
        <v>13071.383333333333</v>
      </c>
      <c r="F4372" s="19">
        <f t="shared" si="204"/>
        <v>784283</v>
      </c>
      <c r="G4372" s="119">
        <v>3294</v>
      </c>
      <c r="H4372" s="26">
        <v>0</v>
      </c>
      <c r="I4372" s="115">
        <f t="shared" si="205"/>
        <v>0</v>
      </c>
      <c r="J4372" s="117">
        <v>2021</v>
      </c>
      <c r="K4372" s="139">
        <f t="shared" si="206"/>
        <v>784283</v>
      </c>
    </row>
    <row r="4373" spans="2:11">
      <c r="B4373" s="137" t="s">
        <v>6609</v>
      </c>
      <c r="C4373" s="43" t="s">
        <v>1454</v>
      </c>
      <c r="D4373" s="46">
        <v>170</v>
      </c>
      <c r="E4373" s="24">
        <v>4928.8176470588232</v>
      </c>
      <c r="F4373" s="19">
        <f t="shared" si="204"/>
        <v>837899</v>
      </c>
      <c r="G4373" s="119">
        <v>3111</v>
      </c>
      <c r="H4373" s="26">
        <v>2147.6380585020893</v>
      </c>
      <c r="I4373" s="115">
        <f t="shared" si="205"/>
        <v>6681302</v>
      </c>
      <c r="J4373" s="117">
        <v>2021</v>
      </c>
      <c r="K4373" s="139">
        <f t="shared" si="206"/>
        <v>7519201</v>
      </c>
    </row>
    <row r="4374" spans="2:11">
      <c r="B4374" s="137" t="s">
        <v>6610</v>
      </c>
      <c r="C4374" s="43" t="s">
        <v>1553</v>
      </c>
      <c r="D4374" s="46">
        <v>180</v>
      </c>
      <c r="E4374" s="24">
        <v>25294.922222222223</v>
      </c>
      <c r="F4374" s="19">
        <f t="shared" si="204"/>
        <v>4553086</v>
      </c>
      <c r="G4374" s="119">
        <v>3258</v>
      </c>
      <c r="H4374" s="26">
        <v>1695.243707796194</v>
      </c>
      <c r="I4374" s="115">
        <f t="shared" si="205"/>
        <v>5523104</v>
      </c>
      <c r="J4374" s="117">
        <v>2021</v>
      </c>
      <c r="K4374" s="139">
        <f t="shared" si="206"/>
        <v>10076190</v>
      </c>
    </row>
    <row r="4375" spans="2:11">
      <c r="B4375" s="137" t="s">
        <v>6611</v>
      </c>
      <c r="C4375" s="43" t="s">
        <v>1567</v>
      </c>
      <c r="D4375" s="46">
        <v>240</v>
      </c>
      <c r="E4375" s="24">
        <v>5558.6791666666668</v>
      </c>
      <c r="F4375" s="19">
        <f t="shared" si="204"/>
        <v>1334083</v>
      </c>
      <c r="G4375" s="119">
        <v>2340</v>
      </c>
      <c r="H4375" s="26">
        <v>1609.0897435897436</v>
      </c>
      <c r="I4375" s="115">
        <f t="shared" si="205"/>
        <v>3765270</v>
      </c>
      <c r="J4375" s="117">
        <v>2021</v>
      </c>
      <c r="K4375" s="139">
        <f t="shared" si="206"/>
        <v>5099353</v>
      </c>
    </row>
    <row r="4376" spans="2:11">
      <c r="B4376" s="137" t="s">
        <v>6612</v>
      </c>
      <c r="C4376" s="43" t="s">
        <v>2039</v>
      </c>
      <c r="D4376" s="46">
        <v>70</v>
      </c>
      <c r="E4376" s="24">
        <v>9804.7857142857138</v>
      </c>
      <c r="F4376" s="19">
        <f t="shared" si="204"/>
        <v>686335</v>
      </c>
      <c r="G4376" s="119">
        <v>1267</v>
      </c>
      <c r="H4376" s="26">
        <v>1308.5651144435674</v>
      </c>
      <c r="I4376" s="115">
        <f t="shared" si="205"/>
        <v>1657951.9999999998</v>
      </c>
      <c r="J4376" s="117">
        <v>2021</v>
      </c>
      <c r="K4376" s="139">
        <f t="shared" si="206"/>
        <v>2344287</v>
      </c>
    </row>
    <row r="4377" spans="2:11">
      <c r="B4377" s="137" t="s">
        <v>6613</v>
      </c>
      <c r="C4377" s="43" t="s">
        <v>1468</v>
      </c>
      <c r="D4377" s="46">
        <v>600</v>
      </c>
      <c r="E4377" s="24">
        <v>13680.966666666667</v>
      </c>
      <c r="F4377" s="19">
        <f t="shared" si="204"/>
        <v>8208580</v>
      </c>
      <c r="G4377" s="119">
        <v>5850</v>
      </c>
      <c r="H4377" s="26">
        <v>745.56683760683757</v>
      </c>
      <c r="I4377" s="115">
        <f t="shared" si="205"/>
        <v>4361566</v>
      </c>
      <c r="J4377" s="117">
        <v>2021</v>
      </c>
      <c r="K4377" s="139">
        <f t="shared" si="206"/>
        <v>12570146</v>
      </c>
    </row>
    <row r="4378" spans="2:11">
      <c r="B4378" s="137" t="s">
        <v>6614</v>
      </c>
      <c r="C4378" s="43" t="s">
        <v>1468</v>
      </c>
      <c r="D4378" s="46">
        <v>260</v>
      </c>
      <c r="E4378" s="24">
        <v>12749.98076923077</v>
      </c>
      <c r="F4378" s="19">
        <f t="shared" si="204"/>
        <v>3314995</v>
      </c>
      <c r="G4378" s="119">
        <v>2535</v>
      </c>
      <c r="H4378" s="26">
        <v>1429.3700197238659</v>
      </c>
      <c r="I4378" s="115">
        <f t="shared" si="205"/>
        <v>3623453</v>
      </c>
      <c r="J4378" s="117">
        <v>2021</v>
      </c>
      <c r="K4378" s="139">
        <f t="shared" si="206"/>
        <v>6938448</v>
      </c>
    </row>
    <row r="4379" spans="2:11">
      <c r="B4379" s="137" t="s">
        <v>6615</v>
      </c>
      <c r="C4379" s="43" t="s">
        <v>1648</v>
      </c>
      <c r="D4379" s="46">
        <v>260</v>
      </c>
      <c r="E4379" s="24">
        <v>14379.007692307692</v>
      </c>
      <c r="F4379" s="19">
        <f t="shared" si="204"/>
        <v>3738542</v>
      </c>
      <c r="G4379" s="119">
        <v>2535</v>
      </c>
      <c r="H4379" s="26">
        <v>0</v>
      </c>
      <c r="I4379" s="115">
        <f t="shared" si="205"/>
        <v>0</v>
      </c>
      <c r="J4379" s="117">
        <v>2021</v>
      </c>
      <c r="K4379" s="139">
        <f t="shared" si="206"/>
        <v>3738542</v>
      </c>
    </row>
    <row r="4380" spans="2:11">
      <c r="B4380" s="137" t="s">
        <v>6616</v>
      </c>
      <c r="C4380" s="43" t="s">
        <v>1642</v>
      </c>
      <c r="D4380" s="46">
        <v>50</v>
      </c>
      <c r="E4380" s="24">
        <v>13931.82</v>
      </c>
      <c r="F4380" s="19">
        <f t="shared" si="204"/>
        <v>696591</v>
      </c>
      <c r="G4380" s="119">
        <v>487.5</v>
      </c>
      <c r="H4380" s="26">
        <v>0</v>
      </c>
      <c r="I4380" s="115">
        <f t="shared" si="205"/>
        <v>0</v>
      </c>
      <c r="J4380" s="117">
        <v>2021</v>
      </c>
      <c r="K4380" s="139">
        <f t="shared" si="206"/>
        <v>696591</v>
      </c>
    </row>
    <row r="4381" spans="2:11">
      <c r="B4381" s="137" t="s">
        <v>3969</v>
      </c>
      <c r="C4381" s="43" t="s">
        <v>3512</v>
      </c>
      <c r="D4381" s="46">
        <v>100</v>
      </c>
      <c r="E4381" s="24">
        <v>8068.27</v>
      </c>
      <c r="F4381" s="19">
        <f t="shared" si="204"/>
        <v>806827</v>
      </c>
      <c r="G4381" s="119">
        <v>975</v>
      </c>
      <c r="H4381" s="26">
        <v>770.54256410256414</v>
      </c>
      <c r="I4381" s="115">
        <f t="shared" si="205"/>
        <v>751279</v>
      </c>
      <c r="J4381" s="117">
        <v>2021</v>
      </c>
      <c r="K4381" s="139">
        <f t="shared" si="206"/>
        <v>1558106</v>
      </c>
    </row>
    <row r="4382" spans="2:11">
      <c r="B4382" s="137" t="s">
        <v>3970</v>
      </c>
      <c r="C4382" s="43" t="s">
        <v>3512</v>
      </c>
      <c r="D4382" s="46">
        <v>220</v>
      </c>
      <c r="E4382" s="24">
        <v>8068.2636363636366</v>
      </c>
      <c r="F4382" s="19">
        <f t="shared" si="204"/>
        <v>1775018</v>
      </c>
      <c r="G4382" s="119">
        <v>2145</v>
      </c>
      <c r="H4382" s="26">
        <v>770.54312354312356</v>
      </c>
      <c r="I4382" s="115">
        <f t="shared" si="205"/>
        <v>1652815</v>
      </c>
      <c r="J4382" s="117">
        <v>2021</v>
      </c>
      <c r="K4382" s="139">
        <f t="shared" si="206"/>
        <v>3427833</v>
      </c>
    </row>
    <row r="4383" spans="2:11">
      <c r="B4383" s="137" t="s">
        <v>3971</v>
      </c>
      <c r="C4383" s="43" t="s">
        <v>3512</v>
      </c>
      <c r="D4383" s="46">
        <v>240</v>
      </c>
      <c r="E4383" s="24">
        <v>6388.0541666666668</v>
      </c>
      <c r="F4383" s="19">
        <f t="shared" si="204"/>
        <v>1533133</v>
      </c>
      <c r="G4383" s="119">
        <v>2340</v>
      </c>
      <c r="H4383" s="26">
        <v>602.27692307692303</v>
      </c>
      <c r="I4383" s="115">
        <f t="shared" si="205"/>
        <v>1409327.9999999998</v>
      </c>
      <c r="J4383" s="117">
        <v>2021</v>
      </c>
      <c r="K4383" s="139">
        <f t="shared" si="206"/>
        <v>2942461</v>
      </c>
    </row>
    <row r="4384" spans="2:11">
      <c r="B4384" s="137" t="s">
        <v>3972</v>
      </c>
      <c r="C4384" s="43" t="s">
        <v>3512</v>
      </c>
      <c r="D4384" s="46">
        <v>270</v>
      </c>
      <c r="E4384" s="24">
        <v>6388.051851851852</v>
      </c>
      <c r="F4384" s="19">
        <f t="shared" si="204"/>
        <v>1724774</v>
      </c>
      <c r="G4384" s="119">
        <v>4320</v>
      </c>
      <c r="H4384" s="26">
        <v>367.01249999999999</v>
      </c>
      <c r="I4384" s="115">
        <f t="shared" si="205"/>
        <v>1585494</v>
      </c>
      <c r="J4384" s="117">
        <v>2021</v>
      </c>
      <c r="K4384" s="139">
        <f t="shared" si="206"/>
        <v>3310268</v>
      </c>
    </row>
    <row r="4385" spans="2:11">
      <c r="B4385" s="137" t="s">
        <v>6617</v>
      </c>
      <c r="C4385" s="43" t="s">
        <v>1490</v>
      </c>
      <c r="D4385" s="46">
        <v>270</v>
      </c>
      <c r="E4385" s="24">
        <v>28533.762962962963</v>
      </c>
      <c r="F4385" s="19">
        <f t="shared" si="204"/>
        <v>7704116</v>
      </c>
      <c r="G4385" s="119">
        <v>2632.5</v>
      </c>
      <c r="H4385" s="26">
        <v>1709.9680911680912</v>
      </c>
      <c r="I4385" s="115">
        <f t="shared" si="205"/>
        <v>4501491</v>
      </c>
      <c r="J4385" s="117">
        <v>2021</v>
      </c>
      <c r="K4385" s="139">
        <f t="shared" si="206"/>
        <v>12205607</v>
      </c>
    </row>
    <row r="4386" spans="2:11">
      <c r="B4386" s="137" t="s">
        <v>6618</v>
      </c>
      <c r="C4386" s="43" t="s">
        <v>1490</v>
      </c>
      <c r="D4386" s="46">
        <v>820</v>
      </c>
      <c r="E4386" s="24">
        <v>26322.825609756099</v>
      </c>
      <c r="F4386" s="19">
        <f t="shared" si="204"/>
        <v>21584717</v>
      </c>
      <c r="G4386" s="119">
        <v>7995</v>
      </c>
      <c r="H4386" s="26">
        <v>1640.3454659161976</v>
      </c>
      <c r="I4386" s="115">
        <f t="shared" si="205"/>
        <v>13114562</v>
      </c>
      <c r="J4386" s="117">
        <v>2021</v>
      </c>
      <c r="K4386" s="139">
        <f t="shared" si="206"/>
        <v>34699279</v>
      </c>
    </row>
    <row r="4387" spans="2:11">
      <c r="B4387" s="137" t="s">
        <v>6619</v>
      </c>
      <c r="C4387" s="43" t="s">
        <v>1526</v>
      </c>
      <c r="D4387" s="46">
        <v>100</v>
      </c>
      <c r="E4387" s="24">
        <v>7847.05</v>
      </c>
      <c r="F4387" s="19">
        <f t="shared" si="204"/>
        <v>784705</v>
      </c>
      <c r="G4387" s="119">
        <v>2160</v>
      </c>
      <c r="H4387" s="26">
        <v>2052.0374999999999</v>
      </c>
      <c r="I4387" s="115">
        <f t="shared" si="205"/>
        <v>4432401</v>
      </c>
      <c r="J4387" s="117">
        <v>2021</v>
      </c>
      <c r="K4387" s="139">
        <f t="shared" si="206"/>
        <v>5217106</v>
      </c>
    </row>
    <row r="4388" spans="2:11">
      <c r="B4388" s="137" t="s">
        <v>6620</v>
      </c>
      <c r="C4388" s="43" t="s">
        <v>1526</v>
      </c>
      <c r="D4388" s="46">
        <v>100</v>
      </c>
      <c r="E4388" s="24">
        <v>4302.8599999999997</v>
      </c>
      <c r="F4388" s="19">
        <f t="shared" si="204"/>
        <v>430285.99999999994</v>
      </c>
      <c r="G4388" s="119">
        <v>2160</v>
      </c>
      <c r="H4388" s="26">
        <v>1205.5791666666667</v>
      </c>
      <c r="I4388" s="115">
        <f t="shared" si="205"/>
        <v>2604051</v>
      </c>
      <c r="J4388" s="117">
        <v>2021</v>
      </c>
      <c r="K4388" s="139">
        <f t="shared" si="206"/>
        <v>3034337</v>
      </c>
    </row>
    <row r="4389" spans="2:11">
      <c r="B4389" s="137" t="s">
        <v>6621</v>
      </c>
      <c r="C4389" s="43" t="s">
        <v>1526</v>
      </c>
      <c r="D4389" s="46">
        <v>90</v>
      </c>
      <c r="E4389" s="24">
        <v>10838.933333333332</v>
      </c>
      <c r="F4389" s="19">
        <f t="shared" si="204"/>
        <v>975503.99999999988</v>
      </c>
      <c r="G4389" s="119">
        <v>1629</v>
      </c>
      <c r="H4389" s="26">
        <v>848.73480662983422</v>
      </c>
      <c r="I4389" s="115">
        <f t="shared" si="205"/>
        <v>1382589</v>
      </c>
      <c r="J4389" s="117">
        <v>2021</v>
      </c>
      <c r="K4389" s="139">
        <f t="shared" si="206"/>
        <v>2358093</v>
      </c>
    </row>
    <row r="4390" spans="2:11">
      <c r="B4390" s="137" t="s">
        <v>6622</v>
      </c>
      <c r="C4390" s="43" t="s">
        <v>1526</v>
      </c>
      <c r="D4390" s="46">
        <v>50</v>
      </c>
      <c r="E4390" s="24">
        <v>36329.58</v>
      </c>
      <c r="F4390" s="19">
        <f t="shared" si="204"/>
        <v>1816479</v>
      </c>
      <c r="G4390" s="119">
        <v>905</v>
      </c>
      <c r="H4390" s="26">
        <v>3019.9535911602211</v>
      </c>
      <c r="I4390" s="115">
        <f t="shared" si="205"/>
        <v>2733058</v>
      </c>
      <c r="J4390" s="117">
        <v>2021</v>
      </c>
      <c r="K4390" s="139">
        <f t="shared" si="206"/>
        <v>4549537</v>
      </c>
    </row>
    <row r="4391" spans="2:11">
      <c r="B4391" s="137" t="s">
        <v>6623</v>
      </c>
      <c r="C4391" s="43" t="s">
        <v>1453</v>
      </c>
      <c r="D4391" s="46">
        <v>300</v>
      </c>
      <c r="E4391" s="24">
        <v>8712.5466666666671</v>
      </c>
      <c r="F4391" s="19">
        <f t="shared" si="204"/>
        <v>2613764</v>
      </c>
      <c r="G4391" s="119">
        <v>2925</v>
      </c>
      <c r="H4391" s="26">
        <v>1614.083076923077</v>
      </c>
      <c r="I4391" s="115">
        <f t="shared" si="205"/>
        <v>4721193</v>
      </c>
      <c r="J4391" s="117">
        <v>2021</v>
      </c>
      <c r="K4391" s="139">
        <f t="shared" si="206"/>
        <v>7334957</v>
      </c>
    </row>
    <row r="4392" spans="2:11">
      <c r="B4392" s="137" t="s">
        <v>6624</v>
      </c>
      <c r="C4392" s="43" t="s">
        <v>1453</v>
      </c>
      <c r="D4392" s="46">
        <v>350</v>
      </c>
      <c r="E4392" s="24">
        <v>6470.14</v>
      </c>
      <c r="F4392" s="19">
        <f t="shared" si="204"/>
        <v>2264549</v>
      </c>
      <c r="G4392" s="119">
        <v>3412.5</v>
      </c>
      <c r="H4392" s="26">
        <v>1796.5775824175823</v>
      </c>
      <c r="I4392" s="115">
        <f t="shared" si="205"/>
        <v>6130821</v>
      </c>
      <c r="J4392" s="117">
        <v>2021</v>
      </c>
      <c r="K4392" s="139">
        <f t="shared" si="206"/>
        <v>8395370</v>
      </c>
    </row>
    <row r="4393" spans="2:11">
      <c r="B4393" s="137" t="s">
        <v>6625</v>
      </c>
      <c r="C4393" s="43" t="s">
        <v>2652</v>
      </c>
      <c r="D4393" s="46">
        <v>220</v>
      </c>
      <c r="E4393" s="24">
        <v>7518.4045454545458</v>
      </c>
      <c r="F4393" s="19">
        <f t="shared" si="204"/>
        <v>1654049</v>
      </c>
      <c r="G4393" s="119">
        <v>2145</v>
      </c>
      <c r="H4393" s="26">
        <v>1460.3888111888111</v>
      </c>
      <c r="I4393" s="115">
        <f t="shared" si="205"/>
        <v>3132534</v>
      </c>
      <c r="J4393" s="117">
        <v>2021</v>
      </c>
      <c r="K4393" s="139">
        <f t="shared" si="206"/>
        <v>4786583</v>
      </c>
    </row>
    <row r="4394" spans="2:11">
      <c r="B4394" s="137" t="s">
        <v>6626</v>
      </c>
      <c r="C4394" s="43" t="s">
        <v>1453</v>
      </c>
      <c r="D4394" s="46">
        <v>350</v>
      </c>
      <c r="E4394" s="24">
        <v>6470.14</v>
      </c>
      <c r="F4394" s="19">
        <f t="shared" si="204"/>
        <v>2264549</v>
      </c>
      <c r="G4394" s="119">
        <v>3412.5</v>
      </c>
      <c r="H4394" s="26">
        <v>1796.5775824175823</v>
      </c>
      <c r="I4394" s="115">
        <f t="shared" si="205"/>
        <v>6130821</v>
      </c>
      <c r="J4394" s="117">
        <v>2021</v>
      </c>
      <c r="K4394" s="139">
        <f t="shared" si="206"/>
        <v>8395370</v>
      </c>
    </row>
    <row r="4395" spans="2:11">
      <c r="B4395" s="137" t="s">
        <v>3973</v>
      </c>
      <c r="C4395" s="43" t="s">
        <v>3512</v>
      </c>
      <c r="D4395" s="46">
        <v>570</v>
      </c>
      <c r="E4395" s="24">
        <v>8522.910526315789</v>
      </c>
      <c r="F4395" s="19">
        <f t="shared" si="204"/>
        <v>4858059</v>
      </c>
      <c r="G4395" s="119">
        <v>5558</v>
      </c>
      <c r="H4395" s="26">
        <v>770.47373155811442</v>
      </c>
      <c r="I4395" s="115">
        <f t="shared" si="205"/>
        <v>4282293</v>
      </c>
      <c r="J4395" s="117">
        <v>2021</v>
      </c>
      <c r="K4395" s="139">
        <f t="shared" si="206"/>
        <v>9140352</v>
      </c>
    </row>
    <row r="4396" spans="2:11">
      <c r="B4396" s="137" t="s">
        <v>3974</v>
      </c>
      <c r="C4396" s="43" t="s">
        <v>3512</v>
      </c>
      <c r="D4396" s="46">
        <v>10</v>
      </c>
      <c r="E4396" s="24">
        <v>9810.1</v>
      </c>
      <c r="F4396" s="19">
        <f t="shared" si="204"/>
        <v>98101</v>
      </c>
      <c r="G4396" s="119">
        <v>366</v>
      </c>
      <c r="H4396" s="26">
        <v>391.1366120218579</v>
      </c>
      <c r="I4396" s="115">
        <f t="shared" si="205"/>
        <v>143156</v>
      </c>
      <c r="J4396" s="117">
        <v>2021</v>
      </c>
      <c r="K4396" s="139">
        <f t="shared" si="206"/>
        <v>241257</v>
      </c>
    </row>
    <row r="4397" spans="2:11">
      <c r="B4397" s="137" t="s">
        <v>6627</v>
      </c>
      <c r="C4397" s="43" t="s">
        <v>1544</v>
      </c>
      <c r="D4397" s="46">
        <v>20</v>
      </c>
      <c r="E4397" s="24">
        <v>998.2</v>
      </c>
      <c r="F4397" s="19">
        <f t="shared" si="204"/>
        <v>19964</v>
      </c>
      <c r="G4397" s="119">
        <v>732</v>
      </c>
      <c r="H4397" s="26">
        <v>1291.9918032786886</v>
      </c>
      <c r="I4397" s="115">
        <f t="shared" si="205"/>
        <v>945738.00000000012</v>
      </c>
      <c r="J4397" s="117">
        <v>2021</v>
      </c>
      <c r="K4397" s="139">
        <f t="shared" si="206"/>
        <v>965702</v>
      </c>
    </row>
    <row r="4398" spans="2:11">
      <c r="B4398" s="137" t="s">
        <v>6628</v>
      </c>
      <c r="C4398" s="43" t="s">
        <v>1544</v>
      </c>
      <c r="D4398" s="46">
        <v>40</v>
      </c>
      <c r="E4398" s="24">
        <v>3122.1750000000002</v>
      </c>
      <c r="F4398" s="19">
        <f t="shared" si="204"/>
        <v>124887</v>
      </c>
      <c r="G4398" s="119">
        <v>1648</v>
      </c>
      <c r="H4398" s="26">
        <v>951.38410194174753</v>
      </c>
      <c r="I4398" s="115">
        <f t="shared" si="205"/>
        <v>1567881</v>
      </c>
      <c r="J4398" s="117">
        <v>2021</v>
      </c>
      <c r="K4398" s="139">
        <f t="shared" si="206"/>
        <v>1692768</v>
      </c>
    </row>
    <row r="4399" spans="2:11">
      <c r="B4399" s="137" t="s">
        <v>3975</v>
      </c>
      <c r="C4399" s="43" t="s">
        <v>3512</v>
      </c>
      <c r="D4399" s="46">
        <v>20</v>
      </c>
      <c r="E4399" s="24">
        <v>9810.1</v>
      </c>
      <c r="F4399" s="19">
        <f t="shared" si="204"/>
        <v>196202</v>
      </c>
      <c r="G4399" s="119">
        <v>732</v>
      </c>
      <c r="H4399" s="26">
        <v>391.1366120218579</v>
      </c>
      <c r="I4399" s="115">
        <f t="shared" si="205"/>
        <v>286312</v>
      </c>
      <c r="J4399" s="117">
        <v>2021</v>
      </c>
      <c r="K4399" s="139">
        <f t="shared" si="206"/>
        <v>482514</v>
      </c>
    </row>
    <row r="4400" spans="2:11">
      <c r="B4400" s="137" t="s">
        <v>3976</v>
      </c>
      <c r="C4400" s="43" t="s">
        <v>3512</v>
      </c>
      <c r="D4400" s="46">
        <v>20</v>
      </c>
      <c r="E4400" s="24">
        <v>9810.1</v>
      </c>
      <c r="F4400" s="19">
        <f t="shared" si="204"/>
        <v>196202</v>
      </c>
      <c r="G4400" s="119">
        <v>732</v>
      </c>
      <c r="H4400" s="26">
        <v>391.1366120218579</v>
      </c>
      <c r="I4400" s="115">
        <f t="shared" si="205"/>
        <v>286312</v>
      </c>
      <c r="J4400" s="117">
        <v>2021</v>
      </c>
      <c r="K4400" s="139">
        <f t="shared" si="206"/>
        <v>482514</v>
      </c>
    </row>
    <row r="4401" spans="2:11">
      <c r="B4401" s="137" t="s">
        <v>3977</v>
      </c>
      <c r="C4401" s="43" t="s">
        <v>3512</v>
      </c>
      <c r="D4401" s="46">
        <v>20</v>
      </c>
      <c r="E4401" s="24">
        <v>9810.1</v>
      </c>
      <c r="F4401" s="19">
        <f t="shared" si="204"/>
        <v>196202</v>
      </c>
      <c r="G4401" s="119">
        <v>732</v>
      </c>
      <c r="H4401" s="26">
        <v>391.1366120218579</v>
      </c>
      <c r="I4401" s="115">
        <f t="shared" si="205"/>
        <v>286312</v>
      </c>
      <c r="J4401" s="117">
        <v>2021</v>
      </c>
      <c r="K4401" s="139">
        <f t="shared" si="206"/>
        <v>482514</v>
      </c>
    </row>
    <row r="4402" spans="2:11">
      <c r="B4402" s="137" t="s">
        <v>3978</v>
      </c>
      <c r="C4402" s="43" t="s">
        <v>3512</v>
      </c>
      <c r="D4402" s="46">
        <v>30</v>
      </c>
      <c r="E4402" s="24">
        <v>9810.1333333333332</v>
      </c>
      <c r="F4402" s="19">
        <f t="shared" si="204"/>
        <v>294304</v>
      </c>
      <c r="G4402" s="119">
        <v>1098</v>
      </c>
      <c r="H4402" s="26">
        <v>391.1366120218579</v>
      </c>
      <c r="I4402" s="115">
        <f t="shared" si="205"/>
        <v>429468</v>
      </c>
      <c r="J4402" s="117">
        <v>2021</v>
      </c>
      <c r="K4402" s="139">
        <f t="shared" si="206"/>
        <v>723772</v>
      </c>
    </row>
    <row r="4403" spans="2:11">
      <c r="B4403" s="137" t="s">
        <v>3979</v>
      </c>
      <c r="C4403" s="43" t="s">
        <v>3512</v>
      </c>
      <c r="D4403" s="46">
        <v>20</v>
      </c>
      <c r="E4403" s="24">
        <v>9810.1</v>
      </c>
      <c r="F4403" s="19">
        <f t="shared" si="204"/>
        <v>196202</v>
      </c>
      <c r="G4403" s="119">
        <v>732</v>
      </c>
      <c r="H4403" s="26">
        <v>391.1366120218579</v>
      </c>
      <c r="I4403" s="115">
        <f t="shared" si="205"/>
        <v>286312</v>
      </c>
      <c r="J4403" s="117">
        <v>2021</v>
      </c>
      <c r="K4403" s="139">
        <f t="shared" si="206"/>
        <v>482514</v>
      </c>
    </row>
    <row r="4404" spans="2:11">
      <c r="B4404" s="137" t="s">
        <v>6629</v>
      </c>
      <c r="C4404" s="43" t="s">
        <v>1525</v>
      </c>
      <c r="D4404" s="46">
        <v>20</v>
      </c>
      <c r="E4404" s="24">
        <v>18188.7</v>
      </c>
      <c r="F4404" s="19">
        <f t="shared" si="204"/>
        <v>363774</v>
      </c>
      <c r="G4404" s="119">
        <v>732</v>
      </c>
      <c r="H4404" s="26">
        <v>1911.1734972677596</v>
      </c>
      <c r="I4404" s="115">
        <f t="shared" si="205"/>
        <v>1398979</v>
      </c>
      <c r="J4404" s="117">
        <v>2021</v>
      </c>
      <c r="K4404" s="139">
        <f t="shared" si="206"/>
        <v>1762753</v>
      </c>
    </row>
    <row r="4405" spans="2:11">
      <c r="B4405" s="137" t="s">
        <v>3980</v>
      </c>
      <c r="C4405" s="43" t="s">
        <v>3512</v>
      </c>
      <c r="D4405" s="46">
        <v>100</v>
      </c>
      <c r="E4405" s="24">
        <v>9810.11</v>
      </c>
      <c r="F4405" s="19">
        <f t="shared" si="204"/>
        <v>981011</v>
      </c>
      <c r="G4405" s="119">
        <v>3660</v>
      </c>
      <c r="H4405" s="26">
        <v>391.13688524590162</v>
      </c>
      <c r="I4405" s="115">
        <f t="shared" si="205"/>
        <v>1431561</v>
      </c>
      <c r="J4405" s="117">
        <v>2021</v>
      </c>
      <c r="K4405" s="139">
        <f t="shared" si="206"/>
        <v>2412572</v>
      </c>
    </row>
    <row r="4406" spans="2:11">
      <c r="B4406" s="137" t="s">
        <v>3981</v>
      </c>
      <c r="C4406" s="43" t="s">
        <v>3512</v>
      </c>
      <c r="D4406" s="46">
        <v>130</v>
      </c>
      <c r="E4406" s="24">
        <v>6388.0538461538463</v>
      </c>
      <c r="F4406" s="19">
        <f t="shared" si="204"/>
        <v>830447</v>
      </c>
      <c r="G4406" s="119">
        <v>2080</v>
      </c>
      <c r="H4406" s="26">
        <v>367.01249999999999</v>
      </c>
      <c r="I4406" s="115">
        <f t="shared" si="205"/>
        <v>763386</v>
      </c>
      <c r="J4406" s="117">
        <v>2021</v>
      </c>
      <c r="K4406" s="139">
        <f t="shared" si="206"/>
        <v>1593833</v>
      </c>
    </row>
    <row r="4407" spans="2:11">
      <c r="B4407" s="137" t="s">
        <v>6630</v>
      </c>
      <c r="C4407" s="43" t="s">
        <v>1542</v>
      </c>
      <c r="D4407" s="46">
        <v>110</v>
      </c>
      <c r="E4407" s="24">
        <v>5598.0545454545454</v>
      </c>
      <c r="F4407" s="19">
        <f t="shared" si="204"/>
        <v>615786</v>
      </c>
      <c r="G4407" s="119">
        <v>2145</v>
      </c>
      <c r="H4407" s="26">
        <v>4215.8186480186478</v>
      </c>
      <c r="I4407" s="115">
        <f t="shared" si="205"/>
        <v>9042931</v>
      </c>
      <c r="J4407" s="117">
        <v>2021</v>
      </c>
      <c r="K4407" s="139">
        <f t="shared" si="206"/>
        <v>9658717</v>
      </c>
    </row>
    <row r="4408" spans="2:11">
      <c r="B4408" s="137" t="s">
        <v>6631</v>
      </c>
      <c r="C4408" s="43" t="s">
        <v>1542</v>
      </c>
      <c r="D4408" s="46">
        <v>300</v>
      </c>
      <c r="E4408" s="24">
        <v>13125.07</v>
      </c>
      <c r="F4408" s="19">
        <f t="shared" si="204"/>
        <v>3937521</v>
      </c>
      <c r="G4408" s="119">
        <v>2925</v>
      </c>
      <c r="H4408" s="26">
        <v>1595.5005128205128</v>
      </c>
      <c r="I4408" s="115">
        <f t="shared" si="205"/>
        <v>4666839</v>
      </c>
      <c r="J4408" s="117">
        <v>2021</v>
      </c>
      <c r="K4408" s="139">
        <f t="shared" si="206"/>
        <v>8604360</v>
      </c>
    </row>
    <row r="4409" spans="2:11">
      <c r="B4409" s="137" t="s">
        <v>6632</v>
      </c>
      <c r="C4409" s="43" t="s">
        <v>3512</v>
      </c>
      <c r="D4409" s="46">
        <v>390</v>
      </c>
      <c r="E4409" s="24">
        <v>15222.576923076924</v>
      </c>
      <c r="F4409" s="19">
        <f t="shared" si="204"/>
        <v>5936805</v>
      </c>
      <c r="G4409" s="119">
        <v>3529.5</v>
      </c>
      <c r="H4409" s="26">
        <v>0</v>
      </c>
      <c r="I4409" s="115">
        <f t="shared" si="205"/>
        <v>0</v>
      </c>
      <c r="J4409" s="117">
        <v>2021</v>
      </c>
      <c r="K4409" s="139">
        <f t="shared" si="206"/>
        <v>5936805</v>
      </c>
    </row>
    <row r="4410" spans="2:11">
      <c r="B4410" s="137" t="s">
        <v>6633</v>
      </c>
      <c r="C4410" s="43" t="s">
        <v>3512</v>
      </c>
      <c r="D4410" s="46">
        <v>130</v>
      </c>
      <c r="E4410" s="24">
        <v>12880.646153846154</v>
      </c>
      <c r="F4410" s="19">
        <f t="shared" si="204"/>
        <v>1674484</v>
      </c>
      <c r="G4410" s="119">
        <v>1176.5</v>
      </c>
      <c r="H4410" s="26">
        <v>0</v>
      </c>
      <c r="I4410" s="115">
        <f t="shared" si="205"/>
        <v>0</v>
      </c>
      <c r="J4410" s="117">
        <v>2021</v>
      </c>
      <c r="K4410" s="139">
        <f t="shared" si="206"/>
        <v>1674484</v>
      </c>
    </row>
    <row r="4411" spans="2:11">
      <c r="B4411" s="137" t="s">
        <v>3982</v>
      </c>
      <c r="C4411" s="43" t="s">
        <v>3512</v>
      </c>
      <c r="D4411" s="46">
        <v>130</v>
      </c>
      <c r="E4411" s="24">
        <v>6522.1769230769232</v>
      </c>
      <c r="F4411" s="19">
        <f t="shared" si="204"/>
        <v>847883</v>
      </c>
      <c r="G4411" s="119">
        <v>1177</v>
      </c>
      <c r="H4411" s="26">
        <v>831.23874256584531</v>
      </c>
      <c r="I4411" s="115">
        <f t="shared" si="205"/>
        <v>978367.99999999988</v>
      </c>
      <c r="J4411" s="117">
        <v>2021</v>
      </c>
      <c r="K4411" s="139">
        <f t="shared" si="206"/>
        <v>1826251</v>
      </c>
    </row>
    <row r="4412" spans="2:11">
      <c r="B4412" s="137" t="s">
        <v>6634</v>
      </c>
      <c r="C4412" s="43" t="s">
        <v>3512</v>
      </c>
      <c r="D4412" s="46">
        <v>100</v>
      </c>
      <c r="E4412" s="24">
        <v>16744.84</v>
      </c>
      <c r="F4412" s="19">
        <f t="shared" si="204"/>
        <v>1674484</v>
      </c>
      <c r="G4412" s="119">
        <v>2715</v>
      </c>
      <c r="H4412" s="26">
        <v>0</v>
      </c>
      <c r="I4412" s="115">
        <f t="shared" si="205"/>
        <v>0</v>
      </c>
      <c r="J4412" s="117">
        <v>2021</v>
      </c>
      <c r="K4412" s="139">
        <f t="shared" si="206"/>
        <v>1674484</v>
      </c>
    </row>
    <row r="4413" spans="2:11">
      <c r="B4413" s="137" t="s">
        <v>3983</v>
      </c>
      <c r="C4413" s="43" t="s">
        <v>3512</v>
      </c>
      <c r="D4413" s="46">
        <v>1420</v>
      </c>
      <c r="E4413" s="24">
        <v>8068.262676056338</v>
      </c>
      <c r="F4413" s="19">
        <f t="shared" si="204"/>
        <v>11456933</v>
      </c>
      <c r="G4413" s="119">
        <v>13845</v>
      </c>
      <c r="H4413" s="26">
        <v>770.54301191765978</v>
      </c>
      <c r="I4413" s="115">
        <f t="shared" si="205"/>
        <v>10668168</v>
      </c>
      <c r="J4413" s="117">
        <v>2021</v>
      </c>
      <c r="K4413" s="139">
        <f t="shared" si="206"/>
        <v>22125101</v>
      </c>
    </row>
    <row r="4414" spans="2:11">
      <c r="B4414" s="137" t="s">
        <v>3984</v>
      </c>
      <c r="C4414" s="43" t="s">
        <v>3512</v>
      </c>
      <c r="D4414" s="46">
        <v>180</v>
      </c>
      <c r="E4414" s="24">
        <v>16136.527777777777</v>
      </c>
      <c r="F4414" s="19">
        <f t="shared" si="204"/>
        <v>2904575</v>
      </c>
      <c r="G4414" s="119">
        <v>3510</v>
      </c>
      <c r="H4414" s="26">
        <v>770.54301994302</v>
      </c>
      <c r="I4414" s="115">
        <f t="shared" si="205"/>
        <v>2704606</v>
      </c>
      <c r="J4414" s="117">
        <v>2021</v>
      </c>
      <c r="K4414" s="139">
        <f t="shared" si="206"/>
        <v>5609181</v>
      </c>
    </row>
    <row r="4415" spans="2:11">
      <c r="B4415" s="137" t="s">
        <v>3985</v>
      </c>
      <c r="C4415" s="43" t="s">
        <v>3512</v>
      </c>
      <c r="D4415" s="46">
        <v>910</v>
      </c>
      <c r="E4415" s="24">
        <v>9810.1109890109892</v>
      </c>
      <c r="F4415" s="19">
        <f t="shared" si="204"/>
        <v>8927201</v>
      </c>
      <c r="G4415" s="119">
        <v>19656</v>
      </c>
      <c r="H4415" s="26">
        <v>662.7599206349206</v>
      </c>
      <c r="I4415" s="115">
        <f t="shared" si="205"/>
        <v>13027209</v>
      </c>
      <c r="J4415" s="117">
        <v>2021</v>
      </c>
      <c r="K4415" s="139">
        <f t="shared" si="206"/>
        <v>21954410</v>
      </c>
    </row>
    <row r="4416" spans="2:11">
      <c r="B4416" s="137" t="s">
        <v>3986</v>
      </c>
      <c r="C4416" s="43" t="s">
        <v>3512</v>
      </c>
      <c r="D4416" s="46">
        <v>460</v>
      </c>
      <c r="E4416" s="24">
        <v>8068.2630434782604</v>
      </c>
      <c r="F4416" s="19">
        <f t="shared" si="204"/>
        <v>3711401</v>
      </c>
      <c r="G4416" s="119">
        <v>4485</v>
      </c>
      <c r="H4416" s="26">
        <v>770.54292084726865</v>
      </c>
      <c r="I4416" s="115">
        <f t="shared" si="205"/>
        <v>3455885</v>
      </c>
      <c r="J4416" s="117">
        <v>2021</v>
      </c>
      <c r="K4416" s="139">
        <f t="shared" si="206"/>
        <v>7167286</v>
      </c>
    </row>
    <row r="4417" spans="2:11">
      <c r="B4417" s="137" t="s">
        <v>3987</v>
      </c>
      <c r="C4417" s="43" t="s">
        <v>3512</v>
      </c>
      <c r="D4417" s="46">
        <v>200</v>
      </c>
      <c r="E4417" s="24">
        <v>8068.26</v>
      </c>
      <c r="F4417" s="19">
        <f t="shared" si="204"/>
        <v>1613652</v>
      </c>
      <c r="G4417" s="119">
        <v>1950</v>
      </c>
      <c r="H4417" s="26">
        <v>770.54307692307691</v>
      </c>
      <c r="I4417" s="115">
        <f t="shared" si="205"/>
        <v>1502559</v>
      </c>
      <c r="J4417" s="117">
        <v>2021</v>
      </c>
      <c r="K4417" s="139">
        <f t="shared" si="206"/>
        <v>3116211</v>
      </c>
    </row>
    <row r="4418" spans="2:11">
      <c r="B4418" s="137" t="s">
        <v>3988</v>
      </c>
      <c r="C4418" s="43" t="s">
        <v>3512</v>
      </c>
      <c r="D4418" s="46">
        <v>560</v>
      </c>
      <c r="E4418" s="24">
        <v>8068.2624999999998</v>
      </c>
      <c r="F4418" s="19">
        <f t="shared" si="204"/>
        <v>4518227</v>
      </c>
      <c r="G4418" s="119">
        <v>5460</v>
      </c>
      <c r="H4418" s="26">
        <v>770.54304029304035</v>
      </c>
      <c r="I4418" s="115">
        <f t="shared" si="205"/>
        <v>4207165</v>
      </c>
      <c r="J4418" s="117">
        <v>2021</v>
      </c>
      <c r="K4418" s="139">
        <f t="shared" si="206"/>
        <v>8725392</v>
      </c>
    </row>
    <row r="4419" spans="2:11">
      <c r="B4419" s="137" t="s">
        <v>3989</v>
      </c>
      <c r="C4419" s="43" t="s">
        <v>3512</v>
      </c>
      <c r="D4419" s="46">
        <v>560</v>
      </c>
      <c r="E4419" s="24">
        <v>8068.2624999999998</v>
      </c>
      <c r="F4419" s="19">
        <f t="shared" si="204"/>
        <v>4518227</v>
      </c>
      <c r="G4419" s="119">
        <v>5460</v>
      </c>
      <c r="H4419" s="26">
        <v>770.54304029304035</v>
      </c>
      <c r="I4419" s="115">
        <f t="shared" si="205"/>
        <v>4207165</v>
      </c>
      <c r="J4419" s="117">
        <v>2021</v>
      </c>
      <c r="K4419" s="139">
        <f t="shared" si="206"/>
        <v>8725392</v>
      </c>
    </row>
    <row r="4420" spans="2:11">
      <c r="B4420" s="137" t="s">
        <v>3990</v>
      </c>
      <c r="C4420" s="43" t="s">
        <v>3512</v>
      </c>
      <c r="D4420" s="46">
        <v>200</v>
      </c>
      <c r="E4420" s="24">
        <v>8496.4050000000007</v>
      </c>
      <c r="F4420" s="19">
        <f t="shared" si="204"/>
        <v>1699281.0000000002</v>
      </c>
      <c r="G4420" s="119">
        <v>1950</v>
      </c>
      <c r="H4420" s="26">
        <v>770.54307692307691</v>
      </c>
      <c r="I4420" s="115">
        <f t="shared" si="205"/>
        <v>1502559</v>
      </c>
      <c r="J4420" s="117">
        <v>2021</v>
      </c>
      <c r="K4420" s="139">
        <f t="shared" si="206"/>
        <v>3201840</v>
      </c>
    </row>
    <row r="4421" spans="2:11">
      <c r="B4421" s="137" t="s">
        <v>3991</v>
      </c>
      <c r="C4421" s="43" t="s">
        <v>3512</v>
      </c>
      <c r="D4421" s="46">
        <v>450</v>
      </c>
      <c r="E4421" s="24">
        <v>8068.2644444444441</v>
      </c>
      <c r="F4421" s="19">
        <f t="shared" si="204"/>
        <v>3630719</v>
      </c>
      <c r="G4421" s="119">
        <v>4388</v>
      </c>
      <c r="H4421" s="26">
        <v>770.4551048313582</v>
      </c>
      <c r="I4421" s="115">
        <f t="shared" si="205"/>
        <v>3380757</v>
      </c>
      <c r="J4421" s="117">
        <v>2021</v>
      </c>
      <c r="K4421" s="139">
        <f t="shared" si="206"/>
        <v>7011476</v>
      </c>
    </row>
    <row r="4422" spans="2:11">
      <c r="B4422" s="137" t="s">
        <v>3992</v>
      </c>
      <c r="C4422" s="43" t="s">
        <v>3512</v>
      </c>
      <c r="D4422" s="46">
        <v>290</v>
      </c>
      <c r="E4422" s="24">
        <v>6388.0517241379312</v>
      </c>
      <c r="F4422" s="19">
        <f t="shared" si="204"/>
        <v>1852535</v>
      </c>
      <c r="G4422" s="119">
        <v>2828</v>
      </c>
      <c r="H4422" s="26">
        <v>602.17043847241871</v>
      </c>
      <c r="I4422" s="115">
        <f t="shared" si="205"/>
        <v>1702938</v>
      </c>
      <c r="J4422" s="117">
        <v>2021</v>
      </c>
      <c r="K4422" s="139">
        <f t="shared" si="206"/>
        <v>3555473</v>
      </c>
    </row>
    <row r="4423" spans="2:11">
      <c r="B4423" s="137" t="s">
        <v>3993</v>
      </c>
      <c r="C4423" s="43" t="s">
        <v>3512</v>
      </c>
      <c r="D4423" s="46">
        <v>230</v>
      </c>
      <c r="E4423" s="24">
        <v>12776.108695652174</v>
      </c>
      <c r="F4423" s="19">
        <f t="shared" si="204"/>
        <v>2938505</v>
      </c>
      <c r="G4423" s="119">
        <v>4485</v>
      </c>
      <c r="H4423" s="26">
        <v>602.27670011148268</v>
      </c>
      <c r="I4423" s="115">
        <f t="shared" si="205"/>
        <v>2701211</v>
      </c>
      <c r="J4423" s="117">
        <v>2021</v>
      </c>
      <c r="K4423" s="139">
        <f t="shared" si="206"/>
        <v>5639716</v>
      </c>
    </row>
    <row r="4424" spans="2:11">
      <c r="B4424" s="137" t="s">
        <v>3994</v>
      </c>
      <c r="C4424" s="43" t="s">
        <v>3512</v>
      </c>
      <c r="D4424" s="46">
        <v>170</v>
      </c>
      <c r="E4424" s="24">
        <v>6388.052941176471</v>
      </c>
      <c r="F4424" s="19">
        <f t="shared" si="204"/>
        <v>1085969</v>
      </c>
      <c r="G4424" s="119">
        <v>1658</v>
      </c>
      <c r="H4424" s="26">
        <v>602.09529553679135</v>
      </c>
      <c r="I4424" s="115">
        <f t="shared" si="205"/>
        <v>998274.00000000012</v>
      </c>
      <c r="J4424" s="117">
        <v>2021</v>
      </c>
      <c r="K4424" s="139">
        <f t="shared" si="206"/>
        <v>2084243</v>
      </c>
    </row>
    <row r="4425" spans="2:11">
      <c r="B4425" s="137" t="s">
        <v>3995</v>
      </c>
      <c r="C4425" s="43" t="s">
        <v>3512</v>
      </c>
      <c r="D4425" s="46">
        <v>200</v>
      </c>
      <c r="E4425" s="24">
        <v>12776.105</v>
      </c>
      <c r="F4425" s="19">
        <f t="shared" si="204"/>
        <v>2555221</v>
      </c>
      <c r="G4425" s="119">
        <v>3900</v>
      </c>
      <c r="H4425" s="26">
        <v>602.27692307692303</v>
      </c>
      <c r="I4425" s="115">
        <f t="shared" si="205"/>
        <v>2348880</v>
      </c>
      <c r="J4425" s="117">
        <v>2021</v>
      </c>
      <c r="K4425" s="139">
        <f t="shared" si="206"/>
        <v>4904101</v>
      </c>
    </row>
    <row r="4426" spans="2:11">
      <c r="B4426" s="137" t="s">
        <v>3996</v>
      </c>
      <c r="C4426" s="43" t="s">
        <v>3512</v>
      </c>
      <c r="D4426" s="46">
        <v>260</v>
      </c>
      <c r="E4426" s="24">
        <v>6388.0538461538463</v>
      </c>
      <c r="F4426" s="19">
        <f t="shared" si="204"/>
        <v>1660894</v>
      </c>
      <c r="G4426" s="119">
        <v>2535</v>
      </c>
      <c r="H4426" s="26">
        <v>602.27692307692303</v>
      </c>
      <c r="I4426" s="115">
        <f t="shared" si="205"/>
        <v>1526771.9999999998</v>
      </c>
      <c r="J4426" s="117">
        <v>2021</v>
      </c>
      <c r="K4426" s="139">
        <f t="shared" si="206"/>
        <v>3187666</v>
      </c>
    </row>
    <row r="4427" spans="2:11">
      <c r="B4427" s="137" t="s">
        <v>3997</v>
      </c>
      <c r="C4427" s="43" t="s">
        <v>3512</v>
      </c>
      <c r="D4427" s="46">
        <v>200</v>
      </c>
      <c r="E4427" s="24">
        <v>12776.105</v>
      </c>
      <c r="F4427" s="19">
        <f t="shared" si="204"/>
        <v>2555221</v>
      </c>
      <c r="G4427" s="119">
        <v>3900</v>
      </c>
      <c r="H4427" s="26">
        <v>602.27692307692303</v>
      </c>
      <c r="I4427" s="115">
        <f t="shared" si="205"/>
        <v>2348880</v>
      </c>
      <c r="J4427" s="117">
        <v>2021</v>
      </c>
      <c r="K4427" s="139">
        <f t="shared" si="206"/>
        <v>4904101</v>
      </c>
    </row>
    <row r="4428" spans="2:11">
      <c r="B4428" s="137" t="s">
        <v>3998</v>
      </c>
      <c r="C4428" s="43" t="s">
        <v>3512</v>
      </c>
      <c r="D4428" s="46">
        <v>230</v>
      </c>
      <c r="E4428" s="24">
        <v>6522.1782608695648</v>
      </c>
      <c r="F4428" s="19">
        <f t="shared" ref="F4428:F4491" si="207">IFERROR(D4428*E4428,0)</f>
        <v>1500101</v>
      </c>
      <c r="G4428" s="119">
        <v>2082</v>
      </c>
      <c r="H4428" s="26">
        <v>831.39241114313165</v>
      </c>
      <c r="I4428" s="115">
        <f t="shared" ref="I4428:I4491" si="208">IFERROR(G4428*H4428,"")</f>
        <v>1730959</v>
      </c>
      <c r="J4428" s="117">
        <v>2021</v>
      </c>
      <c r="K4428" s="139">
        <f t="shared" ref="K4428:K4491" si="209">IFERROR(ROUND((F4428+I4428),0),0)</f>
        <v>3231060</v>
      </c>
    </row>
    <row r="4429" spans="2:11">
      <c r="B4429" s="137" t="s">
        <v>3999</v>
      </c>
      <c r="C4429" s="43" t="s">
        <v>3512</v>
      </c>
      <c r="D4429" s="46">
        <v>20</v>
      </c>
      <c r="E4429" s="24">
        <v>6522.2</v>
      </c>
      <c r="F4429" s="19">
        <f t="shared" si="207"/>
        <v>130444</v>
      </c>
      <c r="G4429" s="119">
        <v>296</v>
      </c>
      <c r="H4429" s="26">
        <v>508.50675675675677</v>
      </c>
      <c r="I4429" s="115">
        <f t="shared" si="208"/>
        <v>150518</v>
      </c>
      <c r="J4429" s="117">
        <v>2021</v>
      </c>
      <c r="K4429" s="139">
        <f t="shared" si="209"/>
        <v>280962</v>
      </c>
    </row>
    <row r="4430" spans="2:11">
      <c r="B4430" s="137" t="s">
        <v>4000</v>
      </c>
      <c r="C4430" s="43" t="s">
        <v>3512</v>
      </c>
      <c r="D4430" s="46">
        <v>230</v>
      </c>
      <c r="E4430" s="24">
        <v>4905.0521739130436</v>
      </c>
      <c r="F4430" s="19">
        <f t="shared" si="207"/>
        <v>1128162</v>
      </c>
      <c r="G4430" s="119">
        <v>4209</v>
      </c>
      <c r="H4430" s="26">
        <v>391.13708719410789</v>
      </c>
      <c r="I4430" s="115">
        <f t="shared" si="208"/>
        <v>1646296</v>
      </c>
      <c r="J4430" s="117">
        <v>2021</v>
      </c>
      <c r="K4430" s="139">
        <f t="shared" si="209"/>
        <v>2774458</v>
      </c>
    </row>
    <row r="4431" spans="2:11">
      <c r="B4431" s="137" t="s">
        <v>4001</v>
      </c>
      <c r="C4431" s="43" t="s">
        <v>3512</v>
      </c>
      <c r="D4431" s="46">
        <v>140</v>
      </c>
      <c r="E4431" s="24">
        <v>9810.1071428571431</v>
      </c>
      <c r="F4431" s="19">
        <f t="shared" si="207"/>
        <v>1373415</v>
      </c>
      <c r="G4431" s="119">
        <v>5124</v>
      </c>
      <c r="H4431" s="26">
        <v>391.13700234192038</v>
      </c>
      <c r="I4431" s="115">
        <f t="shared" si="208"/>
        <v>2004186</v>
      </c>
      <c r="J4431" s="117">
        <v>2021</v>
      </c>
      <c r="K4431" s="139">
        <f t="shared" si="209"/>
        <v>3377601</v>
      </c>
    </row>
    <row r="4432" spans="2:11">
      <c r="B4432" s="137" t="s">
        <v>4002</v>
      </c>
      <c r="C4432" s="43" t="s">
        <v>3512</v>
      </c>
      <c r="D4432" s="46">
        <v>10</v>
      </c>
      <c r="E4432" s="24">
        <v>6522.2</v>
      </c>
      <c r="F4432" s="19">
        <f t="shared" si="207"/>
        <v>65222</v>
      </c>
      <c r="G4432" s="119">
        <v>148</v>
      </c>
      <c r="H4432" s="26">
        <v>508.50675675675677</v>
      </c>
      <c r="I4432" s="115">
        <f t="shared" si="208"/>
        <v>75259</v>
      </c>
      <c r="J4432" s="117">
        <v>2021</v>
      </c>
      <c r="K4432" s="139">
        <f t="shared" si="209"/>
        <v>140481</v>
      </c>
    </row>
    <row r="4433" spans="2:11">
      <c r="B4433" s="137" t="s">
        <v>4003</v>
      </c>
      <c r="C4433" s="43" t="s">
        <v>3512</v>
      </c>
      <c r="D4433" s="46">
        <v>280</v>
      </c>
      <c r="E4433" s="24">
        <v>9810.1107142857145</v>
      </c>
      <c r="F4433" s="19">
        <f t="shared" si="207"/>
        <v>2746831</v>
      </c>
      <c r="G4433" s="119">
        <v>6048</v>
      </c>
      <c r="H4433" s="26">
        <v>662.7599206349206</v>
      </c>
      <c r="I4433" s="115">
        <f t="shared" si="208"/>
        <v>4008372</v>
      </c>
      <c r="J4433" s="117">
        <v>2021</v>
      </c>
      <c r="K4433" s="139">
        <f t="shared" si="209"/>
        <v>6755203</v>
      </c>
    </row>
    <row r="4434" spans="2:11">
      <c r="B4434" s="137" t="s">
        <v>4004</v>
      </c>
      <c r="C4434" s="43" t="s">
        <v>3512</v>
      </c>
      <c r="D4434" s="46">
        <v>120</v>
      </c>
      <c r="E4434" s="24">
        <v>9810.1083333333336</v>
      </c>
      <c r="F4434" s="19">
        <f t="shared" si="207"/>
        <v>1177213</v>
      </c>
      <c r="G4434" s="119">
        <v>2592</v>
      </c>
      <c r="H4434" s="26">
        <v>662.76003086419757</v>
      </c>
      <c r="I4434" s="115">
        <f t="shared" si="208"/>
        <v>1717874</v>
      </c>
      <c r="J4434" s="117">
        <v>2021</v>
      </c>
      <c r="K4434" s="139">
        <f t="shared" si="209"/>
        <v>2895087</v>
      </c>
    </row>
    <row r="4435" spans="2:11">
      <c r="B4435" s="137" t="s">
        <v>4005</v>
      </c>
      <c r="C4435" s="43" t="s">
        <v>3512</v>
      </c>
      <c r="D4435" s="46">
        <v>210</v>
      </c>
      <c r="E4435" s="24">
        <v>8068.2619047619046</v>
      </c>
      <c r="F4435" s="19">
        <f t="shared" si="207"/>
        <v>1694335</v>
      </c>
      <c r="G4435" s="119">
        <v>2048</v>
      </c>
      <c r="H4435" s="26">
        <v>770.35498046875</v>
      </c>
      <c r="I4435" s="115">
        <f t="shared" si="208"/>
        <v>1577687</v>
      </c>
      <c r="J4435" s="117">
        <v>2021</v>
      </c>
      <c r="K4435" s="139">
        <f t="shared" si="209"/>
        <v>3272022</v>
      </c>
    </row>
    <row r="4436" spans="2:11">
      <c r="B4436" s="137" t="s">
        <v>4006</v>
      </c>
      <c r="C4436" s="43" t="s">
        <v>3512</v>
      </c>
      <c r="D4436" s="46">
        <v>100</v>
      </c>
      <c r="E4436" s="24">
        <v>8068.27</v>
      </c>
      <c r="F4436" s="19">
        <f t="shared" si="207"/>
        <v>806827</v>
      </c>
      <c r="G4436" s="119">
        <v>975</v>
      </c>
      <c r="H4436" s="26">
        <v>770.54256410256414</v>
      </c>
      <c r="I4436" s="115">
        <f t="shared" si="208"/>
        <v>751279</v>
      </c>
      <c r="J4436" s="117">
        <v>2021</v>
      </c>
      <c r="K4436" s="139">
        <f t="shared" si="209"/>
        <v>1558106</v>
      </c>
    </row>
    <row r="4437" spans="2:11">
      <c r="B4437" s="137" t="s">
        <v>4007</v>
      </c>
      <c r="C4437" s="43" t="s">
        <v>3512</v>
      </c>
      <c r="D4437" s="46">
        <v>250</v>
      </c>
      <c r="E4437" s="24">
        <v>8068.26</v>
      </c>
      <c r="F4437" s="19">
        <f t="shared" si="207"/>
        <v>2017065</v>
      </c>
      <c r="G4437" s="119">
        <v>2438</v>
      </c>
      <c r="H4437" s="26">
        <v>770.38515176374074</v>
      </c>
      <c r="I4437" s="115">
        <f t="shared" si="208"/>
        <v>1878199</v>
      </c>
      <c r="J4437" s="117">
        <v>2021</v>
      </c>
      <c r="K4437" s="139">
        <f t="shared" si="209"/>
        <v>3895264</v>
      </c>
    </row>
    <row r="4438" spans="2:11">
      <c r="B4438" s="137" t="s">
        <v>4008</v>
      </c>
      <c r="C4438" s="43" t="s">
        <v>3512</v>
      </c>
      <c r="D4438" s="46">
        <v>150</v>
      </c>
      <c r="E4438" s="24">
        <v>8068.2666666666664</v>
      </c>
      <c r="F4438" s="19">
        <f t="shared" si="207"/>
        <v>1210240</v>
      </c>
      <c r="G4438" s="119">
        <v>1463</v>
      </c>
      <c r="H4438" s="26">
        <v>770.27956254272044</v>
      </c>
      <c r="I4438" s="115">
        <f t="shared" si="208"/>
        <v>1126919</v>
      </c>
      <c r="J4438" s="117">
        <v>2021</v>
      </c>
      <c r="K4438" s="139">
        <f t="shared" si="209"/>
        <v>2337159</v>
      </c>
    </row>
    <row r="4439" spans="2:11">
      <c r="B4439" s="137" t="s">
        <v>4009</v>
      </c>
      <c r="C4439" s="43" t="s">
        <v>3512</v>
      </c>
      <c r="D4439" s="46">
        <v>150</v>
      </c>
      <c r="E4439" s="24">
        <v>8068.2666666666664</v>
      </c>
      <c r="F4439" s="19">
        <f t="shared" si="207"/>
        <v>1210240</v>
      </c>
      <c r="G4439" s="119">
        <v>1463</v>
      </c>
      <c r="H4439" s="26">
        <v>770.27956254272044</v>
      </c>
      <c r="I4439" s="115">
        <f t="shared" si="208"/>
        <v>1126919</v>
      </c>
      <c r="J4439" s="117">
        <v>2021</v>
      </c>
      <c r="K4439" s="139">
        <f t="shared" si="209"/>
        <v>2337159</v>
      </c>
    </row>
    <row r="4440" spans="2:11">
      <c r="B4440" s="137" t="s">
        <v>4010</v>
      </c>
      <c r="C4440" s="43" t="s">
        <v>3512</v>
      </c>
      <c r="D4440" s="46">
        <v>220</v>
      </c>
      <c r="E4440" s="24">
        <v>8068.2636363636366</v>
      </c>
      <c r="F4440" s="19">
        <f t="shared" si="207"/>
        <v>1775018</v>
      </c>
      <c r="G4440" s="119">
        <v>2145</v>
      </c>
      <c r="H4440" s="26">
        <v>770.54312354312356</v>
      </c>
      <c r="I4440" s="115">
        <f t="shared" si="208"/>
        <v>1652815</v>
      </c>
      <c r="J4440" s="117">
        <v>2021</v>
      </c>
      <c r="K4440" s="139">
        <f t="shared" si="209"/>
        <v>3427833</v>
      </c>
    </row>
    <row r="4441" spans="2:11">
      <c r="B4441" s="137" t="s">
        <v>4011</v>
      </c>
      <c r="C4441" s="43" t="s">
        <v>3512</v>
      </c>
      <c r="D4441" s="46">
        <v>120</v>
      </c>
      <c r="E4441" s="24">
        <v>25304.908333333333</v>
      </c>
      <c r="F4441" s="19">
        <f t="shared" si="207"/>
        <v>3036589</v>
      </c>
      <c r="G4441" s="119">
        <v>10980</v>
      </c>
      <c r="H4441" s="26">
        <v>391.1369763205829</v>
      </c>
      <c r="I4441" s="115">
        <f t="shared" si="208"/>
        <v>4294684</v>
      </c>
      <c r="J4441" s="117">
        <v>2021</v>
      </c>
      <c r="K4441" s="139">
        <f t="shared" si="209"/>
        <v>7331273</v>
      </c>
    </row>
    <row r="4442" spans="2:11">
      <c r="B4442" s="137" t="s">
        <v>4012</v>
      </c>
      <c r="C4442" s="43" t="s">
        <v>3512</v>
      </c>
      <c r="D4442" s="46">
        <v>130</v>
      </c>
      <c r="E4442" s="24">
        <v>19164.16153846154</v>
      </c>
      <c r="F4442" s="19">
        <f t="shared" si="207"/>
        <v>2491341</v>
      </c>
      <c r="G4442" s="119">
        <v>3803</v>
      </c>
      <c r="H4442" s="26">
        <v>602.19773862739942</v>
      </c>
      <c r="I4442" s="115">
        <f t="shared" si="208"/>
        <v>2290158</v>
      </c>
      <c r="J4442" s="117">
        <v>2021</v>
      </c>
      <c r="K4442" s="139">
        <f t="shared" si="209"/>
        <v>4781499</v>
      </c>
    </row>
    <row r="4443" spans="2:11">
      <c r="B4443" s="137" t="s">
        <v>4013</v>
      </c>
      <c r="C4443" s="43" t="s">
        <v>3512</v>
      </c>
      <c r="D4443" s="46">
        <v>370</v>
      </c>
      <c r="E4443" s="24">
        <v>12776.108108108108</v>
      </c>
      <c r="F4443" s="19">
        <f t="shared" si="207"/>
        <v>4727160</v>
      </c>
      <c r="G4443" s="119">
        <v>7215</v>
      </c>
      <c r="H4443" s="26">
        <v>602.27678447678443</v>
      </c>
      <c r="I4443" s="115">
        <f t="shared" si="208"/>
        <v>4345427</v>
      </c>
      <c r="J4443" s="117">
        <v>2021</v>
      </c>
      <c r="K4443" s="139">
        <f t="shared" si="209"/>
        <v>9072587</v>
      </c>
    </row>
    <row r="4444" spans="2:11">
      <c r="B4444" s="137" t="s">
        <v>4014</v>
      </c>
      <c r="C4444" s="43" t="s">
        <v>3512</v>
      </c>
      <c r="D4444" s="46">
        <v>330</v>
      </c>
      <c r="E4444" s="24">
        <v>8489.7757575757569</v>
      </c>
      <c r="F4444" s="19">
        <f t="shared" si="207"/>
        <v>2801626</v>
      </c>
      <c r="G4444" s="119">
        <v>7887</v>
      </c>
      <c r="H4444" s="26">
        <v>445.60314441485991</v>
      </c>
      <c r="I4444" s="115">
        <f t="shared" si="208"/>
        <v>3514472</v>
      </c>
      <c r="J4444" s="117">
        <v>2021</v>
      </c>
      <c r="K4444" s="139">
        <f t="shared" si="209"/>
        <v>6316098</v>
      </c>
    </row>
    <row r="4445" spans="2:11">
      <c r="B4445" s="137" t="s">
        <v>4015</v>
      </c>
      <c r="C4445" s="43" t="s">
        <v>3512</v>
      </c>
      <c r="D4445" s="46">
        <v>390</v>
      </c>
      <c r="E4445" s="24">
        <v>12529.297435897435</v>
      </c>
      <c r="F4445" s="19">
        <f t="shared" si="207"/>
        <v>4886426</v>
      </c>
      <c r="G4445" s="119">
        <v>13982</v>
      </c>
      <c r="H4445" s="26">
        <v>445.58718352167074</v>
      </c>
      <c r="I4445" s="115">
        <f t="shared" si="208"/>
        <v>6230200</v>
      </c>
      <c r="J4445" s="117">
        <v>2021</v>
      </c>
      <c r="K4445" s="139">
        <f t="shared" si="209"/>
        <v>11116626</v>
      </c>
    </row>
    <row r="4446" spans="2:11">
      <c r="B4446" s="137" t="s">
        <v>4016</v>
      </c>
      <c r="C4446" s="43" t="s">
        <v>3512</v>
      </c>
      <c r="D4446" s="46">
        <v>410</v>
      </c>
      <c r="E4446" s="24">
        <v>8991.424390243903</v>
      </c>
      <c r="F4446" s="19">
        <f t="shared" si="207"/>
        <v>3686484</v>
      </c>
      <c r="G4446" s="119">
        <v>3998</v>
      </c>
      <c r="H4446" s="26">
        <v>602.20160080040023</v>
      </c>
      <c r="I4446" s="115">
        <f t="shared" si="208"/>
        <v>2407602</v>
      </c>
      <c r="J4446" s="117">
        <v>2021</v>
      </c>
      <c r="K4446" s="139">
        <f t="shared" si="209"/>
        <v>6094086</v>
      </c>
    </row>
    <row r="4447" spans="2:11">
      <c r="B4447" s="137" t="s">
        <v>4017</v>
      </c>
      <c r="C4447" s="43" t="s">
        <v>3512</v>
      </c>
      <c r="D4447" s="46">
        <v>170</v>
      </c>
      <c r="E4447" s="24">
        <v>15379.476470588235</v>
      </c>
      <c r="F4447" s="19">
        <f t="shared" si="207"/>
        <v>2614511</v>
      </c>
      <c r="G4447" s="119">
        <v>3315</v>
      </c>
      <c r="H4447" s="26">
        <v>602.27692307692303</v>
      </c>
      <c r="I4447" s="115">
        <f t="shared" si="208"/>
        <v>1996547.9999999998</v>
      </c>
      <c r="J4447" s="117">
        <v>2021</v>
      </c>
      <c r="K4447" s="139">
        <f t="shared" si="209"/>
        <v>4611059</v>
      </c>
    </row>
    <row r="4448" spans="2:11">
      <c r="B4448" s="137" t="s">
        <v>4018</v>
      </c>
      <c r="C4448" s="43" t="s">
        <v>3512</v>
      </c>
      <c r="D4448" s="46">
        <v>270</v>
      </c>
      <c r="E4448" s="24">
        <v>8246.3296296296303</v>
      </c>
      <c r="F4448" s="19">
        <f t="shared" si="207"/>
        <v>2226509</v>
      </c>
      <c r="G4448" s="119">
        <v>2633</v>
      </c>
      <c r="H4448" s="26">
        <v>602.16255222180018</v>
      </c>
      <c r="I4448" s="115">
        <f t="shared" si="208"/>
        <v>1585493.9999999998</v>
      </c>
      <c r="J4448" s="117">
        <v>2021</v>
      </c>
      <c r="K4448" s="139">
        <f t="shared" si="209"/>
        <v>3812003</v>
      </c>
    </row>
    <row r="4449" spans="2:11">
      <c r="B4449" s="137" t="s">
        <v>4019</v>
      </c>
      <c r="C4449" s="43" t="s">
        <v>3512</v>
      </c>
      <c r="D4449" s="46">
        <v>280</v>
      </c>
      <c r="E4449" s="24">
        <v>15595.407142857142</v>
      </c>
      <c r="F4449" s="19">
        <f t="shared" si="207"/>
        <v>4366714</v>
      </c>
      <c r="G4449" s="119">
        <v>5460</v>
      </c>
      <c r="H4449" s="26">
        <v>602.27673992673988</v>
      </c>
      <c r="I4449" s="115">
        <f t="shared" si="208"/>
        <v>3288430.9999999995</v>
      </c>
      <c r="J4449" s="117">
        <v>2021</v>
      </c>
      <c r="K4449" s="139">
        <f t="shared" si="209"/>
        <v>7655145</v>
      </c>
    </row>
    <row r="4450" spans="2:11">
      <c r="B4450" s="137" t="s">
        <v>4020</v>
      </c>
      <c r="C4450" s="43" t="s">
        <v>3512</v>
      </c>
      <c r="D4450" s="46">
        <v>190</v>
      </c>
      <c r="E4450" s="24">
        <v>10526.752631578947</v>
      </c>
      <c r="F4450" s="19">
        <f t="shared" si="207"/>
        <v>2000083</v>
      </c>
      <c r="G4450" s="119">
        <v>4104</v>
      </c>
      <c r="H4450" s="26">
        <v>662.75999025341127</v>
      </c>
      <c r="I4450" s="115">
        <f t="shared" si="208"/>
        <v>2719967</v>
      </c>
      <c r="J4450" s="117">
        <v>2021</v>
      </c>
      <c r="K4450" s="139">
        <f t="shared" si="209"/>
        <v>4720050</v>
      </c>
    </row>
    <row r="4451" spans="2:11">
      <c r="B4451" s="137" t="s">
        <v>4431</v>
      </c>
      <c r="C4451" s="43" t="s">
        <v>3512</v>
      </c>
      <c r="D4451" s="46">
        <v>450</v>
      </c>
      <c r="E4451" s="24">
        <v>9810.1111111111113</v>
      </c>
      <c r="F4451" s="19">
        <f t="shared" si="207"/>
        <v>4414550</v>
      </c>
      <c r="G4451" s="119">
        <v>9720</v>
      </c>
      <c r="H4451" s="26">
        <v>662.75987654320988</v>
      </c>
      <c r="I4451" s="115">
        <f t="shared" si="208"/>
        <v>6442026</v>
      </c>
      <c r="J4451" s="117">
        <v>2021</v>
      </c>
      <c r="K4451" s="139">
        <f t="shared" si="209"/>
        <v>10856576</v>
      </c>
    </row>
    <row r="4452" spans="2:11">
      <c r="B4452" s="137" t="s">
        <v>4440</v>
      </c>
      <c r="C4452" s="43" t="s">
        <v>3512</v>
      </c>
      <c r="D4452" s="46">
        <v>960</v>
      </c>
      <c r="E4452" s="24">
        <v>41140.529166666667</v>
      </c>
      <c r="F4452" s="19">
        <f t="shared" si="207"/>
        <v>39494908</v>
      </c>
      <c r="G4452" s="119">
        <v>17376</v>
      </c>
      <c r="H4452" s="26">
        <v>831.59225368324121</v>
      </c>
      <c r="I4452" s="115">
        <f t="shared" si="208"/>
        <v>14449747</v>
      </c>
      <c r="J4452" s="117">
        <v>2021</v>
      </c>
      <c r="K4452" s="139">
        <f t="shared" si="209"/>
        <v>53944655</v>
      </c>
    </row>
    <row r="4453" spans="2:11">
      <c r="B4453" s="137" t="s">
        <v>4021</v>
      </c>
      <c r="C4453" s="43" t="s">
        <v>3512</v>
      </c>
      <c r="D4453" s="46">
        <v>240</v>
      </c>
      <c r="E4453" s="24">
        <v>13044.354166666666</v>
      </c>
      <c r="F4453" s="19">
        <f t="shared" si="207"/>
        <v>3130645</v>
      </c>
      <c r="G4453" s="119">
        <v>4344</v>
      </c>
      <c r="H4453" s="26">
        <v>831.59231123388577</v>
      </c>
      <c r="I4453" s="115">
        <f t="shared" si="208"/>
        <v>3612437</v>
      </c>
      <c r="J4453" s="117">
        <v>2021</v>
      </c>
      <c r="K4453" s="139">
        <f t="shared" si="209"/>
        <v>6743082</v>
      </c>
    </row>
    <row r="4454" spans="2:11">
      <c r="B4454" s="137" t="s">
        <v>4022</v>
      </c>
      <c r="C4454" s="43" t="s">
        <v>3512</v>
      </c>
      <c r="D4454" s="46">
        <v>2500</v>
      </c>
      <c r="E4454" s="24">
        <v>6522.1772000000001</v>
      </c>
      <c r="F4454" s="19">
        <f t="shared" si="207"/>
        <v>16305443</v>
      </c>
      <c r="G4454" s="119">
        <v>22625</v>
      </c>
      <c r="H4454" s="26">
        <v>831.59226519337017</v>
      </c>
      <c r="I4454" s="115">
        <f t="shared" si="208"/>
        <v>18814775</v>
      </c>
      <c r="J4454" s="117">
        <v>2021</v>
      </c>
      <c r="K4454" s="139">
        <f t="shared" si="209"/>
        <v>35120218</v>
      </c>
    </row>
    <row r="4455" spans="2:11">
      <c r="B4455" s="137" t="s">
        <v>4023</v>
      </c>
      <c r="C4455" s="43" t="s">
        <v>3512</v>
      </c>
      <c r="D4455" s="46">
        <v>100</v>
      </c>
      <c r="E4455" s="24">
        <v>29430.33</v>
      </c>
      <c r="F4455" s="19">
        <f t="shared" si="207"/>
        <v>2943033</v>
      </c>
      <c r="G4455" s="119">
        <v>10980</v>
      </c>
      <c r="H4455" s="26">
        <v>391.1369763205829</v>
      </c>
      <c r="I4455" s="115">
        <f t="shared" si="208"/>
        <v>4294684</v>
      </c>
      <c r="J4455" s="117">
        <v>2021</v>
      </c>
      <c r="K4455" s="139">
        <f t="shared" si="209"/>
        <v>7237717</v>
      </c>
    </row>
    <row r="4456" spans="2:11">
      <c r="B4456" s="137" t="s">
        <v>4024</v>
      </c>
      <c r="C4456" s="43" t="s">
        <v>3512</v>
      </c>
      <c r="D4456" s="46">
        <v>80</v>
      </c>
      <c r="E4456" s="24">
        <v>14715.1625</v>
      </c>
      <c r="F4456" s="19">
        <f t="shared" si="207"/>
        <v>1177213</v>
      </c>
      <c r="G4456" s="119">
        <v>4392</v>
      </c>
      <c r="H4456" s="26">
        <v>391.13706739526413</v>
      </c>
      <c r="I4456" s="115">
        <f t="shared" si="208"/>
        <v>1717874</v>
      </c>
      <c r="J4456" s="117">
        <v>2021</v>
      </c>
      <c r="K4456" s="139">
        <f t="shared" si="209"/>
        <v>2895087</v>
      </c>
    </row>
    <row r="4457" spans="2:11">
      <c r="B4457" s="137" t="s">
        <v>4025</v>
      </c>
      <c r="C4457" s="43" t="s">
        <v>3512</v>
      </c>
      <c r="D4457" s="46">
        <v>80</v>
      </c>
      <c r="E4457" s="24">
        <v>14715.1625</v>
      </c>
      <c r="F4457" s="19">
        <f t="shared" si="207"/>
        <v>1177213</v>
      </c>
      <c r="G4457" s="119">
        <v>4392</v>
      </c>
      <c r="H4457" s="26">
        <v>391.13706739526413</v>
      </c>
      <c r="I4457" s="115">
        <f t="shared" si="208"/>
        <v>1717874</v>
      </c>
      <c r="J4457" s="117">
        <v>2021</v>
      </c>
      <c r="K4457" s="139">
        <f t="shared" si="209"/>
        <v>2895087</v>
      </c>
    </row>
    <row r="4458" spans="2:11">
      <c r="B4458" s="137" t="s">
        <v>4026</v>
      </c>
      <c r="C4458" s="43" t="s">
        <v>3512</v>
      </c>
      <c r="D4458" s="46">
        <v>170</v>
      </c>
      <c r="E4458" s="24">
        <v>14715.164705882353</v>
      </c>
      <c r="F4458" s="19">
        <f t="shared" si="207"/>
        <v>2501578</v>
      </c>
      <c r="G4458" s="119">
        <v>9333</v>
      </c>
      <c r="H4458" s="26">
        <v>391.13704060859317</v>
      </c>
      <c r="I4458" s="115">
        <f t="shared" si="208"/>
        <v>3650482</v>
      </c>
      <c r="J4458" s="117">
        <v>2021</v>
      </c>
      <c r="K4458" s="139">
        <f t="shared" si="209"/>
        <v>6152060</v>
      </c>
    </row>
    <row r="4459" spans="2:11">
      <c r="B4459" s="137" t="s">
        <v>4027</v>
      </c>
      <c r="C4459" s="43" t="s">
        <v>3512</v>
      </c>
      <c r="D4459" s="46">
        <v>150</v>
      </c>
      <c r="E4459" s="24">
        <v>9810.1133333333328</v>
      </c>
      <c r="F4459" s="19">
        <f t="shared" si="207"/>
        <v>1471517</v>
      </c>
      <c r="G4459" s="119">
        <v>3240</v>
      </c>
      <c r="H4459" s="26">
        <v>662.75987654320988</v>
      </c>
      <c r="I4459" s="115">
        <f t="shared" si="208"/>
        <v>2147342</v>
      </c>
      <c r="J4459" s="117">
        <v>2021</v>
      </c>
      <c r="K4459" s="139">
        <f t="shared" si="209"/>
        <v>3618859</v>
      </c>
    </row>
    <row r="4460" spans="2:11">
      <c r="B4460" s="137" t="s">
        <v>4028</v>
      </c>
      <c r="C4460" s="43" t="s">
        <v>3512</v>
      </c>
      <c r="D4460" s="46">
        <v>110</v>
      </c>
      <c r="E4460" s="24">
        <v>4905.0545454545454</v>
      </c>
      <c r="F4460" s="19">
        <f t="shared" si="207"/>
        <v>539556</v>
      </c>
      <c r="G4460" s="119">
        <v>1188</v>
      </c>
      <c r="H4460" s="26">
        <v>662.76010101010104</v>
      </c>
      <c r="I4460" s="115">
        <f t="shared" si="208"/>
        <v>787359</v>
      </c>
      <c r="J4460" s="117">
        <v>2021</v>
      </c>
      <c r="K4460" s="139">
        <f t="shared" si="209"/>
        <v>1326915</v>
      </c>
    </row>
    <row r="4461" spans="2:11">
      <c r="B4461" s="137" t="s">
        <v>4029</v>
      </c>
      <c r="C4461" s="43" t="s">
        <v>3512</v>
      </c>
      <c r="D4461" s="46">
        <v>280</v>
      </c>
      <c r="E4461" s="24">
        <v>6388.0535714285716</v>
      </c>
      <c r="F4461" s="19">
        <f t="shared" si="207"/>
        <v>1788655</v>
      </c>
      <c r="G4461" s="119">
        <v>2730</v>
      </c>
      <c r="H4461" s="26">
        <v>602.27692307692303</v>
      </c>
      <c r="I4461" s="115">
        <f t="shared" si="208"/>
        <v>1644215.9999999998</v>
      </c>
      <c r="J4461" s="117">
        <v>2021</v>
      </c>
      <c r="K4461" s="139">
        <f t="shared" si="209"/>
        <v>3432871</v>
      </c>
    </row>
    <row r="4462" spans="2:11">
      <c r="B4462" s="137" t="s">
        <v>4030</v>
      </c>
      <c r="C4462" s="43" t="s">
        <v>3512</v>
      </c>
      <c r="D4462" s="46">
        <v>1040</v>
      </c>
      <c r="E4462" s="24">
        <v>6388.0538461538463</v>
      </c>
      <c r="F4462" s="19">
        <f t="shared" si="207"/>
        <v>6643576</v>
      </c>
      <c r="G4462" s="119">
        <v>10140</v>
      </c>
      <c r="H4462" s="26">
        <v>602.27682445759365</v>
      </c>
      <c r="I4462" s="115">
        <f t="shared" si="208"/>
        <v>6107087</v>
      </c>
      <c r="J4462" s="117">
        <v>2021</v>
      </c>
      <c r="K4462" s="139">
        <f t="shared" si="209"/>
        <v>12750663</v>
      </c>
    </row>
    <row r="4463" spans="2:11">
      <c r="B4463" s="137" t="s">
        <v>4031</v>
      </c>
      <c r="C4463" s="43" t="s">
        <v>3512</v>
      </c>
      <c r="D4463" s="46">
        <v>3050</v>
      </c>
      <c r="E4463" s="24">
        <v>6388.0534426229506</v>
      </c>
      <c r="F4463" s="19">
        <f t="shared" si="207"/>
        <v>19483563</v>
      </c>
      <c r="G4463" s="119">
        <v>29738</v>
      </c>
      <c r="H4463" s="26">
        <v>602.26669581007468</v>
      </c>
      <c r="I4463" s="115">
        <f t="shared" si="208"/>
        <v>17910207</v>
      </c>
      <c r="J4463" s="117">
        <v>2021</v>
      </c>
      <c r="K4463" s="139">
        <f t="shared" si="209"/>
        <v>37393770</v>
      </c>
    </row>
    <row r="4464" spans="2:11">
      <c r="B4464" s="137" t="s">
        <v>4032</v>
      </c>
      <c r="C4464" s="43" t="s">
        <v>3512</v>
      </c>
      <c r="D4464" s="46">
        <v>280</v>
      </c>
      <c r="E4464" s="24">
        <v>6388.0535714285716</v>
      </c>
      <c r="F4464" s="19">
        <f t="shared" si="207"/>
        <v>1788655</v>
      </c>
      <c r="G4464" s="119">
        <v>2730</v>
      </c>
      <c r="H4464" s="26">
        <v>602.27692307692303</v>
      </c>
      <c r="I4464" s="115">
        <f t="shared" si="208"/>
        <v>1644215.9999999998</v>
      </c>
      <c r="J4464" s="117">
        <v>2021</v>
      </c>
      <c r="K4464" s="139">
        <f t="shared" si="209"/>
        <v>3432871</v>
      </c>
    </row>
    <row r="4465" spans="2:11">
      <c r="B4465" s="137" t="s">
        <v>4033</v>
      </c>
      <c r="C4465" s="43" t="s">
        <v>3512</v>
      </c>
      <c r="D4465" s="46">
        <v>730</v>
      </c>
      <c r="E4465" s="24">
        <v>6388.0534246575344</v>
      </c>
      <c r="F4465" s="19">
        <f t="shared" si="207"/>
        <v>4663279</v>
      </c>
      <c r="G4465" s="119">
        <v>7118</v>
      </c>
      <c r="H4465" s="26">
        <v>602.2344759763979</v>
      </c>
      <c r="I4465" s="115">
        <f t="shared" si="208"/>
        <v>4286705</v>
      </c>
      <c r="J4465" s="117">
        <v>2021</v>
      </c>
      <c r="K4465" s="139">
        <f t="shared" si="209"/>
        <v>8949984</v>
      </c>
    </row>
    <row r="4466" spans="2:11">
      <c r="B4466" s="137" t="s">
        <v>4034</v>
      </c>
      <c r="C4466" s="43" t="s">
        <v>3512</v>
      </c>
      <c r="D4466" s="46">
        <v>730</v>
      </c>
      <c r="E4466" s="24">
        <v>6388.0534246575344</v>
      </c>
      <c r="F4466" s="19">
        <f t="shared" si="207"/>
        <v>4663279</v>
      </c>
      <c r="G4466" s="119">
        <v>7118</v>
      </c>
      <c r="H4466" s="26">
        <v>602.2344759763979</v>
      </c>
      <c r="I4466" s="115">
        <f t="shared" si="208"/>
        <v>4286705</v>
      </c>
      <c r="J4466" s="117">
        <v>2021</v>
      </c>
      <c r="K4466" s="139">
        <f t="shared" si="209"/>
        <v>8949984</v>
      </c>
    </row>
    <row r="4467" spans="2:11">
      <c r="B4467" s="137" t="s">
        <v>4035</v>
      </c>
      <c r="C4467" s="43" t="s">
        <v>3512</v>
      </c>
      <c r="D4467" s="46">
        <v>470</v>
      </c>
      <c r="E4467" s="24">
        <v>6388.0553191489362</v>
      </c>
      <c r="F4467" s="19">
        <f t="shared" si="207"/>
        <v>3002386</v>
      </c>
      <c r="G4467" s="119">
        <v>4583</v>
      </c>
      <c r="H4467" s="26">
        <v>602.21099716343008</v>
      </c>
      <c r="I4467" s="115">
        <f t="shared" si="208"/>
        <v>2759933</v>
      </c>
      <c r="J4467" s="117">
        <v>2021</v>
      </c>
      <c r="K4467" s="139">
        <f t="shared" si="209"/>
        <v>5762319</v>
      </c>
    </row>
    <row r="4468" spans="2:11">
      <c r="B4468" s="137" t="s">
        <v>4036</v>
      </c>
      <c r="C4468" s="43" t="s">
        <v>3512</v>
      </c>
      <c r="D4468" s="46">
        <v>470</v>
      </c>
      <c r="E4468" s="24">
        <v>6388.0553191489362</v>
      </c>
      <c r="F4468" s="19">
        <f t="shared" si="207"/>
        <v>3002386</v>
      </c>
      <c r="G4468" s="119">
        <v>4583</v>
      </c>
      <c r="H4468" s="26">
        <v>602.21099716343008</v>
      </c>
      <c r="I4468" s="115">
        <f t="shared" si="208"/>
        <v>2759933</v>
      </c>
      <c r="J4468" s="117">
        <v>2021</v>
      </c>
      <c r="K4468" s="139">
        <f t="shared" si="209"/>
        <v>5762319</v>
      </c>
    </row>
    <row r="4469" spans="2:11">
      <c r="B4469" s="137" t="s">
        <v>4037</v>
      </c>
      <c r="C4469" s="43" t="s">
        <v>3512</v>
      </c>
      <c r="D4469" s="46">
        <v>150</v>
      </c>
      <c r="E4469" s="24">
        <v>6388.0533333333333</v>
      </c>
      <c r="F4469" s="19">
        <f t="shared" si="207"/>
        <v>958208</v>
      </c>
      <c r="G4469" s="119">
        <v>1463</v>
      </c>
      <c r="H4469" s="26">
        <v>602.07108680792896</v>
      </c>
      <c r="I4469" s="115">
        <f t="shared" si="208"/>
        <v>880830.00000000012</v>
      </c>
      <c r="J4469" s="117">
        <v>2021</v>
      </c>
      <c r="K4469" s="139">
        <f t="shared" si="209"/>
        <v>1839038</v>
      </c>
    </row>
    <row r="4470" spans="2:11">
      <c r="B4470" s="137" t="s">
        <v>4038</v>
      </c>
      <c r="C4470" s="43" t="s">
        <v>3512</v>
      </c>
      <c r="D4470" s="46">
        <v>590</v>
      </c>
      <c r="E4470" s="24">
        <v>6388.0542372881355</v>
      </c>
      <c r="F4470" s="19">
        <f t="shared" si="207"/>
        <v>3768952</v>
      </c>
      <c r="G4470" s="119">
        <v>5753</v>
      </c>
      <c r="H4470" s="26">
        <v>602.22440465843908</v>
      </c>
      <c r="I4470" s="115">
        <f t="shared" si="208"/>
        <v>3464597</v>
      </c>
      <c r="J4470" s="117">
        <v>2021</v>
      </c>
      <c r="K4470" s="139">
        <f t="shared" si="209"/>
        <v>7233549</v>
      </c>
    </row>
    <row r="4471" spans="2:11">
      <c r="B4471" s="137" t="s">
        <v>4039</v>
      </c>
      <c r="C4471" s="43" t="s">
        <v>3512</v>
      </c>
      <c r="D4471" s="46">
        <v>450</v>
      </c>
      <c r="E4471" s="24">
        <v>6388.0555555555557</v>
      </c>
      <c r="F4471" s="19">
        <f t="shared" si="207"/>
        <v>2874625</v>
      </c>
      <c r="G4471" s="119">
        <v>4388</v>
      </c>
      <c r="H4471" s="26">
        <v>602.20806745670006</v>
      </c>
      <c r="I4471" s="115">
        <f t="shared" si="208"/>
        <v>2642489</v>
      </c>
      <c r="J4471" s="117">
        <v>2021</v>
      </c>
      <c r="K4471" s="139">
        <f t="shared" si="209"/>
        <v>5517114</v>
      </c>
    </row>
    <row r="4472" spans="2:11">
      <c r="B4472" s="137" t="s">
        <v>4040</v>
      </c>
      <c r="C4472" s="43" t="s">
        <v>3512</v>
      </c>
      <c r="D4472" s="46">
        <v>590</v>
      </c>
      <c r="E4472" s="24">
        <v>6388.0542372881355</v>
      </c>
      <c r="F4472" s="19">
        <f t="shared" si="207"/>
        <v>3768952</v>
      </c>
      <c r="G4472" s="119">
        <v>5753</v>
      </c>
      <c r="H4472" s="26">
        <v>602.22440465843908</v>
      </c>
      <c r="I4472" s="115">
        <f t="shared" si="208"/>
        <v>3464597</v>
      </c>
      <c r="J4472" s="117">
        <v>2021</v>
      </c>
      <c r="K4472" s="139">
        <f t="shared" si="209"/>
        <v>7233549</v>
      </c>
    </row>
    <row r="4473" spans="2:11">
      <c r="B4473" s="137" t="s">
        <v>4041</v>
      </c>
      <c r="C4473" s="43" t="s">
        <v>3512</v>
      </c>
      <c r="D4473" s="46">
        <v>590</v>
      </c>
      <c r="E4473" s="24">
        <v>6388.0542372881355</v>
      </c>
      <c r="F4473" s="19">
        <f t="shared" si="207"/>
        <v>3768952</v>
      </c>
      <c r="G4473" s="119">
        <v>5753</v>
      </c>
      <c r="H4473" s="26">
        <v>602.22440465843908</v>
      </c>
      <c r="I4473" s="115">
        <f t="shared" si="208"/>
        <v>3464597</v>
      </c>
      <c r="J4473" s="117">
        <v>2021</v>
      </c>
      <c r="K4473" s="139">
        <f t="shared" si="209"/>
        <v>7233549</v>
      </c>
    </row>
    <row r="4474" spans="2:11">
      <c r="B4474" s="137" t="s">
        <v>4042</v>
      </c>
      <c r="C4474" s="43" t="s">
        <v>3512</v>
      </c>
      <c r="D4474" s="46">
        <v>590</v>
      </c>
      <c r="E4474" s="24">
        <v>6388.0542372881355</v>
      </c>
      <c r="F4474" s="19">
        <f t="shared" si="207"/>
        <v>3768952</v>
      </c>
      <c r="G4474" s="119">
        <v>5753</v>
      </c>
      <c r="H4474" s="26">
        <v>602.22440465843908</v>
      </c>
      <c r="I4474" s="115">
        <f t="shared" si="208"/>
        <v>3464597</v>
      </c>
      <c r="J4474" s="117">
        <v>2021</v>
      </c>
      <c r="K4474" s="139">
        <f t="shared" si="209"/>
        <v>7233549</v>
      </c>
    </row>
    <row r="4475" spans="2:11">
      <c r="B4475" s="137" t="s">
        <v>4043</v>
      </c>
      <c r="C4475" s="43" t="s">
        <v>3512</v>
      </c>
      <c r="D4475" s="46">
        <v>520</v>
      </c>
      <c r="E4475" s="24">
        <v>6388.0538461538463</v>
      </c>
      <c r="F4475" s="19">
        <f t="shared" si="207"/>
        <v>3321788</v>
      </c>
      <c r="G4475" s="119">
        <v>5070</v>
      </c>
      <c r="H4475" s="26">
        <v>602.27672583826427</v>
      </c>
      <c r="I4475" s="115">
        <f t="shared" si="208"/>
        <v>3053543</v>
      </c>
      <c r="J4475" s="117">
        <v>2021</v>
      </c>
      <c r="K4475" s="139">
        <f t="shared" si="209"/>
        <v>6375331</v>
      </c>
    </row>
    <row r="4476" spans="2:11">
      <c r="B4476" s="137" t="s">
        <v>4044</v>
      </c>
      <c r="C4476" s="43" t="s">
        <v>3512</v>
      </c>
      <c r="D4476" s="46">
        <v>1120</v>
      </c>
      <c r="E4476" s="24">
        <v>6388.0535714285716</v>
      </c>
      <c r="F4476" s="19">
        <f t="shared" si="207"/>
        <v>7154620</v>
      </c>
      <c r="G4476" s="119">
        <v>10920</v>
      </c>
      <c r="H4476" s="26">
        <v>602.27683150183145</v>
      </c>
      <c r="I4476" s="115">
        <f t="shared" si="208"/>
        <v>6576862.9999999991</v>
      </c>
      <c r="J4476" s="117">
        <v>2021</v>
      </c>
      <c r="K4476" s="139">
        <f t="shared" si="209"/>
        <v>13731483</v>
      </c>
    </row>
    <row r="4477" spans="2:11">
      <c r="B4477" s="137" t="s">
        <v>4045</v>
      </c>
      <c r="C4477" s="43" t="s">
        <v>3512</v>
      </c>
      <c r="D4477" s="46">
        <v>410</v>
      </c>
      <c r="E4477" s="24">
        <v>6388.0536585365853</v>
      </c>
      <c r="F4477" s="19">
        <f t="shared" si="207"/>
        <v>2619102</v>
      </c>
      <c r="G4477" s="119">
        <v>3998</v>
      </c>
      <c r="H4477" s="26">
        <v>602.20160080040023</v>
      </c>
      <c r="I4477" s="115">
        <f t="shared" si="208"/>
        <v>2407602</v>
      </c>
      <c r="J4477" s="117">
        <v>2021</v>
      </c>
      <c r="K4477" s="139">
        <f t="shared" si="209"/>
        <v>5026704</v>
      </c>
    </row>
    <row r="4478" spans="2:11">
      <c r="B4478" s="137" t="s">
        <v>4046</v>
      </c>
      <c r="C4478" s="43" t="s">
        <v>3512</v>
      </c>
      <c r="D4478" s="46">
        <v>500</v>
      </c>
      <c r="E4478" s="24">
        <v>16136.526</v>
      </c>
      <c r="F4478" s="19">
        <f t="shared" si="207"/>
        <v>8068263</v>
      </c>
      <c r="G4478" s="119">
        <v>9750</v>
      </c>
      <c r="H4478" s="26">
        <v>770.54297435897433</v>
      </c>
      <c r="I4478" s="115">
        <f t="shared" si="208"/>
        <v>7512794</v>
      </c>
      <c r="J4478" s="117">
        <v>2021</v>
      </c>
      <c r="K4478" s="139">
        <f t="shared" si="209"/>
        <v>15581057</v>
      </c>
    </row>
    <row r="4479" spans="2:11">
      <c r="B4479" s="137" t="s">
        <v>4047</v>
      </c>
      <c r="C4479" s="43" t="s">
        <v>3512</v>
      </c>
      <c r="D4479" s="46">
        <v>500</v>
      </c>
      <c r="E4479" s="24">
        <v>16136.526</v>
      </c>
      <c r="F4479" s="19">
        <f t="shared" si="207"/>
        <v>8068263</v>
      </c>
      <c r="G4479" s="119">
        <v>9750</v>
      </c>
      <c r="H4479" s="26">
        <v>770.54297435897433</v>
      </c>
      <c r="I4479" s="115">
        <f t="shared" si="208"/>
        <v>7512794</v>
      </c>
      <c r="J4479" s="117">
        <v>2021</v>
      </c>
      <c r="K4479" s="139">
        <f t="shared" si="209"/>
        <v>15581057</v>
      </c>
    </row>
    <row r="4480" spans="2:11">
      <c r="B4480" s="137" t="s">
        <v>4048</v>
      </c>
      <c r="C4480" s="43" t="s">
        <v>3512</v>
      </c>
      <c r="D4480" s="46">
        <v>380</v>
      </c>
      <c r="E4480" s="24">
        <v>8068.2631578947367</v>
      </c>
      <c r="F4480" s="19">
        <f t="shared" si="207"/>
        <v>3065940</v>
      </c>
      <c r="G4480" s="119">
        <v>3705</v>
      </c>
      <c r="H4480" s="26">
        <v>770.54304993252367</v>
      </c>
      <c r="I4480" s="115">
        <f t="shared" si="208"/>
        <v>2854862</v>
      </c>
      <c r="J4480" s="117">
        <v>2021</v>
      </c>
      <c r="K4480" s="139">
        <f t="shared" si="209"/>
        <v>5920802</v>
      </c>
    </row>
    <row r="4481" spans="2:11">
      <c r="B4481" s="137" t="s">
        <v>4049</v>
      </c>
      <c r="C4481" s="43" t="s">
        <v>3512</v>
      </c>
      <c r="D4481" s="46">
        <v>380</v>
      </c>
      <c r="E4481" s="24">
        <v>8068.2631578947367</v>
      </c>
      <c r="F4481" s="19">
        <f t="shared" si="207"/>
        <v>3065940</v>
      </c>
      <c r="G4481" s="119">
        <v>3705</v>
      </c>
      <c r="H4481" s="26">
        <v>770.54304993252367</v>
      </c>
      <c r="I4481" s="115">
        <f t="shared" si="208"/>
        <v>2854862</v>
      </c>
      <c r="J4481" s="117">
        <v>2021</v>
      </c>
      <c r="K4481" s="139">
        <f t="shared" si="209"/>
        <v>5920802</v>
      </c>
    </row>
    <row r="4482" spans="2:11">
      <c r="B4482" s="137" t="s">
        <v>4050</v>
      </c>
      <c r="C4482" s="43" t="s">
        <v>3512</v>
      </c>
      <c r="D4482" s="46">
        <v>380</v>
      </c>
      <c r="E4482" s="24">
        <v>8068.2631578947367</v>
      </c>
      <c r="F4482" s="19">
        <f t="shared" si="207"/>
        <v>3065940</v>
      </c>
      <c r="G4482" s="119">
        <v>3705</v>
      </c>
      <c r="H4482" s="26">
        <v>770.54304993252367</v>
      </c>
      <c r="I4482" s="115">
        <f t="shared" si="208"/>
        <v>2854862</v>
      </c>
      <c r="J4482" s="117">
        <v>2021</v>
      </c>
      <c r="K4482" s="139">
        <f t="shared" si="209"/>
        <v>5920802</v>
      </c>
    </row>
    <row r="4483" spans="2:11">
      <c r="B4483" s="137" t="s">
        <v>4051</v>
      </c>
      <c r="C4483" s="43" t="s">
        <v>3512</v>
      </c>
      <c r="D4483" s="46">
        <v>780</v>
      </c>
      <c r="E4483" s="24">
        <v>8068.2628205128203</v>
      </c>
      <c r="F4483" s="19">
        <f t="shared" si="207"/>
        <v>6293245</v>
      </c>
      <c r="G4483" s="119">
        <v>7605</v>
      </c>
      <c r="H4483" s="26">
        <v>770.54306377383296</v>
      </c>
      <c r="I4483" s="115">
        <f t="shared" si="208"/>
        <v>5859980</v>
      </c>
      <c r="J4483" s="117">
        <v>2021</v>
      </c>
      <c r="K4483" s="139">
        <f t="shared" si="209"/>
        <v>12153225</v>
      </c>
    </row>
    <row r="4484" spans="2:11">
      <c r="B4484" s="137" t="s">
        <v>4052</v>
      </c>
      <c r="C4484" s="43" t="s">
        <v>3512</v>
      </c>
      <c r="D4484" s="46">
        <v>780</v>
      </c>
      <c r="E4484" s="24">
        <v>8068.2628205128203</v>
      </c>
      <c r="F4484" s="19">
        <f t="shared" si="207"/>
        <v>6293245</v>
      </c>
      <c r="G4484" s="119">
        <v>7605</v>
      </c>
      <c r="H4484" s="26">
        <v>770.54306377383296</v>
      </c>
      <c r="I4484" s="115">
        <f t="shared" si="208"/>
        <v>5859980</v>
      </c>
      <c r="J4484" s="117">
        <v>2021</v>
      </c>
      <c r="K4484" s="139">
        <f t="shared" si="209"/>
        <v>12153225</v>
      </c>
    </row>
    <row r="4485" spans="2:11">
      <c r="B4485" s="137" t="s">
        <v>4053</v>
      </c>
      <c r="C4485" s="43" t="s">
        <v>3512</v>
      </c>
      <c r="D4485" s="46">
        <v>300</v>
      </c>
      <c r="E4485" s="24">
        <v>8433.4066666666658</v>
      </c>
      <c r="F4485" s="19">
        <f t="shared" si="207"/>
        <v>2530021.9999999995</v>
      </c>
      <c r="G4485" s="119">
        <v>2925</v>
      </c>
      <c r="H4485" s="26">
        <v>770.54290598290595</v>
      </c>
      <c r="I4485" s="115">
        <f t="shared" si="208"/>
        <v>2253838</v>
      </c>
      <c r="J4485" s="117">
        <v>2021</v>
      </c>
      <c r="K4485" s="139">
        <f t="shared" si="209"/>
        <v>4783860</v>
      </c>
    </row>
    <row r="4486" spans="2:11">
      <c r="B4486" s="137" t="s">
        <v>4054</v>
      </c>
      <c r="C4486" s="43" t="s">
        <v>3512</v>
      </c>
      <c r="D4486" s="46">
        <v>390</v>
      </c>
      <c r="E4486" s="24">
        <v>8068.2615384615383</v>
      </c>
      <c r="F4486" s="19">
        <f t="shared" si="207"/>
        <v>3146622</v>
      </c>
      <c r="G4486" s="119">
        <v>3803</v>
      </c>
      <c r="H4486" s="26">
        <v>770.44175650802003</v>
      </c>
      <c r="I4486" s="115">
        <f t="shared" si="208"/>
        <v>2929990</v>
      </c>
      <c r="J4486" s="117">
        <v>2021</v>
      </c>
      <c r="K4486" s="139">
        <f t="shared" si="209"/>
        <v>6076612</v>
      </c>
    </row>
    <row r="4487" spans="2:11">
      <c r="B4487" s="137" t="s">
        <v>4055</v>
      </c>
      <c r="C4487" s="43" t="s">
        <v>3512</v>
      </c>
      <c r="D4487" s="46">
        <v>640</v>
      </c>
      <c r="E4487" s="24">
        <v>8435.0625</v>
      </c>
      <c r="F4487" s="19">
        <f t="shared" si="207"/>
        <v>5398440</v>
      </c>
      <c r="G4487" s="119">
        <v>6240</v>
      </c>
      <c r="H4487" s="26">
        <v>770.54294871794866</v>
      </c>
      <c r="I4487" s="115">
        <f t="shared" si="208"/>
        <v>4808188</v>
      </c>
      <c r="J4487" s="117">
        <v>2021</v>
      </c>
      <c r="K4487" s="139">
        <f t="shared" si="209"/>
        <v>10206628</v>
      </c>
    </row>
    <row r="4488" spans="2:11">
      <c r="B4488" s="137" t="s">
        <v>4056</v>
      </c>
      <c r="C4488" s="43" t="s">
        <v>3512</v>
      </c>
      <c r="D4488" s="46">
        <v>810</v>
      </c>
      <c r="E4488" s="24">
        <v>8435.0617283950614</v>
      </c>
      <c r="F4488" s="19">
        <f t="shared" si="207"/>
        <v>6832400</v>
      </c>
      <c r="G4488" s="119">
        <v>7898</v>
      </c>
      <c r="H4488" s="26">
        <v>770.49417574069389</v>
      </c>
      <c r="I4488" s="115">
        <f t="shared" si="208"/>
        <v>6085363</v>
      </c>
      <c r="J4488" s="117">
        <v>2021</v>
      </c>
      <c r="K4488" s="139">
        <f t="shared" si="209"/>
        <v>12917763</v>
      </c>
    </row>
    <row r="4489" spans="2:11">
      <c r="B4489" s="137" t="s">
        <v>4057</v>
      </c>
      <c r="C4489" s="43" t="s">
        <v>3512</v>
      </c>
      <c r="D4489" s="46">
        <v>420</v>
      </c>
      <c r="E4489" s="24">
        <v>8435.0619047619039</v>
      </c>
      <c r="F4489" s="19">
        <f t="shared" si="207"/>
        <v>3542725.9999999995</v>
      </c>
      <c r="G4489" s="119">
        <v>4095</v>
      </c>
      <c r="H4489" s="26">
        <v>770.5431013431014</v>
      </c>
      <c r="I4489" s="115">
        <f t="shared" si="208"/>
        <v>3155374</v>
      </c>
      <c r="J4489" s="117">
        <v>2021</v>
      </c>
      <c r="K4489" s="139">
        <f t="shared" si="209"/>
        <v>6698100</v>
      </c>
    </row>
    <row r="4490" spans="2:11">
      <c r="B4490" s="137" t="s">
        <v>4058</v>
      </c>
      <c r="C4490" s="43" t="s">
        <v>3512</v>
      </c>
      <c r="D4490" s="46">
        <v>810</v>
      </c>
      <c r="E4490" s="24">
        <v>8435.0617283950614</v>
      </c>
      <c r="F4490" s="19">
        <f t="shared" si="207"/>
        <v>6832400</v>
      </c>
      <c r="G4490" s="119">
        <v>7898</v>
      </c>
      <c r="H4490" s="26">
        <v>770.49417574069389</v>
      </c>
      <c r="I4490" s="115">
        <f t="shared" si="208"/>
        <v>6085363</v>
      </c>
      <c r="J4490" s="117">
        <v>2021</v>
      </c>
      <c r="K4490" s="139">
        <f t="shared" si="209"/>
        <v>12917763</v>
      </c>
    </row>
    <row r="4491" spans="2:11">
      <c r="B4491" s="137" t="s">
        <v>4059</v>
      </c>
      <c r="C4491" s="43" t="s">
        <v>3512</v>
      </c>
      <c r="D4491" s="46">
        <v>230</v>
      </c>
      <c r="E4491" s="24">
        <v>12432.647826086957</v>
      </c>
      <c r="F4491" s="19">
        <f t="shared" si="207"/>
        <v>2859509</v>
      </c>
      <c r="G4491" s="119">
        <v>4968</v>
      </c>
      <c r="H4491" s="26">
        <v>662.75986312399357</v>
      </c>
      <c r="I4491" s="115">
        <f t="shared" si="208"/>
        <v>3292591</v>
      </c>
      <c r="J4491" s="117">
        <v>2021</v>
      </c>
      <c r="K4491" s="139">
        <f t="shared" si="209"/>
        <v>6152100</v>
      </c>
    </row>
    <row r="4492" spans="2:11">
      <c r="B4492" s="137" t="s">
        <v>4060</v>
      </c>
      <c r="C4492" s="43" t="s">
        <v>3512</v>
      </c>
      <c r="D4492" s="46">
        <v>220</v>
      </c>
      <c r="E4492" s="24">
        <v>18140.213636363635</v>
      </c>
      <c r="F4492" s="19">
        <f t="shared" ref="F4492:F4555" si="210">IFERROR(D4492*E4492,0)</f>
        <v>3990846.9999999995</v>
      </c>
      <c r="G4492" s="119">
        <v>7128</v>
      </c>
      <c r="H4492" s="26">
        <v>662.759960718294</v>
      </c>
      <c r="I4492" s="115">
        <f t="shared" ref="I4492:I4555" si="211">IFERROR(G4492*H4492,"")</f>
        <v>4724153</v>
      </c>
      <c r="J4492" s="117">
        <v>2021</v>
      </c>
      <c r="K4492" s="139">
        <f t="shared" ref="K4492:K4555" si="212">IFERROR(ROUND((F4492+I4492),0),0)</f>
        <v>8715000</v>
      </c>
    </row>
    <row r="4493" spans="2:11">
      <c r="B4493" s="137" t="s">
        <v>4061</v>
      </c>
      <c r="C4493" s="43" t="s">
        <v>3512</v>
      </c>
      <c r="D4493" s="46">
        <v>260</v>
      </c>
      <c r="E4493" s="24">
        <v>9810.1076923076926</v>
      </c>
      <c r="F4493" s="19">
        <f t="shared" si="210"/>
        <v>2550628</v>
      </c>
      <c r="G4493" s="119">
        <v>5616</v>
      </c>
      <c r="H4493" s="26">
        <v>662.75997150997148</v>
      </c>
      <c r="I4493" s="115">
        <f t="shared" si="211"/>
        <v>3722060</v>
      </c>
      <c r="J4493" s="117">
        <v>2021</v>
      </c>
      <c r="K4493" s="139">
        <f t="shared" si="212"/>
        <v>6272688</v>
      </c>
    </row>
    <row r="4494" spans="2:11">
      <c r="B4494" s="137" t="s">
        <v>4062</v>
      </c>
      <c r="C4494" s="43" t="s">
        <v>3512</v>
      </c>
      <c r="D4494" s="46">
        <v>170</v>
      </c>
      <c r="E4494" s="24">
        <v>14715.164705882353</v>
      </c>
      <c r="F4494" s="19">
        <f t="shared" si="210"/>
        <v>2501578</v>
      </c>
      <c r="G4494" s="119">
        <v>5508</v>
      </c>
      <c r="H4494" s="26">
        <v>662.75998547567178</v>
      </c>
      <c r="I4494" s="115">
        <f t="shared" si="211"/>
        <v>3650482</v>
      </c>
      <c r="J4494" s="117">
        <v>2021</v>
      </c>
      <c r="K4494" s="139">
        <f t="shared" si="212"/>
        <v>6152060</v>
      </c>
    </row>
    <row r="4495" spans="2:11">
      <c r="B4495" s="137" t="s">
        <v>4063</v>
      </c>
      <c r="C4495" s="43" t="s">
        <v>3512</v>
      </c>
      <c r="D4495" s="46">
        <v>600</v>
      </c>
      <c r="E4495" s="24">
        <v>6888.038333333333</v>
      </c>
      <c r="F4495" s="19">
        <f t="shared" si="210"/>
        <v>4132823</v>
      </c>
      <c r="G4495" s="119">
        <v>6480</v>
      </c>
      <c r="H4495" s="26">
        <v>786.12916666666672</v>
      </c>
      <c r="I4495" s="115">
        <f t="shared" si="211"/>
        <v>5094117</v>
      </c>
      <c r="J4495" s="117">
        <v>2021</v>
      </c>
      <c r="K4495" s="139">
        <f t="shared" si="212"/>
        <v>9226940</v>
      </c>
    </row>
    <row r="4496" spans="2:11">
      <c r="B4496" s="137" t="s">
        <v>4064</v>
      </c>
      <c r="C4496" s="43" t="s">
        <v>3512</v>
      </c>
      <c r="D4496" s="46">
        <v>950</v>
      </c>
      <c r="E4496" s="24">
        <v>6888.0368421052635</v>
      </c>
      <c r="F4496" s="19">
        <f t="shared" si="210"/>
        <v>6543635</v>
      </c>
      <c r="G4496" s="119">
        <v>10260</v>
      </c>
      <c r="H4496" s="26">
        <v>786.12923976608192</v>
      </c>
      <c r="I4496" s="115">
        <f t="shared" si="211"/>
        <v>8065686.0000000009</v>
      </c>
      <c r="J4496" s="117">
        <v>2021</v>
      </c>
      <c r="K4496" s="139">
        <f t="shared" si="212"/>
        <v>14609321</v>
      </c>
    </row>
    <row r="4497" spans="2:11">
      <c r="B4497" s="137" t="s">
        <v>4065</v>
      </c>
      <c r="C4497" s="43" t="s">
        <v>3512</v>
      </c>
      <c r="D4497" s="46">
        <v>1000</v>
      </c>
      <c r="E4497" s="24">
        <v>6888.0379999999996</v>
      </c>
      <c r="F4497" s="19">
        <f t="shared" si="210"/>
        <v>6888038</v>
      </c>
      <c r="G4497" s="119">
        <v>10800</v>
      </c>
      <c r="H4497" s="26">
        <v>786.12916666666672</v>
      </c>
      <c r="I4497" s="115">
        <f t="shared" si="211"/>
        <v>8490195</v>
      </c>
      <c r="J4497" s="117">
        <v>2021</v>
      </c>
      <c r="K4497" s="139">
        <f t="shared" si="212"/>
        <v>15378233</v>
      </c>
    </row>
    <row r="4498" spans="2:11">
      <c r="B4498" s="137" t="s">
        <v>4066</v>
      </c>
      <c r="C4498" s="43" t="s">
        <v>3512</v>
      </c>
      <c r="D4498" s="46">
        <v>600</v>
      </c>
      <c r="E4498" s="24">
        <v>6888.038333333333</v>
      </c>
      <c r="F4498" s="19">
        <f t="shared" si="210"/>
        <v>4132823</v>
      </c>
      <c r="G4498" s="119">
        <v>6480</v>
      </c>
      <c r="H4498" s="26">
        <v>786.12916666666672</v>
      </c>
      <c r="I4498" s="115">
        <f t="shared" si="211"/>
        <v>5094117</v>
      </c>
      <c r="J4498" s="117">
        <v>2021</v>
      </c>
      <c r="K4498" s="139">
        <f t="shared" si="212"/>
        <v>9226940</v>
      </c>
    </row>
    <row r="4499" spans="2:11">
      <c r="B4499" s="137" t="s">
        <v>4067</v>
      </c>
      <c r="C4499" s="43" t="s">
        <v>3512</v>
      </c>
      <c r="D4499" s="46">
        <v>320</v>
      </c>
      <c r="E4499" s="24">
        <v>12776.109375</v>
      </c>
      <c r="F4499" s="19">
        <f t="shared" si="210"/>
        <v>4088355</v>
      </c>
      <c r="G4499" s="119">
        <v>6240</v>
      </c>
      <c r="H4499" s="26">
        <v>602.27676282051277</v>
      </c>
      <c r="I4499" s="115">
        <f t="shared" si="211"/>
        <v>3758206.9999999995</v>
      </c>
      <c r="J4499" s="117">
        <v>2021</v>
      </c>
      <c r="K4499" s="139">
        <f t="shared" si="212"/>
        <v>7846562</v>
      </c>
    </row>
    <row r="4500" spans="2:11">
      <c r="B4500" s="137" t="s">
        <v>4068</v>
      </c>
      <c r="C4500" s="43" t="s">
        <v>3512</v>
      </c>
      <c r="D4500" s="46">
        <v>520</v>
      </c>
      <c r="E4500" s="24">
        <v>12776.107692307693</v>
      </c>
      <c r="F4500" s="19">
        <f t="shared" si="210"/>
        <v>6643576</v>
      </c>
      <c r="G4500" s="119">
        <v>10140</v>
      </c>
      <c r="H4500" s="26">
        <v>602.27682445759365</v>
      </c>
      <c r="I4500" s="115">
        <f t="shared" si="211"/>
        <v>6107087</v>
      </c>
      <c r="J4500" s="117">
        <v>2021</v>
      </c>
      <c r="K4500" s="139">
        <f t="shared" si="212"/>
        <v>12750663</v>
      </c>
    </row>
    <row r="4501" spans="2:11">
      <c r="B4501" s="137" t="s">
        <v>4069</v>
      </c>
      <c r="C4501" s="43" t="s">
        <v>3512</v>
      </c>
      <c r="D4501" s="46">
        <v>210</v>
      </c>
      <c r="E4501" s="24">
        <v>14715.161904761904</v>
      </c>
      <c r="F4501" s="19">
        <f t="shared" si="210"/>
        <v>3090184</v>
      </c>
      <c r="G4501" s="119">
        <v>6804</v>
      </c>
      <c r="H4501" s="26">
        <v>662.75999412110525</v>
      </c>
      <c r="I4501" s="115">
        <f t="shared" si="211"/>
        <v>4509419</v>
      </c>
      <c r="J4501" s="117">
        <v>2021</v>
      </c>
      <c r="K4501" s="139">
        <f t="shared" si="212"/>
        <v>7599603</v>
      </c>
    </row>
    <row r="4502" spans="2:11">
      <c r="B4502" s="137" t="s">
        <v>4070</v>
      </c>
      <c r="C4502" s="43" t="s">
        <v>3512</v>
      </c>
      <c r="D4502" s="46">
        <v>220</v>
      </c>
      <c r="E4502" s="24">
        <v>17138.209090909091</v>
      </c>
      <c r="F4502" s="19">
        <f t="shared" si="210"/>
        <v>3770406</v>
      </c>
      <c r="G4502" s="119">
        <v>7128</v>
      </c>
      <c r="H4502" s="26">
        <v>662.759960718294</v>
      </c>
      <c r="I4502" s="115">
        <f t="shared" si="211"/>
        <v>4724153</v>
      </c>
      <c r="J4502" s="117">
        <v>2021</v>
      </c>
      <c r="K4502" s="139">
        <f t="shared" si="212"/>
        <v>8494559</v>
      </c>
    </row>
    <row r="4503" spans="2:11">
      <c r="B4503" s="137" t="s">
        <v>4071</v>
      </c>
      <c r="C4503" s="43" t="s">
        <v>3512</v>
      </c>
      <c r="D4503" s="46">
        <v>530</v>
      </c>
      <c r="E4503" s="24">
        <v>14715.166037735849</v>
      </c>
      <c r="F4503" s="19">
        <f t="shared" si="210"/>
        <v>7799038</v>
      </c>
      <c r="G4503" s="119">
        <v>17172</v>
      </c>
      <c r="H4503" s="26">
        <v>662.75989983694387</v>
      </c>
      <c r="I4503" s="115">
        <f t="shared" si="211"/>
        <v>11380913</v>
      </c>
      <c r="J4503" s="117">
        <v>2021</v>
      </c>
      <c r="K4503" s="139">
        <f t="shared" si="212"/>
        <v>19179951</v>
      </c>
    </row>
    <row r="4504" spans="2:11">
      <c r="B4504" s="137" t="s">
        <v>4072</v>
      </c>
      <c r="C4504" s="43" t="s">
        <v>3512</v>
      </c>
      <c r="D4504" s="46">
        <v>210</v>
      </c>
      <c r="E4504" s="24">
        <v>9810.109523809524</v>
      </c>
      <c r="F4504" s="19">
        <f t="shared" si="210"/>
        <v>2060123</v>
      </c>
      <c r="G4504" s="119">
        <v>4536</v>
      </c>
      <c r="H4504" s="26">
        <v>662.7599206349206</v>
      </c>
      <c r="I4504" s="115">
        <f t="shared" si="211"/>
        <v>3006279</v>
      </c>
      <c r="J4504" s="117">
        <v>2021</v>
      </c>
      <c r="K4504" s="139">
        <f t="shared" si="212"/>
        <v>5066402</v>
      </c>
    </row>
    <row r="4505" spans="2:11">
      <c r="B4505" s="137" t="s">
        <v>4073</v>
      </c>
      <c r="C4505" s="43" t="s">
        <v>3512</v>
      </c>
      <c r="D4505" s="46">
        <v>230</v>
      </c>
      <c r="E4505" s="24">
        <v>11966.03043478261</v>
      </c>
      <c r="F4505" s="19">
        <f t="shared" si="210"/>
        <v>2752187</v>
      </c>
      <c r="G4505" s="119">
        <v>8246</v>
      </c>
      <c r="H4505" s="26">
        <v>445.5761581372787</v>
      </c>
      <c r="I4505" s="115">
        <f t="shared" si="211"/>
        <v>3674221</v>
      </c>
      <c r="J4505" s="117">
        <v>2021</v>
      </c>
      <c r="K4505" s="139">
        <f t="shared" si="212"/>
        <v>6426408</v>
      </c>
    </row>
    <row r="4506" spans="2:11">
      <c r="B4506" s="137" t="s">
        <v>4074</v>
      </c>
      <c r="C4506" s="43" t="s">
        <v>3512</v>
      </c>
      <c r="D4506" s="46">
        <v>450</v>
      </c>
      <c r="E4506" s="24">
        <v>7977.3533333333335</v>
      </c>
      <c r="F4506" s="19">
        <f t="shared" si="210"/>
        <v>3589809</v>
      </c>
      <c r="G4506" s="119">
        <v>10755</v>
      </c>
      <c r="H4506" s="26">
        <v>445.60316132031613</v>
      </c>
      <c r="I4506" s="115">
        <f t="shared" si="211"/>
        <v>4792462</v>
      </c>
      <c r="J4506" s="117">
        <v>2021</v>
      </c>
      <c r="K4506" s="139">
        <f t="shared" si="212"/>
        <v>8382271</v>
      </c>
    </row>
    <row r="4507" spans="2:11">
      <c r="B4507" s="137" t="s">
        <v>4075</v>
      </c>
      <c r="C4507" s="43" t="s">
        <v>3512</v>
      </c>
      <c r="D4507" s="46">
        <v>200</v>
      </c>
      <c r="E4507" s="24">
        <v>14947.38</v>
      </c>
      <c r="F4507" s="19">
        <f t="shared" si="210"/>
        <v>2989476</v>
      </c>
      <c r="G4507" s="119">
        <v>3900</v>
      </c>
      <c r="H4507" s="26">
        <v>602.27692307692303</v>
      </c>
      <c r="I4507" s="115">
        <f t="shared" si="211"/>
        <v>2348880</v>
      </c>
      <c r="J4507" s="117">
        <v>2021</v>
      </c>
      <c r="K4507" s="139">
        <f t="shared" si="212"/>
        <v>5338356</v>
      </c>
    </row>
    <row r="4508" spans="2:11">
      <c r="B4508" s="137" t="s">
        <v>4076</v>
      </c>
      <c r="C4508" s="43" t="s">
        <v>3512</v>
      </c>
      <c r="D4508" s="46">
        <v>240</v>
      </c>
      <c r="E4508" s="24">
        <v>8559.3250000000007</v>
      </c>
      <c r="F4508" s="19">
        <f t="shared" si="210"/>
        <v>2054238.0000000002</v>
      </c>
      <c r="G4508" s="119">
        <v>2340</v>
      </c>
      <c r="H4508" s="26">
        <v>602.27692307692303</v>
      </c>
      <c r="I4508" s="115">
        <f t="shared" si="211"/>
        <v>1409327.9999999998</v>
      </c>
      <c r="J4508" s="117">
        <v>2021</v>
      </c>
      <c r="K4508" s="139">
        <f t="shared" si="212"/>
        <v>3463566</v>
      </c>
    </row>
    <row r="4509" spans="2:11">
      <c r="B4509" s="137" t="s">
        <v>4077</v>
      </c>
      <c r="C4509" s="43" t="s">
        <v>3512</v>
      </c>
      <c r="D4509" s="46">
        <v>190</v>
      </c>
      <c r="E4509" s="24">
        <v>12776.105263157895</v>
      </c>
      <c r="F4509" s="19">
        <f t="shared" si="210"/>
        <v>2427460</v>
      </c>
      <c r="G4509" s="119">
        <v>3705</v>
      </c>
      <c r="H4509" s="26">
        <v>602.27692307692303</v>
      </c>
      <c r="I4509" s="115">
        <f t="shared" si="211"/>
        <v>2231436</v>
      </c>
      <c r="J4509" s="117">
        <v>2021</v>
      </c>
      <c r="K4509" s="139">
        <f t="shared" si="212"/>
        <v>4658896</v>
      </c>
    </row>
    <row r="4510" spans="2:11">
      <c r="B4510" s="137" t="s">
        <v>4078</v>
      </c>
      <c r="C4510" s="43" t="s">
        <v>3512</v>
      </c>
      <c r="D4510" s="46">
        <v>50</v>
      </c>
      <c r="E4510" s="24">
        <v>6388.06</v>
      </c>
      <c r="F4510" s="19">
        <f t="shared" si="210"/>
        <v>319403</v>
      </c>
      <c r="G4510" s="119">
        <v>488</v>
      </c>
      <c r="H4510" s="26">
        <v>601.65983606557381</v>
      </c>
      <c r="I4510" s="115">
        <f t="shared" si="211"/>
        <v>293610</v>
      </c>
      <c r="J4510" s="117">
        <v>2021</v>
      </c>
      <c r="K4510" s="139">
        <f t="shared" si="212"/>
        <v>613013</v>
      </c>
    </row>
    <row r="4511" spans="2:11">
      <c r="B4511" s="137" t="s">
        <v>4079</v>
      </c>
      <c r="C4511" s="43" t="s">
        <v>3512</v>
      </c>
      <c r="D4511" s="46">
        <v>170</v>
      </c>
      <c r="E4511" s="24">
        <v>21250.552941176469</v>
      </c>
      <c r="F4511" s="19">
        <f t="shared" si="210"/>
        <v>3612593.9999999995</v>
      </c>
      <c r="G4511" s="119">
        <v>12444</v>
      </c>
      <c r="H4511" s="26">
        <v>391.13701382192221</v>
      </c>
      <c r="I4511" s="115">
        <f t="shared" si="211"/>
        <v>4867309</v>
      </c>
      <c r="J4511" s="117">
        <v>2021</v>
      </c>
      <c r="K4511" s="139">
        <f t="shared" si="212"/>
        <v>8479903</v>
      </c>
    </row>
    <row r="4512" spans="2:11">
      <c r="B4512" s="137" t="s">
        <v>4080</v>
      </c>
      <c r="C4512" s="43" t="s">
        <v>3512</v>
      </c>
      <c r="D4512" s="46">
        <v>200</v>
      </c>
      <c r="E4512" s="24">
        <v>7977.3549999999996</v>
      </c>
      <c r="F4512" s="19">
        <f t="shared" si="210"/>
        <v>1595471</v>
      </c>
      <c r="G4512" s="119">
        <v>8240</v>
      </c>
      <c r="H4512" s="26">
        <v>258.49308252427187</v>
      </c>
      <c r="I4512" s="115">
        <f t="shared" si="211"/>
        <v>2129983</v>
      </c>
      <c r="J4512" s="117">
        <v>2021</v>
      </c>
      <c r="K4512" s="139">
        <f t="shared" si="212"/>
        <v>3725454</v>
      </c>
    </row>
    <row r="4513" spans="2:11">
      <c r="B4513" s="137" t="s">
        <v>4081</v>
      </c>
      <c r="C4513" s="43" t="s">
        <v>3512</v>
      </c>
      <c r="D4513" s="46">
        <v>240</v>
      </c>
      <c r="E4513" s="24">
        <v>6388.0541666666668</v>
      </c>
      <c r="F4513" s="19">
        <f t="shared" si="210"/>
        <v>1533133</v>
      </c>
      <c r="G4513" s="119">
        <v>2340</v>
      </c>
      <c r="H4513" s="26">
        <v>602.27692307692303</v>
      </c>
      <c r="I4513" s="115">
        <f t="shared" si="211"/>
        <v>1409327.9999999998</v>
      </c>
      <c r="J4513" s="117">
        <v>2021</v>
      </c>
      <c r="K4513" s="139">
        <f t="shared" si="212"/>
        <v>2942461</v>
      </c>
    </row>
    <row r="4514" spans="2:11">
      <c r="B4514" s="137" t="s">
        <v>4082</v>
      </c>
      <c r="C4514" s="43" t="s">
        <v>3512</v>
      </c>
      <c r="D4514" s="46">
        <v>100</v>
      </c>
      <c r="E4514" s="24">
        <v>3988.67</v>
      </c>
      <c r="F4514" s="19">
        <f t="shared" si="210"/>
        <v>398867</v>
      </c>
      <c r="G4514" s="119">
        <v>2060</v>
      </c>
      <c r="H4514" s="26">
        <v>258.49320388349514</v>
      </c>
      <c r="I4514" s="115">
        <f t="shared" si="211"/>
        <v>532496</v>
      </c>
      <c r="J4514" s="117">
        <v>2021</v>
      </c>
      <c r="K4514" s="139">
        <f t="shared" si="212"/>
        <v>931363</v>
      </c>
    </row>
    <row r="4515" spans="2:11">
      <c r="B4515" s="137" t="s">
        <v>4083</v>
      </c>
      <c r="C4515" s="43" t="s">
        <v>3512</v>
      </c>
      <c r="D4515" s="46">
        <v>160</v>
      </c>
      <c r="E4515" s="24">
        <v>6522.1750000000002</v>
      </c>
      <c r="F4515" s="19">
        <f t="shared" si="210"/>
        <v>1043548</v>
      </c>
      <c r="G4515" s="119">
        <v>1448</v>
      </c>
      <c r="H4515" s="26">
        <v>831.5925414364641</v>
      </c>
      <c r="I4515" s="115">
        <f t="shared" si="211"/>
        <v>1204146</v>
      </c>
      <c r="J4515" s="117">
        <v>2021</v>
      </c>
      <c r="K4515" s="139">
        <f t="shared" si="212"/>
        <v>2247694</v>
      </c>
    </row>
    <row r="4516" spans="2:11">
      <c r="B4516" s="137" t="s">
        <v>4084</v>
      </c>
      <c r="C4516" s="43" t="s">
        <v>3512</v>
      </c>
      <c r="D4516" s="46">
        <v>170</v>
      </c>
      <c r="E4516" s="24">
        <v>13044.358823529412</v>
      </c>
      <c r="F4516" s="19">
        <f t="shared" si="210"/>
        <v>2217541</v>
      </c>
      <c r="G4516" s="119">
        <v>3077</v>
      </c>
      <c r="H4516" s="26">
        <v>831.59213519662012</v>
      </c>
      <c r="I4516" s="115">
        <f t="shared" si="211"/>
        <v>2558809</v>
      </c>
      <c r="J4516" s="117">
        <v>2021</v>
      </c>
      <c r="K4516" s="139">
        <f t="shared" si="212"/>
        <v>4776350</v>
      </c>
    </row>
    <row r="4517" spans="2:11">
      <c r="B4517" s="137" t="s">
        <v>4085</v>
      </c>
      <c r="C4517" s="43" t="s">
        <v>3512</v>
      </c>
      <c r="D4517" s="46">
        <v>80</v>
      </c>
      <c r="E4517" s="24">
        <v>6522.1750000000002</v>
      </c>
      <c r="F4517" s="19">
        <f t="shared" si="210"/>
        <v>521774</v>
      </c>
      <c r="G4517" s="119">
        <v>724</v>
      </c>
      <c r="H4517" s="26">
        <v>831.5925414364641</v>
      </c>
      <c r="I4517" s="115">
        <f t="shared" si="211"/>
        <v>602073</v>
      </c>
      <c r="J4517" s="117">
        <v>2021</v>
      </c>
      <c r="K4517" s="139">
        <f t="shared" si="212"/>
        <v>1123847</v>
      </c>
    </row>
    <row r="4518" spans="2:11">
      <c r="B4518" s="137" t="s">
        <v>4086</v>
      </c>
      <c r="C4518" s="43" t="s">
        <v>3512</v>
      </c>
      <c r="D4518" s="46">
        <v>160</v>
      </c>
      <c r="E4518" s="24">
        <v>13044.356250000001</v>
      </c>
      <c r="F4518" s="19">
        <f t="shared" si="210"/>
        <v>2087097</v>
      </c>
      <c r="G4518" s="119">
        <v>2896</v>
      </c>
      <c r="H4518" s="26">
        <v>831.59219613259665</v>
      </c>
      <c r="I4518" s="115">
        <f t="shared" si="211"/>
        <v>2408291</v>
      </c>
      <c r="J4518" s="117">
        <v>2021</v>
      </c>
      <c r="K4518" s="139">
        <f t="shared" si="212"/>
        <v>4495388</v>
      </c>
    </row>
    <row r="4519" spans="2:11">
      <c r="B4519" s="137" t="s">
        <v>4087</v>
      </c>
      <c r="C4519" s="43" t="s">
        <v>3512</v>
      </c>
      <c r="D4519" s="46">
        <v>230</v>
      </c>
      <c r="E4519" s="24">
        <v>6388.0521739130436</v>
      </c>
      <c r="F4519" s="19">
        <f t="shared" si="210"/>
        <v>1469252</v>
      </c>
      <c r="G4519" s="119">
        <v>2243</v>
      </c>
      <c r="H4519" s="26">
        <v>602.14266607222464</v>
      </c>
      <c r="I4519" s="115">
        <f t="shared" si="211"/>
        <v>1350605.9999999998</v>
      </c>
      <c r="J4519" s="117">
        <v>2021</v>
      </c>
      <c r="K4519" s="139">
        <f t="shared" si="212"/>
        <v>2819858</v>
      </c>
    </row>
    <row r="4520" spans="2:11">
      <c r="B4520" s="137" t="s">
        <v>4088</v>
      </c>
      <c r="C4520" s="43" t="s">
        <v>3512</v>
      </c>
      <c r="D4520" s="46">
        <v>370</v>
      </c>
      <c r="E4520" s="24">
        <v>12776.108108108108</v>
      </c>
      <c r="F4520" s="19">
        <f t="shared" si="210"/>
        <v>4727160</v>
      </c>
      <c r="G4520" s="119">
        <v>7215</v>
      </c>
      <c r="H4520" s="26">
        <v>602.27678447678443</v>
      </c>
      <c r="I4520" s="115">
        <f t="shared" si="211"/>
        <v>4345427</v>
      </c>
      <c r="J4520" s="117">
        <v>2021</v>
      </c>
      <c r="K4520" s="139">
        <f t="shared" si="212"/>
        <v>9072587</v>
      </c>
    </row>
    <row r="4521" spans="2:11">
      <c r="B4521" s="137" t="s">
        <v>4089</v>
      </c>
      <c r="C4521" s="43" t="s">
        <v>3512</v>
      </c>
      <c r="D4521" s="46">
        <v>130</v>
      </c>
      <c r="E4521" s="24">
        <v>32610.884615384617</v>
      </c>
      <c r="F4521" s="19">
        <f t="shared" si="210"/>
        <v>4239415</v>
      </c>
      <c r="G4521" s="119">
        <v>5883</v>
      </c>
      <c r="H4521" s="26">
        <v>831.52167261601221</v>
      </c>
      <c r="I4521" s="115">
        <f t="shared" si="211"/>
        <v>4891842</v>
      </c>
      <c r="J4521" s="117">
        <v>2021</v>
      </c>
      <c r="K4521" s="139">
        <f t="shared" si="212"/>
        <v>9131257</v>
      </c>
    </row>
    <row r="4522" spans="2:11">
      <c r="B4522" s="137" t="s">
        <v>4090</v>
      </c>
      <c r="C4522" s="43" t="s">
        <v>3512</v>
      </c>
      <c r="D4522" s="46">
        <v>250</v>
      </c>
      <c r="E4522" s="24">
        <v>13044.356</v>
      </c>
      <c r="F4522" s="19">
        <f t="shared" si="210"/>
        <v>3261089</v>
      </c>
      <c r="G4522" s="119">
        <v>4525</v>
      </c>
      <c r="H4522" s="26">
        <v>831.59226519337017</v>
      </c>
      <c r="I4522" s="115">
        <f t="shared" si="211"/>
        <v>3762955</v>
      </c>
      <c r="J4522" s="117">
        <v>2021</v>
      </c>
      <c r="K4522" s="139">
        <f t="shared" si="212"/>
        <v>7024044</v>
      </c>
    </row>
    <row r="4523" spans="2:11">
      <c r="B4523" s="137" t="s">
        <v>4091</v>
      </c>
      <c r="C4523" s="43" t="s">
        <v>3512</v>
      </c>
      <c r="D4523" s="46">
        <v>180</v>
      </c>
      <c r="E4523" s="24">
        <v>9810.1055555555558</v>
      </c>
      <c r="F4523" s="19">
        <f t="shared" si="210"/>
        <v>1765819</v>
      </c>
      <c r="G4523" s="119">
        <v>3888</v>
      </c>
      <c r="H4523" s="26">
        <v>662.76003086419757</v>
      </c>
      <c r="I4523" s="115">
        <f t="shared" si="211"/>
        <v>2576811</v>
      </c>
      <c r="J4523" s="117">
        <v>2021</v>
      </c>
      <c r="K4523" s="139">
        <f t="shared" si="212"/>
        <v>4342630</v>
      </c>
    </row>
    <row r="4524" spans="2:11">
      <c r="B4524" s="137" t="s">
        <v>4092</v>
      </c>
      <c r="C4524" s="43" t="s">
        <v>3512</v>
      </c>
      <c r="D4524" s="46">
        <v>160</v>
      </c>
      <c r="E4524" s="24">
        <v>24525.275000000001</v>
      </c>
      <c r="F4524" s="19">
        <f t="shared" si="210"/>
        <v>3924044</v>
      </c>
      <c r="G4524" s="119">
        <v>8640</v>
      </c>
      <c r="H4524" s="26">
        <v>662.75995370370367</v>
      </c>
      <c r="I4524" s="115">
        <f t="shared" si="211"/>
        <v>5726246</v>
      </c>
      <c r="J4524" s="117">
        <v>2021</v>
      </c>
      <c r="K4524" s="139">
        <f t="shared" si="212"/>
        <v>9650290</v>
      </c>
    </row>
    <row r="4525" spans="2:11">
      <c r="B4525" s="137" t="s">
        <v>4093</v>
      </c>
      <c r="C4525" s="43" t="s">
        <v>3512</v>
      </c>
      <c r="D4525" s="46">
        <v>140</v>
      </c>
      <c r="E4525" s="24">
        <v>24525.278571428571</v>
      </c>
      <c r="F4525" s="19">
        <f t="shared" si="210"/>
        <v>3433539</v>
      </c>
      <c r="G4525" s="119">
        <v>7560</v>
      </c>
      <c r="H4525" s="26">
        <v>662.7599206349206</v>
      </c>
      <c r="I4525" s="115">
        <f t="shared" si="211"/>
        <v>5010465</v>
      </c>
      <c r="J4525" s="117">
        <v>2021</v>
      </c>
      <c r="K4525" s="139">
        <f t="shared" si="212"/>
        <v>8444004</v>
      </c>
    </row>
    <row r="4526" spans="2:11">
      <c r="B4526" s="137" t="s">
        <v>4094</v>
      </c>
      <c r="C4526" s="43" t="s">
        <v>3512</v>
      </c>
      <c r="D4526" s="46">
        <v>260</v>
      </c>
      <c r="E4526" s="24">
        <v>9810.1076923076926</v>
      </c>
      <c r="F4526" s="19">
        <f t="shared" si="210"/>
        <v>2550628</v>
      </c>
      <c r="G4526" s="119">
        <v>5616</v>
      </c>
      <c r="H4526" s="26">
        <v>662.75997150997148</v>
      </c>
      <c r="I4526" s="115">
        <f t="shared" si="211"/>
        <v>3722060</v>
      </c>
      <c r="J4526" s="117">
        <v>2021</v>
      </c>
      <c r="K4526" s="139">
        <f t="shared" si="212"/>
        <v>6272688</v>
      </c>
    </row>
    <row r="4527" spans="2:11">
      <c r="B4527" s="137" t="s">
        <v>4095</v>
      </c>
      <c r="C4527" s="43" t="s">
        <v>3512</v>
      </c>
      <c r="D4527" s="46">
        <v>110</v>
      </c>
      <c r="E4527" s="24">
        <v>14715.172727272728</v>
      </c>
      <c r="F4527" s="19">
        <f t="shared" si="210"/>
        <v>1618669</v>
      </c>
      <c r="G4527" s="119">
        <v>3564</v>
      </c>
      <c r="H4527" s="26">
        <v>662.75982042648707</v>
      </c>
      <c r="I4527" s="115">
        <f t="shared" si="211"/>
        <v>2362076</v>
      </c>
      <c r="J4527" s="117">
        <v>2021</v>
      </c>
      <c r="K4527" s="139">
        <f t="shared" si="212"/>
        <v>3980745</v>
      </c>
    </row>
    <row r="4528" spans="2:11">
      <c r="B4528" s="137" t="s">
        <v>4096</v>
      </c>
      <c r="C4528" s="43" t="s">
        <v>3512</v>
      </c>
      <c r="D4528" s="46">
        <v>130</v>
      </c>
      <c r="E4528" s="24">
        <v>24525.276923076923</v>
      </c>
      <c r="F4528" s="19">
        <f t="shared" si="210"/>
        <v>3188286</v>
      </c>
      <c r="G4528" s="119">
        <v>7020</v>
      </c>
      <c r="H4528" s="26">
        <v>662.75997150997148</v>
      </c>
      <c r="I4528" s="115">
        <f t="shared" si="211"/>
        <v>4652575</v>
      </c>
      <c r="J4528" s="117">
        <v>2021</v>
      </c>
      <c r="K4528" s="139">
        <f t="shared" si="212"/>
        <v>7840861</v>
      </c>
    </row>
    <row r="4529" spans="2:11">
      <c r="B4529" s="137" t="s">
        <v>4432</v>
      </c>
      <c r="C4529" s="43" t="s">
        <v>3512</v>
      </c>
      <c r="D4529" s="46">
        <v>210</v>
      </c>
      <c r="E4529" s="24">
        <v>14715.161904761904</v>
      </c>
      <c r="F4529" s="19">
        <f t="shared" si="210"/>
        <v>3090184</v>
      </c>
      <c r="G4529" s="119">
        <v>6804</v>
      </c>
      <c r="H4529" s="26">
        <v>662.75999412110525</v>
      </c>
      <c r="I4529" s="115">
        <f t="shared" si="211"/>
        <v>4509419</v>
      </c>
      <c r="J4529" s="117">
        <v>2021</v>
      </c>
      <c r="K4529" s="139">
        <f t="shared" si="212"/>
        <v>7599603</v>
      </c>
    </row>
    <row r="4530" spans="2:11">
      <c r="B4530" s="137" t="s">
        <v>4433</v>
      </c>
      <c r="C4530" s="43" t="s">
        <v>3512</v>
      </c>
      <c r="D4530" s="46">
        <v>480</v>
      </c>
      <c r="E4530" s="24">
        <v>9810.1104166666664</v>
      </c>
      <c r="F4530" s="19">
        <f t="shared" si="210"/>
        <v>4708853</v>
      </c>
      <c r="G4530" s="119">
        <v>10368</v>
      </c>
      <c r="H4530" s="26">
        <v>662.75993441358025</v>
      </c>
      <c r="I4530" s="115">
        <f t="shared" si="211"/>
        <v>6871495</v>
      </c>
      <c r="J4530" s="117">
        <v>2021</v>
      </c>
      <c r="K4530" s="139">
        <f t="shared" si="212"/>
        <v>11580348</v>
      </c>
    </row>
    <row r="4531" spans="2:11">
      <c r="B4531" s="137" t="s">
        <v>4434</v>
      </c>
      <c r="C4531" s="43" t="s">
        <v>3512</v>
      </c>
      <c r="D4531" s="46">
        <v>480</v>
      </c>
      <c r="E4531" s="24">
        <v>14715.166666666666</v>
      </c>
      <c r="F4531" s="19">
        <f t="shared" si="210"/>
        <v>7063280</v>
      </c>
      <c r="G4531" s="119">
        <v>15552</v>
      </c>
      <c r="H4531" s="26">
        <v>662.75990226337444</v>
      </c>
      <c r="I4531" s="115">
        <f t="shared" si="211"/>
        <v>10307242</v>
      </c>
      <c r="J4531" s="117">
        <v>2021</v>
      </c>
      <c r="K4531" s="139">
        <f t="shared" si="212"/>
        <v>17370522</v>
      </c>
    </row>
    <row r="4532" spans="2:11">
      <c r="B4532" s="137" t="s">
        <v>4435</v>
      </c>
      <c r="C4532" s="43" t="s">
        <v>3512</v>
      </c>
      <c r="D4532" s="46">
        <v>320</v>
      </c>
      <c r="E4532" s="24">
        <v>9810.109375</v>
      </c>
      <c r="F4532" s="19">
        <f t="shared" si="210"/>
        <v>3139235</v>
      </c>
      <c r="G4532" s="119">
        <v>6912</v>
      </c>
      <c r="H4532" s="26">
        <v>662.75998263888891</v>
      </c>
      <c r="I4532" s="115">
        <f t="shared" si="211"/>
        <v>4580997</v>
      </c>
      <c r="J4532" s="117">
        <v>2021</v>
      </c>
      <c r="K4532" s="139">
        <f t="shared" si="212"/>
        <v>7720232</v>
      </c>
    </row>
    <row r="4533" spans="2:11">
      <c r="B4533" s="137" t="s">
        <v>4436</v>
      </c>
      <c r="C4533" s="43" t="s">
        <v>3512</v>
      </c>
      <c r="D4533" s="46">
        <v>320</v>
      </c>
      <c r="E4533" s="24">
        <v>14715.165625</v>
      </c>
      <c r="F4533" s="19">
        <f t="shared" si="210"/>
        <v>4708853</v>
      </c>
      <c r="G4533" s="119">
        <v>10368</v>
      </c>
      <c r="H4533" s="26">
        <v>662.75993441358025</v>
      </c>
      <c r="I4533" s="115">
        <f t="shared" si="211"/>
        <v>6871495</v>
      </c>
      <c r="J4533" s="117">
        <v>2021</v>
      </c>
      <c r="K4533" s="139">
        <f t="shared" si="212"/>
        <v>11580348</v>
      </c>
    </row>
    <row r="4534" spans="2:11">
      <c r="B4534" s="137" t="s">
        <v>4097</v>
      </c>
      <c r="C4534" s="43" t="s">
        <v>3512</v>
      </c>
      <c r="D4534" s="46">
        <v>170</v>
      </c>
      <c r="E4534" s="24">
        <v>19620.217647058824</v>
      </c>
      <c r="F4534" s="19">
        <f t="shared" si="210"/>
        <v>3335437</v>
      </c>
      <c r="G4534" s="119">
        <v>7344</v>
      </c>
      <c r="H4534" s="26">
        <v>662.75994008714599</v>
      </c>
      <c r="I4534" s="115">
        <f t="shared" si="211"/>
        <v>4867309</v>
      </c>
      <c r="J4534" s="117">
        <v>2021</v>
      </c>
      <c r="K4534" s="139">
        <f t="shared" si="212"/>
        <v>8202746</v>
      </c>
    </row>
    <row r="4535" spans="2:11">
      <c r="B4535" s="137" t="s">
        <v>4098</v>
      </c>
      <c r="C4535" s="43" t="s">
        <v>3512</v>
      </c>
      <c r="D4535" s="46">
        <v>190</v>
      </c>
      <c r="E4535" s="24">
        <v>12776.105263157895</v>
      </c>
      <c r="F4535" s="19">
        <f t="shared" si="210"/>
        <v>2427460</v>
      </c>
      <c r="G4535" s="119">
        <v>3705</v>
      </c>
      <c r="H4535" s="26">
        <v>602.27692307692303</v>
      </c>
      <c r="I4535" s="115">
        <f t="shared" si="211"/>
        <v>2231436</v>
      </c>
      <c r="J4535" s="117">
        <v>2021</v>
      </c>
      <c r="K4535" s="139">
        <f t="shared" si="212"/>
        <v>4658896</v>
      </c>
    </row>
    <row r="4536" spans="2:11">
      <c r="B4536" s="137" t="s">
        <v>4099</v>
      </c>
      <c r="C4536" s="43" t="s">
        <v>3512</v>
      </c>
      <c r="D4536" s="46">
        <v>250</v>
      </c>
      <c r="E4536" s="24">
        <v>6388.0519999999997</v>
      </c>
      <c r="F4536" s="19">
        <f t="shared" si="210"/>
        <v>1597013</v>
      </c>
      <c r="G4536" s="119">
        <v>2438</v>
      </c>
      <c r="H4536" s="26">
        <v>602.15340442986053</v>
      </c>
      <c r="I4536" s="115">
        <f t="shared" si="211"/>
        <v>1468050</v>
      </c>
      <c r="J4536" s="117">
        <v>2021</v>
      </c>
      <c r="K4536" s="139">
        <f t="shared" si="212"/>
        <v>3065063</v>
      </c>
    </row>
    <row r="4537" spans="2:11">
      <c r="B4537" s="137" t="s">
        <v>4100</v>
      </c>
      <c r="C4537" s="43" t="s">
        <v>3512</v>
      </c>
      <c r="D4537" s="46">
        <v>340</v>
      </c>
      <c r="E4537" s="24">
        <v>9810.1088235294119</v>
      </c>
      <c r="F4537" s="19">
        <f t="shared" si="210"/>
        <v>3335437</v>
      </c>
      <c r="G4537" s="119">
        <v>7344</v>
      </c>
      <c r="H4537" s="26">
        <v>662.75994008714599</v>
      </c>
      <c r="I4537" s="115">
        <f t="shared" si="211"/>
        <v>4867309</v>
      </c>
      <c r="J4537" s="117">
        <v>2021</v>
      </c>
      <c r="K4537" s="139">
        <f t="shared" si="212"/>
        <v>8202746</v>
      </c>
    </row>
    <row r="4538" spans="2:11">
      <c r="B4538" s="137" t="s">
        <v>4101</v>
      </c>
      <c r="C4538" s="43" t="s">
        <v>3512</v>
      </c>
      <c r="D4538" s="46">
        <v>160</v>
      </c>
      <c r="E4538" s="24">
        <v>24525.275000000001</v>
      </c>
      <c r="F4538" s="19">
        <f t="shared" si="210"/>
        <v>3924044</v>
      </c>
      <c r="G4538" s="119">
        <v>8640</v>
      </c>
      <c r="H4538" s="26">
        <v>662.75995370370367</v>
      </c>
      <c r="I4538" s="115">
        <f t="shared" si="211"/>
        <v>5726246</v>
      </c>
      <c r="J4538" s="117">
        <v>2021</v>
      </c>
      <c r="K4538" s="139">
        <f t="shared" si="212"/>
        <v>9650290</v>
      </c>
    </row>
    <row r="4539" spans="2:11">
      <c r="B4539" s="137" t="s">
        <v>4102</v>
      </c>
      <c r="C4539" s="43" t="s">
        <v>3512</v>
      </c>
      <c r="D4539" s="46">
        <v>710</v>
      </c>
      <c r="E4539" s="24">
        <v>9970.3169014084506</v>
      </c>
      <c r="F4539" s="19">
        <f t="shared" si="210"/>
        <v>7078925</v>
      </c>
      <c r="G4539" s="119">
        <v>6923</v>
      </c>
      <c r="H4539" s="26">
        <v>602.23328036978194</v>
      </c>
      <c r="I4539" s="115">
        <f t="shared" si="211"/>
        <v>4169261.0000000005</v>
      </c>
      <c r="J4539" s="117">
        <v>2021</v>
      </c>
      <c r="K4539" s="139">
        <f t="shared" si="212"/>
        <v>11248186</v>
      </c>
    </row>
    <row r="4540" spans="2:11">
      <c r="B4540" s="137" t="s">
        <v>4103</v>
      </c>
      <c r="C4540" s="43" t="s">
        <v>3512</v>
      </c>
      <c r="D4540" s="46">
        <v>130</v>
      </c>
      <c r="E4540" s="24">
        <v>14532.138461538461</v>
      </c>
      <c r="F4540" s="19">
        <f t="shared" si="210"/>
        <v>1889178</v>
      </c>
      <c r="G4540" s="119">
        <v>2535</v>
      </c>
      <c r="H4540" s="26">
        <v>602.27692307692303</v>
      </c>
      <c r="I4540" s="115">
        <f t="shared" si="211"/>
        <v>1526771.9999999998</v>
      </c>
      <c r="J4540" s="117">
        <v>2021</v>
      </c>
      <c r="K4540" s="139">
        <f t="shared" si="212"/>
        <v>3415950</v>
      </c>
    </row>
    <row r="4541" spans="2:11">
      <c r="B4541" s="137" t="s">
        <v>4104</v>
      </c>
      <c r="C4541" s="43" t="s">
        <v>3512</v>
      </c>
      <c r="D4541" s="46">
        <v>160</v>
      </c>
      <c r="E4541" s="24">
        <v>14715.168750000001</v>
      </c>
      <c r="F4541" s="19">
        <f t="shared" si="210"/>
        <v>2354427</v>
      </c>
      <c r="G4541" s="119">
        <v>5184</v>
      </c>
      <c r="H4541" s="26">
        <v>662.75983796296293</v>
      </c>
      <c r="I4541" s="115">
        <f t="shared" si="211"/>
        <v>3435747</v>
      </c>
      <c r="J4541" s="117">
        <v>2021</v>
      </c>
      <c r="K4541" s="139">
        <f t="shared" si="212"/>
        <v>5790174</v>
      </c>
    </row>
    <row r="4542" spans="2:11">
      <c r="B4542" s="137" t="s">
        <v>4105</v>
      </c>
      <c r="C4542" s="43" t="s">
        <v>3512</v>
      </c>
      <c r="D4542" s="46">
        <v>110</v>
      </c>
      <c r="E4542" s="24">
        <v>4905.0545454545454</v>
      </c>
      <c r="F4542" s="19">
        <f t="shared" si="210"/>
        <v>539556</v>
      </c>
      <c r="G4542" s="119">
        <v>1188</v>
      </c>
      <c r="H4542" s="26">
        <v>662.76010101010104</v>
      </c>
      <c r="I4542" s="115">
        <f t="shared" si="211"/>
        <v>787359</v>
      </c>
      <c r="J4542" s="117">
        <v>2021</v>
      </c>
      <c r="K4542" s="139">
        <f t="shared" si="212"/>
        <v>1326915</v>
      </c>
    </row>
    <row r="4543" spans="2:11">
      <c r="B4543" s="137" t="s">
        <v>4106</v>
      </c>
      <c r="C4543" s="43" t="s">
        <v>3512</v>
      </c>
      <c r="D4543" s="46">
        <v>220</v>
      </c>
      <c r="E4543" s="24">
        <v>12364.177272727273</v>
      </c>
      <c r="F4543" s="19">
        <f t="shared" si="210"/>
        <v>2720119</v>
      </c>
      <c r="G4543" s="119">
        <v>4752</v>
      </c>
      <c r="H4543" s="26">
        <v>662.75989057239053</v>
      </c>
      <c r="I4543" s="115">
        <f t="shared" si="211"/>
        <v>3149435</v>
      </c>
      <c r="J4543" s="117">
        <v>2021</v>
      </c>
      <c r="K4543" s="139">
        <f t="shared" si="212"/>
        <v>5869554</v>
      </c>
    </row>
    <row r="4544" spans="2:11">
      <c r="B4544" s="137" t="s">
        <v>4107</v>
      </c>
      <c r="C4544" s="43" t="s">
        <v>3512</v>
      </c>
      <c r="D4544" s="46">
        <v>1260</v>
      </c>
      <c r="E4544" s="24">
        <v>4905.0555555555557</v>
      </c>
      <c r="F4544" s="19">
        <f t="shared" si="210"/>
        <v>6180370</v>
      </c>
      <c r="G4544" s="119">
        <v>13608</v>
      </c>
      <c r="H4544" s="26">
        <v>662.7599206349206</v>
      </c>
      <c r="I4544" s="115">
        <f t="shared" si="211"/>
        <v>9018837</v>
      </c>
      <c r="J4544" s="117">
        <v>2021</v>
      </c>
      <c r="K4544" s="139">
        <f t="shared" si="212"/>
        <v>15199207</v>
      </c>
    </row>
    <row r="4545" spans="2:11">
      <c r="B4545" s="137" t="s">
        <v>4442</v>
      </c>
      <c r="C4545" s="43" t="s">
        <v>3512</v>
      </c>
      <c r="D4545" s="46">
        <v>610</v>
      </c>
      <c r="E4545" s="24">
        <v>50903.754098360652</v>
      </c>
      <c r="F4545" s="19">
        <f t="shared" si="210"/>
        <v>31051289.999999996</v>
      </c>
      <c r="G4545" s="119">
        <v>19764</v>
      </c>
      <c r="H4545" s="26">
        <v>662.75991702084593</v>
      </c>
      <c r="I4545" s="115">
        <f t="shared" si="211"/>
        <v>13098786.999999998</v>
      </c>
      <c r="J4545" s="117">
        <v>2021</v>
      </c>
      <c r="K4545" s="139">
        <f t="shared" si="212"/>
        <v>44150077</v>
      </c>
    </row>
    <row r="4546" spans="2:11">
      <c r="B4546" s="137" t="s">
        <v>4108</v>
      </c>
      <c r="C4546" s="43" t="s">
        <v>3512</v>
      </c>
      <c r="D4546" s="46">
        <v>120</v>
      </c>
      <c r="E4546" s="24">
        <v>12776.108333333334</v>
      </c>
      <c r="F4546" s="19">
        <f t="shared" si="210"/>
        <v>1533133</v>
      </c>
      <c r="G4546" s="119">
        <v>2340</v>
      </c>
      <c r="H4546" s="26">
        <v>602.27692307692303</v>
      </c>
      <c r="I4546" s="115">
        <f t="shared" si="211"/>
        <v>1409327.9999999998</v>
      </c>
      <c r="J4546" s="117">
        <v>2021</v>
      </c>
      <c r="K4546" s="139">
        <f t="shared" si="212"/>
        <v>2942461</v>
      </c>
    </row>
    <row r="4547" spans="2:11">
      <c r="B4547" s="137" t="s">
        <v>4109</v>
      </c>
      <c r="C4547" s="43" t="s">
        <v>3512</v>
      </c>
      <c r="D4547" s="46">
        <v>350</v>
      </c>
      <c r="E4547" s="24">
        <v>6388.0514285714289</v>
      </c>
      <c r="F4547" s="19">
        <f t="shared" si="210"/>
        <v>2235818</v>
      </c>
      <c r="G4547" s="119">
        <v>3413</v>
      </c>
      <c r="H4547" s="26">
        <v>602.18869030178723</v>
      </c>
      <c r="I4547" s="115">
        <f t="shared" si="211"/>
        <v>2055269.9999999998</v>
      </c>
      <c r="J4547" s="117">
        <v>2021</v>
      </c>
      <c r="K4547" s="139">
        <f t="shared" si="212"/>
        <v>4291088</v>
      </c>
    </row>
    <row r="4548" spans="2:11">
      <c r="B4548" s="137" t="s">
        <v>4110</v>
      </c>
      <c r="C4548" s="43" t="s">
        <v>3512</v>
      </c>
      <c r="D4548" s="46">
        <v>910</v>
      </c>
      <c r="E4548" s="24">
        <v>9543.8494505494509</v>
      </c>
      <c r="F4548" s="19">
        <f t="shared" si="210"/>
        <v>8684903</v>
      </c>
      <c r="G4548" s="119">
        <v>9828</v>
      </c>
      <c r="H4548" s="26">
        <v>662.75997150997148</v>
      </c>
      <c r="I4548" s="115">
        <f t="shared" si="211"/>
        <v>6513605</v>
      </c>
      <c r="J4548" s="117">
        <v>2021</v>
      </c>
      <c r="K4548" s="139">
        <f t="shared" si="212"/>
        <v>15198508</v>
      </c>
    </row>
    <row r="4549" spans="2:11">
      <c r="B4549" s="137" t="s">
        <v>4111</v>
      </c>
      <c r="C4549" s="43" t="s">
        <v>3512</v>
      </c>
      <c r="D4549" s="46">
        <v>180</v>
      </c>
      <c r="E4549" s="24">
        <v>11792.7</v>
      </c>
      <c r="F4549" s="19">
        <f t="shared" si="210"/>
        <v>2122686</v>
      </c>
      <c r="G4549" s="119">
        <v>3888</v>
      </c>
      <c r="H4549" s="26">
        <v>662.76003086419757</v>
      </c>
      <c r="I4549" s="115">
        <f t="shared" si="211"/>
        <v>2576811</v>
      </c>
      <c r="J4549" s="117">
        <v>2021</v>
      </c>
      <c r="K4549" s="139">
        <f t="shared" si="212"/>
        <v>4699497</v>
      </c>
    </row>
    <row r="4550" spans="2:11">
      <c r="B4550" s="137" t="s">
        <v>4112</v>
      </c>
      <c r="C4550" s="43" t="s">
        <v>3512</v>
      </c>
      <c r="D4550" s="46">
        <v>370</v>
      </c>
      <c r="E4550" s="24">
        <v>16136.524324324324</v>
      </c>
      <c r="F4550" s="19">
        <f t="shared" si="210"/>
        <v>5970514</v>
      </c>
      <c r="G4550" s="119">
        <v>7215</v>
      </c>
      <c r="H4550" s="26">
        <v>770.5430353430354</v>
      </c>
      <c r="I4550" s="115">
        <f t="shared" si="211"/>
        <v>5559468</v>
      </c>
      <c r="J4550" s="117">
        <v>2021</v>
      </c>
      <c r="K4550" s="139">
        <f t="shared" si="212"/>
        <v>11529982</v>
      </c>
    </row>
    <row r="4551" spans="2:11">
      <c r="B4551" s="137" t="s">
        <v>4113</v>
      </c>
      <c r="C4551" s="43" t="s">
        <v>3512</v>
      </c>
      <c r="D4551" s="46">
        <v>640</v>
      </c>
      <c r="E4551" s="24">
        <v>8068.2640625000004</v>
      </c>
      <c r="F4551" s="19">
        <f t="shared" si="210"/>
        <v>5163689</v>
      </c>
      <c r="G4551" s="119">
        <v>6240</v>
      </c>
      <c r="H4551" s="26">
        <v>770.54294871794866</v>
      </c>
      <c r="I4551" s="115">
        <f t="shared" si="211"/>
        <v>4808188</v>
      </c>
      <c r="J4551" s="117">
        <v>2021</v>
      </c>
      <c r="K4551" s="139">
        <f t="shared" si="212"/>
        <v>9971877</v>
      </c>
    </row>
    <row r="4552" spans="2:11">
      <c r="B4552" s="137" t="s">
        <v>4114</v>
      </c>
      <c r="C4552" s="43" t="s">
        <v>3512</v>
      </c>
      <c r="D4552" s="46">
        <v>490</v>
      </c>
      <c r="E4552" s="24">
        <v>6388.0551020408166</v>
      </c>
      <c r="F4552" s="19">
        <f t="shared" si="210"/>
        <v>3130147</v>
      </c>
      <c r="G4552" s="119">
        <v>4778</v>
      </c>
      <c r="H4552" s="26">
        <v>602.21368773545419</v>
      </c>
      <c r="I4552" s="115">
        <f t="shared" si="211"/>
        <v>2877377</v>
      </c>
      <c r="J4552" s="117">
        <v>2021</v>
      </c>
      <c r="K4552" s="139">
        <f t="shared" si="212"/>
        <v>6007524</v>
      </c>
    </row>
    <row r="4553" spans="2:11">
      <c r="B4553" s="137" t="s">
        <v>4115</v>
      </c>
      <c r="C4553" s="43" t="s">
        <v>3512</v>
      </c>
      <c r="D4553" s="46">
        <v>590</v>
      </c>
      <c r="E4553" s="24">
        <v>6388.0542372881355</v>
      </c>
      <c r="F4553" s="19">
        <f t="shared" si="210"/>
        <v>3768952</v>
      </c>
      <c r="G4553" s="119">
        <v>5753</v>
      </c>
      <c r="H4553" s="26">
        <v>602.22440465843908</v>
      </c>
      <c r="I4553" s="115">
        <f t="shared" si="211"/>
        <v>3464597</v>
      </c>
      <c r="J4553" s="117">
        <v>2021</v>
      </c>
      <c r="K4553" s="139">
        <f t="shared" si="212"/>
        <v>7233549</v>
      </c>
    </row>
    <row r="4554" spans="2:11">
      <c r="B4554" s="137" t="s">
        <v>4116</v>
      </c>
      <c r="C4554" s="43" t="s">
        <v>3512</v>
      </c>
      <c r="D4554" s="46">
        <v>130</v>
      </c>
      <c r="E4554" s="24">
        <v>9810.1076923076926</v>
      </c>
      <c r="F4554" s="19">
        <f t="shared" si="210"/>
        <v>1275314</v>
      </c>
      <c r="G4554" s="119">
        <v>4758</v>
      </c>
      <c r="H4554" s="26">
        <v>391.13703236654055</v>
      </c>
      <c r="I4554" s="115">
        <f t="shared" si="211"/>
        <v>1861030</v>
      </c>
      <c r="J4554" s="117">
        <v>2021</v>
      </c>
      <c r="K4554" s="139">
        <f t="shared" si="212"/>
        <v>3136344</v>
      </c>
    </row>
    <row r="4555" spans="2:11">
      <c r="B4555" s="137" t="s">
        <v>6635</v>
      </c>
      <c r="C4555" s="43" t="s">
        <v>888</v>
      </c>
      <c r="D4555" s="46">
        <v>290</v>
      </c>
      <c r="E4555" s="24">
        <v>7373.5793103448277</v>
      </c>
      <c r="F4555" s="19">
        <f t="shared" si="210"/>
        <v>2138338</v>
      </c>
      <c r="G4555" s="119">
        <v>6264</v>
      </c>
      <c r="H4555" s="26">
        <v>660.45833333333337</v>
      </c>
      <c r="I4555" s="115">
        <f t="shared" si="211"/>
        <v>4137111.0000000005</v>
      </c>
      <c r="J4555" s="117">
        <v>2021</v>
      </c>
      <c r="K4555" s="139">
        <f t="shared" si="212"/>
        <v>6275449</v>
      </c>
    </row>
    <row r="4556" spans="2:11">
      <c r="B4556" s="137" t="s">
        <v>10170</v>
      </c>
      <c r="C4556" s="43" t="s">
        <v>394</v>
      </c>
      <c r="D4556" s="46">
        <v>20</v>
      </c>
      <c r="E4556" s="24">
        <v>4472.8</v>
      </c>
      <c r="F4556" s="19">
        <f t="shared" ref="F4556:F4619" si="213">IFERROR(D4556*E4556,0)</f>
        <v>89456</v>
      </c>
      <c r="G4556" s="119">
        <v>195</v>
      </c>
      <c r="H4556" s="26">
        <v>1673.4820512820513</v>
      </c>
      <c r="I4556" s="115">
        <f t="shared" ref="I4556:I4619" si="214">IFERROR(G4556*H4556,"")</f>
        <v>326329</v>
      </c>
      <c r="J4556" s="117">
        <v>2021</v>
      </c>
      <c r="K4556" s="139">
        <f t="shared" ref="K4556:K4619" si="215">IFERROR(ROUND((F4556+I4556),0),0)</f>
        <v>415785</v>
      </c>
    </row>
    <row r="4557" spans="2:11">
      <c r="B4557" s="137" t="s">
        <v>10171</v>
      </c>
      <c r="C4557" s="43" t="s">
        <v>394</v>
      </c>
      <c r="D4557" s="46">
        <v>30</v>
      </c>
      <c r="E4557" s="24">
        <v>7269.2666666666664</v>
      </c>
      <c r="F4557" s="19">
        <f t="shared" si="213"/>
        <v>218078</v>
      </c>
      <c r="G4557" s="119">
        <v>292.5</v>
      </c>
      <c r="H4557" s="26">
        <v>1115.6581196581196</v>
      </c>
      <c r="I4557" s="115">
        <f t="shared" si="214"/>
        <v>326330</v>
      </c>
      <c r="J4557" s="117">
        <v>2021</v>
      </c>
      <c r="K4557" s="139">
        <f t="shared" si="215"/>
        <v>544408</v>
      </c>
    </row>
    <row r="4558" spans="2:11">
      <c r="B4558" s="137" t="s">
        <v>6636</v>
      </c>
      <c r="C4558" s="43" t="s">
        <v>3512</v>
      </c>
      <c r="D4558" s="46">
        <v>300</v>
      </c>
      <c r="E4558" s="24">
        <v>16883.71</v>
      </c>
      <c r="F4558" s="19">
        <f t="shared" si="213"/>
        <v>5065113</v>
      </c>
      <c r="G4558" s="119">
        <v>2925</v>
      </c>
      <c r="H4558" s="26">
        <v>0</v>
      </c>
      <c r="I4558" s="115">
        <f t="shared" si="214"/>
        <v>0</v>
      </c>
      <c r="J4558" s="117">
        <v>2021</v>
      </c>
      <c r="K4558" s="139">
        <f t="shared" si="215"/>
        <v>5065113</v>
      </c>
    </row>
    <row r="4559" spans="2:11">
      <c r="B4559" s="137" t="s">
        <v>6637</v>
      </c>
      <c r="C4559" s="43" t="s">
        <v>2653</v>
      </c>
      <c r="D4559" s="46">
        <v>30</v>
      </c>
      <c r="E4559" s="24">
        <v>3421.2</v>
      </c>
      <c r="F4559" s="19">
        <f t="shared" si="213"/>
        <v>102636</v>
      </c>
      <c r="G4559" s="119">
        <v>292.5</v>
      </c>
      <c r="H4559" s="26">
        <v>506.32136752136751</v>
      </c>
      <c r="I4559" s="115">
        <f t="shared" si="214"/>
        <v>148099</v>
      </c>
      <c r="J4559" s="117">
        <v>2021</v>
      </c>
      <c r="K4559" s="139">
        <f t="shared" si="215"/>
        <v>250735</v>
      </c>
    </row>
    <row r="4560" spans="2:11">
      <c r="B4560" s="137" t="s">
        <v>4117</v>
      </c>
      <c r="C4560" s="43" t="s">
        <v>3512</v>
      </c>
      <c r="D4560" s="46">
        <v>60</v>
      </c>
      <c r="E4560" s="24">
        <v>8068.25</v>
      </c>
      <c r="F4560" s="19">
        <f t="shared" si="213"/>
        <v>484095</v>
      </c>
      <c r="G4560" s="119">
        <v>585</v>
      </c>
      <c r="H4560" s="26">
        <v>770.54358974358979</v>
      </c>
      <c r="I4560" s="115">
        <f t="shared" si="214"/>
        <v>450768</v>
      </c>
      <c r="J4560" s="117">
        <v>2021</v>
      </c>
      <c r="K4560" s="139">
        <f t="shared" si="215"/>
        <v>934863</v>
      </c>
    </row>
    <row r="4561" spans="2:11">
      <c r="B4561" s="137" t="s">
        <v>4118</v>
      </c>
      <c r="C4561" s="43" t="s">
        <v>3512</v>
      </c>
      <c r="D4561" s="46">
        <v>440</v>
      </c>
      <c r="E4561" s="24">
        <v>8068.2636363636366</v>
      </c>
      <c r="F4561" s="19">
        <f t="shared" si="213"/>
        <v>3550036</v>
      </c>
      <c r="G4561" s="119">
        <v>4290</v>
      </c>
      <c r="H4561" s="26">
        <v>770.54289044289044</v>
      </c>
      <c r="I4561" s="115">
        <f t="shared" si="214"/>
        <v>3305629</v>
      </c>
      <c r="J4561" s="117">
        <v>2021</v>
      </c>
      <c r="K4561" s="139">
        <f t="shared" si="215"/>
        <v>6855665</v>
      </c>
    </row>
    <row r="4562" spans="2:11">
      <c r="B4562" s="137" t="s">
        <v>6638</v>
      </c>
      <c r="C4562" s="43" t="s">
        <v>3512</v>
      </c>
      <c r="D4562" s="46">
        <v>380</v>
      </c>
      <c r="E4562" s="24">
        <v>13285.271052631579</v>
      </c>
      <c r="F4562" s="19">
        <f t="shared" si="213"/>
        <v>5048403</v>
      </c>
      <c r="G4562" s="119">
        <v>3705</v>
      </c>
      <c r="H4562" s="26">
        <v>0</v>
      </c>
      <c r="I4562" s="115">
        <f t="shared" si="214"/>
        <v>0</v>
      </c>
      <c r="J4562" s="117">
        <v>2021</v>
      </c>
      <c r="K4562" s="139">
        <f t="shared" si="215"/>
        <v>5048403</v>
      </c>
    </row>
    <row r="4563" spans="2:11">
      <c r="B4563" s="137" t="s">
        <v>6639</v>
      </c>
      <c r="C4563" s="43" t="s">
        <v>266</v>
      </c>
      <c r="D4563" s="46">
        <v>310</v>
      </c>
      <c r="E4563" s="24">
        <v>7893.4612903225807</v>
      </c>
      <c r="F4563" s="19">
        <f t="shared" si="213"/>
        <v>2446973</v>
      </c>
      <c r="G4563" s="119">
        <v>3022.5</v>
      </c>
      <c r="H4563" s="26">
        <v>233.75086848635235</v>
      </c>
      <c r="I4563" s="115">
        <f t="shared" si="214"/>
        <v>706512</v>
      </c>
      <c r="J4563" s="117">
        <v>2021</v>
      </c>
      <c r="K4563" s="139">
        <f t="shared" si="215"/>
        <v>3153485</v>
      </c>
    </row>
    <row r="4564" spans="2:11">
      <c r="B4564" s="137" t="s">
        <v>6640</v>
      </c>
      <c r="C4564" s="43" t="s">
        <v>1719</v>
      </c>
      <c r="D4564" s="46">
        <v>380</v>
      </c>
      <c r="E4564" s="24">
        <v>4717.2052631578945</v>
      </c>
      <c r="F4564" s="19">
        <f t="shared" si="213"/>
        <v>1792538</v>
      </c>
      <c r="G4564" s="119">
        <v>3705</v>
      </c>
      <c r="H4564" s="26">
        <v>291.14871794871794</v>
      </c>
      <c r="I4564" s="115">
        <f t="shared" si="214"/>
        <v>1078706</v>
      </c>
      <c r="J4564" s="117">
        <v>2021</v>
      </c>
      <c r="K4564" s="139">
        <f t="shared" si="215"/>
        <v>2871244</v>
      </c>
    </row>
    <row r="4565" spans="2:11">
      <c r="B4565" s="137" t="s">
        <v>6641</v>
      </c>
      <c r="C4565" s="43" t="s">
        <v>270</v>
      </c>
      <c r="D4565" s="46">
        <v>840</v>
      </c>
      <c r="E4565" s="24">
        <v>8669.6297619047618</v>
      </c>
      <c r="F4565" s="19">
        <f t="shared" si="213"/>
        <v>7282489</v>
      </c>
      <c r="G4565" s="119">
        <v>8190</v>
      </c>
      <c r="H4565" s="26">
        <v>213.93101343101344</v>
      </c>
      <c r="I4565" s="115">
        <f t="shared" si="214"/>
        <v>1752095</v>
      </c>
      <c r="J4565" s="117">
        <v>2021</v>
      </c>
      <c r="K4565" s="139">
        <f t="shared" si="215"/>
        <v>9034584</v>
      </c>
    </row>
    <row r="4566" spans="2:11">
      <c r="B4566" s="137" t="s">
        <v>6642</v>
      </c>
      <c r="C4566" s="43" t="s">
        <v>3512</v>
      </c>
      <c r="D4566" s="46">
        <v>330</v>
      </c>
      <c r="E4566" s="24">
        <v>13285.269696969697</v>
      </c>
      <c r="F4566" s="19">
        <f t="shared" si="213"/>
        <v>4384139</v>
      </c>
      <c r="G4566" s="119">
        <v>3217.5</v>
      </c>
      <c r="H4566" s="26">
        <v>0</v>
      </c>
      <c r="I4566" s="115">
        <f t="shared" si="214"/>
        <v>0</v>
      </c>
      <c r="J4566" s="117">
        <v>2021</v>
      </c>
      <c r="K4566" s="139">
        <f t="shared" si="215"/>
        <v>4384139</v>
      </c>
    </row>
    <row r="4567" spans="2:11">
      <c r="B4567" s="137" t="s">
        <v>6643</v>
      </c>
      <c r="C4567" s="43" t="s">
        <v>265</v>
      </c>
      <c r="D4567" s="46">
        <v>120</v>
      </c>
      <c r="E4567" s="24">
        <v>5300.6583333333338</v>
      </c>
      <c r="F4567" s="19">
        <f t="shared" si="213"/>
        <v>636079</v>
      </c>
      <c r="G4567" s="119">
        <v>1170</v>
      </c>
      <c r="H4567" s="26">
        <v>212.64615384615385</v>
      </c>
      <c r="I4567" s="115">
        <f t="shared" si="214"/>
        <v>248796</v>
      </c>
      <c r="J4567" s="117">
        <v>2021</v>
      </c>
      <c r="K4567" s="139">
        <f t="shared" si="215"/>
        <v>884875</v>
      </c>
    </row>
    <row r="4568" spans="2:11">
      <c r="B4568" s="137" t="s">
        <v>6644</v>
      </c>
      <c r="C4568" s="43" t="s">
        <v>266</v>
      </c>
      <c r="D4568" s="46">
        <v>390</v>
      </c>
      <c r="E4568" s="24">
        <v>24849.200000000001</v>
      </c>
      <c r="F4568" s="19">
        <f t="shared" si="213"/>
        <v>9691188</v>
      </c>
      <c r="G4568" s="119">
        <v>3802.5</v>
      </c>
      <c r="H4568" s="26">
        <v>215.97054569362263</v>
      </c>
      <c r="I4568" s="115">
        <f t="shared" si="214"/>
        <v>821228</v>
      </c>
      <c r="J4568" s="117">
        <v>2021</v>
      </c>
      <c r="K4568" s="139">
        <f t="shared" si="215"/>
        <v>10512416</v>
      </c>
    </row>
    <row r="4569" spans="2:11">
      <c r="B4569" s="137" t="s">
        <v>6645</v>
      </c>
      <c r="C4569" s="43" t="s">
        <v>266</v>
      </c>
      <c r="D4569" s="46">
        <v>490</v>
      </c>
      <c r="E4569" s="24">
        <v>13190.581632653062</v>
      </c>
      <c r="F4569" s="19">
        <f t="shared" si="213"/>
        <v>6463385</v>
      </c>
      <c r="G4569" s="119">
        <v>4777.5</v>
      </c>
      <c r="H4569" s="26">
        <v>249.56860282574567</v>
      </c>
      <c r="I4569" s="115">
        <f t="shared" si="214"/>
        <v>1192314</v>
      </c>
      <c r="J4569" s="117">
        <v>2021</v>
      </c>
      <c r="K4569" s="139">
        <f t="shared" si="215"/>
        <v>7655699</v>
      </c>
    </row>
    <row r="4570" spans="2:11">
      <c r="B4570" s="137" t="s">
        <v>6646</v>
      </c>
      <c r="C4570" s="43" t="s">
        <v>266</v>
      </c>
      <c r="D4570" s="46">
        <v>390</v>
      </c>
      <c r="E4570" s="24">
        <v>24849.200000000001</v>
      </c>
      <c r="F4570" s="19">
        <f t="shared" si="213"/>
        <v>9691188</v>
      </c>
      <c r="G4570" s="119">
        <v>3802.5</v>
      </c>
      <c r="H4570" s="26">
        <v>215.97054569362263</v>
      </c>
      <c r="I4570" s="115">
        <f t="shared" si="214"/>
        <v>821228</v>
      </c>
      <c r="J4570" s="117">
        <v>2021</v>
      </c>
      <c r="K4570" s="139">
        <f t="shared" si="215"/>
        <v>10512416</v>
      </c>
    </row>
    <row r="4571" spans="2:11">
      <c r="B4571" s="137" t="s">
        <v>6647</v>
      </c>
      <c r="C4571" s="43" t="s">
        <v>265</v>
      </c>
      <c r="D4571" s="46">
        <v>540</v>
      </c>
      <c r="E4571" s="24">
        <v>5668.9759259259263</v>
      </c>
      <c r="F4571" s="19">
        <f t="shared" si="213"/>
        <v>3061247</v>
      </c>
      <c r="G4571" s="119">
        <v>5265</v>
      </c>
      <c r="H4571" s="26">
        <v>212.34150047483382</v>
      </c>
      <c r="I4571" s="115">
        <f t="shared" si="214"/>
        <v>1117978</v>
      </c>
      <c r="J4571" s="117">
        <v>2021</v>
      </c>
      <c r="K4571" s="139">
        <f t="shared" si="215"/>
        <v>4179225</v>
      </c>
    </row>
    <row r="4572" spans="2:11">
      <c r="B4572" s="137" t="s">
        <v>6648</v>
      </c>
      <c r="C4572" s="43" t="s">
        <v>1716</v>
      </c>
      <c r="D4572" s="46">
        <v>70</v>
      </c>
      <c r="E4572" s="24">
        <v>10308.557142857142</v>
      </c>
      <c r="F4572" s="19">
        <f t="shared" si="213"/>
        <v>721599</v>
      </c>
      <c r="G4572" s="119">
        <v>682.5</v>
      </c>
      <c r="H4572" s="26">
        <v>277.57509157509156</v>
      </c>
      <c r="I4572" s="115">
        <f t="shared" si="214"/>
        <v>189445</v>
      </c>
      <c r="J4572" s="117">
        <v>2021</v>
      </c>
      <c r="K4572" s="139">
        <f t="shared" si="215"/>
        <v>911044</v>
      </c>
    </row>
    <row r="4573" spans="2:11">
      <c r="B4573" s="137" t="s">
        <v>6649</v>
      </c>
      <c r="C4573" s="43" t="s">
        <v>2654</v>
      </c>
      <c r="D4573" s="46">
        <v>490</v>
      </c>
      <c r="E4573" s="24">
        <v>3691.5938775510203</v>
      </c>
      <c r="F4573" s="19">
        <f t="shared" si="213"/>
        <v>1808881</v>
      </c>
      <c r="G4573" s="119">
        <v>4777.5</v>
      </c>
      <c r="H4573" s="26">
        <v>193.42166405023548</v>
      </c>
      <c r="I4573" s="115">
        <f t="shared" si="214"/>
        <v>924072</v>
      </c>
      <c r="J4573" s="117">
        <v>2021</v>
      </c>
      <c r="K4573" s="139">
        <f t="shared" si="215"/>
        <v>2732953</v>
      </c>
    </row>
    <row r="4574" spans="2:11">
      <c r="B4574" s="137" t="s">
        <v>6650</v>
      </c>
      <c r="C4574" s="43" t="s">
        <v>1719</v>
      </c>
      <c r="D4574" s="46">
        <v>450</v>
      </c>
      <c r="E4574" s="24">
        <v>8595.4755555555548</v>
      </c>
      <c r="F4574" s="19">
        <f t="shared" si="213"/>
        <v>3867963.9999999995</v>
      </c>
      <c r="G4574" s="119">
        <v>4387.5</v>
      </c>
      <c r="H4574" s="26">
        <v>240.31977207977209</v>
      </c>
      <c r="I4574" s="115">
        <f t="shared" si="214"/>
        <v>1054403</v>
      </c>
      <c r="J4574" s="117">
        <v>2021</v>
      </c>
      <c r="K4574" s="139">
        <f t="shared" si="215"/>
        <v>4922367</v>
      </c>
    </row>
    <row r="4575" spans="2:11">
      <c r="B4575" s="137" t="s">
        <v>6651</v>
      </c>
      <c r="C4575" s="43" t="s">
        <v>1719</v>
      </c>
      <c r="D4575" s="46">
        <v>380</v>
      </c>
      <c r="E4575" s="24">
        <v>4717.2052631578945</v>
      </c>
      <c r="F4575" s="19">
        <f t="shared" si="213"/>
        <v>1792538</v>
      </c>
      <c r="G4575" s="119">
        <v>3705</v>
      </c>
      <c r="H4575" s="26">
        <v>291.14871794871794</v>
      </c>
      <c r="I4575" s="115">
        <f t="shared" si="214"/>
        <v>1078706</v>
      </c>
      <c r="J4575" s="117">
        <v>2021</v>
      </c>
      <c r="K4575" s="139">
        <f t="shared" si="215"/>
        <v>2871244</v>
      </c>
    </row>
    <row r="4576" spans="2:11">
      <c r="B4576" s="137" t="s">
        <v>6652</v>
      </c>
      <c r="C4576" s="43" t="s">
        <v>268</v>
      </c>
      <c r="D4576" s="46">
        <v>430</v>
      </c>
      <c r="E4576" s="24">
        <v>5631.8511627906973</v>
      </c>
      <c r="F4576" s="19">
        <f t="shared" si="213"/>
        <v>2421696</v>
      </c>
      <c r="G4576" s="119">
        <v>4192.5</v>
      </c>
      <c r="H4576" s="26">
        <v>231.21001788908765</v>
      </c>
      <c r="I4576" s="115">
        <f t="shared" si="214"/>
        <v>969348</v>
      </c>
      <c r="J4576" s="117">
        <v>2021</v>
      </c>
      <c r="K4576" s="139">
        <f t="shared" si="215"/>
        <v>3391044</v>
      </c>
    </row>
    <row r="4577" spans="2:11">
      <c r="B4577" s="137" t="s">
        <v>6653</v>
      </c>
      <c r="C4577" s="43" t="s">
        <v>270</v>
      </c>
      <c r="D4577" s="46">
        <v>480</v>
      </c>
      <c r="E4577" s="24">
        <v>7843.8604166666664</v>
      </c>
      <c r="F4577" s="19">
        <f t="shared" si="213"/>
        <v>3765053</v>
      </c>
      <c r="G4577" s="119">
        <v>4680</v>
      </c>
      <c r="H4577" s="26">
        <v>235.59658119658118</v>
      </c>
      <c r="I4577" s="115">
        <f t="shared" si="214"/>
        <v>1102592</v>
      </c>
      <c r="J4577" s="117">
        <v>2021</v>
      </c>
      <c r="K4577" s="139">
        <f t="shared" si="215"/>
        <v>4867645</v>
      </c>
    </row>
    <row r="4578" spans="2:11">
      <c r="B4578" s="137" t="s">
        <v>6654</v>
      </c>
      <c r="C4578" s="43" t="s">
        <v>270</v>
      </c>
      <c r="D4578" s="46">
        <v>840</v>
      </c>
      <c r="E4578" s="24">
        <v>8669.6297619047618</v>
      </c>
      <c r="F4578" s="19">
        <f t="shared" si="213"/>
        <v>7282489</v>
      </c>
      <c r="G4578" s="119">
        <v>8190</v>
      </c>
      <c r="H4578" s="26">
        <v>213.93101343101344</v>
      </c>
      <c r="I4578" s="115">
        <f t="shared" si="214"/>
        <v>1752095</v>
      </c>
      <c r="J4578" s="117">
        <v>2021</v>
      </c>
      <c r="K4578" s="139">
        <f t="shared" si="215"/>
        <v>9034584</v>
      </c>
    </row>
    <row r="4579" spans="2:11">
      <c r="B4579" s="137" t="s">
        <v>6655</v>
      </c>
      <c r="C4579" s="43" t="s">
        <v>265</v>
      </c>
      <c r="D4579" s="46">
        <v>420</v>
      </c>
      <c r="E4579" s="24">
        <v>9506.5785714285721</v>
      </c>
      <c r="F4579" s="19">
        <f t="shared" si="213"/>
        <v>3992763.0000000005</v>
      </c>
      <c r="G4579" s="119">
        <v>4095</v>
      </c>
      <c r="H4579" s="26">
        <v>199.25274725274724</v>
      </c>
      <c r="I4579" s="115">
        <f t="shared" si="214"/>
        <v>815940</v>
      </c>
      <c r="J4579" s="117">
        <v>2021</v>
      </c>
      <c r="K4579" s="139">
        <f t="shared" si="215"/>
        <v>4808703</v>
      </c>
    </row>
    <row r="4580" spans="2:11">
      <c r="B4580" s="137" t="s">
        <v>6656</v>
      </c>
      <c r="C4580" s="43" t="s">
        <v>265</v>
      </c>
      <c r="D4580" s="46">
        <v>540</v>
      </c>
      <c r="E4580" s="24">
        <v>5668.9759259259263</v>
      </c>
      <c r="F4580" s="19">
        <f t="shared" si="213"/>
        <v>3061247</v>
      </c>
      <c r="G4580" s="119">
        <v>5265</v>
      </c>
      <c r="H4580" s="26">
        <v>212.34150047483382</v>
      </c>
      <c r="I4580" s="115">
        <f t="shared" si="214"/>
        <v>1117978</v>
      </c>
      <c r="J4580" s="117">
        <v>2021</v>
      </c>
      <c r="K4580" s="139">
        <f t="shared" si="215"/>
        <v>4179225</v>
      </c>
    </row>
    <row r="4581" spans="2:11">
      <c r="B4581" s="137" t="s">
        <v>6657</v>
      </c>
      <c r="C4581" s="43" t="s">
        <v>270</v>
      </c>
      <c r="D4581" s="46">
        <v>230</v>
      </c>
      <c r="E4581" s="24">
        <v>4871.4521739130432</v>
      </c>
      <c r="F4581" s="19">
        <f t="shared" si="213"/>
        <v>1120434</v>
      </c>
      <c r="G4581" s="119">
        <v>2242.5</v>
      </c>
      <c r="H4581" s="26">
        <v>242.67915273132664</v>
      </c>
      <c r="I4581" s="115">
        <f t="shared" si="214"/>
        <v>544208</v>
      </c>
      <c r="J4581" s="117">
        <v>2021</v>
      </c>
      <c r="K4581" s="139">
        <f t="shared" si="215"/>
        <v>1664642</v>
      </c>
    </row>
    <row r="4582" spans="2:11">
      <c r="B4582" s="137" t="s">
        <v>6658</v>
      </c>
      <c r="C4582" s="43" t="s">
        <v>1716</v>
      </c>
      <c r="D4582" s="46">
        <v>80</v>
      </c>
      <c r="E4582" s="24">
        <v>9620.8875000000007</v>
      </c>
      <c r="F4582" s="19">
        <f t="shared" si="213"/>
        <v>769671</v>
      </c>
      <c r="G4582" s="119">
        <v>780</v>
      </c>
      <c r="H4582" s="26">
        <v>630.88076923076926</v>
      </c>
      <c r="I4582" s="115">
        <f t="shared" si="214"/>
        <v>492087</v>
      </c>
      <c r="J4582" s="117">
        <v>2021</v>
      </c>
      <c r="K4582" s="139">
        <f t="shared" si="215"/>
        <v>1261758</v>
      </c>
    </row>
    <row r="4583" spans="2:11">
      <c r="B4583" s="137" t="s">
        <v>6659</v>
      </c>
      <c r="C4583" s="43" t="s">
        <v>1716</v>
      </c>
      <c r="D4583" s="46">
        <v>70</v>
      </c>
      <c r="E4583" s="24">
        <v>10308.557142857142</v>
      </c>
      <c r="F4583" s="19">
        <f t="shared" si="213"/>
        <v>721599</v>
      </c>
      <c r="G4583" s="119">
        <v>682.5</v>
      </c>
      <c r="H4583" s="26">
        <v>277.57509157509156</v>
      </c>
      <c r="I4583" s="115">
        <f t="shared" si="214"/>
        <v>189445</v>
      </c>
      <c r="J4583" s="117">
        <v>2021</v>
      </c>
      <c r="K4583" s="139">
        <f t="shared" si="215"/>
        <v>911044</v>
      </c>
    </row>
    <row r="4584" spans="2:11">
      <c r="B4584" s="137" t="s">
        <v>6660</v>
      </c>
      <c r="C4584" s="43" t="s">
        <v>271</v>
      </c>
      <c r="D4584" s="46">
        <v>170</v>
      </c>
      <c r="E4584" s="24">
        <v>2790.5235294117647</v>
      </c>
      <c r="F4584" s="19">
        <f t="shared" si="213"/>
        <v>474389</v>
      </c>
      <c r="G4584" s="119">
        <v>1657.5</v>
      </c>
      <c r="H4584" s="26">
        <v>484.05188536953244</v>
      </c>
      <c r="I4584" s="115">
        <f t="shared" si="214"/>
        <v>802316</v>
      </c>
      <c r="J4584" s="117">
        <v>2021</v>
      </c>
      <c r="K4584" s="139">
        <f t="shared" si="215"/>
        <v>1276705</v>
      </c>
    </row>
    <row r="4585" spans="2:11">
      <c r="B4585" s="137" t="s">
        <v>6661</v>
      </c>
      <c r="C4585" s="43" t="s">
        <v>1716</v>
      </c>
      <c r="D4585" s="46">
        <v>210</v>
      </c>
      <c r="E4585" s="24">
        <v>1168.6333333333334</v>
      </c>
      <c r="F4585" s="19">
        <f t="shared" si="213"/>
        <v>245413.00000000003</v>
      </c>
      <c r="G4585" s="119">
        <v>2047.5</v>
      </c>
      <c r="H4585" s="26">
        <v>210.86251526251527</v>
      </c>
      <c r="I4585" s="115">
        <f t="shared" si="214"/>
        <v>431741</v>
      </c>
      <c r="J4585" s="117">
        <v>2021</v>
      </c>
      <c r="K4585" s="139">
        <f t="shared" si="215"/>
        <v>677154</v>
      </c>
    </row>
    <row r="4586" spans="2:11">
      <c r="B4586" s="137" t="s">
        <v>6662</v>
      </c>
      <c r="C4586" s="43" t="s">
        <v>271</v>
      </c>
      <c r="D4586" s="46">
        <v>280</v>
      </c>
      <c r="E4586" s="24">
        <v>2579.9785714285713</v>
      </c>
      <c r="F4586" s="19">
        <f t="shared" si="213"/>
        <v>722394</v>
      </c>
      <c r="G4586" s="119">
        <v>2730</v>
      </c>
      <c r="H4586" s="26">
        <v>243.14102564102564</v>
      </c>
      <c r="I4586" s="115">
        <f t="shared" si="214"/>
        <v>663775</v>
      </c>
      <c r="J4586" s="117">
        <v>2021</v>
      </c>
      <c r="K4586" s="139">
        <f t="shared" si="215"/>
        <v>1386169</v>
      </c>
    </row>
    <row r="4587" spans="2:11">
      <c r="B4587" s="137" t="s">
        <v>6663</v>
      </c>
      <c r="C4587" s="43" t="s">
        <v>271</v>
      </c>
      <c r="D4587" s="46">
        <v>150</v>
      </c>
      <c r="E4587" s="24">
        <v>3987.5333333333333</v>
      </c>
      <c r="F4587" s="19">
        <f t="shared" si="213"/>
        <v>598130</v>
      </c>
      <c r="G4587" s="119">
        <v>1462.5</v>
      </c>
      <c r="H4587" s="26">
        <v>190.09777777777776</v>
      </c>
      <c r="I4587" s="115">
        <f t="shared" si="214"/>
        <v>278018</v>
      </c>
      <c r="J4587" s="117">
        <v>2021</v>
      </c>
      <c r="K4587" s="139">
        <f t="shared" si="215"/>
        <v>876148</v>
      </c>
    </row>
    <row r="4588" spans="2:11">
      <c r="B4588" s="137" t="s">
        <v>6664</v>
      </c>
      <c r="C4588" s="43" t="s">
        <v>272</v>
      </c>
      <c r="D4588" s="46">
        <v>590</v>
      </c>
      <c r="E4588" s="24">
        <v>11588.784745762712</v>
      </c>
      <c r="F4588" s="19">
        <f t="shared" si="213"/>
        <v>6837383</v>
      </c>
      <c r="G4588" s="119">
        <v>5752.5</v>
      </c>
      <c r="H4588" s="26">
        <v>280.2605823554976</v>
      </c>
      <c r="I4588" s="115">
        <f t="shared" si="214"/>
        <v>1612199</v>
      </c>
      <c r="J4588" s="117">
        <v>2021</v>
      </c>
      <c r="K4588" s="139">
        <f t="shared" si="215"/>
        <v>8449582</v>
      </c>
    </row>
    <row r="4589" spans="2:11">
      <c r="B4589" s="137" t="s">
        <v>6665</v>
      </c>
      <c r="C4589" s="43" t="s">
        <v>271</v>
      </c>
      <c r="D4589" s="46">
        <v>210</v>
      </c>
      <c r="E4589" s="24">
        <v>663.94285714285718</v>
      </c>
      <c r="F4589" s="19">
        <f t="shared" si="213"/>
        <v>139428</v>
      </c>
      <c r="G4589" s="119">
        <v>2047.5</v>
      </c>
      <c r="H4589" s="26">
        <v>251.28547008547008</v>
      </c>
      <c r="I4589" s="115">
        <f t="shared" si="214"/>
        <v>514507</v>
      </c>
      <c r="J4589" s="117">
        <v>2021</v>
      </c>
      <c r="K4589" s="139">
        <f t="shared" si="215"/>
        <v>653935</v>
      </c>
    </row>
    <row r="4590" spans="2:11">
      <c r="B4590" s="137" t="s">
        <v>6666</v>
      </c>
      <c r="C4590" s="43" t="s">
        <v>272</v>
      </c>
      <c r="D4590" s="46">
        <v>160</v>
      </c>
      <c r="E4590" s="24">
        <v>8063.5562499999996</v>
      </c>
      <c r="F4590" s="19">
        <f t="shared" si="213"/>
        <v>1290169</v>
      </c>
      <c r="G4590" s="119">
        <v>1560</v>
      </c>
      <c r="H4590" s="26">
        <v>235.04679487179487</v>
      </c>
      <c r="I4590" s="115">
        <f t="shared" si="214"/>
        <v>366673</v>
      </c>
      <c r="J4590" s="117">
        <v>2021</v>
      </c>
      <c r="K4590" s="139">
        <f t="shared" si="215"/>
        <v>1656842</v>
      </c>
    </row>
    <row r="4591" spans="2:11">
      <c r="B4591" s="137" t="s">
        <v>6667</v>
      </c>
      <c r="C4591" s="43" t="s">
        <v>268</v>
      </c>
      <c r="D4591" s="46">
        <v>250</v>
      </c>
      <c r="E4591" s="24">
        <v>9486.2720000000008</v>
      </c>
      <c r="F4591" s="19">
        <f t="shared" si="213"/>
        <v>2371568</v>
      </c>
      <c r="G4591" s="119">
        <v>2437.5</v>
      </c>
      <c r="H4591" s="26">
        <v>199.54953846153848</v>
      </c>
      <c r="I4591" s="115">
        <f t="shared" si="214"/>
        <v>486402.00000000006</v>
      </c>
      <c r="J4591" s="117">
        <v>2021</v>
      </c>
      <c r="K4591" s="139">
        <f t="shared" si="215"/>
        <v>2857970</v>
      </c>
    </row>
    <row r="4592" spans="2:11">
      <c r="B4592" s="137" t="s">
        <v>6668</v>
      </c>
      <c r="C4592" s="43" t="s">
        <v>272</v>
      </c>
      <c r="D4592" s="46">
        <v>400</v>
      </c>
      <c r="E4592" s="24">
        <v>7094.07</v>
      </c>
      <c r="F4592" s="19">
        <f t="shared" si="213"/>
        <v>2837628</v>
      </c>
      <c r="G4592" s="119">
        <v>3900</v>
      </c>
      <c r="H4592" s="26">
        <v>313.96153846153845</v>
      </c>
      <c r="I4592" s="115">
        <f t="shared" si="214"/>
        <v>1224450</v>
      </c>
      <c r="J4592" s="117">
        <v>2021</v>
      </c>
      <c r="K4592" s="139">
        <f t="shared" si="215"/>
        <v>4062078</v>
      </c>
    </row>
    <row r="4593" spans="2:11">
      <c r="B4593" s="137" t="s">
        <v>6669</v>
      </c>
      <c r="C4593" s="43" t="s">
        <v>2655</v>
      </c>
      <c r="D4593" s="46">
        <v>690</v>
      </c>
      <c r="E4593" s="24">
        <v>5108.7449275362314</v>
      </c>
      <c r="F4593" s="19">
        <f t="shared" si="213"/>
        <v>3525033.9999999995</v>
      </c>
      <c r="G4593" s="119">
        <v>6727.5</v>
      </c>
      <c r="H4593" s="26">
        <v>196.60052025269417</v>
      </c>
      <c r="I4593" s="115">
        <f t="shared" si="214"/>
        <v>1322630</v>
      </c>
      <c r="J4593" s="117">
        <v>2021</v>
      </c>
      <c r="K4593" s="139">
        <f t="shared" si="215"/>
        <v>4847664</v>
      </c>
    </row>
    <row r="4594" spans="2:11">
      <c r="B4594" s="137" t="s">
        <v>6670</v>
      </c>
      <c r="C4594" s="43" t="s">
        <v>1719</v>
      </c>
      <c r="D4594" s="46">
        <v>260</v>
      </c>
      <c r="E4594" s="24">
        <v>4107.0538461538463</v>
      </c>
      <c r="F4594" s="19">
        <f t="shared" si="213"/>
        <v>1067834</v>
      </c>
      <c r="G4594" s="119">
        <v>2535</v>
      </c>
      <c r="H4594" s="26">
        <v>407.091124260355</v>
      </c>
      <c r="I4594" s="115">
        <f t="shared" si="214"/>
        <v>1031975.9999999999</v>
      </c>
      <c r="J4594" s="117">
        <v>2021</v>
      </c>
      <c r="K4594" s="139">
        <f t="shared" si="215"/>
        <v>2099810</v>
      </c>
    </row>
    <row r="4595" spans="2:11">
      <c r="B4595" s="137" t="s">
        <v>6671</v>
      </c>
      <c r="C4595" s="43" t="s">
        <v>1719</v>
      </c>
      <c r="D4595" s="46">
        <v>520</v>
      </c>
      <c r="E4595" s="24">
        <v>11652.007692307692</v>
      </c>
      <c r="F4595" s="19">
        <f t="shared" si="213"/>
        <v>6059044</v>
      </c>
      <c r="G4595" s="119">
        <v>5070</v>
      </c>
      <c r="H4595" s="26">
        <v>237.31617357001971</v>
      </c>
      <c r="I4595" s="115">
        <f t="shared" si="214"/>
        <v>1203193</v>
      </c>
      <c r="J4595" s="117">
        <v>2021</v>
      </c>
      <c r="K4595" s="139">
        <f t="shared" si="215"/>
        <v>7262237</v>
      </c>
    </row>
    <row r="4596" spans="2:11">
      <c r="B4596" s="137" t="s">
        <v>6672</v>
      </c>
      <c r="C4596" s="43" t="s">
        <v>2656</v>
      </c>
      <c r="D4596" s="46">
        <v>430</v>
      </c>
      <c r="E4596" s="24">
        <v>3697.8279069767441</v>
      </c>
      <c r="F4596" s="19">
        <f t="shared" si="213"/>
        <v>1590066</v>
      </c>
      <c r="G4596" s="119">
        <v>4192.5</v>
      </c>
      <c r="H4596" s="26">
        <v>256.37590936195585</v>
      </c>
      <c r="I4596" s="115">
        <f t="shared" si="214"/>
        <v>1074856</v>
      </c>
      <c r="J4596" s="117">
        <v>2021</v>
      </c>
      <c r="K4596" s="139">
        <f t="shared" si="215"/>
        <v>2664922</v>
      </c>
    </row>
    <row r="4597" spans="2:11">
      <c r="B4597" s="137" t="s">
        <v>6673</v>
      </c>
      <c r="C4597" s="43" t="s">
        <v>2656</v>
      </c>
      <c r="D4597" s="46">
        <v>300</v>
      </c>
      <c r="E4597" s="24">
        <v>5300.22</v>
      </c>
      <c r="F4597" s="19">
        <f t="shared" si="213"/>
        <v>1590066</v>
      </c>
      <c r="G4597" s="119">
        <v>2925</v>
      </c>
      <c r="H4597" s="26">
        <v>367.47213675213675</v>
      </c>
      <c r="I4597" s="115">
        <f t="shared" si="214"/>
        <v>1074856</v>
      </c>
      <c r="J4597" s="117">
        <v>2021</v>
      </c>
      <c r="K4597" s="139">
        <f t="shared" si="215"/>
        <v>2664922</v>
      </c>
    </row>
    <row r="4598" spans="2:11">
      <c r="B4598" s="137" t="s">
        <v>6674</v>
      </c>
      <c r="C4598" s="43" t="s">
        <v>2656</v>
      </c>
      <c r="D4598" s="46">
        <v>430</v>
      </c>
      <c r="E4598" s="24">
        <v>3697.8279069767441</v>
      </c>
      <c r="F4598" s="19">
        <f t="shared" si="213"/>
        <v>1590066</v>
      </c>
      <c r="G4598" s="119">
        <v>4192.5</v>
      </c>
      <c r="H4598" s="26">
        <v>256.37590936195585</v>
      </c>
      <c r="I4598" s="115">
        <f t="shared" si="214"/>
        <v>1074856</v>
      </c>
      <c r="J4598" s="117">
        <v>2021</v>
      </c>
      <c r="K4598" s="139">
        <f t="shared" si="215"/>
        <v>2664922</v>
      </c>
    </row>
    <row r="4599" spans="2:11">
      <c r="B4599" s="137" t="s">
        <v>6675</v>
      </c>
      <c r="C4599" s="43" t="s">
        <v>274</v>
      </c>
      <c r="D4599" s="46">
        <v>540</v>
      </c>
      <c r="E4599" s="24">
        <v>6204.7629629629628</v>
      </c>
      <c r="F4599" s="19">
        <f t="shared" si="213"/>
        <v>3350572</v>
      </c>
      <c r="G4599" s="119">
        <v>11664</v>
      </c>
      <c r="H4599" s="26">
        <v>149.48070987654322</v>
      </c>
      <c r="I4599" s="115">
        <f t="shared" si="214"/>
        <v>1743543</v>
      </c>
      <c r="J4599" s="117">
        <v>2021</v>
      </c>
      <c r="K4599" s="139">
        <f t="shared" si="215"/>
        <v>5094115</v>
      </c>
    </row>
    <row r="4600" spans="2:11">
      <c r="B4600" s="137" t="s">
        <v>6676</v>
      </c>
      <c r="C4600" s="43" t="s">
        <v>290</v>
      </c>
      <c r="D4600" s="46">
        <v>360</v>
      </c>
      <c r="E4600" s="24">
        <v>2060.7416666666668</v>
      </c>
      <c r="F4600" s="19">
        <f t="shared" si="213"/>
        <v>741867</v>
      </c>
      <c r="G4600" s="119">
        <v>3510</v>
      </c>
      <c r="H4600" s="26">
        <v>267.33418803418806</v>
      </c>
      <c r="I4600" s="115">
        <f t="shared" si="214"/>
        <v>938343.00000000012</v>
      </c>
      <c r="J4600" s="117">
        <v>2021</v>
      </c>
      <c r="K4600" s="139">
        <f t="shared" si="215"/>
        <v>1680210</v>
      </c>
    </row>
    <row r="4601" spans="2:11">
      <c r="B4601" s="137" t="s">
        <v>6677</v>
      </c>
      <c r="C4601" s="43" t="s">
        <v>1717</v>
      </c>
      <c r="D4601" s="46">
        <v>160</v>
      </c>
      <c r="E4601" s="24">
        <v>25507.143749999999</v>
      </c>
      <c r="F4601" s="19">
        <f t="shared" si="213"/>
        <v>4081143</v>
      </c>
      <c r="G4601" s="119">
        <v>1560</v>
      </c>
      <c r="H4601" s="26">
        <v>363.50769230769231</v>
      </c>
      <c r="I4601" s="115">
        <f t="shared" si="214"/>
        <v>567072</v>
      </c>
      <c r="J4601" s="117">
        <v>2021</v>
      </c>
      <c r="K4601" s="139">
        <f t="shared" si="215"/>
        <v>4648215</v>
      </c>
    </row>
    <row r="4602" spans="2:11">
      <c r="B4602" s="137" t="s">
        <v>6678</v>
      </c>
      <c r="C4602" s="43" t="s">
        <v>272</v>
      </c>
      <c r="D4602" s="46">
        <v>50</v>
      </c>
      <c r="E4602" s="24">
        <v>4286.16</v>
      </c>
      <c r="F4602" s="19">
        <f t="shared" si="213"/>
        <v>214308</v>
      </c>
      <c r="G4602" s="119">
        <v>487.5</v>
      </c>
      <c r="H4602" s="26">
        <v>973.4646153846154</v>
      </c>
      <c r="I4602" s="115">
        <f t="shared" si="214"/>
        <v>474564</v>
      </c>
      <c r="J4602" s="117">
        <v>2021</v>
      </c>
      <c r="K4602" s="139">
        <f t="shared" si="215"/>
        <v>688872</v>
      </c>
    </row>
    <row r="4603" spans="2:11">
      <c r="B4603" s="137" t="s">
        <v>6679</v>
      </c>
      <c r="C4603" s="43" t="s">
        <v>273</v>
      </c>
      <c r="D4603" s="46">
        <v>150</v>
      </c>
      <c r="E4603" s="24">
        <v>15581.06</v>
      </c>
      <c r="F4603" s="19">
        <f t="shared" si="213"/>
        <v>2337159</v>
      </c>
      <c r="G4603" s="119">
        <v>1462.5</v>
      </c>
      <c r="H4603" s="26">
        <v>0</v>
      </c>
      <c r="I4603" s="115">
        <f t="shared" si="214"/>
        <v>0</v>
      </c>
      <c r="J4603" s="117">
        <v>2021</v>
      </c>
      <c r="K4603" s="139">
        <f t="shared" si="215"/>
        <v>2337159</v>
      </c>
    </row>
    <row r="4604" spans="2:11">
      <c r="B4604" s="137" t="s">
        <v>6680</v>
      </c>
      <c r="C4604" s="43" t="s">
        <v>2657</v>
      </c>
      <c r="D4604" s="46">
        <v>120</v>
      </c>
      <c r="E4604" s="24">
        <v>3273.65</v>
      </c>
      <c r="F4604" s="19">
        <f t="shared" si="213"/>
        <v>392838</v>
      </c>
      <c r="G4604" s="119">
        <v>1170</v>
      </c>
      <c r="H4604" s="26">
        <v>249.54529914529914</v>
      </c>
      <c r="I4604" s="115">
        <f t="shared" si="214"/>
        <v>291968</v>
      </c>
      <c r="J4604" s="117">
        <v>2021</v>
      </c>
      <c r="K4604" s="139">
        <f t="shared" si="215"/>
        <v>684806</v>
      </c>
    </row>
    <row r="4605" spans="2:11">
      <c r="B4605" s="137" t="s">
        <v>6681</v>
      </c>
      <c r="C4605" s="43" t="s">
        <v>273</v>
      </c>
      <c r="D4605" s="46">
        <v>320</v>
      </c>
      <c r="E4605" s="24">
        <v>6876.4156249999996</v>
      </c>
      <c r="F4605" s="19">
        <f t="shared" si="213"/>
        <v>2200453</v>
      </c>
      <c r="G4605" s="119">
        <v>3120</v>
      </c>
      <c r="H4605" s="26">
        <v>214.55833333333334</v>
      </c>
      <c r="I4605" s="115">
        <f t="shared" si="214"/>
        <v>669422</v>
      </c>
      <c r="J4605" s="117">
        <v>2021</v>
      </c>
      <c r="K4605" s="139">
        <f t="shared" si="215"/>
        <v>2869875</v>
      </c>
    </row>
    <row r="4606" spans="2:11">
      <c r="B4606" s="137" t="s">
        <v>6682</v>
      </c>
      <c r="C4606" s="43" t="s">
        <v>288</v>
      </c>
      <c r="D4606" s="46">
        <v>300</v>
      </c>
      <c r="E4606" s="24">
        <v>2762.6066666666666</v>
      </c>
      <c r="F4606" s="19">
        <f t="shared" si="213"/>
        <v>828782</v>
      </c>
      <c r="G4606" s="119">
        <v>2925</v>
      </c>
      <c r="H4606" s="26">
        <v>329.57299145299146</v>
      </c>
      <c r="I4606" s="115">
        <f t="shared" si="214"/>
        <v>964001</v>
      </c>
      <c r="J4606" s="117">
        <v>2021</v>
      </c>
      <c r="K4606" s="139">
        <f t="shared" si="215"/>
        <v>1792783</v>
      </c>
    </row>
    <row r="4607" spans="2:11">
      <c r="B4607" s="137" t="s">
        <v>6683</v>
      </c>
      <c r="C4607" s="43" t="s">
        <v>1717</v>
      </c>
      <c r="D4607" s="46">
        <v>230</v>
      </c>
      <c r="E4607" s="24">
        <v>8428.7043478260875</v>
      </c>
      <c r="F4607" s="19">
        <f t="shared" si="213"/>
        <v>1938602.0000000002</v>
      </c>
      <c r="G4607" s="119">
        <v>2242.5</v>
      </c>
      <c r="H4607" s="26">
        <v>218.2903010033445</v>
      </c>
      <c r="I4607" s="115">
        <f t="shared" si="214"/>
        <v>489516.00000000006</v>
      </c>
      <c r="J4607" s="117">
        <v>2021</v>
      </c>
      <c r="K4607" s="139">
        <f t="shared" si="215"/>
        <v>2428118</v>
      </c>
    </row>
    <row r="4608" spans="2:11">
      <c r="B4608" s="137" t="s">
        <v>6684</v>
      </c>
      <c r="C4608" s="43" t="s">
        <v>2657</v>
      </c>
      <c r="D4608" s="46">
        <v>120</v>
      </c>
      <c r="E4608" s="24">
        <v>3273.65</v>
      </c>
      <c r="F4608" s="19">
        <f t="shared" si="213"/>
        <v>392838</v>
      </c>
      <c r="G4608" s="119">
        <v>1170</v>
      </c>
      <c r="H4608" s="26">
        <v>249.54529914529914</v>
      </c>
      <c r="I4608" s="115">
        <f t="shared" si="214"/>
        <v>291968</v>
      </c>
      <c r="J4608" s="117">
        <v>2021</v>
      </c>
      <c r="K4608" s="139">
        <f t="shared" si="215"/>
        <v>684806</v>
      </c>
    </row>
    <row r="4609" spans="2:11">
      <c r="B4609" s="137" t="s">
        <v>6685</v>
      </c>
      <c r="C4609" s="43" t="s">
        <v>1717</v>
      </c>
      <c r="D4609" s="46">
        <v>290</v>
      </c>
      <c r="E4609" s="24">
        <v>11763.313793103449</v>
      </c>
      <c r="F4609" s="19">
        <f t="shared" si="213"/>
        <v>3411361</v>
      </c>
      <c r="G4609" s="119">
        <v>2827.5</v>
      </c>
      <c r="H4609" s="26">
        <v>246.18921308576481</v>
      </c>
      <c r="I4609" s="115">
        <f t="shared" si="214"/>
        <v>696100</v>
      </c>
      <c r="J4609" s="117">
        <v>2021</v>
      </c>
      <c r="K4609" s="139">
        <f t="shared" si="215"/>
        <v>4107461</v>
      </c>
    </row>
    <row r="4610" spans="2:11">
      <c r="B4610" s="137" t="s">
        <v>6686</v>
      </c>
      <c r="C4610" s="43" t="s">
        <v>286</v>
      </c>
      <c r="D4610" s="46">
        <v>430</v>
      </c>
      <c r="E4610" s="24">
        <v>19260.988372093023</v>
      </c>
      <c r="F4610" s="19">
        <f t="shared" si="213"/>
        <v>8282225</v>
      </c>
      <c r="G4610" s="119">
        <v>4192.5</v>
      </c>
      <c r="H4610" s="26">
        <v>243.7669648181276</v>
      </c>
      <c r="I4610" s="115">
        <f t="shared" si="214"/>
        <v>1021993</v>
      </c>
      <c r="J4610" s="117">
        <v>2021</v>
      </c>
      <c r="K4610" s="139">
        <f t="shared" si="215"/>
        <v>9304218</v>
      </c>
    </row>
    <row r="4611" spans="2:11">
      <c r="B4611" s="137" t="s">
        <v>6687</v>
      </c>
      <c r="C4611" s="43" t="s">
        <v>1717</v>
      </c>
      <c r="D4611" s="46">
        <v>290</v>
      </c>
      <c r="E4611" s="24">
        <v>11763.313793103449</v>
      </c>
      <c r="F4611" s="19">
        <f t="shared" si="213"/>
        <v>3411361</v>
      </c>
      <c r="G4611" s="119">
        <v>2827.5</v>
      </c>
      <c r="H4611" s="26">
        <v>246.18921308576481</v>
      </c>
      <c r="I4611" s="115">
        <f t="shared" si="214"/>
        <v>696100</v>
      </c>
      <c r="J4611" s="117">
        <v>2021</v>
      </c>
      <c r="K4611" s="139">
        <f t="shared" si="215"/>
        <v>4107461</v>
      </c>
    </row>
    <row r="4612" spans="2:11">
      <c r="B4612" s="137" t="s">
        <v>6688</v>
      </c>
      <c r="C4612" s="43" t="s">
        <v>2658</v>
      </c>
      <c r="D4612" s="46">
        <v>370</v>
      </c>
      <c r="E4612" s="24">
        <v>3550.1945945945945</v>
      </c>
      <c r="F4612" s="19">
        <f t="shared" si="213"/>
        <v>1313572</v>
      </c>
      <c r="G4612" s="119">
        <v>3607.5</v>
      </c>
      <c r="H4612" s="26">
        <v>162.0975744975745</v>
      </c>
      <c r="I4612" s="115">
        <f t="shared" si="214"/>
        <v>584767</v>
      </c>
      <c r="J4612" s="117">
        <v>2021</v>
      </c>
      <c r="K4612" s="139">
        <f t="shared" si="215"/>
        <v>1898339</v>
      </c>
    </row>
    <row r="4613" spans="2:11">
      <c r="B4613" s="137" t="s">
        <v>6689</v>
      </c>
      <c r="C4613" s="43" t="s">
        <v>286</v>
      </c>
      <c r="D4613" s="46">
        <v>250</v>
      </c>
      <c r="E4613" s="24">
        <v>7720.424</v>
      </c>
      <c r="F4613" s="19">
        <f t="shared" si="213"/>
        <v>1930106</v>
      </c>
      <c r="G4613" s="119">
        <v>2437.5</v>
      </c>
      <c r="H4613" s="26">
        <v>274.20758974358972</v>
      </c>
      <c r="I4613" s="115">
        <f t="shared" si="214"/>
        <v>668381</v>
      </c>
      <c r="J4613" s="117">
        <v>2021</v>
      </c>
      <c r="K4613" s="139">
        <f t="shared" si="215"/>
        <v>2598487</v>
      </c>
    </row>
    <row r="4614" spans="2:11">
      <c r="B4614" s="137" t="s">
        <v>6690</v>
      </c>
      <c r="C4614" s="43" t="s">
        <v>1734</v>
      </c>
      <c r="D4614" s="46">
        <v>120</v>
      </c>
      <c r="E4614" s="24">
        <v>12827.825000000001</v>
      </c>
      <c r="F4614" s="19">
        <f t="shared" si="213"/>
        <v>1539339</v>
      </c>
      <c r="G4614" s="119">
        <v>1170</v>
      </c>
      <c r="H4614" s="26">
        <v>270.70683760683761</v>
      </c>
      <c r="I4614" s="115">
        <f t="shared" si="214"/>
        <v>316727</v>
      </c>
      <c r="J4614" s="117">
        <v>2021</v>
      </c>
      <c r="K4614" s="139">
        <f t="shared" si="215"/>
        <v>1856066</v>
      </c>
    </row>
    <row r="4615" spans="2:11">
      <c r="B4615" s="137" t="s">
        <v>6691</v>
      </c>
      <c r="C4615" s="43" t="s">
        <v>297</v>
      </c>
      <c r="D4615" s="46">
        <v>50</v>
      </c>
      <c r="E4615" s="24">
        <v>17098.32</v>
      </c>
      <c r="F4615" s="19">
        <f t="shared" si="213"/>
        <v>854916</v>
      </c>
      <c r="G4615" s="119">
        <v>487.5</v>
      </c>
      <c r="H4615" s="26">
        <v>971.62051282051277</v>
      </c>
      <c r="I4615" s="115">
        <f t="shared" si="214"/>
        <v>473665</v>
      </c>
      <c r="J4615" s="117">
        <v>2021</v>
      </c>
      <c r="K4615" s="139">
        <f t="shared" si="215"/>
        <v>1328581</v>
      </c>
    </row>
    <row r="4616" spans="2:11">
      <c r="B4616" s="137" t="s">
        <v>6692</v>
      </c>
      <c r="C4616" s="43" t="s">
        <v>297</v>
      </c>
      <c r="D4616" s="46">
        <v>50</v>
      </c>
      <c r="E4616" s="24">
        <v>24116.799999999999</v>
      </c>
      <c r="F4616" s="19">
        <f t="shared" si="213"/>
        <v>1205840</v>
      </c>
      <c r="G4616" s="119">
        <v>487.5</v>
      </c>
      <c r="H4616" s="26">
        <v>1953.0133333333333</v>
      </c>
      <c r="I4616" s="115">
        <f t="shared" si="214"/>
        <v>952094</v>
      </c>
      <c r="J4616" s="117">
        <v>2021</v>
      </c>
      <c r="K4616" s="139">
        <f t="shared" si="215"/>
        <v>2157934</v>
      </c>
    </row>
    <row r="4617" spans="2:11">
      <c r="B4617" s="137" t="s">
        <v>6693</v>
      </c>
      <c r="C4617" s="43" t="s">
        <v>1734</v>
      </c>
      <c r="D4617" s="46">
        <v>40</v>
      </c>
      <c r="E4617" s="24">
        <v>11370</v>
      </c>
      <c r="F4617" s="19">
        <f t="shared" si="213"/>
        <v>454800</v>
      </c>
      <c r="G4617" s="119">
        <v>390</v>
      </c>
      <c r="H4617" s="26">
        <v>407.89487179487179</v>
      </c>
      <c r="I4617" s="115">
        <f t="shared" si="214"/>
        <v>159079</v>
      </c>
      <c r="J4617" s="117">
        <v>2021</v>
      </c>
      <c r="K4617" s="139">
        <f t="shared" si="215"/>
        <v>613879</v>
      </c>
    </row>
    <row r="4618" spans="2:11">
      <c r="B4618" s="137" t="s">
        <v>6694</v>
      </c>
      <c r="C4618" s="43" t="s">
        <v>288</v>
      </c>
      <c r="D4618" s="46">
        <v>270</v>
      </c>
      <c r="E4618" s="24">
        <v>6127.4296296296297</v>
      </c>
      <c r="F4618" s="19">
        <f t="shared" si="213"/>
        <v>1654406</v>
      </c>
      <c r="G4618" s="119">
        <v>2632.5</v>
      </c>
      <c r="H4618" s="26">
        <v>198.89762583095916</v>
      </c>
      <c r="I4618" s="115">
        <f t="shared" si="214"/>
        <v>523598</v>
      </c>
      <c r="J4618" s="117">
        <v>2021</v>
      </c>
      <c r="K4618" s="139">
        <f t="shared" si="215"/>
        <v>2178004</v>
      </c>
    </row>
    <row r="4619" spans="2:11">
      <c r="B4619" s="137" t="s">
        <v>6695</v>
      </c>
      <c r="C4619" s="43" t="s">
        <v>297</v>
      </c>
      <c r="D4619" s="46">
        <v>130</v>
      </c>
      <c r="E4619" s="24">
        <v>4364.4846153846156</v>
      </c>
      <c r="F4619" s="19">
        <f t="shared" si="213"/>
        <v>567383</v>
      </c>
      <c r="G4619" s="119">
        <v>1267.5</v>
      </c>
      <c r="H4619" s="26">
        <v>566.51203155818541</v>
      </c>
      <c r="I4619" s="115">
        <f t="shared" si="214"/>
        <v>718054</v>
      </c>
      <c r="J4619" s="117">
        <v>2021</v>
      </c>
      <c r="K4619" s="139">
        <f t="shared" si="215"/>
        <v>1285437</v>
      </c>
    </row>
    <row r="4620" spans="2:11">
      <c r="B4620" s="137" t="s">
        <v>6696</v>
      </c>
      <c r="C4620" s="43" t="s">
        <v>2659</v>
      </c>
      <c r="D4620" s="46">
        <v>610</v>
      </c>
      <c r="E4620" s="24">
        <v>6874.1016393442624</v>
      </c>
      <c r="F4620" s="19">
        <f t="shared" ref="F4620:F4683" si="216">IFERROR(D4620*E4620,0)</f>
        <v>4193202</v>
      </c>
      <c r="G4620" s="119">
        <v>11895</v>
      </c>
      <c r="H4620" s="26">
        <v>158.11055065153425</v>
      </c>
      <c r="I4620" s="115">
        <f t="shared" ref="I4620:I4683" si="217">IFERROR(G4620*H4620,"")</f>
        <v>1880725</v>
      </c>
      <c r="J4620" s="117">
        <v>2021</v>
      </c>
      <c r="K4620" s="139">
        <f t="shared" ref="K4620:K4683" si="218">IFERROR(ROUND((F4620+I4620),0),0)</f>
        <v>6073927</v>
      </c>
    </row>
    <row r="4621" spans="2:11">
      <c r="B4621" s="137" t="s">
        <v>6697</v>
      </c>
      <c r="C4621" s="43" t="s">
        <v>297</v>
      </c>
      <c r="D4621" s="46">
        <v>270</v>
      </c>
      <c r="E4621" s="24">
        <v>13185.896296296296</v>
      </c>
      <c r="F4621" s="19">
        <f t="shared" si="216"/>
        <v>3560192</v>
      </c>
      <c r="G4621" s="119">
        <v>2632.5</v>
      </c>
      <c r="H4621" s="26">
        <v>301.18480531813867</v>
      </c>
      <c r="I4621" s="115">
        <f t="shared" si="217"/>
        <v>792869</v>
      </c>
      <c r="J4621" s="117">
        <v>2021</v>
      </c>
      <c r="K4621" s="139">
        <f t="shared" si="218"/>
        <v>4353061</v>
      </c>
    </row>
    <row r="4622" spans="2:11">
      <c r="B4622" s="137" t="s">
        <v>6698</v>
      </c>
      <c r="C4622" s="43" t="s">
        <v>306</v>
      </c>
      <c r="D4622" s="46">
        <v>250</v>
      </c>
      <c r="E4622" s="24">
        <v>1942.432</v>
      </c>
      <c r="F4622" s="19">
        <f t="shared" si="216"/>
        <v>485608</v>
      </c>
      <c r="G4622" s="119">
        <v>2437.5</v>
      </c>
      <c r="H4622" s="26">
        <v>181.01907692307691</v>
      </c>
      <c r="I4622" s="115">
        <f t="shared" si="217"/>
        <v>441233.99999999994</v>
      </c>
      <c r="J4622" s="117">
        <v>2021</v>
      </c>
      <c r="K4622" s="139">
        <f t="shared" si="218"/>
        <v>926842</v>
      </c>
    </row>
    <row r="4623" spans="2:11">
      <c r="B4623" s="137" t="s">
        <v>6699</v>
      </c>
      <c r="C4623" s="43" t="s">
        <v>2659</v>
      </c>
      <c r="D4623" s="46">
        <v>610</v>
      </c>
      <c r="E4623" s="24">
        <v>6874.1016393442624</v>
      </c>
      <c r="F4623" s="19">
        <f t="shared" si="216"/>
        <v>4193202</v>
      </c>
      <c r="G4623" s="119">
        <v>11895</v>
      </c>
      <c r="H4623" s="26">
        <v>158.11055065153425</v>
      </c>
      <c r="I4623" s="115">
        <f t="shared" si="217"/>
        <v>1880725</v>
      </c>
      <c r="J4623" s="117">
        <v>2021</v>
      </c>
      <c r="K4623" s="139">
        <f t="shared" si="218"/>
        <v>6073927</v>
      </c>
    </row>
    <row r="4624" spans="2:11">
      <c r="B4624" s="137" t="s">
        <v>6700</v>
      </c>
      <c r="C4624" s="43" t="s">
        <v>2659</v>
      </c>
      <c r="D4624" s="46">
        <v>380</v>
      </c>
      <c r="E4624" s="24">
        <v>19681.484210526316</v>
      </c>
      <c r="F4624" s="19">
        <f t="shared" si="216"/>
        <v>7478964</v>
      </c>
      <c r="G4624" s="119">
        <v>7410</v>
      </c>
      <c r="H4624" s="26">
        <v>165.14183535762484</v>
      </c>
      <c r="I4624" s="115">
        <f t="shared" si="217"/>
        <v>1223701</v>
      </c>
      <c r="J4624" s="117">
        <v>2021</v>
      </c>
      <c r="K4624" s="139">
        <f t="shared" si="218"/>
        <v>8702665</v>
      </c>
    </row>
    <row r="4625" spans="2:11">
      <c r="B4625" s="137" t="s">
        <v>10137</v>
      </c>
      <c r="C4625" s="43" t="s">
        <v>1737</v>
      </c>
      <c r="D4625" s="46">
        <v>610</v>
      </c>
      <c r="E4625" s="24">
        <v>1003.6426229508197</v>
      </c>
      <c r="F4625" s="19">
        <f t="shared" si="216"/>
        <v>612222</v>
      </c>
      <c r="G4625" s="119">
        <v>11895</v>
      </c>
      <c r="H4625" s="26">
        <v>77.790332072299279</v>
      </c>
      <c r="I4625" s="115">
        <f t="shared" si="217"/>
        <v>925315.99999999988</v>
      </c>
      <c r="J4625" s="117">
        <v>2021</v>
      </c>
      <c r="K4625" s="139">
        <f t="shared" si="218"/>
        <v>1537538</v>
      </c>
    </row>
    <row r="4626" spans="2:11">
      <c r="B4626" s="137" t="s">
        <v>10138</v>
      </c>
      <c r="C4626" s="43" t="s">
        <v>678</v>
      </c>
      <c r="D4626" s="46">
        <v>400</v>
      </c>
      <c r="E4626" s="24">
        <v>4453.9525000000003</v>
      </c>
      <c r="F4626" s="19">
        <f t="shared" si="216"/>
        <v>1781581.0000000002</v>
      </c>
      <c r="G4626" s="119">
        <v>8640</v>
      </c>
      <c r="H4626" s="26">
        <v>173.04895833333333</v>
      </c>
      <c r="I4626" s="115">
        <f t="shared" si="217"/>
        <v>1495143</v>
      </c>
      <c r="J4626" s="117">
        <v>2021</v>
      </c>
      <c r="K4626" s="139">
        <f t="shared" si="218"/>
        <v>3276724</v>
      </c>
    </row>
    <row r="4627" spans="2:11">
      <c r="B4627" s="137" t="s">
        <v>10139</v>
      </c>
      <c r="C4627" s="43" t="s">
        <v>2604</v>
      </c>
      <c r="D4627" s="46">
        <v>450</v>
      </c>
      <c r="E4627" s="24">
        <v>6129.8177777777773</v>
      </c>
      <c r="F4627" s="19">
        <f t="shared" si="216"/>
        <v>2758418</v>
      </c>
      <c r="G4627" s="119">
        <v>9720</v>
      </c>
      <c r="H4627" s="26">
        <v>232.09135802469135</v>
      </c>
      <c r="I4627" s="115">
        <f t="shared" si="217"/>
        <v>2255928</v>
      </c>
      <c r="J4627" s="117">
        <v>2021</v>
      </c>
      <c r="K4627" s="139">
        <f t="shared" si="218"/>
        <v>5014346</v>
      </c>
    </row>
    <row r="4628" spans="2:11">
      <c r="B4628" s="137" t="s">
        <v>6701</v>
      </c>
      <c r="C4628" s="43" t="s">
        <v>382</v>
      </c>
      <c r="D4628" s="46">
        <v>350</v>
      </c>
      <c r="E4628" s="24">
        <v>13422.268571428571</v>
      </c>
      <c r="F4628" s="19">
        <f t="shared" si="216"/>
        <v>4697794</v>
      </c>
      <c r="G4628" s="119">
        <v>3412.5</v>
      </c>
      <c r="H4628" s="26">
        <v>772.79706959706959</v>
      </c>
      <c r="I4628" s="115">
        <f t="shared" si="217"/>
        <v>2637170</v>
      </c>
      <c r="J4628" s="117">
        <v>2021</v>
      </c>
      <c r="K4628" s="139">
        <f t="shared" si="218"/>
        <v>7334964</v>
      </c>
    </row>
    <row r="4629" spans="2:11">
      <c r="B4629" s="137" t="s">
        <v>6702</v>
      </c>
      <c r="C4629" s="43" t="s">
        <v>382</v>
      </c>
      <c r="D4629" s="46">
        <v>200</v>
      </c>
      <c r="E4629" s="24">
        <v>2076.1</v>
      </c>
      <c r="F4629" s="19">
        <f t="shared" si="216"/>
        <v>415220</v>
      </c>
      <c r="G4629" s="119">
        <v>1950</v>
      </c>
      <c r="H4629" s="26">
        <v>223.59794871794873</v>
      </c>
      <c r="I4629" s="115">
        <f t="shared" si="217"/>
        <v>436016</v>
      </c>
      <c r="J4629" s="117">
        <v>2021</v>
      </c>
      <c r="K4629" s="139">
        <f t="shared" si="218"/>
        <v>851236</v>
      </c>
    </row>
    <row r="4630" spans="2:11">
      <c r="B4630" s="137" t="s">
        <v>6703</v>
      </c>
      <c r="C4630" s="43" t="s">
        <v>1738</v>
      </c>
      <c r="D4630" s="46">
        <v>660</v>
      </c>
      <c r="E4630" s="24">
        <v>6024.712121212121</v>
      </c>
      <c r="F4630" s="19">
        <f t="shared" si="216"/>
        <v>3976310</v>
      </c>
      <c r="G4630" s="119">
        <v>12870</v>
      </c>
      <c r="H4630" s="26">
        <v>178.52261072261072</v>
      </c>
      <c r="I4630" s="115">
        <f t="shared" si="217"/>
        <v>2297586</v>
      </c>
      <c r="J4630" s="117">
        <v>2021</v>
      </c>
      <c r="K4630" s="139">
        <f t="shared" si="218"/>
        <v>6273896</v>
      </c>
    </row>
    <row r="4631" spans="2:11">
      <c r="B4631" s="137" t="s">
        <v>6704</v>
      </c>
      <c r="C4631" s="43" t="s">
        <v>1738</v>
      </c>
      <c r="D4631" s="46">
        <v>1040</v>
      </c>
      <c r="E4631" s="24">
        <v>4024.8826923076922</v>
      </c>
      <c r="F4631" s="19">
        <f t="shared" si="216"/>
        <v>4185878</v>
      </c>
      <c r="G4631" s="119">
        <v>20280</v>
      </c>
      <c r="H4631" s="26">
        <v>113.29314595660749</v>
      </c>
      <c r="I4631" s="115">
        <f t="shared" si="217"/>
        <v>2297585</v>
      </c>
      <c r="J4631" s="117">
        <v>2021</v>
      </c>
      <c r="K4631" s="139">
        <f t="shared" si="218"/>
        <v>6483463</v>
      </c>
    </row>
    <row r="4632" spans="2:11">
      <c r="B4632" s="137" t="s">
        <v>6705</v>
      </c>
      <c r="C4632" s="43" t="s">
        <v>374</v>
      </c>
      <c r="D4632" s="46">
        <v>210</v>
      </c>
      <c r="E4632" s="24">
        <v>12139.67619047619</v>
      </c>
      <c r="F4632" s="19">
        <f t="shared" si="216"/>
        <v>2549332</v>
      </c>
      <c r="G4632" s="119">
        <v>2047.5</v>
      </c>
      <c r="H4632" s="26">
        <v>264.1103785103785</v>
      </c>
      <c r="I4632" s="115">
        <f t="shared" si="217"/>
        <v>540766</v>
      </c>
      <c r="J4632" s="117">
        <v>2021</v>
      </c>
      <c r="K4632" s="139">
        <f t="shared" si="218"/>
        <v>3090098</v>
      </c>
    </row>
    <row r="4633" spans="2:11">
      <c r="B4633" s="137" t="s">
        <v>6706</v>
      </c>
      <c r="C4633" s="43" t="s">
        <v>374</v>
      </c>
      <c r="D4633" s="46">
        <v>340</v>
      </c>
      <c r="E4633" s="24">
        <v>27894.644117647058</v>
      </c>
      <c r="F4633" s="19">
        <f t="shared" si="216"/>
        <v>9484179</v>
      </c>
      <c r="G4633" s="119">
        <v>3315</v>
      </c>
      <c r="H4633" s="26">
        <v>238.21960784313725</v>
      </c>
      <c r="I4633" s="115">
        <f t="shared" si="217"/>
        <v>789698</v>
      </c>
      <c r="J4633" s="117">
        <v>2021</v>
      </c>
      <c r="K4633" s="139">
        <f t="shared" si="218"/>
        <v>10273877</v>
      </c>
    </row>
    <row r="4634" spans="2:11">
      <c r="B4634" s="137" t="s">
        <v>6707</v>
      </c>
      <c r="C4634" s="43" t="s">
        <v>380</v>
      </c>
      <c r="D4634" s="46">
        <v>210</v>
      </c>
      <c r="E4634" s="24">
        <v>6008.3142857142857</v>
      </c>
      <c r="F4634" s="19">
        <f t="shared" si="216"/>
        <v>1261746</v>
      </c>
      <c r="G4634" s="119">
        <v>2047.5</v>
      </c>
      <c r="H4634" s="26">
        <v>133.09499389499391</v>
      </c>
      <c r="I4634" s="115">
        <f t="shared" si="217"/>
        <v>272512</v>
      </c>
      <c r="J4634" s="117">
        <v>2021</v>
      </c>
      <c r="K4634" s="139">
        <f t="shared" si="218"/>
        <v>1534258</v>
      </c>
    </row>
    <row r="4635" spans="2:11">
      <c r="B4635" s="137" t="s">
        <v>6708</v>
      </c>
      <c r="C4635" s="43" t="s">
        <v>382</v>
      </c>
      <c r="D4635" s="46">
        <v>180</v>
      </c>
      <c r="E4635" s="24">
        <v>12150.511111111111</v>
      </c>
      <c r="F4635" s="19">
        <f t="shared" si="216"/>
        <v>2187092</v>
      </c>
      <c r="G4635" s="119">
        <v>1755</v>
      </c>
      <c r="H4635" s="26">
        <v>261.64957264957263</v>
      </c>
      <c r="I4635" s="115">
        <f t="shared" si="217"/>
        <v>459195</v>
      </c>
      <c r="J4635" s="117">
        <v>2021</v>
      </c>
      <c r="K4635" s="139">
        <f t="shared" si="218"/>
        <v>2646287</v>
      </c>
    </row>
    <row r="4636" spans="2:11">
      <c r="B4636" s="137" t="s">
        <v>6709</v>
      </c>
      <c r="C4636" s="43" t="s">
        <v>382</v>
      </c>
      <c r="D4636" s="46">
        <v>470</v>
      </c>
      <c r="E4636" s="24">
        <v>23798.614893617021</v>
      </c>
      <c r="F4636" s="19">
        <f t="shared" si="216"/>
        <v>11185349</v>
      </c>
      <c r="G4636" s="119">
        <v>4582.5</v>
      </c>
      <c r="H4636" s="26">
        <v>287.63797054009819</v>
      </c>
      <c r="I4636" s="115">
        <f t="shared" si="217"/>
        <v>1318101</v>
      </c>
      <c r="J4636" s="117">
        <v>2021</v>
      </c>
      <c r="K4636" s="139">
        <f t="shared" si="218"/>
        <v>12503450</v>
      </c>
    </row>
    <row r="4637" spans="2:11">
      <c r="B4637" s="137" t="s">
        <v>6710</v>
      </c>
      <c r="C4637" s="43" t="s">
        <v>382</v>
      </c>
      <c r="D4637" s="46">
        <v>370</v>
      </c>
      <c r="E4637" s="24">
        <v>4317.1405405405403</v>
      </c>
      <c r="F4637" s="19">
        <f t="shared" si="216"/>
        <v>1597342</v>
      </c>
      <c r="G4637" s="119">
        <v>3607.5</v>
      </c>
      <c r="H4637" s="26">
        <v>234.11919611919612</v>
      </c>
      <c r="I4637" s="115">
        <f t="shared" si="217"/>
        <v>844585</v>
      </c>
      <c r="J4637" s="117">
        <v>2021</v>
      </c>
      <c r="K4637" s="139">
        <f t="shared" si="218"/>
        <v>2441927</v>
      </c>
    </row>
    <row r="4638" spans="2:11">
      <c r="B4638" s="137" t="s">
        <v>6711</v>
      </c>
      <c r="C4638" s="43" t="s">
        <v>2660</v>
      </c>
      <c r="D4638" s="46">
        <v>1030</v>
      </c>
      <c r="E4638" s="24">
        <v>7466.4553398058251</v>
      </c>
      <c r="F4638" s="19">
        <f t="shared" si="216"/>
        <v>7690449</v>
      </c>
      <c r="G4638" s="119">
        <v>10042.5</v>
      </c>
      <c r="H4638" s="26">
        <v>203.34119990042319</v>
      </c>
      <c r="I4638" s="115">
        <f t="shared" si="217"/>
        <v>2042054</v>
      </c>
      <c r="J4638" s="117">
        <v>2021</v>
      </c>
      <c r="K4638" s="139">
        <f t="shared" si="218"/>
        <v>9732503</v>
      </c>
    </row>
    <row r="4639" spans="2:11">
      <c r="B4639" s="137" t="s">
        <v>6712</v>
      </c>
      <c r="C4639" s="43" t="s">
        <v>325</v>
      </c>
      <c r="D4639" s="46">
        <v>260</v>
      </c>
      <c r="E4639" s="24">
        <v>1974.7846153846153</v>
      </c>
      <c r="F4639" s="19">
        <f t="shared" si="216"/>
        <v>513444</v>
      </c>
      <c r="G4639" s="119">
        <v>4706</v>
      </c>
      <c r="H4639" s="26">
        <v>151.65172120696982</v>
      </c>
      <c r="I4639" s="115">
        <f t="shared" si="217"/>
        <v>713673</v>
      </c>
      <c r="J4639" s="117">
        <v>2021</v>
      </c>
      <c r="K4639" s="139">
        <f t="shared" si="218"/>
        <v>1227117</v>
      </c>
    </row>
    <row r="4640" spans="2:11">
      <c r="B4640" s="137" t="s">
        <v>6713</v>
      </c>
      <c r="C4640" s="43" t="s">
        <v>3512</v>
      </c>
      <c r="D4640" s="46">
        <v>200</v>
      </c>
      <c r="E4640" s="24">
        <v>15222.58</v>
      </c>
      <c r="F4640" s="19">
        <f t="shared" si="216"/>
        <v>3044516</v>
      </c>
      <c r="G4640" s="119">
        <v>1810</v>
      </c>
      <c r="H4640" s="26">
        <v>0</v>
      </c>
      <c r="I4640" s="115">
        <f t="shared" si="217"/>
        <v>0</v>
      </c>
      <c r="J4640" s="117">
        <v>2021</v>
      </c>
      <c r="K4640" s="139">
        <f t="shared" si="218"/>
        <v>3044516</v>
      </c>
    </row>
    <row r="4641" spans="2:11">
      <c r="B4641" s="137" t="s">
        <v>6714</v>
      </c>
      <c r="C4641" s="43" t="s">
        <v>380</v>
      </c>
      <c r="D4641" s="46">
        <v>510</v>
      </c>
      <c r="E4641" s="24">
        <v>26234.382352941175</v>
      </c>
      <c r="F4641" s="19">
        <f t="shared" si="216"/>
        <v>13379535</v>
      </c>
      <c r="G4641" s="119">
        <v>4972.5</v>
      </c>
      <c r="H4641" s="26">
        <v>204.28054298642533</v>
      </c>
      <c r="I4641" s="115">
        <f t="shared" si="217"/>
        <v>1015785</v>
      </c>
      <c r="J4641" s="117">
        <v>2021</v>
      </c>
      <c r="K4641" s="139">
        <f t="shared" si="218"/>
        <v>14395320</v>
      </c>
    </row>
    <row r="4642" spans="2:11">
      <c r="B4642" s="137" t="s">
        <v>6715</v>
      </c>
      <c r="C4642" s="43" t="s">
        <v>380</v>
      </c>
      <c r="D4642" s="46">
        <v>170</v>
      </c>
      <c r="E4642" s="24">
        <v>16791.95882352941</v>
      </c>
      <c r="F4642" s="19">
        <f t="shared" si="216"/>
        <v>2854633</v>
      </c>
      <c r="G4642" s="119">
        <v>1657.5</v>
      </c>
      <c r="H4642" s="26">
        <v>412.85490196078433</v>
      </c>
      <c r="I4642" s="115">
        <f t="shared" si="217"/>
        <v>684307</v>
      </c>
      <c r="J4642" s="117">
        <v>2021</v>
      </c>
      <c r="K4642" s="139">
        <f t="shared" si="218"/>
        <v>3538940</v>
      </c>
    </row>
    <row r="4643" spans="2:11">
      <c r="B4643" s="137" t="s">
        <v>6716</v>
      </c>
      <c r="C4643" s="43" t="s">
        <v>97</v>
      </c>
      <c r="D4643" s="46">
        <v>400</v>
      </c>
      <c r="E4643" s="24">
        <v>4961.5649999999996</v>
      </c>
      <c r="F4643" s="19">
        <f t="shared" si="216"/>
        <v>1984625.9999999998</v>
      </c>
      <c r="G4643" s="119">
        <v>3620</v>
      </c>
      <c r="H4643" s="26">
        <v>297.19806629834255</v>
      </c>
      <c r="I4643" s="115">
        <f t="shared" si="217"/>
        <v>1075857</v>
      </c>
      <c r="J4643" s="117">
        <v>2021</v>
      </c>
      <c r="K4643" s="139">
        <f t="shared" si="218"/>
        <v>3060483</v>
      </c>
    </row>
    <row r="4644" spans="2:11">
      <c r="B4644" s="137" t="s">
        <v>6717</v>
      </c>
      <c r="C4644" s="43" t="s">
        <v>3512</v>
      </c>
      <c r="D4644" s="46">
        <v>420</v>
      </c>
      <c r="E4644" s="24">
        <v>16736.80238095238</v>
      </c>
      <c r="F4644" s="19">
        <f t="shared" si="216"/>
        <v>7029457</v>
      </c>
      <c r="G4644" s="119">
        <v>3801</v>
      </c>
      <c r="H4644" s="26">
        <v>0</v>
      </c>
      <c r="I4644" s="115">
        <f t="shared" si="217"/>
        <v>0</v>
      </c>
      <c r="J4644" s="117">
        <v>2021</v>
      </c>
      <c r="K4644" s="139">
        <f t="shared" si="218"/>
        <v>7029457</v>
      </c>
    </row>
    <row r="4645" spans="2:11">
      <c r="B4645" s="137" t="s">
        <v>6718</v>
      </c>
      <c r="C4645" s="43" t="s">
        <v>413</v>
      </c>
      <c r="D4645" s="46">
        <v>200</v>
      </c>
      <c r="E4645" s="24">
        <v>8271.2649999999994</v>
      </c>
      <c r="F4645" s="19">
        <f t="shared" si="216"/>
        <v>1654253</v>
      </c>
      <c r="G4645" s="119">
        <v>1950</v>
      </c>
      <c r="H4645" s="26">
        <v>206.34871794871796</v>
      </c>
      <c r="I4645" s="115">
        <f t="shared" si="217"/>
        <v>402380</v>
      </c>
      <c r="J4645" s="117">
        <v>2021</v>
      </c>
      <c r="K4645" s="139">
        <f t="shared" si="218"/>
        <v>2056633</v>
      </c>
    </row>
    <row r="4646" spans="2:11">
      <c r="B4646" s="137" t="s">
        <v>6719</v>
      </c>
      <c r="C4646" s="43" t="s">
        <v>97</v>
      </c>
      <c r="D4646" s="46">
        <v>250</v>
      </c>
      <c r="E4646" s="24">
        <v>13959.712</v>
      </c>
      <c r="F4646" s="19">
        <f t="shared" si="216"/>
        <v>3489928</v>
      </c>
      <c r="G4646" s="119">
        <v>2262.5</v>
      </c>
      <c r="H4646" s="26">
        <v>433.60265193370168</v>
      </c>
      <c r="I4646" s="115">
        <f t="shared" si="217"/>
        <v>981026</v>
      </c>
      <c r="J4646" s="117">
        <v>2021</v>
      </c>
      <c r="K4646" s="139">
        <f t="shared" si="218"/>
        <v>4470954</v>
      </c>
    </row>
    <row r="4647" spans="2:11">
      <c r="B4647" s="137" t="s">
        <v>6720</v>
      </c>
      <c r="C4647" s="43" t="s">
        <v>2660</v>
      </c>
      <c r="D4647" s="46">
        <v>1030</v>
      </c>
      <c r="E4647" s="24">
        <v>7466.4553398058251</v>
      </c>
      <c r="F4647" s="19">
        <f t="shared" si="216"/>
        <v>7690449</v>
      </c>
      <c r="G4647" s="119">
        <v>10042.5</v>
      </c>
      <c r="H4647" s="26">
        <v>203.34119990042319</v>
      </c>
      <c r="I4647" s="115">
        <f t="shared" si="217"/>
        <v>2042054</v>
      </c>
      <c r="J4647" s="117">
        <v>2021</v>
      </c>
      <c r="K4647" s="139">
        <f t="shared" si="218"/>
        <v>9732503</v>
      </c>
    </row>
    <row r="4648" spans="2:11">
      <c r="B4648" s="137" t="s">
        <v>6721</v>
      </c>
      <c r="C4648" s="43" t="s">
        <v>97</v>
      </c>
      <c r="D4648" s="46">
        <v>630</v>
      </c>
      <c r="E4648" s="24">
        <v>14260.961904761905</v>
      </c>
      <c r="F4648" s="19">
        <f t="shared" si="216"/>
        <v>8984406</v>
      </c>
      <c r="G4648" s="119">
        <v>5701.5</v>
      </c>
      <c r="H4648" s="26">
        <v>266.32430062264314</v>
      </c>
      <c r="I4648" s="115">
        <f t="shared" si="217"/>
        <v>1518447.9999999998</v>
      </c>
      <c r="J4648" s="117">
        <v>2021</v>
      </c>
      <c r="K4648" s="139">
        <f t="shared" si="218"/>
        <v>10502854</v>
      </c>
    </row>
    <row r="4649" spans="2:11">
      <c r="B4649" s="137" t="s">
        <v>6722</v>
      </c>
      <c r="C4649" s="43" t="s">
        <v>97</v>
      </c>
      <c r="D4649" s="46">
        <v>800</v>
      </c>
      <c r="E4649" s="24">
        <v>10719.17625</v>
      </c>
      <c r="F4649" s="19">
        <f t="shared" si="216"/>
        <v>8575341</v>
      </c>
      <c r="G4649" s="119">
        <v>7240</v>
      </c>
      <c r="H4649" s="26">
        <v>388.73107734806632</v>
      </c>
      <c r="I4649" s="115">
        <f t="shared" si="217"/>
        <v>2814413</v>
      </c>
      <c r="J4649" s="117">
        <v>2021</v>
      </c>
      <c r="K4649" s="139">
        <f t="shared" si="218"/>
        <v>11389754</v>
      </c>
    </row>
    <row r="4650" spans="2:11">
      <c r="B4650" s="137" t="s">
        <v>6723</v>
      </c>
      <c r="C4650" s="43" t="s">
        <v>415</v>
      </c>
      <c r="D4650" s="46">
        <v>420</v>
      </c>
      <c r="E4650" s="24">
        <v>10366.842857142858</v>
      </c>
      <c r="F4650" s="19">
        <f t="shared" si="216"/>
        <v>4354074</v>
      </c>
      <c r="G4650" s="119">
        <v>8190</v>
      </c>
      <c r="H4650" s="26">
        <v>93.770695970695968</v>
      </c>
      <c r="I4650" s="115">
        <f t="shared" si="217"/>
        <v>767982</v>
      </c>
      <c r="J4650" s="117">
        <v>2021</v>
      </c>
      <c r="K4650" s="139">
        <f t="shared" si="218"/>
        <v>5122056</v>
      </c>
    </row>
    <row r="4651" spans="2:11">
      <c r="B4651" s="137" t="s">
        <v>6724</v>
      </c>
      <c r="C4651" s="43" t="s">
        <v>1738</v>
      </c>
      <c r="D4651" s="46">
        <v>1040</v>
      </c>
      <c r="E4651" s="24">
        <v>4024.8826923076922</v>
      </c>
      <c r="F4651" s="19">
        <f t="shared" si="216"/>
        <v>4185878</v>
      </c>
      <c r="G4651" s="119">
        <v>20280</v>
      </c>
      <c r="H4651" s="26">
        <v>113.29314595660749</v>
      </c>
      <c r="I4651" s="115">
        <f t="shared" si="217"/>
        <v>2297585</v>
      </c>
      <c r="J4651" s="117">
        <v>2021</v>
      </c>
      <c r="K4651" s="139">
        <f t="shared" si="218"/>
        <v>6483463</v>
      </c>
    </row>
    <row r="4652" spans="2:11">
      <c r="B4652" s="137" t="s">
        <v>6725</v>
      </c>
      <c r="C4652" s="43" t="s">
        <v>97</v>
      </c>
      <c r="D4652" s="46">
        <v>630</v>
      </c>
      <c r="E4652" s="24">
        <v>14260.961904761905</v>
      </c>
      <c r="F4652" s="19">
        <f t="shared" si="216"/>
        <v>8984406</v>
      </c>
      <c r="G4652" s="119">
        <v>5701.5</v>
      </c>
      <c r="H4652" s="26">
        <v>266.32430062264314</v>
      </c>
      <c r="I4652" s="115">
        <f t="shared" si="217"/>
        <v>1518447.9999999998</v>
      </c>
      <c r="J4652" s="117">
        <v>2021</v>
      </c>
      <c r="K4652" s="139">
        <f t="shared" si="218"/>
        <v>10502854</v>
      </c>
    </row>
    <row r="4653" spans="2:11">
      <c r="B4653" s="137" t="s">
        <v>6726</v>
      </c>
      <c r="C4653" s="43" t="s">
        <v>3512</v>
      </c>
      <c r="D4653" s="46">
        <v>180</v>
      </c>
      <c r="E4653" s="24">
        <v>15222.577777777778</v>
      </c>
      <c r="F4653" s="19">
        <f t="shared" si="216"/>
        <v>2740064</v>
      </c>
      <c r="G4653" s="119">
        <v>1629</v>
      </c>
      <c r="H4653" s="26">
        <v>0</v>
      </c>
      <c r="I4653" s="115">
        <f t="shared" si="217"/>
        <v>0</v>
      </c>
      <c r="J4653" s="117">
        <v>2021</v>
      </c>
      <c r="K4653" s="139">
        <f t="shared" si="218"/>
        <v>2740064</v>
      </c>
    </row>
    <row r="4654" spans="2:11">
      <c r="B4654" s="137" t="s">
        <v>4119</v>
      </c>
      <c r="C4654" s="43" t="s">
        <v>3512</v>
      </c>
      <c r="D4654" s="46">
        <v>200</v>
      </c>
      <c r="E4654" s="24">
        <v>8068.26</v>
      </c>
      <c r="F4654" s="19">
        <f t="shared" si="216"/>
        <v>1613652</v>
      </c>
      <c r="G4654" s="119">
        <v>1950</v>
      </c>
      <c r="H4654" s="26">
        <v>770.54307692307691</v>
      </c>
      <c r="I4654" s="115">
        <f t="shared" si="217"/>
        <v>1502559</v>
      </c>
      <c r="J4654" s="117">
        <v>2021</v>
      </c>
      <c r="K4654" s="139">
        <f t="shared" si="218"/>
        <v>3116211</v>
      </c>
    </row>
    <row r="4655" spans="2:11">
      <c r="B4655" s="137" t="s">
        <v>6727</v>
      </c>
      <c r="C4655" s="43" t="s">
        <v>3512</v>
      </c>
      <c r="D4655" s="46">
        <v>420</v>
      </c>
      <c r="E4655" s="24">
        <v>16736.80238095238</v>
      </c>
      <c r="F4655" s="19">
        <f t="shared" si="216"/>
        <v>7029457</v>
      </c>
      <c r="G4655" s="119">
        <v>3801</v>
      </c>
      <c r="H4655" s="26">
        <v>0</v>
      </c>
      <c r="I4655" s="115">
        <f t="shared" si="217"/>
        <v>0</v>
      </c>
      <c r="J4655" s="117">
        <v>2021</v>
      </c>
      <c r="K4655" s="139">
        <f t="shared" si="218"/>
        <v>7029457</v>
      </c>
    </row>
    <row r="4656" spans="2:11">
      <c r="B4656" s="137" t="s">
        <v>4120</v>
      </c>
      <c r="C4656" s="43" t="s">
        <v>3512</v>
      </c>
      <c r="D4656" s="46">
        <v>380</v>
      </c>
      <c r="E4656" s="24">
        <v>8068.2631578947367</v>
      </c>
      <c r="F4656" s="19">
        <f t="shared" si="216"/>
        <v>3065940</v>
      </c>
      <c r="G4656" s="119">
        <v>3705</v>
      </c>
      <c r="H4656" s="26">
        <v>770.54304993252367</v>
      </c>
      <c r="I4656" s="115">
        <f t="shared" si="217"/>
        <v>2854862</v>
      </c>
      <c r="J4656" s="117">
        <v>2021</v>
      </c>
      <c r="K4656" s="139">
        <f t="shared" si="218"/>
        <v>5920802</v>
      </c>
    </row>
    <row r="4657" spans="2:11">
      <c r="B4657" s="137" t="s">
        <v>6728</v>
      </c>
      <c r="C4657" s="43" t="s">
        <v>2661</v>
      </c>
      <c r="D4657" s="46">
        <v>430</v>
      </c>
      <c r="E4657" s="24">
        <v>10530.958139534883</v>
      </c>
      <c r="F4657" s="19">
        <f t="shared" si="216"/>
        <v>4528312</v>
      </c>
      <c r="G4657" s="119">
        <v>4192.5</v>
      </c>
      <c r="H4657" s="26">
        <v>244.81502683363149</v>
      </c>
      <c r="I4657" s="115">
        <f t="shared" si="217"/>
        <v>1026387</v>
      </c>
      <c r="J4657" s="117">
        <v>2021</v>
      </c>
      <c r="K4657" s="139">
        <f t="shared" si="218"/>
        <v>5554699</v>
      </c>
    </row>
    <row r="4658" spans="2:11">
      <c r="B4658" s="137" t="s">
        <v>6729</v>
      </c>
      <c r="C4658" s="43" t="s">
        <v>2661</v>
      </c>
      <c r="D4658" s="46">
        <v>240</v>
      </c>
      <c r="E4658" s="24">
        <v>13363.116666666667</v>
      </c>
      <c r="F4658" s="19">
        <f t="shared" si="216"/>
        <v>3207148</v>
      </c>
      <c r="G4658" s="119">
        <v>2340</v>
      </c>
      <c r="H4658" s="26">
        <v>428.46367521367523</v>
      </c>
      <c r="I4658" s="115">
        <f t="shared" si="217"/>
        <v>1002605</v>
      </c>
      <c r="J4658" s="117">
        <v>2021</v>
      </c>
      <c r="K4658" s="139">
        <f t="shared" si="218"/>
        <v>4209753</v>
      </c>
    </row>
    <row r="4659" spans="2:11">
      <c r="B4659" s="137" t="s">
        <v>6730</v>
      </c>
      <c r="C4659" s="43" t="s">
        <v>380</v>
      </c>
      <c r="D4659" s="46">
        <v>190</v>
      </c>
      <c r="E4659" s="24">
        <v>916.44210526315794</v>
      </c>
      <c r="F4659" s="19">
        <f t="shared" si="216"/>
        <v>174124</v>
      </c>
      <c r="G4659" s="119">
        <v>1852.5</v>
      </c>
      <c r="H4659" s="26">
        <v>248.64507422402158</v>
      </c>
      <c r="I4659" s="115">
        <f t="shared" si="217"/>
        <v>460615</v>
      </c>
      <c r="J4659" s="117">
        <v>2021</v>
      </c>
      <c r="K4659" s="139">
        <f t="shared" si="218"/>
        <v>634739</v>
      </c>
    </row>
    <row r="4660" spans="2:11">
      <c r="B4660" s="137" t="s">
        <v>6731</v>
      </c>
      <c r="C4660" s="43" t="s">
        <v>2661</v>
      </c>
      <c r="D4660" s="46">
        <v>430</v>
      </c>
      <c r="E4660" s="24">
        <v>10530.958139534883</v>
      </c>
      <c r="F4660" s="19">
        <f t="shared" si="216"/>
        <v>4528312</v>
      </c>
      <c r="G4660" s="119">
        <v>4192.5</v>
      </c>
      <c r="H4660" s="26">
        <v>244.81502683363149</v>
      </c>
      <c r="I4660" s="115">
        <f t="shared" si="217"/>
        <v>1026387</v>
      </c>
      <c r="J4660" s="117">
        <v>2021</v>
      </c>
      <c r="K4660" s="139">
        <f t="shared" si="218"/>
        <v>5554699</v>
      </c>
    </row>
    <row r="4661" spans="2:11">
      <c r="B4661" s="137" t="s">
        <v>6732</v>
      </c>
      <c r="C4661" s="43" t="s">
        <v>421</v>
      </c>
      <c r="D4661" s="46">
        <v>150</v>
      </c>
      <c r="E4661" s="24">
        <v>2029.5333333333333</v>
      </c>
      <c r="F4661" s="19">
        <f t="shared" si="216"/>
        <v>304430</v>
      </c>
      <c r="G4661" s="119">
        <v>1462.5</v>
      </c>
      <c r="H4661" s="26">
        <v>263.74495726495729</v>
      </c>
      <c r="I4661" s="115">
        <f t="shared" si="217"/>
        <v>385727.00000000006</v>
      </c>
      <c r="J4661" s="117">
        <v>2021</v>
      </c>
      <c r="K4661" s="139">
        <f t="shared" si="218"/>
        <v>690157</v>
      </c>
    </row>
    <row r="4662" spans="2:11">
      <c r="B4662" s="137" t="s">
        <v>6733</v>
      </c>
      <c r="C4662" s="43" t="s">
        <v>413</v>
      </c>
      <c r="D4662" s="46">
        <v>490</v>
      </c>
      <c r="E4662" s="24">
        <v>5754.0551020408166</v>
      </c>
      <c r="F4662" s="19">
        <f t="shared" si="216"/>
        <v>2819487</v>
      </c>
      <c r="G4662" s="119">
        <v>4777.5</v>
      </c>
      <c r="H4662" s="26">
        <v>209.30361067503924</v>
      </c>
      <c r="I4662" s="115">
        <f t="shared" si="217"/>
        <v>999948</v>
      </c>
      <c r="J4662" s="117">
        <v>2021</v>
      </c>
      <c r="K4662" s="139">
        <f t="shared" si="218"/>
        <v>3819435</v>
      </c>
    </row>
    <row r="4663" spans="2:11">
      <c r="B4663" s="137" t="s">
        <v>6734</v>
      </c>
      <c r="C4663" s="43" t="s">
        <v>421</v>
      </c>
      <c r="D4663" s="46">
        <v>200</v>
      </c>
      <c r="E4663" s="24">
        <v>10905.16</v>
      </c>
      <c r="F4663" s="19">
        <f t="shared" si="216"/>
        <v>2181032</v>
      </c>
      <c r="G4663" s="119">
        <v>1950</v>
      </c>
      <c r="H4663" s="26">
        <v>196.69897435897437</v>
      </c>
      <c r="I4663" s="115">
        <f t="shared" si="217"/>
        <v>383563</v>
      </c>
      <c r="J4663" s="117">
        <v>2021</v>
      </c>
      <c r="K4663" s="139">
        <f t="shared" si="218"/>
        <v>2564595</v>
      </c>
    </row>
    <row r="4664" spans="2:11">
      <c r="B4664" s="137" t="s">
        <v>6735</v>
      </c>
      <c r="C4664" s="43" t="s">
        <v>421</v>
      </c>
      <c r="D4664" s="46">
        <v>220</v>
      </c>
      <c r="E4664" s="24">
        <v>35972.054545454543</v>
      </c>
      <c r="F4664" s="19">
        <f t="shared" si="216"/>
        <v>7913851.9999999991</v>
      </c>
      <c r="G4664" s="119">
        <v>2145</v>
      </c>
      <c r="H4664" s="26">
        <v>364.41072261072259</v>
      </c>
      <c r="I4664" s="115">
        <f t="shared" si="217"/>
        <v>781661</v>
      </c>
      <c r="J4664" s="117">
        <v>2021</v>
      </c>
      <c r="K4664" s="139">
        <f t="shared" si="218"/>
        <v>8695513</v>
      </c>
    </row>
    <row r="4665" spans="2:11">
      <c r="B4665" s="137" t="s">
        <v>6736</v>
      </c>
      <c r="C4665" s="43" t="s">
        <v>421</v>
      </c>
      <c r="D4665" s="46">
        <v>420</v>
      </c>
      <c r="E4665" s="24">
        <v>9447.8666666666668</v>
      </c>
      <c r="F4665" s="19">
        <f t="shared" si="216"/>
        <v>3968104</v>
      </c>
      <c r="G4665" s="119">
        <v>4095</v>
      </c>
      <c r="H4665" s="26">
        <v>203.95750915750915</v>
      </c>
      <c r="I4665" s="115">
        <f t="shared" si="217"/>
        <v>835206</v>
      </c>
      <c r="J4665" s="117">
        <v>2021</v>
      </c>
      <c r="K4665" s="139">
        <f t="shared" si="218"/>
        <v>4803310</v>
      </c>
    </row>
    <row r="4666" spans="2:11">
      <c r="B4666" s="137" t="s">
        <v>6737</v>
      </c>
      <c r="C4666" s="43" t="s">
        <v>415</v>
      </c>
      <c r="D4666" s="46">
        <v>220</v>
      </c>
      <c r="E4666" s="24">
        <v>20614.599999999999</v>
      </c>
      <c r="F4666" s="19">
        <f t="shared" si="216"/>
        <v>4535212</v>
      </c>
      <c r="G4666" s="119">
        <v>4290</v>
      </c>
      <c r="H4666" s="26">
        <v>187.81142191142192</v>
      </c>
      <c r="I4666" s="115">
        <f t="shared" si="217"/>
        <v>805711</v>
      </c>
      <c r="J4666" s="117">
        <v>2021</v>
      </c>
      <c r="K4666" s="139">
        <f t="shared" si="218"/>
        <v>5340923</v>
      </c>
    </row>
    <row r="4667" spans="2:11">
      <c r="B4667" s="137" t="s">
        <v>6738</v>
      </c>
      <c r="C4667" s="43" t="s">
        <v>415</v>
      </c>
      <c r="D4667" s="46">
        <v>260</v>
      </c>
      <c r="E4667" s="24">
        <v>3959.2230769230769</v>
      </c>
      <c r="F4667" s="19">
        <f t="shared" si="216"/>
        <v>1029398</v>
      </c>
      <c r="G4667" s="119">
        <v>5070</v>
      </c>
      <c r="H4667" s="26">
        <v>56.380670611439839</v>
      </c>
      <c r="I4667" s="115">
        <f t="shared" si="217"/>
        <v>285850</v>
      </c>
      <c r="J4667" s="117">
        <v>2021</v>
      </c>
      <c r="K4667" s="139">
        <f t="shared" si="218"/>
        <v>1315248</v>
      </c>
    </row>
    <row r="4668" spans="2:11">
      <c r="B4668" s="137" t="s">
        <v>6739</v>
      </c>
      <c r="C4668" s="43" t="s">
        <v>848</v>
      </c>
      <c r="D4668" s="46">
        <v>190</v>
      </c>
      <c r="E4668" s="24">
        <v>8823.6631578947363</v>
      </c>
      <c r="F4668" s="19">
        <f t="shared" si="216"/>
        <v>1676496</v>
      </c>
      <c r="G4668" s="119">
        <v>1719.5</v>
      </c>
      <c r="H4668" s="26">
        <v>401.07647571968596</v>
      </c>
      <c r="I4668" s="115">
        <f t="shared" si="217"/>
        <v>689651</v>
      </c>
      <c r="J4668" s="117">
        <v>2021</v>
      </c>
      <c r="K4668" s="139">
        <f t="shared" si="218"/>
        <v>2366147</v>
      </c>
    </row>
    <row r="4669" spans="2:11">
      <c r="B4669" s="137" t="s">
        <v>6740</v>
      </c>
      <c r="C4669" s="43" t="s">
        <v>848</v>
      </c>
      <c r="D4669" s="46">
        <v>400</v>
      </c>
      <c r="E4669" s="24">
        <v>21852.165000000001</v>
      </c>
      <c r="F4669" s="19">
        <f t="shared" si="216"/>
        <v>8740866</v>
      </c>
      <c r="G4669" s="119">
        <v>3620</v>
      </c>
      <c r="H4669" s="26">
        <v>253.98895027624309</v>
      </c>
      <c r="I4669" s="115">
        <f t="shared" si="217"/>
        <v>919440</v>
      </c>
      <c r="J4669" s="117">
        <v>2021</v>
      </c>
      <c r="K4669" s="139">
        <f t="shared" si="218"/>
        <v>9660306</v>
      </c>
    </row>
    <row r="4670" spans="2:11">
      <c r="B4670" s="137" t="s">
        <v>6741</v>
      </c>
      <c r="C4670" s="43" t="s">
        <v>841</v>
      </c>
      <c r="D4670" s="46">
        <v>430</v>
      </c>
      <c r="E4670" s="24">
        <v>2030.3162790697675</v>
      </c>
      <c r="F4670" s="19">
        <f t="shared" si="216"/>
        <v>873036</v>
      </c>
      <c r="G4670" s="119">
        <v>4192.5</v>
      </c>
      <c r="H4670" s="26">
        <v>10.417412045319022</v>
      </c>
      <c r="I4670" s="115">
        <f t="shared" si="217"/>
        <v>43675</v>
      </c>
      <c r="J4670" s="117">
        <v>2021</v>
      </c>
      <c r="K4670" s="139">
        <f t="shared" si="218"/>
        <v>916711</v>
      </c>
    </row>
    <row r="4671" spans="2:11">
      <c r="B4671" s="137" t="s">
        <v>6742</v>
      </c>
      <c r="C4671" s="43" t="s">
        <v>841</v>
      </c>
      <c r="D4671" s="46">
        <v>360</v>
      </c>
      <c r="E4671" s="24">
        <v>2604.5194444444446</v>
      </c>
      <c r="F4671" s="19">
        <f t="shared" si="216"/>
        <v>937627.00000000012</v>
      </c>
      <c r="G4671" s="119">
        <v>3510</v>
      </c>
      <c r="H4671" s="26">
        <v>124.82735042735042</v>
      </c>
      <c r="I4671" s="115">
        <f t="shared" si="217"/>
        <v>438144</v>
      </c>
      <c r="J4671" s="117">
        <v>2021</v>
      </c>
      <c r="K4671" s="139">
        <f t="shared" si="218"/>
        <v>1375771</v>
      </c>
    </row>
    <row r="4672" spans="2:11">
      <c r="B4672" s="137" t="s">
        <v>6743</v>
      </c>
      <c r="C4672" s="43" t="s">
        <v>2662</v>
      </c>
      <c r="D4672" s="46">
        <v>840</v>
      </c>
      <c r="E4672" s="24">
        <v>12216.386904761905</v>
      </c>
      <c r="F4672" s="19">
        <f t="shared" si="216"/>
        <v>10261765</v>
      </c>
      <c r="G4672" s="119">
        <v>7602</v>
      </c>
      <c r="H4672" s="26">
        <v>229.00802420415681</v>
      </c>
      <c r="I4672" s="115">
        <f t="shared" si="217"/>
        <v>1740919</v>
      </c>
      <c r="J4672" s="117">
        <v>2021</v>
      </c>
      <c r="K4672" s="139">
        <f t="shared" si="218"/>
        <v>12002684</v>
      </c>
    </row>
    <row r="4673" spans="2:11">
      <c r="B4673" s="137" t="s">
        <v>6744</v>
      </c>
      <c r="C4673" s="43" t="s">
        <v>3512</v>
      </c>
      <c r="D4673" s="46">
        <v>470</v>
      </c>
      <c r="E4673" s="24">
        <v>16883.710638297871</v>
      </c>
      <c r="F4673" s="19">
        <f t="shared" si="216"/>
        <v>7935343.9999999991</v>
      </c>
      <c r="G4673" s="119">
        <v>4582.5</v>
      </c>
      <c r="H4673" s="26">
        <v>0</v>
      </c>
      <c r="I4673" s="115">
        <f t="shared" si="217"/>
        <v>0</v>
      </c>
      <c r="J4673" s="117">
        <v>2021</v>
      </c>
      <c r="K4673" s="139">
        <f t="shared" si="218"/>
        <v>7935344</v>
      </c>
    </row>
    <row r="4674" spans="2:11">
      <c r="B4674" s="137" t="s">
        <v>6745</v>
      </c>
      <c r="C4674" s="43" t="s">
        <v>2661</v>
      </c>
      <c r="D4674" s="46">
        <v>240</v>
      </c>
      <c r="E4674" s="24">
        <v>13363.116666666667</v>
      </c>
      <c r="F4674" s="19">
        <f t="shared" si="216"/>
        <v>3207148</v>
      </c>
      <c r="G4674" s="119">
        <v>2340</v>
      </c>
      <c r="H4674" s="26">
        <v>428.46367521367523</v>
      </c>
      <c r="I4674" s="115">
        <f t="shared" si="217"/>
        <v>1002605</v>
      </c>
      <c r="J4674" s="117">
        <v>2021</v>
      </c>
      <c r="K4674" s="139">
        <f t="shared" si="218"/>
        <v>4209753</v>
      </c>
    </row>
    <row r="4675" spans="2:11">
      <c r="B4675" s="137" t="s">
        <v>6746</v>
      </c>
      <c r="C4675" s="43" t="s">
        <v>2661</v>
      </c>
      <c r="D4675" s="46">
        <v>400</v>
      </c>
      <c r="E4675" s="24">
        <v>8860.3700000000008</v>
      </c>
      <c r="F4675" s="19">
        <f t="shared" si="216"/>
        <v>3544148.0000000005</v>
      </c>
      <c r="G4675" s="119">
        <v>3900</v>
      </c>
      <c r="H4675" s="26">
        <v>294.93</v>
      </c>
      <c r="I4675" s="115">
        <f t="shared" si="217"/>
        <v>1150227</v>
      </c>
      <c r="J4675" s="117">
        <v>2021</v>
      </c>
      <c r="K4675" s="139">
        <f t="shared" si="218"/>
        <v>4694375</v>
      </c>
    </row>
    <row r="4676" spans="2:11">
      <c r="B4676" s="137" t="s">
        <v>6747</v>
      </c>
      <c r="C4676" s="43" t="s">
        <v>783</v>
      </c>
      <c r="D4676" s="46">
        <v>290</v>
      </c>
      <c r="E4676" s="24">
        <v>20163.03448275862</v>
      </c>
      <c r="F4676" s="19">
        <f t="shared" si="216"/>
        <v>5847280</v>
      </c>
      <c r="G4676" s="119">
        <v>2827.5</v>
      </c>
      <c r="H4676" s="26">
        <v>347.68452696728559</v>
      </c>
      <c r="I4676" s="115">
        <f t="shared" si="217"/>
        <v>983078</v>
      </c>
      <c r="J4676" s="117">
        <v>2021</v>
      </c>
      <c r="K4676" s="139">
        <f t="shared" si="218"/>
        <v>6830358</v>
      </c>
    </row>
    <row r="4677" spans="2:11">
      <c r="B4677" s="137" t="s">
        <v>6748</v>
      </c>
      <c r="C4677" s="43" t="s">
        <v>2662</v>
      </c>
      <c r="D4677" s="46">
        <v>840</v>
      </c>
      <c r="E4677" s="24">
        <v>12216.386904761905</v>
      </c>
      <c r="F4677" s="19">
        <f t="shared" si="216"/>
        <v>10261765</v>
      </c>
      <c r="G4677" s="119">
        <v>7602</v>
      </c>
      <c r="H4677" s="26">
        <v>229.00802420415681</v>
      </c>
      <c r="I4677" s="115">
        <f t="shared" si="217"/>
        <v>1740919</v>
      </c>
      <c r="J4677" s="117">
        <v>2021</v>
      </c>
      <c r="K4677" s="139">
        <f t="shared" si="218"/>
        <v>12002684</v>
      </c>
    </row>
    <row r="4678" spans="2:11">
      <c r="B4678" s="137" t="s">
        <v>4121</v>
      </c>
      <c r="C4678" s="43" t="s">
        <v>3512</v>
      </c>
      <c r="D4678" s="46">
        <v>440</v>
      </c>
      <c r="E4678" s="24">
        <v>9810.1113636363643</v>
      </c>
      <c r="F4678" s="19">
        <f t="shared" si="216"/>
        <v>4316449</v>
      </c>
      <c r="G4678" s="119">
        <v>9504</v>
      </c>
      <c r="H4678" s="26">
        <v>662.75989057239053</v>
      </c>
      <c r="I4678" s="115">
        <f t="shared" si="217"/>
        <v>6298870</v>
      </c>
      <c r="J4678" s="117">
        <v>2021</v>
      </c>
      <c r="K4678" s="139">
        <f t="shared" si="218"/>
        <v>10615319</v>
      </c>
    </row>
    <row r="4679" spans="2:11">
      <c r="B4679" s="137" t="s">
        <v>6749</v>
      </c>
      <c r="C4679" s="43" t="s">
        <v>421</v>
      </c>
      <c r="D4679" s="46">
        <v>270</v>
      </c>
      <c r="E4679" s="24">
        <v>19919.977777777778</v>
      </c>
      <c r="F4679" s="19">
        <f t="shared" si="216"/>
        <v>5378394</v>
      </c>
      <c r="G4679" s="119">
        <v>2632.5</v>
      </c>
      <c r="H4679" s="26">
        <v>187.96239316239317</v>
      </c>
      <c r="I4679" s="115">
        <f t="shared" si="217"/>
        <v>494811</v>
      </c>
      <c r="J4679" s="117">
        <v>2021</v>
      </c>
      <c r="K4679" s="139">
        <f t="shared" si="218"/>
        <v>5873205</v>
      </c>
    </row>
    <row r="4680" spans="2:11">
      <c r="B4680" s="137" t="s">
        <v>6750</v>
      </c>
      <c r="C4680" s="43" t="s">
        <v>783</v>
      </c>
      <c r="D4680" s="46">
        <v>500</v>
      </c>
      <c r="E4680" s="24">
        <v>12876.763999999999</v>
      </c>
      <c r="F4680" s="19">
        <f t="shared" si="216"/>
        <v>6438382</v>
      </c>
      <c r="G4680" s="119">
        <v>4875</v>
      </c>
      <c r="H4680" s="26">
        <v>197.95282051282052</v>
      </c>
      <c r="I4680" s="115">
        <f t="shared" si="217"/>
        <v>965020</v>
      </c>
      <c r="J4680" s="117">
        <v>2021</v>
      </c>
      <c r="K4680" s="139">
        <f t="shared" si="218"/>
        <v>7403402</v>
      </c>
    </row>
    <row r="4681" spans="2:11">
      <c r="B4681" s="137" t="s">
        <v>6751</v>
      </c>
      <c r="C4681" s="43" t="s">
        <v>421</v>
      </c>
      <c r="D4681" s="46">
        <v>150</v>
      </c>
      <c r="E4681" s="24">
        <v>2029.5333333333333</v>
      </c>
      <c r="F4681" s="19">
        <f t="shared" si="216"/>
        <v>304430</v>
      </c>
      <c r="G4681" s="119">
        <v>1462.5</v>
      </c>
      <c r="H4681" s="26">
        <v>263.74495726495729</v>
      </c>
      <c r="I4681" s="115">
        <f t="shared" si="217"/>
        <v>385727.00000000006</v>
      </c>
      <c r="J4681" s="117">
        <v>2021</v>
      </c>
      <c r="K4681" s="139">
        <f t="shared" si="218"/>
        <v>690157</v>
      </c>
    </row>
    <row r="4682" spans="2:11">
      <c r="B4682" s="137" t="s">
        <v>6752</v>
      </c>
      <c r="C4682" s="43" t="s">
        <v>442</v>
      </c>
      <c r="D4682" s="46">
        <v>370</v>
      </c>
      <c r="E4682" s="24">
        <v>7643.975675675676</v>
      </c>
      <c r="F4682" s="19">
        <f t="shared" si="216"/>
        <v>2828271</v>
      </c>
      <c r="G4682" s="119">
        <v>3348.5</v>
      </c>
      <c r="H4682" s="26">
        <v>341.1067642227863</v>
      </c>
      <c r="I4682" s="115">
        <f t="shared" si="217"/>
        <v>1142196</v>
      </c>
      <c r="J4682" s="117">
        <v>2021</v>
      </c>
      <c r="K4682" s="139">
        <f t="shared" si="218"/>
        <v>3970467</v>
      </c>
    </row>
    <row r="4683" spans="2:11">
      <c r="B4683" s="137" t="s">
        <v>4122</v>
      </c>
      <c r="C4683" s="43" t="s">
        <v>3512</v>
      </c>
      <c r="D4683" s="46">
        <v>440</v>
      </c>
      <c r="E4683" s="24">
        <v>9810.1113636363643</v>
      </c>
      <c r="F4683" s="19">
        <f t="shared" si="216"/>
        <v>4316449</v>
      </c>
      <c r="G4683" s="119">
        <v>9504</v>
      </c>
      <c r="H4683" s="26">
        <v>662.75989057239053</v>
      </c>
      <c r="I4683" s="115">
        <f t="shared" si="217"/>
        <v>6298870</v>
      </c>
      <c r="J4683" s="117">
        <v>2021</v>
      </c>
      <c r="K4683" s="139">
        <f t="shared" si="218"/>
        <v>10615319</v>
      </c>
    </row>
    <row r="4684" spans="2:11">
      <c r="B4684" s="137" t="s">
        <v>6753</v>
      </c>
      <c r="C4684" s="43" t="s">
        <v>3512</v>
      </c>
      <c r="D4684" s="46">
        <v>550</v>
      </c>
      <c r="E4684" s="24">
        <v>6089.0309090909095</v>
      </c>
      <c r="F4684" s="19">
        <f t="shared" ref="F4684:F4747" si="219">IFERROR(D4684*E4684,0)</f>
        <v>3348967.0000000005</v>
      </c>
      <c r="G4684" s="119">
        <v>5362.5</v>
      </c>
      <c r="H4684" s="26">
        <v>0</v>
      </c>
      <c r="I4684" s="115">
        <f t="shared" ref="I4684:I4747" si="220">IFERROR(G4684*H4684,"")</f>
        <v>0</v>
      </c>
      <c r="J4684" s="117">
        <v>2021</v>
      </c>
      <c r="K4684" s="139">
        <f t="shared" ref="K4684:K4747" si="221">IFERROR(ROUND((F4684+I4684),0),0)</f>
        <v>3348967</v>
      </c>
    </row>
    <row r="4685" spans="2:11">
      <c r="B4685" s="137" t="s">
        <v>6754</v>
      </c>
      <c r="C4685" s="43" t="s">
        <v>431</v>
      </c>
      <c r="D4685" s="46">
        <v>260</v>
      </c>
      <c r="E4685" s="24">
        <v>10416.157692307692</v>
      </c>
      <c r="F4685" s="19">
        <f t="shared" si="219"/>
        <v>2708201</v>
      </c>
      <c r="G4685" s="119">
        <v>5070</v>
      </c>
      <c r="H4685" s="26">
        <v>86.126429980276129</v>
      </c>
      <c r="I4685" s="115">
        <f t="shared" si="220"/>
        <v>436661</v>
      </c>
      <c r="J4685" s="117">
        <v>2021</v>
      </c>
      <c r="K4685" s="139">
        <f t="shared" si="221"/>
        <v>3144862</v>
      </c>
    </row>
    <row r="4686" spans="2:11">
      <c r="B4686" s="137" t="s">
        <v>6755</v>
      </c>
      <c r="C4686" s="43" t="s">
        <v>442</v>
      </c>
      <c r="D4686" s="46">
        <v>340</v>
      </c>
      <c r="E4686" s="24">
        <v>9652.9323529411758</v>
      </c>
      <c r="F4686" s="19">
        <f t="shared" si="219"/>
        <v>3281997</v>
      </c>
      <c r="G4686" s="119">
        <v>3077</v>
      </c>
      <c r="H4686" s="26">
        <v>245.49366265843355</v>
      </c>
      <c r="I4686" s="115">
        <f t="shared" si="220"/>
        <v>755384</v>
      </c>
      <c r="J4686" s="117">
        <v>2021</v>
      </c>
      <c r="K4686" s="139">
        <f t="shared" si="221"/>
        <v>4037381</v>
      </c>
    </row>
    <row r="4687" spans="2:11">
      <c r="B4687" s="137" t="s">
        <v>6756</v>
      </c>
      <c r="C4687" s="43" t="s">
        <v>439</v>
      </c>
      <c r="D4687" s="46">
        <v>170</v>
      </c>
      <c r="E4687" s="24">
        <v>8305.5235294117647</v>
      </c>
      <c r="F4687" s="19">
        <f t="shared" si="219"/>
        <v>1411939</v>
      </c>
      <c r="G4687" s="119">
        <v>1538.5</v>
      </c>
      <c r="H4687" s="26">
        <v>333.85960350991223</v>
      </c>
      <c r="I4687" s="115">
        <f t="shared" si="220"/>
        <v>513642.99999999994</v>
      </c>
      <c r="J4687" s="117">
        <v>2021</v>
      </c>
      <c r="K4687" s="139">
        <f t="shared" si="221"/>
        <v>1925582</v>
      </c>
    </row>
    <row r="4688" spans="2:11">
      <c r="B4688" s="137" t="s">
        <v>6757</v>
      </c>
      <c r="C4688" s="43" t="s">
        <v>780</v>
      </c>
      <c r="D4688" s="46">
        <v>450</v>
      </c>
      <c r="E4688" s="24">
        <v>3354.9155555555553</v>
      </c>
      <c r="F4688" s="19">
        <f t="shared" si="219"/>
        <v>1509712</v>
      </c>
      <c r="G4688" s="119">
        <v>8775</v>
      </c>
      <c r="H4688" s="26">
        <v>419.9186324786325</v>
      </c>
      <c r="I4688" s="115">
        <f t="shared" si="220"/>
        <v>3684786</v>
      </c>
      <c r="J4688" s="117">
        <v>2021</v>
      </c>
      <c r="K4688" s="139">
        <f t="shared" si="221"/>
        <v>5194498</v>
      </c>
    </row>
    <row r="4689" spans="2:11">
      <c r="B4689" s="137" t="s">
        <v>6758</v>
      </c>
      <c r="C4689" s="43" t="s">
        <v>882</v>
      </c>
      <c r="D4689" s="46">
        <v>330</v>
      </c>
      <c r="E4689" s="24">
        <v>3431</v>
      </c>
      <c r="F4689" s="19">
        <f t="shared" si="219"/>
        <v>1132230</v>
      </c>
      <c r="G4689" s="119">
        <v>2986.5</v>
      </c>
      <c r="H4689" s="26">
        <v>426.71320944249123</v>
      </c>
      <c r="I4689" s="115">
        <f t="shared" si="220"/>
        <v>1274379</v>
      </c>
      <c r="J4689" s="117">
        <v>2021</v>
      </c>
      <c r="K4689" s="139">
        <f t="shared" si="221"/>
        <v>2406609</v>
      </c>
    </row>
    <row r="4690" spans="2:11">
      <c r="B4690" s="137" t="s">
        <v>6759</v>
      </c>
      <c r="C4690" s="43" t="s">
        <v>431</v>
      </c>
      <c r="D4690" s="46">
        <v>310</v>
      </c>
      <c r="E4690" s="24">
        <v>15896.735483870967</v>
      </c>
      <c r="F4690" s="19">
        <f t="shared" si="219"/>
        <v>4927988</v>
      </c>
      <c r="G4690" s="119">
        <v>6045</v>
      </c>
      <c r="H4690" s="26">
        <v>160.3718775847808</v>
      </c>
      <c r="I4690" s="115">
        <f t="shared" si="220"/>
        <v>969448</v>
      </c>
      <c r="J4690" s="117">
        <v>2021</v>
      </c>
      <c r="K4690" s="139">
        <f t="shared" si="221"/>
        <v>5897436</v>
      </c>
    </row>
    <row r="4691" spans="2:11">
      <c r="B4691" s="137" t="s">
        <v>6760</v>
      </c>
      <c r="C4691" s="43" t="s">
        <v>415</v>
      </c>
      <c r="D4691" s="46">
        <v>260</v>
      </c>
      <c r="E4691" s="24">
        <v>3959.2230769230769</v>
      </c>
      <c r="F4691" s="19">
        <f t="shared" si="219"/>
        <v>1029398</v>
      </c>
      <c r="G4691" s="119">
        <v>5070</v>
      </c>
      <c r="H4691" s="26">
        <v>56.380670611439839</v>
      </c>
      <c r="I4691" s="115">
        <f t="shared" si="220"/>
        <v>285850</v>
      </c>
      <c r="J4691" s="117">
        <v>2021</v>
      </c>
      <c r="K4691" s="139">
        <f t="shared" si="221"/>
        <v>1315248</v>
      </c>
    </row>
    <row r="4692" spans="2:11">
      <c r="B4692" s="137" t="s">
        <v>6761</v>
      </c>
      <c r="C4692" s="43" t="s">
        <v>2663</v>
      </c>
      <c r="D4692" s="46">
        <v>470</v>
      </c>
      <c r="E4692" s="24">
        <v>6308.4936170212768</v>
      </c>
      <c r="F4692" s="19">
        <f t="shared" si="219"/>
        <v>2964992</v>
      </c>
      <c r="G4692" s="119">
        <v>4582.5</v>
      </c>
      <c r="H4692" s="26">
        <v>183.74926350245499</v>
      </c>
      <c r="I4692" s="115">
        <f t="shared" si="220"/>
        <v>842031</v>
      </c>
      <c r="J4692" s="117">
        <v>2021</v>
      </c>
      <c r="K4692" s="139">
        <f t="shared" si="221"/>
        <v>3807023</v>
      </c>
    </row>
    <row r="4693" spans="2:11">
      <c r="B4693" s="137" t="s">
        <v>6762</v>
      </c>
      <c r="C4693" s="43" t="s">
        <v>2663</v>
      </c>
      <c r="D4693" s="46">
        <v>470</v>
      </c>
      <c r="E4693" s="24">
        <v>6308.4936170212768</v>
      </c>
      <c r="F4693" s="19">
        <f t="shared" si="219"/>
        <v>2964992</v>
      </c>
      <c r="G4693" s="119">
        <v>4582.5</v>
      </c>
      <c r="H4693" s="26">
        <v>183.74926350245499</v>
      </c>
      <c r="I4693" s="115">
        <f t="shared" si="220"/>
        <v>842031</v>
      </c>
      <c r="J4693" s="117">
        <v>2021</v>
      </c>
      <c r="K4693" s="139">
        <f t="shared" si="221"/>
        <v>3807023</v>
      </c>
    </row>
    <row r="4694" spans="2:11">
      <c r="B4694" s="137" t="s">
        <v>6763</v>
      </c>
      <c r="C4694" s="43" t="s">
        <v>2664</v>
      </c>
      <c r="D4694" s="46">
        <v>260</v>
      </c>
      <c r="E4694" s="24">
        <v>3060.5576923076924</v>
      </c>
      <c r="F4694" s="19">
        <f t="shared" si="219"/>
        <v>795745</v>
      </c>
      <c r="G4694" s="119">
        <v>2535</v>
      </c>
      <c r="H4694" s="26">
        <v>192.62327416173571</v>
      </c>
      <c r="I4694" s="115">
        <f t="shared" si="220"/>
        <v>488300</v>
      </c>
      <c r="J4694" s="117">
        <v>2021</v>
      </c>
      <c r="K4694" s="139">
        <f t="shared" si="221"/>
        <v>1284045</v>
      </c>
    </row>
    <row r="4695" spans="2:11">
      <c r="B4695" s="137" t="s">
        <v>6764</v>
      </c>
      <c r="C4695" s="43" t="s">
        <v>2664</v>
      </c>
      <c r="D4695" s="46">
        <v>260</v>
      </c>
      <c r="E4695" s="24">
        <v>3060.5576923076924</v>
      </c>
      <c r="F4695" s="19">
        <f t="shared" si="219"/>
        <v>795745</v>
      </c>
      <c r="G4695" s="119">
        <v>2535</v>
      </c>
      <c r="H4695" s="26">
        <v>192.62327416173571</v>
      </c>
      <c r="I4695" s="115">
        <f t="shared" si="220"/>
        <v>488300</v>
      </c>
      <c r="J4695" s="117">
        <v>2021</v>
      </c>
      <c r="K4695" s="139">
        <f t="shared" si="221"/>
        <v>1284045</v>
      </c>
    </row>
    <row r="4696" spans="2:11">
      <c r="B4696" s="137" t="s">
        <v>6765</v>
      </c>
      <c r="C4696" s="43" t="s">
        <v>421</v>
      </c>
      <c r="D4696" s="46">
        <v>540</v>
      </c>
      <c r="E4696" s="24">
        <v>9854.7037037037044</v>
      </c>
      <c r="F4696" s="19">
        <f t="shared" si="219"/>
        <v>5321540</v>
      </c>
      <c r="G4696" s="119">
        <v>5265</v>
      </c>
      <c r="H4696" s="26">
        <v>243.89496676163344</v>
      </c>
      <c r="I4696" s="115">
        <f t="shared" si="220"/>
        <v>1284107</v>
      </c>
      <c r="J4696" s="117">
        <v>2021</v>
      </c>
      <c r="K4696" s="139">
        <f t="shared" si="221"/>
        <v>6605647</v>
      </c>
    </row>
    <row r="4697" spans="2:11">
      <c r="B4697" s="137" t="s">
        <v>6766</v>
      </c>
      <c r="C4697" s="43" t="s">
        <v>428</v>
      </c>
      <c r="D4697" s="46">
        <v>220</v>
      </c>
      <c r="E4697" s="24">
        <v>13853.190909090908</v>
      </c>
      <c r="F4697" s="19">
        <f t="shared" si="219"/>
        <v>3047702</v>
      </c>
      <c r="G4697" s="119">
        <v>2145</v>
      </c>
      <c r="H4697" s="26">
        <v>262.61585081585082</v>
      </c>
      <c r="I4697" s="115">
        <f t="shared" si="220"/>
        <v>563311</v>
      </c>
      <c r="J4697" s="117">
        <v>2021</v>
      </c>
      <c r="K4697" s="139">
        <f t="shared" si="221"/>
        <v>3611013</v>
      </c>
    </row>
    <row r="4698" spans="2:11">
      <c r="B4698" s="137" t="s">
        <v>6767</v>
      </c>
      <c r="C4698" s="43" t="s">
        <v>437</v>
      </c>
      <c r="D4698" s="46">
        <v>460</v>
      </c>
      <c r="E4698" s="24">
        <v>4952.5456521739134</v>
      </c>
      <c r="F4698" s="19">
        <f t="shared" si="219"/>
        <v>2278171</v>
      </c>
      <c r="G4698" s="119">
        <v>4485</v>
      </c>
      <c r="H4698" s="26">
        <v>268.71527313266444</v>
      </c>
      <c r="I4698" s="115">
        <f t="shared" si="220"/>
        <v>1205188</v>
      </c>
      <c r="J4698" s="117">
        <v>2021</v>
      </c>
      <c r="K4698" s="139">
        <f t="shared" si="221"/>
        <v>3483359</v>
      </c>
    </row>
    <row r="4699" spans="2:11">
      <c r="B4699" s="137" t="s">
        <v>6768</v>
      </c>
      <c r="C4699" s="43" t="s">
        <v>421</v>
      </c>
      <c r="D4699" s="46">
        <v>540</v>
      </c>
      <c r="E4699" s="24">
        <v>9854.7037037037044</v>
      </c>
      <c r="F4699" s="19">
        <f t="shared" si="219"/>
        <v>5321540</v>
      </c>
      <c r="G4699" s="119">
        <v>5265</v>
      </c>
      <c r="H4699" s="26">
        <v>243.89496676163344</v>
      </c>
      <c r="I4699" s="115">
        <f t="shared" si="220"/>
        <v>1284107</v>
      </c>
      <c r="J4699" s="117">
        <v>2021</v>
      </c>
      <c r="K4699" s="139">
        <f t="shared" si="221"/>
        <v>6605647</v>
      </c>
    </row>
    <row r="4700" spans="2:11">
      <c r="B4700" s="137" t="s">
        <v>6769</v>
      </c>
      <c r="C4700" s="43" t="s">
        <v>428</v>
      </c>
      <c r="D4700" s="46">
        <v>360</v>
      </c>
      <c r="E4700" s="24">
        <v>29235.005555555555</v>
      </c>
      <c r="F4700" s="19">
        <f t="shared" si="219"/>
        <v>10524602</v>
      </c>
      <c r="G4700" s="119">
        <v>3510</v>
      </c>
      <c r="H4700" s="26">
        <v>220.67350427350428</v>
      </c>
      <c r="I4700" s="115">
        <f t="shared" si="220"/>
        <v>774564</v>
      </c>
      <c r="J4700" s="117">
        <v>2021</v>
      </c>
      <c r="K4700" s="139">
        <f t="shared" si="221"/>
        <v>11299166</v>
      </c>
    </row>
    <row r="4701" spans="2:11">
      <c r="B4701" s="137" t="s">
        <v>6770</v>
      </c>
      <c r="C4701" s="43" t="s">
        <v>428</v>
      </c>
      <c r="D4701" s="46">
        <v>460</v>
      </c>
      <c r="E4701" s="24">
        <v>9974.826086956522</v>
      </c>
      <c r="F4701" s="19">
        <f t="shared" si="219"/>
        <v>4588420</v>
      </c>
      <c r="G4701" s="119">
        <v>4485</v>
      </c>
      <c r="H4701" s="26">
        <v>490.88294314381272</v>
      </c>
      <c r="I4701" s="115">
        <f t="shared" si="220"/>
        <v>2201610</v>
      </c>
      <c r="J4701" s="117">
        <v>2021</v>
      </c>
      <c r="K4701" s="139">
        <f t="shared" si="221"/>
        <v>6790030</v>
      </c>
    </row>
    <row r="4702" spans="2:11">
      <c r="B4702" s="137" t="s">
        <v>6771</v>
      </c>
      <c r="C4702" s="43" t="s">
        <v>439</v>
      </c>
      <c r="D4702" s="46">
        <v>290</v>
      </c>
      <c r="E4702" s="24">
        <v>74583.172413793101</v>
      </c>
      <c r="F4702" s="19">
        <f t="shared" si="219"/>
        <v>21629120</v>
      </c>
      <c r="G4702" s="119">
        <v>2624.5</v>
      </c>
      <c r="H4702" s="26">
        <v>601.96875595351491</v>
      </c>
      <c r="I4702" s="115">
        <f t="shared" si="220"/>
        <v>1579867</v>
      </c>
      <c r="J4702" s="117">
        <v>2021</v>
      </c>
      <c r="K4702" s="139">
        <f t="shared" si="221"/>
        <v>23208987</v>
      </c>
    </row>
    <row r="4703" spans="2:11">
      <c r="B4703" s="137" t="s">
        <v>6772</v>
      </c>
      <c r="C4703" s="43" t="s">
        <v>439</v>
      </c>
      <c r="D4703" s="46">
        <v>320</v>
      </c>
      <c r="E4703" s="24">
        <v>33646.456250000003</v>
      </c>
      <c r="F4703" s="19">
        <f t="shared" si="219"/>
        <v>10766866</v>
      </c>
      <c r="G4703" s="119">
        <v>2896</v>
      </c>
      <c r="H4703" s="26">
        <v>271.18888121546962</v>
      </c>
      <c r="I4703" s="115">
        <f t="shared" si="220"/>
        <v>785363</v>
      </c>
      <c r="J4703" s="117">
        <v>2021</v>
      </c>
      <c r="K4703" s="139">
        <f t="shared" si="221"/>
        <v>11552229</v>
      </c>
    </row>
    <row r="4704" spans="2:11">
      <c r="B4704" s="137" t="s">
        <v>6773</v>
      </c>
      <c r="C4704" s="43" t="s">
        <v>437</v>
      </c>
      <c r="D4704" s="46">
        <v>290</v>
      </c>
      <c r="E4704" s="24">
        <v>17357.53448275862</v>
      </c>
      <c r="F4704" s="19">
        <f t="shared" si="219"/>
        <v>5033685</v>
      </c>
      <c r="G4704" s="119">
        <v>2827.5</v>
      </c>
      <c r="H4704" s="26">
        <v>274.07214854111407</v>
      </c>
      <c r="I4704" s="115">
        <f t="shared" si="220"/>
        <v>774939</v>
      </c>
      <c r="J4704" s="117">
        <v>2021</v>
      </c>
      <c r="K4704" s="139">
        <f t="shared" si="221"/>
        <v>5808624</v>
      </c>
    </row>
    <row r="4705" spans="2:11">
      <c r="B4705" s="137" t="s">
        <v>6774</v>
      </c>
      <c r="C4705" s="43" t="s">
        <v>437</v>
      </c>
      <c r="D4705" s="46">
        <v>190</v>
      </c>
      <c r="E4705" s="24">
        <v>9838.8210526315797</v>
      </c>
      <c r="F4705" s="19">
        <f t="shared" si="219"/>
        <v>1869376.0000000002</v>
      </c>
      <c r="G4705" s="119">
        <v>4541</v>
      </c>
      <c r="H4705" s="26">
        <v>151.35608896718784</v>
      </c>
      <c r="I4705" s="115">
        <f t="shared" si="220"/>
        <v>687308</v>
      </c>
      <c r="J4705" s="117">
        <v>2021</v>
      </c>
      <c r="K4705" s="139">
        <f t="shared" si="221"/>
        <v>2556684</v>
      </c>
    </row>
    <row r="4706" spans="2:11">
      <c r="B4706" s="137" t="s">
        <v>6775</v>
      </c>
      <c r="C4706" s="43" t="s">
        <v>3512</v>
      </c>
      <c r="D4706" s="46">
        <v>590</v>
      </c>
      <c r="E4706" s="24">
        <v>16883.711864406781</v>
      </c>
      <c r="F4706" s="19">
        <f t="shared" si="219"/>
        <v>9961390.0000000019</v>
      </c>
      <c r="G4706" s="119">
        <v>5752.5</v>
      </c>
      <c r="H4706" s="26">
        <v>0</v>
      </c>
      <c r="I4706" s="115">
        <f t="shared" si="220"/>
        <v>0</v>
      </c>
      <c r="J4706" s="117">
        <v>2021</v>
      </c>
      <c r="K4706" s="139">
        <f t="shared" si="221"/>
        <v>9961390</v>
      </c>
    </row>
    <row r="4707" spans="2:11">
      <c r="B4707" s="137" t="s">
        <v>6776</v>
      </c>
      <c r="C4707" s="43" t="s">
        <v>492</v>
      </c>
      <c r="D4707" s="46">
        <v>450</v>
      </c>
      <c r="E4707" s="24">
        <v>5826.695555555556</v>
      </c>
      <c r="F4707" s="19">
        <f t="shared" si="219"/>
        <v>2622013</v>
      </c>
      <c r="G4707" s="119">
        <v>4387.5</v>
      </c>
      <c r="H4707" s="26">
        <v>271.02336182336182</v>
      </c>
      <c r="I4707" s="115">
        <f t="shared" si="220"/>
        <v>1189115</v>
      </c>
      <c r="J4707" s="117">
        <v>2021</v>
      </c>
      <c r="K4707" s="139">
        <f t="shared" si="221"/>
        <v>3811128</v>
      </c>
    </row>
    <row r="4708" spans="2:11">
      <c r="B4708" s="137" t="s">
        <v>6777</v>
      </c>
      <c r="C4708" s="43" t="s">
        <v>492</v>
      </c>
      <c r="D4708" s="46">
        <v>160</v>
      </c>
      <c r="E4708" s="24">
        <v>8960.6937500000004</v>
      </c>
      <c r="F4708" s="19">
        <f t="shared" si="219"/>
        <v>1433711</v>
      </c>
      <c r="G4708" s="119">
        <v>1560</v>
      </c>
      <c r="H4708" s="26">
        <v>565.32820512820513</v>
      </c>
      <c r="I4708" s="115">
        <f t="shared" si="220"/>
        <v>881912</v>
      </c>
      <c r="J4708" s="117">
        <v>2021</v>
      </c>
      <c r="K4708" s="139">
        <f t="shared" si="221"/>
        <v>2315623</v>
      </c>
    </row>
    <row r="4709" spans="2:11">
      <c r="B4709" s="137" t="s">
        <v>6778</v>
      </c>
      <c r="C4709" s="43" t="s">
        <v>493</v>
      </c>
      <c r="D4709" s="46">
        <v>490</v>
      </c>
      <c r="E4709" s="24">
        <v>14487.959183673469</v>
      </c>
      <c r="F4709" s="19">
        <f t="shared" si="219"/>
        <v>7099100</v>
      </c>
      <c r="G4709" s="119">
        <v>10584</v>
      </c>
      <c r="H4709" s="26">
        <v>123.65542328042328</v>
      </c>
      <c r="I4709" s="115">
        <f t="shared" si="220"/>
        <v>1308769</v>
      </c>
      <c r="J4709" s="117">
        <v>2021</v>
      </c>
      <c r="K4709" s="139">
        <f t="shared" si="221"/>
        <v>8407869</v>
      </c>
    </row>
    <row r="4710" spans="2:11">
      <c r="B4710" s="137" t="s">
        <v>6779</v>
      </c>
      <c r="C4710" s="43" t="s">
        <v>493</v>
      </c>
      <c r="D4710" s="46">
        <v>820</v>
      </c>
      <c r="E4710" s="24">
        <v>10868.082926829269</v>
      </c>
      <c r="F4710" s="19">
        <f t="shared" si="219"/>
        <v>8911828</v>
      </c>
      <c r="G4710" s="119">
        <v>14842</v>
      </c>
      <c r="H4710" s="26">
        <v>126.86895297129767</v>
      </c>
      <c r="I4710" s="115">
        <f t="shared" si="220"/>
        <v>1882989</v>
      </c>
      <c r="J4710" s="117">
        <v>2021</v>
      </c>
      <c r="K4710" s="139">
        <f t="shared" si="221"/>
        <v>10794817</v>
      </c>
    </row>
    <row r="4711" spans="2:11">
      <c r="B4711" s="137" t="s">
        <v>6780</v>
      </c>
      <c r="C4711" s="43" t="s">
        <v>493</v>
      </c>
      <c r="D4711" s="46">
        <v>820</v>
      </c>
      <c r="E4711" s="24">
        <v>10868.082926829269</v>
      </c>
      <c r="F4711" s="19">
        <f t="shared" si="219"/>
        <v>8911828</v>
      </c>
      <c r="G4711" s="119">
        <v>14842</v>
      </c>
      <c r="H4711" s="26">
        <v>126.86895297129767</v>
      </c>
      <c r="I4711" s="115">
        <f t="shared" si="220"/>
        <v>1882989</v>
      </c>
      <c r="J4711" s="117">
        <v>2021</v>
      </c>
      <c r="K4711" s="139">
        <f t="shared" si="221"/>
        <v>10794817</v>
      </c>
    </row>
    <row r="4712" spans="2:11">
      <c r="B4712" s="137" t="s">
        <v>6781</v>
      </c>
      <c r="C4712" s="43" t="s">
        <v>493</v>
      </c>
      <c r="D4712" s="46">
        <v>140</v>
      </c>
      <c r="E4712" s="24">
        <v>8202.5499999999993</v>
      </c>
      <c r="F4712" s="19">
        <f t="shared" si="219"/>
        <v>1148357</v>
      </c>
      <c r="G4712" s="119">
        <v>2534</v>
      </c>
      <c r="H4712" s="26">
        <v>221.28729281767957</v>
      </c>
      <c r="I4712" s="115">
        <f t="shared" si="220"/>
        <v>560742</v>
      </c>
      <c r="J4712" s="117">
        <v>2021</v>
      </c>
      <c r="K4712" s="139">
        <f t="shared" si="221"/>
        <v>1709099</v>
      </c>
    </row>
    <row r="4713" spans="2:11">
      <c r="B4713" s="137" t="s">
        <v>6782</v>
      </c>
      <c r="C4713" s="43" t="s">
        <v>2665</v>
      </c>
      <c r="D4713" s="46">
        <v>1570</v>
      </c>
      <c r="E4713" s="24">
        <v>2104.0573248407645</v>
      </c>
      <c r="F4713" s="19">
        <f t="shared" si="219"/>
        <v>3303370.0000000005</v>
      </c>
      <c r="G4713" s="119">
        <v>15307.5</v>
      </c>
      <c r="H4713" s="26">
        <v>97.209341825902342</v>
      </c>
      <c r="I4713" s="115">
        <f t="shared" si="220"/>
        <v>1488032</v>
      </c>
      <c r="J4713" s="117">
        <v>2021</v>
      </c>
      <c r="K4713" s="139">
        <f t="shared" si="221"/>
        <v>4791402</v>
      </c>
    </row>
    <row r="4714" spans="2:11">
      <c r="B4714" s="137" t="s">
        <v>6783</v>
      </c>
      <c r="C4714" s="43" t="s">
        <v>493</v>
      </c>
      <c r="D4714" s="46">
        <v>320</v>
      </c>
      <c r="E4714" s="24">
        <v>5556.6187499999996</v>
      </c>
      <c r="F4714" s="19">
        <f t="shared" si="219"/>
        <v>1778118</v>
      </c>
      <c r="G4714" s="119">
        <v>5792</v>
      </c>
      <c r="H4714" s="26">
        <v>221.87430939226519</v>
      </c>
      <c r="I4714" s="115">
        <f t="shared" si="220"/>
        <v>1285096</v>
      </c>
      <c r="J4714" s="117">
        <v>2021</v>
      </c>
      <c r="K4714" s="139">
        <f t="shared" si="221"/>
        <v>3063214</v>
      </c>
    </row>
    <row r="4715" spans="2:11">
      <c r="B4715" s="137" t="s">
        <v>6784</v>
      </c>
      <c r="C4715" s="43" t="s">
        <v>493</v>
      </c>
      <c r="D4715" s="46">
        <v>140</v>
      </c>
      <c r="E4715" s="24">
        <v>8202.5499999999993</v>
      </c>
      <c r="F4715" s="19">
        <f t="shared" si="219"/>
        <v>1148357</v>
      </c>
      <c r="G4715" s="119">
        <v>2534</v>
      </c>
      <c r="H4715" s="26">
        <v>221.28729281767957</v>
      </c>
      <c r="I4715" s="115">
        <f t="shared" si="220"/>
        <v>560742</v>
      </c>
      <c r="J4715" s="117">
        <v>2021</v>
      </c>
      <c r="K4715" s="139">
        <f t="shared" si="221"/>
        <v>1709099</v>
      </c>
    </row>
    <row r="4716" spans="2:11">
      <c r="B4716" s="137" t="s">
        <v>6785</v>
      </c>
      <c r="C4716" s="43" t="s">
        <v>437</v>
      </c>
      <c r="D4716" s="46">
        <v>190</v>
      </c>
      <c r="E4716" s="24">
        <v>5854.6947368421052</v>
      </c>
      <c r="F4716" s="19">
        <f t="shared" si="219"/>
        <v>1112392</v>
      </c>
      <c r="G4716" s="119">
        <v>4541</v>
      </c>
      <c r="H4716" s="26">
        <v>78.987227482933278</v>
      </c>
      <c r="I4716" s="115">
        <f t="shared" si="220"/>
        <v>358681</v>
      </c>
      <c r="J4716" s="117">
        <v>2021</v>
      </c>
      <c r="K4716" s="139">
        <f t="shared" si="221"/>
        <v>1471073</v>
      </c>
    </row>
    <row r="4717" spans="2:11">
      <c r="B4717" s="137" t="s">
        <v>6786</v>
      </c>
      <c r="C4717" s="43" t="s">
        <v>495</v>
      </c>
      <c r="D4717" s="46">
        <v>340</v>
      </c>
      <c r="E4717" s="24">
        <v>9484.9411764705874</v>
      </c>
      <c r="F4717" s="19">
        <f t="shared" si="219"/>
        <v>3224879.9999999995</v>
      </c>
      <c r="G4717" s="119">
        <v>3315</v>
      </c>
      <c r="H4717" s="26">
        <v>267.68355957767722</v>
      </c>
      <c r="I4717" s="115">
        <f t="shared" si="220"/>
        <v>887371</v>
      </c>
      <c r="J4717" s="117">
        <v>2021</v>
      </c>
      <c r="K4717" s="139">
        <f t="shared" si="221"/>
        <v>4112251</v>
      </c>
    </row>
    <row r="4718" spans="2:11">
      <c r="B4718" s="137" t="s">
        <v>6787</v>
      </c>
      <c r="C4718" s="43" t="s">
        <v>540</v>
      </c>
      <c r="D4718" s="46">
        <v>170</v>
      </c>
      <c r="E4718" s="24">
        <v>7744.5235294117647</v>
      </c>
      <c r="F4718" s="19">
        <f t="shared" si="219"/>
        <v>1316569</v>
      </c>
      <c r="G4718" s="119">
        <v>4063</v>
      </c>
      <c r="H4718" s="26">
        <v>152.46837312330791</v>
      </c>
      <c r="I4718" s="115">
        <f t="shared" si="220"/>
        <v>619479</v>
      </c>
      <c r="J4718" s="117">
        <v>2021</v>
      </c>
      <c r="K4718" s="139">
        <f t="shared" si="221"/>
        <v>1936048</v>
      </c>
    </row>
    <row r="4719" spans="2:11">
      <c r="B4719" s="137" t="s">
        <v>6788</v>
      </c>
      <c r="C4719" s="43" t="s">
        <v>439</v>
      </c>
      <c r="D4719" s="46">
        <v>410</v>
      </c>
      <c r="E4719" s="24">
        <v>17313.38780487805</v>
      </c>
      <c r="F4719" s="19">
        <f t="shared" si="219"/>
        <v>7098489</v>
      </c>
      <c r="G4719" s="119">
        <v>3710.5</v>
      </c>
      <c r="H4719" s="26">
        <v>277.45452095404931</v>
      </c>
      <c r="I4719" s="115">
        <f t="shared" si="220"/>
        <v>1029495</v>
      </c>
      <c r="J4719" s="117">
        <v>2021</v>
      </c>
      <c r="K4719" s="139">
        <f t="shared" si="221"/>
        <v>8127984</v>
      </c>
    </row>
    <row r="4720" spans="2:11">
      <c r="B4720" s="137" t="s">
        <v>6789</v>
      </c>
      <c r="C4720" s="43" t="s">
        <v>538</v>
      </c>
      <c r="D4720" s="46">
        <v>480</v>
      </c>
      <c r="E4720" s="24">
        <v>7227.4770833333332</v>
      </c>
      <c r="F4720" s="19">
        <f t="shared" si="219"/>
        <v>3469189</v>
      </c>
      <c r="G4720" s="119">
        <v>4680</v>
      </c>
      <c r="H4720" s="26">
        <v>223.16431623931624</v>
      </c>
      <c r="I4720" s="115">
        <f t="shared" si="220"/>
        <v>1044409</v>
      </c>
      <c r="J4720" s="117">
        <v>2021</v>
      </c>
      <c r="K4720" s="139">
        <f t="shared" si="221"/>
        <v>4513598</v>
      </c>
    </row>
    <row r="4721" spans="2:11">
      <c r="B4721" s="137" t="s">
        <v>6790</v>
      </c>
      <c r="C4721" s="43" t="s">
        <v>541</v>
      </c>
      <c r="D4721" s="46">
        <v>320</v>
      </c>
      <c r="E4721" s="24">
        <v>23627.728125000001</v>
      </c>
      <c r="F4721" s="19">
        <f t="shared" si="219"/>
        <v>7560873</v>
      </c>
      <c r="G4721" s="119">
        <v>3120</v>
      </c>
      <c r="H4721" s="26">
        <v>207.7224358974359</v>
      </c>
      <c r="I4721" s="115">
        <f t="shared" si="220"/>
        <v>648094</v>
      </c>
      <c r="J4721" s="117">
        <v>2021</v>
      </c>
      <c r="K4721" s="139">
        <f t="shared" si="221"/>
        <v>8208967</v>
      </c>
    </row>
    <row r="4722" spans="2:11">
      <c r="B4722" s="137" t="s">
        <v>6791</v>
      </c>
      <c r="C4722" s="43" t="s">
        <v>825</v>
      </c>
      <c r="D4722" s="46">
        <v>300</v>
      </c>
      <c r="E4722" s="24">
        <v>10182.716666666667</v>
      </c>
      <c r="F4722" s="19">
        <f t="shared" si="219"/>
        <v>3054815</v>
      </c>
      <c r="G4722" s="119">
        <v>2925</v>
      </c>
      <c r="H4722" s="26">
        <v>196.63111111111112</v>
      </c>
      <c r="I4722" s="115">
        <f t="shared" si="220"/>
        <v>575146</v>
      </c>
      <c r="J4722" s="117">
        <v>2021</v>
      </c>
      <c r="K4722" s="139">
        <f t="shared" si="221"/>
        <v>3629961</v>
      </c>
    </row>
    <row r="4723" spans="2:11">
      <c r="B4723" s="137" t="s">
        <v>6792</v>
      </c>
      <c r="C4723" s="43" t="s">
        <v>825</v>
      </c>
      <c r="D4723" s="46">
        <v>120</v>
      </c>
      <c r="E4723" s="24">
        <v>22003.758333333335</v>
      </c>
      <c r="F4723" s="19">
        <f t="shared" si="219"/>
        <v>2640451</v>
      </c>
      <c r="G4723" s="119">
        <v>1170</v>
      </c>
      <c r="H4723" s="26">
        <v>288.90940170940172</v>
      </c>
      <c r="I4723" s="115">
        <f t="shared" si="220"/>
        <v>338024</v>
      </c>
      <c r="J4723" s="117">
        <v>2021</v>
      </c>
      <c r="K4723" s="139">
        <f t="shared" si="221"/>
        <v>2978475</v>
      </c>
    </row>
    <row r="4724" spans="2:11">
      <c r="B4724" s="137" t="s">
        <v>6793</v>
      </c>
      <c r="C4724" s="43" t="s">
        <v>2271</v>
      </c>
      <c r="D4724" s="46">
        <v>850</v>
      </c>
      <c r="E4724" s="24">
        <v>6071.1894117647062</v>
      </c>
      <c r="F4724" s="19">
        <f t="shared" si="219"/>
        <v>5160511</v>
      </c>
      <c r="G4724" s="119">
        <v>18360</v>
      </c>
      <c r="H4724" s="26">
        <v>217.90811546840959</v>
      </c>
      <c r="I4724" s="115">
        <f t="shared" si="220"/>
        <v>4000793</v>
      </c>
      <c r="J4724" s="117">
        <v>2021</v>
      </c>
      <c r="K4724" s="139">
        <f t="shared" si="221"/>
        <v>9161304</v>
      </c>
    </row>
    <row r="4725" spans="2:11">
      <c r="B4725" s="137" t="s">
        <v>6794</v>
      </c>
      <c r="C4725" s="43" t="s">
        <v>2666</v>
      </c>
      <c r="D4725" s="46">
        <v>270</v>
      </c>
      <c r="E4725" s="24">
        <v>6653.9740740740745</v>
      </c>
      <c r="F4725" s="19">
        <f t="shared" si="219"/>
        <v>1796573</v>
      </c>
      <c r="G4725" s="119">
        <v>5832</v>
      </c>
      <c r="H4725" s="26">
        <v>153.60613854595337</v>
      </c>
      <c r="I4725" s="115">
        <f t="shared" si="220"/>
        <v>895831.00000000012</v>
      </c>
      <c r="J4725" s="117">
        <v>2021</v>
      </c>
      <c r="K4725" s="139">
        <f t="shared" si="221"/>
        <v>2692404</v>
      </c>
    </row>
    <row r="4726" spans="2:11">
      <c r="B4726" s="137" t="s">
        <v>6795</v>
      </c>
      <c r="C4726" s="43" t="s">
        <v>2666</v>
      </c>
      <c r="D4726" s="46">
        <v>270</v>
      </c>
      <c r="E4726" s="24">
        <v>6653.9740740740745</v>
      </c>
      <c r="F4726" s="19">
        <f t="shared" si="219"/>
        <v>1796573</v>
      </c>
      <c r="G4726" s="119">
        <v>5832</v>
      </c>
      <c r="H4726" s="26">
        <v>153.60613854595337</v>
      </c>
      <c r="I4726" s="115">
        <f t="shared" si="220"/>
        <v>895831.00000000012</v>
      </c>
      <c r="J4726" s="117">
        <v>2021</v>
      </c>
      <c r="K4726" s="139">
        <f t="shared" si="221"/>
        <v>2692404</v>
      </c>
    </row>
    <row r="4727" spans="2:11">
      <c r="B4727" s="137" t="s">
        <v>6796</v>
      </c>
      <c r="C4727" s="43" t="s">
        <v>2667</v>
      </c>
      <c r="D4727" s="46">
        <v>820</v>
      </c>
      <c r="E4727" s="24">
        <v>6546.4304878048779</v>
      </c>
      <c r="F4727" s="19">
        <f t="shared" si="219"/>
        <v>5368073</v>
      </c>
      <c r="G4727" s="119">
        <v>7995</v>
      </c>
      <c r="H4727" s="26">
        <v>212.88930581613508</v>
      </c>
      <c r="I4727" s="115">
        <f t="shared" si="220"/>
        <v>1702050</v>
      </c>
      <c r="J4727" s="117">
        <v>2021</v>
      </c>
      <c r="K4727" s="139">
        <f t="shared" si="221"/>
        <v>7070123</v>
      </c>
    </row>
    <row r="4728" spans="2:11">
      <c r="B4728" s="137" t="s">
        <v>6797</v>
      </c>
      <c r="C4728" s="43" t="s">
        <v>2666</v>
      </c>
      <c r="D4728" s="46">
        <v>1030</v>
      </c>
      <c r="E4728" s="24">
        <v>8842.0893203883497</v>
      </c>
      <c r="F4728" s="19">
        <f t="shared" si="219"/>
        <v>9107352</v>
      </c>
      <c r="G4728" s="119">
        <v>22248</v>
      </c>
      <c r="H4728" s="26">
        <v>209.92785868392664</v>
      </c>
      <c r="I4728" s="115">
        <f t="shared" si="220"/>
        <v>4670475</v>
      </c>
      <c r="J4728" s="117">
        <v>2021</v>
      </c>
      <c r="K4728" s="139">
        <f t="shared" si="221"/>
        <v>13777827</v>
      </c>
    </row>
    <row r="4729" spans="2:11">
      <c r="B4729" s="137" t="s">
        <v>6798</v>
      </c>
      <c r="C4729" s="43" t="s">
        <v>498</v>
      </c>
      <c r="D4729" s="46">
        <v>420</v>
      </c>
      <c r="E4729" s="24">
        <v>8387.1309523809523</v>
      </c>
      <c r="F4729" s="19">
        <f t="shared" si="219"/>
        <v>3522595</v>
      </c>
      <c r="G4729" s="119">
        <v>4095</v>
      </c>
      <c r="H4729" s="26">
        <v>186.18998778998778</v>
      </c>
      <c r="I4729" s="115">
        <f t="shared" si="220"/>
        <v>762448</v>
      </c>
      <c r="J4729" s="117">
        <v>2021</v>
      </c>
      <c r="K4729" s="139">
        <f t="shared" si="221"/>
        <v>4285043</v>
      </c>
    </row>
    <row r="4730" spans="2:11">
      <c r="B4730" s="137" t="s">
        <v>4123</v>
      </c>
      <c r="C4730" s="43" t="s">
        <v>3512</v>
      </c>
      <c r="D4730" s="46">
        <v>60</v>
      </c>
      <c r="E4730" s="24">
        <v>9374.4166666666661</v>
      </c>
      <c r="F4730" s="19">
        <f t="shared" si="219"/>
        <v>562465</v>
      </c>
      <c r="G4730" s="119">
        <v>585</v>
      </c>
      <c r="H4730" s="26">
        <v>770.54358974358979</v>
      </c>
      <c r="I4730" s="115">
        <f t="shared" si="220"/>
        <v>450768</v>
      </c>
      <c r="J4730" s="117">
        <v>2021</v>
      </c>
      <c r="K4730" s="139">
        <f t="shared" si="221"/>
        <v>1013233</v>
      </c>
    </row>
    <row r="4731" spans="2:11">
      <c r="B4731" s="137" t="s">
        <v>6799</v>
      </c>
      <c r="C4731" s="43" t="s">
        <v>2667</v>
      </c>
      <c r="D4731" s="46">
        <v>820</v>
      </c>
      <c r="E4731" s="24">
        <v>6546.4304878048779</v>
      </c>
      <c r="F4731" s="19">
        <f t="shared" si="219"/>
        <v>5368073</v>
      </c>
      <c r="G4731" s="119">
        <v>7995</v>
      </c>
      <c r="H4731" s="26">
        <v>212.88930581613508</v>
      </c>
      <c r="I4731" s="115">
        <f t="shared" si="220"/>
        <v>1702050</v>
      </c>
      <c r="J4731" s="117">
        <v>2021</v>
      </c>
      <c r="K4731" s="139">
        <f t="shared" si="221"/>
        <v>7070123</v>
      </c>
    </row>
    <row r="4732" spans="2:11">
      <c r="B4732" s="137" t="s">
        <v>6800</v>
      </c>
      <c r="C4732" s="43" t="s">
        <v>2668</v>
      </c>
      <c r="D4732" s="46">
        <v>1070</v>
      </c>
      <c r="E4732" s="24">
        <v>1217.9345794392523</v>
      </c>
      <c r="F4732" s="19">
        <f t="shared" si="219"/>
        <v>1303190</v>
      </c>
      <c r="G4732" s="119">
        <v>10432.5</v>
      </c>
      <c r="H4732" s="26">
        <v>168.22075245626647</v>
      </c>
      <c r="I4732" s="115">
        <f t="shared" si="220"/>
        <v>1754963</v>
      </c>
      <c r="J4732" s="117">
        <v>2021</v>
      </c>
      <c r="K4732" s="139">
        <f t="shared" si="221"/>
        <v>3058153</v>
      </c>
    </row>
    <row r="4733" spans="2:11">
      <c r="B4733" s="137" t="s">
        <v>4124</v>
      </c>
      <c r="C4733" s="43" t="s">
        <v>3512</v>
      </c>
      <c r="D4733" s="46">
        <v>1420</v>
      </c>
      <c r="E4733" s="24">
        <v>8068.262676056338</v>
      </c>
      <c r="F4733" s="19">
        <f t="shared" si="219"/>
        <v>11456933</v>
      </c>
      <c r="G4733" s="119">
        <v>13845</v>
      </c>
      <c r="H4733" s="26">
        <v>770.54301191765978</v>
      </c>
      <c r="I4733" s="115">
        <f t="shared" si="220"/>
        <v>10668168</v>
      </c>
      <c r="J4733" s="117">
        <v>2021</v>
      </c>
      <c r="K4733" s="139">
        <f t="shared" si="221"/>
        <v>22125101</v>
      </c>
    </row>
    <row r="4734" spans="2:11">
      <c r="B4734" s="137" t="s">
        <v>6801</v>
      </c>
      <c r="C4734" s="43" t="s">
        <v>2668</v>
      </c>
      <c r="D4734" s="46">
        <v>1070</v>
      </c>
      <c r="E4734" s="24">
        <v>1217.9345794392523</v>
      </c>
      <c r="F4734" s="19">
        <f t="shared" si="219"/>
        <v>1303190</v>
      </c>
      <c r="G4734" s="119">
        <v>10432.5</v>
      </c>
      <c r="H4734" s="26">
        <v>168.22075245626647</v>
      </c>
      <c r="I4734" s="115">
        <f t="shared" si="220"/>
        <v>1754963</v>
      </c>
      <c r="J4734" s="117">
        <v>2021</v>
      </c>
      <c r="K4734" s="139">
        <f t="shared" si="221"/>
        <v>3058153</v>
      </c>
    </row>
    <row r="4735" spans="2:11">
      <c r="B4735" s="137" t="s">
        <v>6802</v>
      </c>
      <c r="C4735" s="43" t="s">
        <v>537</v>
      </c>
      <c r="D4735" s="46">
        <v>520</v>
      </c>
      <c r="E4735" s="24">
        <v>3228.5250000000001</v>
      </c>
      <c r="F4735" s="19">
        <f t="shared" si="219"/>
        <v>1678833</v>
      </c>
      <c r="G4735" s="119">
        <v>5070</v>
      </c>
      <c r="H4735" s="26">
        <v>305.86331360946747</v>
      </c>
      <c r="I4735" s="115">
        <f t="shared" si="220"/>
        <v>1550727</v>
      </c>
      <c r="J4735" s="117">
        <v>2021</v>
      </c>
      <c r="K4735" s="139">
        <f t="shared" si="221"/>
        <v>3229560</v>
      </c>
    </row>
    <row r="4736" spans="2:11">
      <c r="B4736" s="137" t="s">
        <v>6803</v>
      </c>
      <c r="C4736" s="43" t="s">
        <v>498</v>
      </c>
      <c r="D4736" s="46">
        <v>190</v>
      </c>
      <c r="E4736" s="24">
        <v>18339.021052631579</v>
      </c>
      <c r="F4736" s="19">
        <f t="shared" si="219"/>
        <v>3484414</v>
      </c>
      <c r="G4736" s="119">
        <v>1852.5</v>
      </c>
      <c r="H4736" s="26">
        <v>352.47125506072877</v>
      </c>
      <c r="I4736" s="115">
        <f t="shared" si="220"/>
        <v>652953</v>
      </c>
      <c r="J4736" s="117">
        <v>2021</v>
      </c>
      <c r="K4736" s="139">
        <f t="shared" si="221"/>
        <v>4137367</v>
      </c>
    </row>
    <row r="4737" spans="2:11">
      <c r="B4737" s="137" t="s">
        <v>4125</v>
      </c>
      <c r="C4737" s="43" t="s">
        <v>3512</v>
      </c>
      <c r="D4737" s="46">
        <v>110</v>
      </c>
      <c r="E4737" s="24">
        <v>7212.4181818181814</v>
      </c>
      <c r="F4737" s="19">
        <f t="shared" si="219"/>
        <v>793366</v>
      </c>
      <c r="G4737" s="119">
        <v>996</v>
      </c>
      <c r="H4737" s="26">
        <v>831.17469879518069</v>
      </c>
      <c r="I4737" s="115">
        <f t="shared" si="220"/>
        <v>827850</v>
      </c>
      <c r="J4737" s="117">
        <v>2021</v>
      </c>
      <c r="K4737" s="139">
        <f t="shared" si="221"/>
        <v>1621216</v>
      </c>
    </row>
    <row r="4738" spans="2:11">
      <c r="B4738" s="137" t="s">
        <v>6804</v>
      </c>
      <c r="C4738" s="43" t="s">
        <v>498</v>
      </c>
      <c r="D4738" s="46">
        <v>1030</v>
      </c>
      <c r="E4738" s="24">
        <v>5715.9407766990289</v>
      </c>
      <c r="F4738" s="19">
        <f t="shared" si="219"/>
        <v>5887419</v>
      </c>
      <c r="G4738" s="119">
        <v>10042.5</v>
      </c>
      <c r="H4738" s="26">
        <v>212.0287776947971</v>
      </c>
      <c r="I4738" s="115">
        <f t="shared" si="220"/>
        <v>2129299</v>
      </c>
      <c r="J4738" s="117">
        <v>2021</v>
      </c>
      <c r="K4738" s="139">
        <f t="shared" si="221"/>
        <v>8016718</v>
      </c>
    </row>
    <row r="4739" spans="2:11">
      <c r="B4739" s="137" t="s">
        <v>6805</v>
      </c>
      <c r="C4739" s="43" t="s">
        <v>537</v>
      </c>
      <c r="D4739" s="46">
        <v>820</v>
      </c>
      <c r="E4739" s="24">
        <v>11217.282926829268</v>
      </c>
      <c r="F4739" s="19">
        <f t="shared" si="219"/>
        <v>9198172</v>
      </c>
      <c r="G4739" s="119">
        <v>7421</v>
      </c>
      <c r="H4739" s="26">
        <v>260.19619997304943</v>
      </c>
      <c r="I4739" s="115">
        <f t="shared" si="220"/>
        <v>1930915.9999999998</v>
      </c>
      <c r="J4739" s="117">
        <v>2021</v>
      </c>
      <c r="K4739" s="139">
        <f t="shared" si="221"/>
        <v>11129088</v>
      </c>
    </row>
    <row r="4740" spans="2:11">
      <c r="B4740" s="137" t="s">
        <v>6806</v>
      </c>
      <c r="C4740" s="43" t="s">
        <v>3512</v>
      </c>
      <c r="D4740" s="46">
        <v>360</v>
      </c>
      <c r="E4740" s="24">
        <v>12685.480555555556</v>
      </c>
      <c r="F4740" s="19">
        <f t="shared" si="219"/>
        <v>4566773</v>
      </c>
      <c r="G4740" s="119">
        <v>5328</v>
      </c>
      <c r="H4740" s="26">
        <v>0</v>
      </c>
      <c r="I4740" s="115">
        <f t="shared" si="220"/>
        <v>0</v>
      </c>
      <c r="J4740" s="117">
        <v>2021</v>
      </c>
      <c r="K4740" s="139">
        <f t="shared" si="221"/>
        <v>4566773</v>
      </c>
    </row>
    <row r="4741" spans="2:11">
      <c r="B4741" s="137" t="s">
        <v>6807</v>
      </c>
      <c r="C4741" s="43" t="s">
        <v>2343</v>
      </c>
      <c r="D4741" s="46">
        <v>180</v>
      </c>
      <c r="E4741" s="24">
        <v>1439.1277777777777</v>
      </c>
      <c r="F4741" s="19">
        <f t="shared" si="219"/>
        <v>259043</v>
      </c>
      <c r="G4741" s="119">
        <v>1755</v>
      </c>
      <c r="H4741" s="26">
        <v>172.38176638176637</v>
      </c>
      <c r="I4741" s="115">
        <f t="shared" si="220"/>
        <v>302530</v>
      </c>
      <c r="J4741" s="117">
        <v>2021</v>
      </c>
      <c r="K4741" s="139">
        <f t="shared" si="221"/>
        <v>561573</v>
      </c>
    </row>
    <row r="4742" spans="2:11">
      <c r="B4742" s="137" t="s">
        <v>6808</v>
      </c>
      <c r="C4742" s="43" t="s">
        <v>498</v>
      </c>
      <c r="D4742" s="46">
        <v>1030</v>
      </c>
      <c r="E4742" s="24">
        <v>5715.9407766990289</v>
      </c>
      <c r="F4742" s="19">
        <f t="shared" si="219"/>
        <v>5887419</v>
      </c>
      <c r="G4742" s="119">
        <v>10042.5</v>
      </c>
      <c r="H4742" s="26">
        <v>212.0287776947971</v>
      </c>
      <c r="I4742" s="115">
        <f t="shared" si="220"/>
        <v>2129299</v>
      </c>
      <c r="J4742" s="117">
        <v>2021</v>
      </c>
      <c r="K4742" s="139">
        <f t="shared" si="221"/>
        <v>8016718</v>
      </c>
    </row>
    <row r="4743" spans="2:11">
      <c r="B4743" s="137" t="s">
        <v>6809</v>
      </c>
      <c r="C4743" s="43" t="s">
        <v>2343</v>
      </c>
      <c r="D4743" s="46">
        <v>660</v>
      </c>
      <c r="E4743" s="24">
        <v>3855.6848484848483</v>
      </c>
      <c r="F4743" s="19">
        <f t="shared" si="219"/>
        <v>2544752</v>
      </c>
      <c r="G4743" s="119">
        <v>6435</v>
      </c>
      <c r="H4743" s="26">
        <v>197.05268065268066</v>
      </c>
      <c r="I4743" s="115">
        <f t="shared" si="220"/>
        <v>1268034</v>
      </c>
      <c r="J4743" s="117">
        <v>2021</v>
      </c>
      <c r="K4743" s="139">
        <f t="shared" si="221"/>
        <v>3812786</v>
      </c>
    </row>
    <row r="4744" spans="2:11">
      <c r="B4744" s="137" t="s">
        <v>6810</v>
      </c>
      <c r="C4744" s="43" t="s">
        <v>2344</v>
      </c>
      <c r="D4744" s="46">
        <v>450</v>
      </c>
      <c r="E4744" s="24">
        <v>3843.5844444444447</v>
      </c>
      <c r="F4744" s="19">
        <f t="shared" si="219"/>
        <v>1729613</v>
      </c>
      <c r="G4744" s="119">
        <v>4387.5</v>
      </c>
      <c r="H4744" s="26">
        <v>276.91692307692307</v>
      </c>
      <c r="I4744" s="115">
        <f t="shared" si="220"/>
        <v>1214973</v>
      </c>
      <c r="J4744" s="117">
        <v>2021</v>
      </c>
      <c r="K4744" s="139">
        <f t="shared" si="221"/>
        <v>2944586</v>
      </c>
    </row>
    <row r="4745" spans="2:11">
      <c r="B4745" s="137" t="s">
        <v>6811</v>
      </c>
      <c r="C4745" s="43" t="s">
        <v>2344</v>
      </c>
      <c r="D4745" s="46">
        <v>120</v>
      </c>
      <c r="E4745" s="24">
        <v>5048.6583333333338</v>
      </c>
      <c r="F4745" s="19">
        <f t="shared" si="219"/>
        <v>605839</v>
      </c>
      <c r="G4745" s="119">
        <v>1170</v>
      </c>
      <c r="H4745" s="26">
        <v>319.56923076923078</v>
      </c>
      <c r="I4745" s="115">
        <f t="shared" si="220"/>
        <v>373896</v>
      </c>
      <c r="J4745" s="117">
        <v>2021</v>
      </c>
      <c r="K4745" s="139">
        <f t="shared" si="221"/>
        <v>979735</v>
      </c>
    </row>
    <row r="4746" spans="2:11">
      <c r="B4746" s="137" t="s">
        <v>6812</v>
      </c>
      <c r="C4746" s="43" t="s">
        <v>2669</v>
      </c>
      <c r="D4746" s="46">
        <v>520</v>
      </c>
      <c r="E4746" s="24">
        <v>2591.9211538461536</v>
      </c>
      <c r="F4746" s="19">
        <f t="shared" si="219"/>
        <v>1347799</v>
      </c>
      <c r="G4746" s="119">
        <v>11232</v>
      </c>
      <c r="H4746" s="26">
        <v>122.54344729344729</v>
      </c>
      <c r="I4746" s="115">
        <f t="shared" si="220"/>
        <v>1376408</v>
      </c>
      <c r="J4746" s="117">
        <v>2021</v>
      </c>
      <c r="K4746" s="139">
        <f t="shared" si="221"/>
        <v>2724207</v>
      </c>
    </row>
    <row r="4747" spans="2:11">
      <c r="B4747" s="137" t="s">
        <v>6813</v>
      </c>
      <c r="C4747" s="43" t="s">
        <v>2519</v>
      </c>
      <c r="D4747" s="46">
        <v>460</v>
      </c>
      <c r="E4747" s="24">
        <v>243.22173913043477</v>
      </c>
      <c r="F4747" s="19">
        <f t="shared" si="219"/>
        <v>111882</v>
      </c>
      <c r="G4747" s="119">
        <v>9936</v>
      </c>
      <c r="H4747" s="26">
        <v>66.541968599033822</v>
      </c>
      <c r="I4747" s="115">
        <f t="shared" si="220"/>
        <v>661161.00000000012</v>
      </c>
      <c r="J4747" s="117">
        <v>2021</v>
      </c>
      <c r="K4747" s="139">
        <f t="shared" si="221"/>
        <v>773043</v>
      </c>
    </row>
    <row r="4748" spans="2:11">
      <c r="B4748" s="137" t="s">
        <v>4126</v>
      </c>
      <c r="C4748" s="43" t="s">
        <v>3512</v>
      </c>
      <c r="D4748" s="46">
        <v>180</v>
      </c>
      <c r="E4748" s="24">
        <v>16136.527777777777</v>
      </c>
      <c r="F4748" s="19">
        <f t="shared" ref="F4748:F4811" si="222">IFERROR(D4748*E4748,0)</f>
        <v>2904575</v>
      </c>
      <c r="G4748" s="119">
        <v>3510</v>
      </c>
      <c r="H4748" s="26">
        <v>770.54301994302</v>
      </c>
      <c r="I4748" s="115">
        <f t="shared" ref="I4748:I4811" si="223">IFERROR(G4748*H4748,"")</f>
        <v>2704606</v>
      </c>
      <c r="J4748" s="117">
        <v>2021</v>
      </c>
      <c r="K4748" s="139">
        <f t="shared" ref="K4748:K4811" si="224">IFERROR(ROUND((F4748+I4748),0),0)</f>
        <v>5609181</v>
      </c>
    </row>
    <row r="4749" spans="2:11">
      <c r="B4749" s="137" t="s">
        <v>6814</v>
      </c>
      <c r="C4749" s="43" t="s">
        <v>2343</v>
      </c>
      <c r="D4749" s="46">
        <v>660</v>
      </c>
      <c r="E4749" s="24">
        <v>3855.6848484848483</v>
      </c>
      <c r="F4749" s="19">
        <f t="shared" si="222"/>
        <v>2544752</v>
      </c>
      <c r="G4749" s="119">
        <v>6435</v>
      </c>
      <c r="H4749" s="26">
        <v>197.05268065268066</v>
      </c>
      <c r="I4749" s="115">
        <f t="shared" si="223"/>
        <v>1268034</v>
      </c>
      <c r="J4749" s="117">
        <v>2021</v>
      </c>
      <c r="K4749" s="139">
        <f t="shared" si="224"/>
        <v>3812786</v>
      </c>
    </row>
    <row r="4750" spans="2:11">
      <c r="B4750" s="137" t="s">
        <v>6815</v>
      </c>
      <c r="C4750" s="43" t="s">
        <v>2669</v>
      </c>
      <c r="D4750" s="46">
        <v>520</v>
      </c>
      <c r="E4750" s="24">
        <v>2591.9211538461536</v>
      </c>
      <c r="F4750" s="19">
        <f t="shared" si="222"/>
        <v>1347799</v>
      </c>
      <c r="G4750" s="119">
        <v>11232</v>
      </c>
      <c r="H4750" s="26">
        <v>122.54344729344729</v>
      </c>
      <c r="I4750" s="115">
        <f t="shared" si="223"/>
        <v>1376408</v>
      </c>
      <c r="J4750" s="117">
        <v>2021</v>
      </c>
      <c r="K4750" s="139">
        <f t="shared" si="224"/>
        <v>2724207</v>
      </c>
    </row>
    <row r="4751" spans="2:11">
      <c r="B4751" s="137" t="s">
        <v>6816</v>
      </c>
      <c r="C4751" s="43" t="s">
        <v>2430</v>
      </c>
      <c r="D4751" s="46">
        <v>230</v>
      </c>
      <c r="E4751" s="24">
        <v>613.52173913043475</v>
      </c>
      <c r="F4751" s="19">
        <f t="shared" si="222"/>
        <v>141110</v>
      </c>
      <c r="G4751" s="119">
        <v>2484</v>
      </c>
      <c r="H4751" s="26">
        <v>292.41787439613529</v>
      </c>
      <c r="I4751" s="115">
        <f t="shared" si="223"/>
        <v>726366.00000000012</v>
      </c>
      <c r="J4751" s="117">
        <v>2021</v>
      </c>
      <c r="K4751" s="139">
        <f t="shared" si="224"/>
        <v>867476</v>
      </c>
    </row>
    <row r="4752" spans="2:11">
      <c r="B4752" s="137" t="s">
        <v>6817</v>
      </c>
      <c r="C4752" s="43" t="s">
        <v>2344</v>
      </c>
      <c r="D4752" s="46">
        <v>120</v>
      </c>
      <c r="E4752" s="24">
        <v>5048.6583333333338</v>
      </c>
      <c r="F4752" s="19">
        <f t="shared" si="222"/>
        <v>605839</v>
      </c>
      <c r="G4752" s="119">
        <v>1170</v>
      </c>
      <c r="H4752" s="26">
        <v>319.56923076923078</v>
      </c>
      <c r="I4752" s="115">
        <f t="shared" si="223"/>
        <v>373896</v>
      </c>
      <c r="J4752" s="117">
        <v>2021</v>
      </c>
      <c r="K4752" s="139">
        <f t="shared" si="224"/>
        <v>979735</v>
      </c>
    </row>
    <row r="4753" spans="2:11">
      <c r="B4753" s="137" t="s">
        <v>6818</v>
      </c>
      <c r="C4753" s="43" t="s">
        <v>2519</v>
      </c>
      <c r="D4753" s="46">
        <v>460</v>
      </c>
      <c r="E4753" s="24">
        <v>243.22173913043477</v>
      </c>
      <c r="F4753" s="19">
        <f t="shared" si="222"/>
        <v>111882</v>
      </c>
      <c r="G4753" s="119">
        <v>9936</v>
      </c>
      <c r="H4753" s="26">
        <v>66.541968599033822</v>
      </c>
      <c r="I4753" s="115">
        <f t="shared" si="223"/>
        <v>661161.00000000012</v>
      </c>
      <c r="J4753" s="117">
        <v>2021</v>
      </c>
      <c r="K4753" s="139">
        <f t="shared" si="224"/>
        <v>773043</v>
      </c>
    </row>
    <row r="4754" spans="2:11">
      <c r="B4754" s="137" t="s">
        <v>6819</v>
      </c>
      <c r="C4754" s="43" t="s">
        <v>2344</v>
      </c>
      <c r="D4754" s="46">
        <v>960</v>
      </c>
      <c r="E4754" s="24">
        <v>5050.0291666666662</v>
      </c>
      <c r="F4754" s="19">
        <f t="shared" si="222"/>
        <v>4848028</v>
      </c>
      <c r="G4754" s="119">
        <v>9360</v>
      </c>
      <c r="H4754" s="26">
        <v>248.30865384615385</v>
      </c>
      <c r="I4754" s="115">
        <f t="shared" si="223"/>
        <v>2324169</v>
      </c>
      <c r="J4754" s="117">
        <v>2021</v>
      </c>
      <c r="K4754" s="139">
        <f t="shared" si="224"/>
        <v>7172197</v>
      </c>
    </row>
    <row r="4755" spans="2:11">
      <c r="B4755" s="137" t="s">
        <v>6820</v>
      </c>
      <c r="C4755" s="43" t="s">
        <v>2430</v>
      </c>
      <c r="D4755" s="46">
        <v>390</v>
      </c>
      <c r="E4755" s="24">
        <v>2045.748717948718</v>
      </c>
      <c r="F4755" s="19">
        <f t="shared" si="222"/>
        <v>797842</v>
      </c>
      <c r="G4755" s="119">
        <v>7059</v>
      </c>
      <c r="H4755" s="26">
        <v>154.88681116305426</v>
      </c>
      <c r="I4755" s="115">
        <f t="shared" si="223"/>
        <v>1093346</v>
      </c>
      <c r="J4755" s="117">
        <v>2021</v>
      </c>
      <c r="K4755" s="139">
        <f t="shared" si="224"/>
        <v>1891188</v>
      </c>
    </row>
    <row r="4756" spans="2:11">
      <c r="B4756" s="137" t="s">
        <v>4127</v>
      </c>
      <c r="C4756" s="43" t="s">
        <v>3512</v>
      </c>
      <c r="D4756" s="46">
        <v>470</v>
      </c>
      <c r="E4756" s="24">
        <v>9810.1106382978724</v>
      </c>
      <c r="F4756" s="19">
        <f t="shared" si="222"/>
        <v>4610752</v>
      </c>
      <c r="G4756" s="119">
        <v>10152</v>
      </c>
      <c r="H4756" s="26">
        <v>662.75994877856579</v>
      </c>
      <c r="I4756" s="115">
        <f t="shared" si="223"/>
        <v>6728339</v>
      </c>
      <c r="J4756" s="117">
        <v>2021</v>
      </c>
      <c r="K4756" s="139">
        <f t="shared" si="224"/>
        <v>11339091</v>
      </c>
    </row>
    <row r="4757" spans="2:11">
      <c r="B4757" s="137" t="s">
        <v>6821</v>
      </c>
      <c r="C4757" s="43" t="s">
        <v>2665</v>
      </c>
      <c r="D4757" s="46">
        <v>1570</v>
      </c>
      <c r="E4757" s="24">
        <v>2104.0573248407645</v>
      </c>
      <c r="F4757" s="19">
        <f t="shared" si="222"/>
        <v>3303370.0000000005</v>
      </c>
      <c r="G4757" s="119">
        <v>15307.5</v>
      </c>
      <c r="H4757" s="26">
        <v>97.209341825902342</v>
      </c>
      <c r="I4757" s="115">
        <f t="shared" si="223"/>
        <v>1488032</v>
      </c>
      <c r="J4757" s="117">
        <v>2021</v>
      </c>
      <c r="K4757" s="139">
        <f t="shared" si="224"/>
        <v>4791402</v>
      </c>
    </row>
    <row r="4758" spans="2:11">
      <c r="B4758" s="137" t="s">
        <v>10140</v>
      </c>
      <c r="C4758" s="43" t="s">
        <v>678</v>
      </c>
      <c r="D4758" s="46">
        <v>910</v>
      </c>
      <c r="E4758" s="24">
        <v>4194.6021978021981</v>
      </c>
      <c r="F4758" s="19">
        <f t="shared" si="222"/>
        <v>3817088.0000000005</v>
      </c>
      <c r="G4758" s="119">
        <v>19656</v>
      </c>
      <c r="H4758" s="26">
        <v>162.45334757834758</v>
      </c>
      <c r="I4758" s="115">
        <f t="shared" si="223"/>
        <v>3193183</v>
      </c>
      <c r="J4758" s="117">
        <v>2021</v>
      </c>
      <c r="K4758" s="139">
        <f t="shared" si="224"/>
        <v>7010271</v>
      </c>
    </row>
    <row r="4759" spans="2:11">
      <c r="B4759" s="137" t="s">
        <v>4128</v>
      </c>
      <c r="C4759" s="43" t="s">
        <v>3512</v>
      </c>
      <c r="D4759" s="46">
        <v>1140</v>
      </c>
      <c r="E4759" s="24">
        <v>6388.05350877193</v>
      </c>
      <c r="F4759" s="19">
        <f t="shared" si="222"/>
        <v>7282381</v>
      </c>
      <c r="G4759" s="119">
        <v>11115</v>
      </c>
      <c r="H4759" s="26">
        <v>602.27683310841201</v>
      </c>
      <c r="I4759" s="115">
        <f t="shared" si="223"/>
        <v>6694306.9999999991</v>
      </c>
      <c r="J4759" s="117">
        <v>2021</v>
      </c>
      <c r="K4759" s="139">
        <f t="shared" si="224"/>
        <v>13976688</v>
      </c>
    </row>
    <row r="4760" spans="2:11">
      <c r="B4760" s="137" t="s">
        <v>4129</v>
      </c>
      <c r="C4760" s="43" t="s">
        <v>3512</v>
      </c>
      <c r="D4760" s="46">
        <v>490</v>
      </c>
      <c r="E4760" s="24">
        <v>9810.1102040816331</v>
      </c>
      <c r="F4760" s="19">
        <f t="shared" si="222"/>
        <v>4806954</v>
      </c>
      <c r="G4760" s="119">
        <v>10584</v>
      </c>
      <c r="H4760" s="26">
        <v>662.7599206349206</v>
      </c>
      <c r="I4760" s="115">
        <f t="shared" si="223"/>
        <v>7014651</v>
      </c>
      <c r="J4760" s="117">
        <v>2021</v>
      </c>
      <c r="K4760" s="139">
        <f t="shared" si="224"/>
        <v>11821605</v>
      </c>
    </row>
    <row r="4761" spans="2:11">
      <c r="B4761" s="137" t="s">
        <v>6822</v>
      </c>
      <c r="C4761" s="43" t="s">
        <v>278</v>
      </c>
      <c r="D4761" s="46">
        <v>820</v>
      </c>
      <c r="E4761" s="24">
        <v>5552.9231707317076</v>
      </c>
      <c r="F4761" s="19">
        <f t="shared" si="222"/>
        <v>4553397</v>
      </c>
      <c r="G4761" s="119">
        <v>7995</v>
      </c>
      <c r="H4761" s="26">
        <v>241.25490931832394</v>
      </c>
      <c r="I4761" s="115">
        <f t="shared" si="223"/>
        <v>1928833</v>
      </c>
      <c r="J4761" s="117">
        <v>2021</v>
      </c>
      <c r="K4761" s="139">
        <f t="shared" si="224"/>
        <v>6482230</v>
      </c>
    </row>
    <row r="4762" spans="2:11">
      <c r="B4762" s="137" t="s">
        <v>6823</v>
      </c>
      <c r="C4762" s="43" t="s">
        <v>278</v>
      </c>
      <c r="D4762" s="46">
        <v>300</v>
      </c>
      <c r="E4762" s="24">
        <v>11583.756666666666</v>
      </c>
      <c r="F4762" s="19">
        <f t="shared" si="222"/>
        <v>3475127</v>
      </c>
      <c r="G4762" s="119">
        <v>2925</v>
      </c>
      <c r="H4762" s="26">
        <v>317.27658119658122</v>
      </c>
      <c r="I4762" s="115">
        <f t="shared" si="223"/>
        <v>928034.00000000012</v>
      </c>
      <c r="J4762" s="117">
        <v>2021</v>
      </c>
      <c r="K4762" s="139">
        <f t="shared" si="224"/>
        <v>4403161</v>
      </c>
    </row>
    <row r="4763" spans="2:11">
      <c r="B4763" s="137" t="s">
        <v>4130</v>
      </c>
      <c r="C4763" s="43" t="s">
        <v>3512</v>
      </c>
      <c r="D4763" s="46">
        <v>200</v>
      </c>
      <c r="E4763" s="24">
        <v>8496.4050000000007</v>
      </c>
      <c r="F4763" s="19">
        <f t="shared" si="222"/>
        <v>1699281.0000000002</v>
      </c>
      <c r="G4763" s="119">
        <v>1950</v>
      </c>
      <c r="H4763" s="26">
        <v>770.54307692307691</v>
      </c>
      <c r="I4763" s="115">
        <f t="shared" si="223"/>
        <v>1502559</v>
      </c>
      <c r="J4763" s="117">
        <v>2021</v>
      </c>
      <c r="K4763" s="139">
        <f t="shared" si="224"/>
        <v>3201840</v>
      </c>
    </row>
    <row r="4764" spans="2:11">
      <c r="B4764" s="137" t="s">
        <v>6824</v>
      </c>
      <c r="C4764" s="43" t="s">
        <v>278</v>
      </c>
      <c r="D4764" s="46">
        <v>820</v>
      </c>
      <c r="E4764" s="24">
        <v>5552.9231707317076</v>
      </c>
      <c r="F4764" s="19">
        <f t="shared" si="222"/>
        <v>4553397</v>
      </c>
      <c r="G4764" s="119">
        <v>7995</v>
      </c>
      <c r="H4764" s="26">
        <v>241.25490931832394</v>
      </c>
      <c r="I4764" s="115">
        <f t="shared" si="223"/>
        <v>1928833</v>
      </c>
      <c r="J4764" s="117">
        <v>2021</v>
      </c>
      <c r="K4764" s="139">
        <f t="shared" si="224"/>
        <v>6482230</v>
      </c>
    </row>
    <row r="4765" spans="2:11">
      <c r="B4765" s="137" t="s">
        <v>6825</v>
      </c>
      <c r="C4765" s="43" t="s">
        <v>674</v>
      </c>
      <c r="D4765" s="46">
        <v>340</v>
      </c>
      <c r="E4765" s="24">
        <v>4816.0235294117647</v>
      </c>
      <c r="F4765" s="19">
        <f t="shared" si="222"/>
        <v>1637448</v>
      </c>
      <c r="G4765" s="119">
        <v>3315</v>
      </c>
      <c r="H4765" s="26">
        <v>304.39728506787333</v>
      </c>
      <c r="I4765" s="115">
        <f t="shared" si="223"/>
        <v>1009077.0000000001</v>
      </c>
      <c r="J4765" s="117">
        <v>2021</v>
      </c>
      <c r="K4765" s="139">
        <f t="shared" si="224"/>
        <v>2646525</v>
      </c>
    </row>
    <row r="4766" spans="2:11">
      <c r="B4766" s="137" t="s">
        <v>6826</v>
      </c>
      <c r="C4766" s="43" t="s">
        <v>675</v>
      </c>
      <c r="D4766" s="46">
        <v>70</v>
      </c>
      <c r="E4766" s="24">
        <v>2767.4428571428571</v>
      </c>
      <c r="F4766" s="19">
        <f t="shared" si="222"/>
        <v>193721</v>
      </c>
      <c r="G4766" s="119">
        <v>682.5</v>
      </c>
      <c r="H4766" s="26">
        <v>251.21025641025642</v>
      </c>
      <c r="I4766" s="115">
        <f t="shared" si="223"/>
        <v>171451</v>
      </c>
      <c r="J4766" s="117">
        <v>2021</v>
      </c>
      <c r="K4766" s="139">
        <f t="shared" si="224"/>
        <v>365172</v>
      </c>
    </row>
    <row r="4767" spans="2:11">
      <c r="B4767" s="137" t="s">
        <v>4131</v>
      </c>
      <c r="C4767" s="43" t="s">
        <v>3512</v>
      </c>
      <c r="D4767" s="46">
        <v>450</v>
      </c>
      <c r="E4767" s="24">
        <v>8068.2644444444441</v>
      </c>
      <c r="F4767" s="19">
        <f t="shared" si="222"/>
        <v>3630719</v>
      </c>
      <c r="G4767" s="119">
        <v>4388</v>
      </c>
      <c r="H4767" s="26">
        <v>770.4551048313582</v>
      </c>
      <c r="I4767" s="115">
        <f t="shared" si="223"/>
        <v>3380757</v>
      </c>
      <c r="J4767" s="117">
        <v>2021</v>
      </c>
      <c r="K4767" s="139">
        <f t="shared" si="224"/>
        <v>7011476</v>
      </c>
    </row>
    <row r="4768" spans="2:11">
      <c r="B4768" s="137" t="s">
        <v>6827</v>
      </c>
      <c r="C4768" s="43" t="s">
        <v>674</v>
      </c>
      <c r="D4768" s="46">
        <v>410</v>
      </c>
      <c r="E4768" s="24">
        <v>1083.2585365853658</v>
      </c>
      <c r="F4768" s="19">
        <f t="shared" si="222"/>
        <v>444136</v>
      </c>
      <c r="G4768" s="119">
        <v>3997.5</v>
      </c>
      <c r="H4768" s="26">
        <v>169.97498436522827</v>
      </c>
      <c r="I4768" s="115">
        <f t="shared" si="223"/>
        <v>679475</v>
      </c>
      <c r="J4768" s="117">
        <v>2021</v>
      </c>
      <c r="K4768" s="139">
        <f t="shared" si="224"/>
        <v>1123611</v>
      </c>
    </row>
    <row r="4769" spans="2:11">
      <c r="B4769" s="137" t="s">
        <v>6828</v>
      </c>
      <c r="C4769" s="43" t="s">
        <v>548</v>
      </c>
      <c r="D4769" s="46">
        <v>250</v>
      </c>
      <c r="E4769" s="24">
        <v>1230.58</v>
      </c>
      <c r="F4769" s="19">
        <f t="shared" si="222"/>
        <v>307645</v>
      </c>
      <c r="G4769" s="119">
        <v>2437.5</v>
      </c>
      <c r="H4769" s="26">
        <v>232.27158974358974</v>
      </c>
      <c r="I4769" s="115">
        <f t="shared" si="223"/>
        <v>566162</v>
      </c>
      <c r="J4769" s="117">
        <v>2021</v>
      </c>
      <c r="K4769" s="139">
        <f t="shared" si="224"/>
        <v>873807</v>
      </c>
    </row>
    <row r="4770" spans="2:11">
      <c r="B4770" s="137" t="s">
        <v>10141</v>
      </c>
      <c r="C4770" s="43" t="s">
        <v>678</v>
      </c>
      <c r="D4770" s="46">
        <v>720</v>
      </c>
      <c r="E4770" s="24">
        <v>4499.7638888888887</v>
      </c>
      <c r="F4770" s="19">
        <f t="shared" si="222"/>
        <v>3239830</v>
      </c>
      <c r="G4770" s="119">
        <v>15552</v>
      </c>
      <c r="H4770" s="26">
        <v>149.62731481481481</v>
      </c>
      <c r="I4770" s="115">
        <f t="shared" si="223"/>
        <v>2327004</v>
      </c>
      <c r="J4770" s="117">
        <v>2021</v>
      </c>
      <c r="K4770" s="139">
        <f t="shared" si="224"/>
        <v>5566834</v>
      </c>
    </row>
    <row r="4771" spans="2:11">
      <c r="B4771" s="137" t="s">
        <v>10142</v>
      </c>
      <c r="C4771" s="43" t="s">
        <v>678</v>
      </c>
      <c r="D4771" s="46">
        <v>400</v>
      </c>
      <c r="E4771" s="24">
        <v>4453.9525000000003</v>
      </c>
      <c r="F4771" s="19">
        <f t="shared" si="222"/>
        <v>1781581.0000000002</v>
      </c>
      <c r="G4771" s="119">
        <v>12960</v>
      </c>
      <c r="H4771" s="26">
        <v>115.36597222222223</v>
      </c>
      <c r="I4771" s="115">
        <f t="shared" si="223"/>
        <v>1495143</v>
      </c>
      <c r="J4771" s="117">
        <v>2021</v>
      </c>
      <c r="K4771" s="139">
        <f t="shared" si="224"/>
        <v>3276724</v>
      </c>
    </row>
    <row r="4772" spans="2:11">
      <c r="B4772" s="137" t="s">
        <v>6829</v>
      </c>
      <c r="C4772" s="43" t="s">
        <v>543</v>
      </c>
      <c r="D4772" s="46">
        <v>370</v>
      </c>
      <c r="E4772" s="24">
        <v>6361.6783783783785</v>
      </c>
      <c r="F4772" s="19">
        <f t="shared" si="222"/>
        <v>2353821</v>
      </c>
      <c r="G4772" s="119">
        <v>3607.5</v>
      </c>
      <c r="H4772" s="26">
        <v>238.25197505197505</v>
      </c>
      <c r="I4772" s="115">
        <f t="shared" si="223"/>
        <v>859494</v>
      </c>
      <c r="J4772" s="117">
        <v>2021</v>
      </c>
      <c r="K4772" s="139">
        <f t="shared" si="224"/>
        <v>3213315</v>
      </c>
    </row>
    <row r="4773" spans="2:11">
      <c r="B4773" s="137" t="s">
        <v>6830</v>
      </c>
      <c r="C4773" s="43" t="s">
        <v>543</v>
      </c>
      <c r="D4773" s="46">
        <v>360</v>
      </c>
      <c r="E4773" s="24">
        <v>10086.569444444445</v>
      </c>
      <c r="F4773" s="19">
        <f t="shared" si="222"/>
        <v>3631165.0000000005</v>
      </c>
      <c r="G4773" s="119">
        <v>3510</v>
      </c>
      <c r="H4773" s="26">
        <v>182.41424501424501</v>
      </c>
      <c r="I4773" s="115">
        <f t="shared" si="223"/>
        <v>640274</v>
      </c>
      <c r="J4773" s="117">
        <v>2021</v>
      </c>
      <c r="K4773" s="139">
        <f t="shared" si="224"/>
        <v>4271439</v>
      </c>
    </row>
    <row r="4774" spans="2:11">
      <c r="B4774" s="137" t="s">
        <v>6831</v>
      </c>
      <c r="C4774" s="43" t="s">
        <v>553</v>
      </c>
      <c r="D4774" s="46">
        <v>300</v>
      </c>
      <c r="E4774" s="24">
        <v>8269.1</v>
      </c>
      <c r="F4774" s="19">
        <f t="shared" si="222"/>
        <v>2480730</v>
      </c>
      <c r="G4774" s="119">
        <v>2925</v>
      </c>
      <c r="H4774" s="26">
        <v>181.51350427350428</v>
      </c>
      <c r="I4774" s="115">
        <f t="shared" si="223"/>
        <v>530927</v>
      </c>
      <c r="J4774" s="117">
        <v>2021</v>
      </c>
      <c r="K4774" s="139">
        <f t="shared" si="224"/>
        <v>3011657</v>
      </c>
    </row>
    <row r="4775" spans="2:11">
      <c r="B4775" s="137" t="s">
        <v>6832</v>
      </c>
      <c r="C4775" s="43" t="s">
        <v>543</v>
      </c>
      <c r="D4775" s="46">
        <v>370</v>
      </c>
      <c r="E4775" s="24">
        <v>6361.6783783783785</v>
      </c>
      <c r="F4775" s="19">
        <f t="shared" si="222"/>
        <v>2353821</v>
      </c>
      <c r="G4775" s="119">
        <v>3607.5</v>
      </c>
      <c r="H4775" s="26">
        <v>238.25197505197505</v>
      </c>
      <c r="I4775" s="115">
        <f t="shared" si="223"/>
        <v>859494</v>
      </c>
      <c r="J4775" s="117">
        <v>2021</v>
      </c>
      <c r="K4775" s="139">
        <f t="shared" si="224"/>
        <v>3213315</v>
      </c>
    </row>
    <row r="4776" spans="2:11">
      <c r="B4776" s="137" t="s">
        <v>6833</v>
      </c>
      <c r="C4776" s="43" t="s">
        <v>548</v>
      </c>
      <c r="D4776" s="46">
        <v>60</v>
      </c>
      <c r="E4776" s="24">
        <v>2950.8333333333335</v>
      </c>
      <c r="F4776" s="19">
        <f t="shared" si="222"/>
        <v>177050</v>
      </c>
      <c r="G4776" s="119">
        <v>585</v>
      </c>
      <c r="H4776" s="26">
        <v>241.02051282051283</v>
      </c>
      <c r="I4776" s="115">
        <f t="shared" si="223"/>
        <v>140997</v>
      </c>
      <c r="J4776" s="117">
        <v>2021</v>
      </c>
      <c r="K4776" s="139">
        <f t="shared" si="224"/>
        <v>318047</v>
      </c>
    </row>
    <row r="4777" spans="2:11">
      <c r="B4777" s="137" t="s">
        <v>6834</v>
      </c>
      <c r="C4777" s="43" t="s">
        <v>548</v>
      </c>
      <c r="D4777" s="46">
        <v>100</v>
      </c>
      <c r="E4777" s="24">
        <v>3726.27</v>
      </c>
      <c r="F4777" s="19">
        <f t="shared" si="222"/>
        <v>372627</v>
      </c>
      <c r="G4777" s="119">
        <v>975</v>
      </c>
      <c r="H4777" s="26">
        <v>613.26461538461535</v>
      </c>
      <c r="I4777" s="115">
        <f t="shared" si="223"/>
        <v>597933</v>
      </c>
      <c r="J4777" s="117">
        <v>2021</v>
      </c>
      <c r="K4777" s="139">
        <f t="shared" si="224"/>
        <v>970560</v>
      </c>
    </row>
    <row r="4778" spans="2:11">
      <c r="B4778" s="137" t="s">
        <v>6835</v>
      </c>
      <c r="C4778" s="43" t="s">
        <v>546</v>
      </c>
      <c r="D4778" s="46">
        <v>140</v>
      </c>
      <c r="E4778" s="24">
        <v>4789.7071428571426</v>
      </c>
      <c r="F4778" s="19">
        <f t="shared" si="222"/>
        <v>670559</v>
      </c>
      <c r="G4778" s="119">
        <v>1365</v>
      </c>
      <c r="H4778" s="26">
        <v>280.94505494505495</v>
      </c>
      <c r="I4778" s="115">
        <f t="shared" si="223"/>
        <v>383490</v>
      </c>
      <c r="J4778" s="117">
        <v>2021</v>
      </c>
      <c r="K4778" s="139">
        <f t="shared" si="224"/>
        <v>1054049</v>
      </c>
    </row>
    <row r="4779" spans="2:11">
      <c r="B4779" s="137" t="s">
        <v>6836</v>
      </c>
      <c r="C4779" s="43" t="s">
        <v>276</v>
      </c>
      <c r="D4779" s="46">
        <v>360</v>
      </c>
      <c r="E4779" s="24">
        <v>9561.4527777777785</v>
      </c>
      <c r="F4779" s="19">
        <f t="shared" si="222"/>
        <v>3442123.0000000005</v>
      </c>
      <c r="G4779" s="119">
        <v>3510</v>
      </c>
      <c r="H4779" s="26">
        <v>182.66581196581197</v>
      </c>
      <c r="I4779" s="115">
        <f t="shared" si="223"/>
        <v>641157</v>
      </c>
      <c r="J4779" s="117">
        <v>2021</v>
      </c>
      <c r="K4779" s="139">
        <f t="shared" si="224"/>
        <v>4083280</v>
      </c>
    </row>
    <row r="4780" spans="2:11">
      <c r="B4780" s="137" t="s">
        <v>6837</v>
      </c>
      <c r="C4780" s="43" t="s">
        <v>278</v>
      </c>
      <c r="D4780" s="46">
        <v>260</v>
      </c>
      <c r="E4780" s="24">
        <v>27553.953846153847</v>
      </c>
      <c r="F4780" s="19">
        <f t="shared" si="222"/>
        <v>7164028</v>
      </c>
      <c r="G4780" s="119">
        <v>2535</v>
      </c>
      <c r="H4780" s="26">
        <v>372.6165680473373</v>
      </c>
      <c r="I4780" s="115">
        <f t="shared" si="223"/>
        <v>944583</v>
      </c>
      <c r="J4780" s="117">
        <v>2021</v>
      </c>
      <c r="K4780" s="139">
        <f t="shared" si="224"/>
        <v>8108611</v>
      </c>
    </row>
    <row r="4781" spans="2:11">
      <c r="B4781" s="137" t="s">
        <v>6838</v>
      </c>
      <c r="C4781" s="43" t="s">
        <v>278</v>
      </c>
      <c r="D4781" s="46">
        <v>380</v>
      </c>
      <c r="E4781" s="24">
        <v>16537.013157894737</v>
      </c>
      <c r="F4781" s="19">
        <f t="shared" si="222"/>
        <v>6284065</v>
      </c>
      <c r="G4781" s="119">
        <v>3705</v>
      </c>
      <c r="H4781" s="26">
        <v>188.43373819163293</v>
      </c>
      <c r="I4781" s="115">
        <f t="shared" si="223"/>
        <v>698147</v>
      </c>
      <c r="J4781" s="117">
        <v>2021</v>
      </c>
      <c r="K4781" s="139">
        <f t="shared" si="224"/>
        <v>6982212</v>
      </c>
    </row>
    <row r="4782" spans="2:11">
      <c r="B4782" s="137" t="s">
        <v>6839</v>
      </c>
      <c r="C4782" s="43" t="s">
        <v>546</v>
      </c>
      <c r="D4782" s="46">
        <v>80</v>
      </c>
      <c r="E4782" s="24">
        <v>8046.7875000000004</v>
      </c>
      <c r="F4782" s="19">
        <f t="shared" si="222"/>
        <v>643743</v>
      </c>
      <c r="G4782" s="119">
        <v>780</v>
      </c>
      <c r="H4782" s="26">
        <v>561.84487179487178</v>
      </c>
      <c r="I4782" s="115">
        <f t="shared" si="223"/>
        <v>438239</v>
      </c>
      <c r="J4782" s="117">
        <v>2021</v>
      </c>
      <c r="K4782" s="139">
        <f t="shared" si="224"/>
        <v>1081982</v>
      </c>
    </row>
    <row r="4783" spans="2:11">
      <c r="B4783" s="137" t="s">
        <v>6840</v>
      </c>
      <c r="C4783" s="43" t="s">
        <v>276</v>
      </c>
      <c r="D4783" s="46">
        <v>430</v>
      </c>
      <c r="E4783" s="24">
        <v>8287.0023255813958</v>
      </c>
      <c r="F4783" s="19">
        <f t="shared" si="222"/>
        <v>3563411</v>
      </c>
      <c r="G4783" s="119">
        <v>4192.5</v>
      </c>
      <c r="H4783" s="26">
        <v>178.36803816338701</v>
      </c>
      <c r="I4783" s="115">
        <f t="shared" si="223"/>
        <v>747808</v>
      </c>
      <c r="J4783" s="117">
        <v>2021</v>
      </c>
      <c r="K4783" s="139">
        <f t="shared" si="224"/>
        <v>4311219</v>
      </c>
    </row>
    <row r="4784" spans="2:11">
      <c r="B4784" s="137" t="s">
        <v>6841</v>
      </c>
      <c r="C4784" s="43" t="s">
        <v>546</v>
      </c>
      <c r="D4784" s="46">
        <v>40</v>
      </c>
      <c r="E4784" s="24">
        <v>8648.4750000000004</v>
      </c>
      <c r="F4784" s="19">
        <f t="shared" si="222"/>
        <v>345939</v>
      </c>
      <c r="G4784" s="119">
        <v>390</v>
      </c>
      <c r="H4784" s="26">
        <v>648.91282051282053</v>
      </c>
      <c r="I4784" s="115">
        <f t="shared" si="223"/>
        <v>253076</v>
      </c>
      <c r="J4784" s="117">
        <v>2021</v>
      </c>
      <c r="K4784" s="139">
        <f t="shared" si="224"/>
        <v>599015</v>
      </c>
    </row>
    <row r="4785" spans="2:11">
      <c r="B4785" s="137" t="s">
        <v>6842</v>
      </c>
      <c r="C4785" s="43" t="s">
        <v>546</v>
      </c>
      <c r="D4785" s="46">
        <v>310</v>
      </c>
      <c r="E4785" s="24">
        <v>2326.8580645161292</v>
      </c>
      <c r="F4785" s="19">
        <f t="shared" si="222"/>
        <v>721326</v>
      </c>
      <c r="G4785" s="119">
        <v>3022.5</v>
      </c>
      <c r="H4785" s="26">
        <v>206.40860215053763</v>
      </c>
      <c r="I4785" s="115">
        <f t="shared" si="223"/>
        <v>623870</v>
      </c>
      <c r="J4785" s="117">
        <v>2021</v>
      </c>
      <c r="K4785" s="139">
        <f t="shared" si="224"/>
        <v>1345196</v>
      </c>
    </row>
    <row r="4786" spans="2:11">
      <c r="B4786" s="137" t="s">
        <v>6843</v>
      </c>
      <c r="C4786" s="43" t="s">
        <v>274</v>
      </c>
      <c r="D4786" s="46">
        <v>540</v>
      </c>
      <c r="E4786" s="24">
        <v>6204.7629629629628</v>
      </c>
      <c r="F4786" s="19">
        <f t="shared" si="222"/>
        <v>3350572</v>
      </c>
      <c r="G4786" s="119">
        <v>11664</v>
      </c>
      <c r="H4786" s="26">
        <v>149.48070987654322</v>
      </c>
      <c r="I4786" s="115">
        <f t="shared" si="223"/>
        <v>1743543</v>
      </c>
      <c r="J4786" s="117">
        <v>2021</v>
      </c>
      <c r="K4786" s="139">
        <f t="shared" si="224"/>
        <v>5094115</v>
      </c>
    </row>
    <row r="4787" spans="2:11">
      <c r="B4787" s="137" t="s">
        <v>6844</v>
      </c>
      <c r="C4787" s="43" t="s">
        <v>274</v>
      </c>
      <c r="D4787" s="46">
        <v>250</v>
      </c>
      <c r="E4787" s="24">
        <v>11570.004000000001</v>
      </c>
      <c r="F4787" s="19">
        <f t="shared" si="222"/>
        <v>2892501</v>
      </c>
      <c r="G4787" s="119">
        <v>5400</v>
      </c>
      <c r="H4787" s="26">
        <v>155.47944444444445</v>
      </c>
      <c r="I4787" s="115">
        <f t="shared" si="223"/>
        <v>839589</v>
      </c>
      <c r="J4787" s="117">
        <v>2021</v>
      </c>
      <c r="K4787" s="139">
        <f t="shared" si="224"/>
        <v>3732090</v>
      </c>
    </row>
    <row r="4788" spans="2:11">
      <c r="B4788" s="137" t="s">
        <v>6845</v>
      </c>
      <c r="C4788" s="43" t="s">
        <v>274</v>
      </c>
      <c r="D4788" s="46">
        <v>650</v>
      </c>
      <c r="E4788" s="24">
        <v>3548.4538461538464</v>
      </c>
      <c r="F4788" s="19">
        <f t="shared" si="222"/>
        <v>2306495</v>
      </c>
      <c r="G4788" s="119">
        <v>14040</v>
      </c>
      <c r="H4788" s="26">
        <v>143.80790598290599</v>
      </c>
      <c r="I4788" s="115">
        <f t="shared" si="223"/>
        <v>2019063.0000000002</v>
      </c>
      <c r="J4788" s="117">
        <v>2021</v>
      </c>
      <c r="K4788" s="139">
        <f t="shared" si="224"/>
        <v>4325558</v>
      </c>
    </row>
    <row r="4789" spans="2:11">
      <c r="B4789" s="137" t="s">
        <v>6846</v>
      </c>
      <c r="C4789" s="43" t="s">
        <v>274</v>
      </c>
      <c r="D4789" s="46">
        <v>320</v>
      </c>
      <c r="E4789" s="24">
        <v>7323.9156249999996</v>
      </c>
      <c r="F4789" s="19">
        <f t="shared" si="222"/>
        <v>2343653</v>
      </c>
      <c r="G4789" s="119">
        <v>6912</v>
      </c>
      <c r="H4789" s="26">
        <v>130.3666087962963</v>
      </c>
      <c r="I4789" s="115">
        <f t="shared" si="223"/>
        <v>901094</v>
      </c>
      <c r="J4789" s="117">
        <v>2021</v>
      </c>
      <c r="K4789" s="139">
        <f t="shared" si="224"/>
        <v>3244747</v>
      </c>
    </row>
    <row r="4790" spans="2:11">
      <c r="B4790" s="137" t="s">
        <v>6847</v>
      </c>
      <c r="C4790" s="43" t="s">
        <v>278</v>
      </c>
      <c r="D4790" s="46">
        <v>380</v>
      </c>
      <c r="E4790" s="24">
        <v>16537.013157894737</v>
      </c>
      <c r="F4790" s="19">
        <f t="shared" si="222"/>
        <v>6284065</v>
      </c>
      <c r="G4790" s="119">
        <v>3705</v>
      </c>
      <c r="H4790" s="26">
        <v>188.43373819163293</v>
      </c>
      <c r="I4790" s="115">
        <f t="shared" si="223"/>
        <v>698147</v>
      </c>
      <c r="J4790" s="117">
        <v>2021</v>
      </c>
      <c r="K4790" s="139">
        <f t="shared" si="224"/>
        <v>6982212</v>
      </c>
    </row>
    <row r="4791" spans="2:11">
      <c r="B4791" s="137" t="s">
        <v>4132</v>
      </c>
      <c r="C4791" s="43" t="s">
        <v>3512</v>
      </c>
      <c r="D4791" s="46">
        <v>360</v>
      </c>
      <c r="E4791" s="24">
        <v>8068.2638888888887</v>
      </c>
      <c r="F4791" s="19">
        <f t="shared" si="222"/>
        <v>2904575</v>
      </c>
      <c r="G4791" s="119">
        <v>3510</v>
      </c>
      <c r="H4791" s="26">
        <v>770.54301994302</v>
      </c>
      <c r="I4791" s="115">
        <f t="shared" si="223"/>
        <v>2704606</v>
      </c>
      <c r="J4791" s="117">
        <v>2021</v>
      </c>
      <c r="K4791" s="139">
        <f t="shared" si="224"/>
        <v>5609181</v>
      </c>
    </row>
    <row r="4792" spans="2:11">
      <c r="B4792" s="137" t="s">
        <v>10143</v>
      </c>
      <c r="C4792" s="43" t="s">
        <v>1714</v>
      </c>
      <c r="D4792" s="46">
        <v>140</v>
      </c>
      <c r="E4792" s="24">
        <v>4348.7071428571426</v>
      </c>
      <c r="F4792" s="19">
        <f t="shared" si="222"/>
        <v>608819</v>
      </c>
      <c r="G4792" s="119">
        <v>3024</v>
      </c>
      <c r="H4792" s="26">
        <v>248.61507936507937</v>
      </c>
      <c r="I4792" s="115">
        <f t="shared" si="223"/>
        <v>751812</v>
      </c>
      <c r="J4792" s="117">
        <v>2021</v>
      </c>
      <c r="K4792" s="139">
        <f t="shared" si="224"/>
        <v>1360631</v>
      </c>
    </row>
    <row r="4793" spans="2:11">
      <c r="B4793" s="137" t="s">
        <v>4133</v>
      </c>
      <c r="C4793" s="43" t="s">
        <v>3512</v>
      </c>
      <c r="D4793" s="46">
        <v>470</v>
      </c>
      <c r="E4793" s="24">
        <v>8068.2638297872336</v>
      </c>
      <c r="F4793" s="19">
        <f t="shared" si="222"/>
        <v>3792084</v>
      </c>
      <c r="G4793" s="119">
        <v>4583</v>
      </c>
      <c r="H4793" s="26">
        <v>770.45886973598078</v>
      </c>
      <c r="I4793" s="115">
        <f t="shared" si="223"/>
        <v>3531013</v>
      </c>
      <c r="J4793" s="117">
        <v>2021</v>
      </c>
      <c r="K4793" s="139">
        <f t="shared" si="224"/>
        <v>7323097</v>
      </c>
    </row>
    <row r="4794" spans="2:11">
      <c r="B4794" s="137" t="s">
        <v>6848</v>
      </c>
      <c r="C4794" s="43" t="s">
        <v>262</v>
      </c>
      <c r="D4794" s="46">
        <v>660</v>
      </c>
      <c r="E4794" s="24">
        <v>7635.2181818181816</v>
      </c>
      <c r="F4794" s="19">
        <f t="shared" si="222"/>
        <v>5039244</v>
      </c>
      <c r="G4794" s="119">
        <v>6435</v>
      </c>
      <c r="H4794" s="26">
        <v>248.87894327894327</v>
      </c>
      <c r="I4794" s="115">
        <f t="shared" si="223"/>
        <v>1601536</v>
      </c>
      <c r="J4794" s="117">
        <v>2021</v>
      </c>
      <c r="K4794" s="139">
        <f t="shared" si="224"/>
        <v>6640780</v>
      </c>
    </row>
    <row r="4795" spans="2:11">
      <c r="B4795" s="137" t="s">
        <v>6849</v>
      </c>
      <c r="C4795" s="43" t="s">
        <v>2344</v>
      </c>
      <c r="D4795" s="46">
        <v>570</v>
      </c>
      <c r="E4795" s="24">
        <v>11157.059649122806</v>
      </c>
      <c r="F4795" s="19">
        <f t="shared" si="222"/>
        <v>6359523.9999999991</v>
      </c>
      <c r="G4795" s="119">
        <v>5557.5</v>
      </c>
      <c r="H4795" s="26">
        <v>231.6744939271255</v>
      </c>
      <c r="I4795" s="115">
        <f t="shared" si="223"/>
        <v>1287531</v>
      </c>
      <c r="J4795" s="117">
        <v>2021</v>
      </c>
      <c r="K4795" s="139">
        <f t="shared" si="224"/>
        <v>7647055</v>
      </c>
    </row>
    <row r="4796" spans="2:11">
      <c r="B4796" s="137" t="s">
        <v>6850</v>
      </c>
      <c r="C4796" s="43" t="s">
        <v>2344</v>
      </c>
      <c r="D4796" s="46">
        <v>960</v>
      </c>
      <c r="E4796" s="24">
        <v>5050.0291666666662</v>
      </c>
      <c r="F4796" s="19">
        <f t="shared" si="222"/>
        <v>4848028</v>
      </c>
      <c r="G4796" s="119">
        <v>9360</v>
      </c>
      <c r="H4796" s="26">
        <v>248.30865384615385</v>
      </c>
      <c r="I4796" s="115">
        <f t="shared" si="223"/>
        <v>2324169</v>
      </c>
      <c r="J4796" s="117">
        <v>2021</v>
      </c>
      <c r="K4796" s="139">
        <f t="shared" si="224"/>
        <v>7172197</v>
      </c>
    </row>
    <row r="4797" spans="2:11">
      <c r="B4797" s="137" t="s">
        <v>6851</v>
      </c>
      <c r="C4797" s="43" t="s">
        <v>2344</v>
      </c>
      <c r="D4797" s="46">
        <v>280</v>
      </c>
      <c r="E4797" s="24">
        <v>10397.646428571428</v>
      </c>
      <c r="F4797" s="19">
        <f t="shared" si="222"/>
        <v>2911341</v>
      </c>
      <c r="G4797" s="119">
        <v>2730</v>
      </c>
      <c r="H4797" s="26">
        <v>212.56813186813187</v>
      </c>
      <c r="I4797" s="115">
        <f t="shared" si="223"/>
        <v>580311</v>
      </c>
      <c r="J4797" s="117">
        <v>2021</v>
      </c>
      <c r="K4797" s="139">
        <f t="shared" si="224"/>
        <v>3491652</v>
      </c>
    </row>
    <row r="4798" spans="2:11">
      <c r="B4798" s="137" t="s">
        <v>6852</v>
      </c>
      <c r="C4798" s="43" t="s">
        <v>1712</v>
      </c>
      <c r="D4798" s="46">
        <v>790</v>
      </c>
      <c r="E4798" s="24">
        <v>5088.9607594936706</v>
      </c>
      <c r="F4798" s="19">
        <f t="shared" si="222"/>
        <v>4020279</v>
      </c>
      <c r="G4798" s="119">
        <v>17064</v>
      </c>
      <c r="H4798" s="26">
        <v>514.84165494608533</v>
      </c>
      <c r="I4798" s="115">
        <f t="shared" si="223"/>
        <v>8785258</v>
      </c>
      <c r="J4798" s="117">
        <v>2021</v>
      </c>
      <c r="K4798" s="139">
        <f t="shared" si="224"/>
        <v>12805537</v>
      </c>
    </row>
    <row r="4799" spans="2:11">
      <c r="B4799" s="137" t="s">
        <v>6853</v>
      </c>
      <c r="C4799" s="43" t="s">
        <v>1792</v>
      </c>
      <c r="D4799" s="46">
        <v>470</v>
      </c>
      <c r="E4799" s="24">
        <v>11755.229787234042</v>
      </c>
      <c r="F4799" s="19">
        <f t="shared" si="222"/>
        <v>5524958</v>
      </c>
      <c r="G4799" s="119">
        <v>4582.5</v>
      </c>
      <c r="H4799" s="26">
        <v>328.29372613202401</v>
      </c>
      <c r="I4799" s="115">
        <f t="shared" si="223"/>
        <v>1504406</v>
      </c>
      <c r="J4799" s="117">
        <v>2021</v>
      </c>
      <c r="K4799" s="139">
        <f t="shared" si="224"/>
        <v>7029364</v>
      </c>
    </row>
    <row r="4800" spans="2:11">
      <c r="B4800" s="137" t="s">
        <v>6854</v>
      </c>
      <c r="C4800" s="43" t="s">
        <v>1792</v>
      </c>
      <c r="D4800" s="46">
        <v>260</v>
      </c>
      <c r="E4800" s="24">
        <v>6110.5730769230768</v>
      </c>
      <c r="F4800" s="19">
        <f t="shared" si="222"/>
        <v>1588749</v>
      </c>
      <c r="G4800" s="119">
        <v>2535</v>
      </c>
      <c r="H4800" s="26">
        <v>312.07771203155818</v>
      </c>
      <c r="I4800" s="115">
        <f t="shared" si="223"/>
        <v>791117</v>
      </c>
      <c r="J4800" s="117">
        <v>2021</v>
      </c>
      <c r="K4800" s="139">
        <f t="shared" si="224"/>
        <v>2379866</v>
      </c>
    </row>
    <row r="4801" spans="2:11">
      <c r="B4801" s="137" t="s">
        <v>6855</v>
      </c>
      <c r="C4801" s="43" t="s">
        <v>1712</v>
      </c>
      <c r="D4801" s="46">
        <v>330</v>
      </c>
      <c r="E4801" s="24">
        <v>28119.478787878787</v>
      </c>
      <c r="F4801" s="19">
        <f t="shared" si="222"/>
        <v>9279428</v>
      </c>
      <c r="G4801" s="119">
        <v>7128</v>
      </c>
      <c r="H4801" s="26">
        <v>218.34371492704827</v>
      </c>
      <c r="I4801" s="115">
        <f t="shared" si="223"/>
        <v>1556354</v>
      </c>
      <c r="J4801" s="117">
        <v>2021</v>
      </c>
      <c r="K4801" s="139">
        <f t="shared" si="224"/>
        <v>10835782</v>
      </c>
    </row>
    <row r="4802" spans="2:11">
      <c r="B4802" s="137" t="s">
        <v>6856</v>
      </c>
      <c r="C4802" s="43" t="s">
        <v>1792</v>
      </c>
      <c r="D4802" s="46">
        <v>470</v>
      </c>
      <c r="E4802" s="24">
        <v>11755.229787234042</v>
      </c>
      <c r="F4802" s="19">
        <f t="shared" si="222"/>
        <v>5524958</v>
      </c>
      <c r="G4802" s="119">
        <v>4582.5</v>
      </c>
      <c r="H4802" s="26">
        <v>328.29372613202401</v>
      </c>
      <c r="I4802" s="115">
        <f t="shared" si="223"/>
        <v>1504406</v>
      </c>
      <c r="J4802" s="117">
        <v>2021</v>
      </c>
      <c r="K4802" s="139">
        <f t="shared" si="224"/>
        <v>7029364</v>
      </c>
    </row>
    <row r="4803" spans="2:11">
      <c r="B4803" s="137" t="s">
        <v>6857</v>
      </c>
      <c r="C4803" s="43" t="s">
        <v>1792</v>
      </c>
      <c r="D4803" s="46">
        <v>340</v>
      </c>
      <c r="E4803" s="24">
        <v>3465.2</v>
      </c>
      <c r="F4803" s="19">
        <f t="shared" si="222"/>
        <v>1178168</v>
      </c>
      <c r="G4803" s="119">
        <v>3315</v>
      </c>
      <c r="H4803" s="26">
        <v>237.04675716440423</v>
      </c>
      <c r="I4803" s="115">
        <f t="shared" si="223"/>
        <v>785810</v>
      </c>
      <c r="J4803" s="117">
        <v>2021</v>
      </c>
      <c r="K4803" s="139">
        <f t="shared" si="224"/>
        <v>1963978</v>
      </c>
    </row>
    <row r="4804" spans="2:11">
      <c r="B4804" s="137" t="s">
        <v>4134</v>
      </c>
      <c r="C4804" s="43" t="s">
        <v>3512</v>
      </c>
      <c r="D4804" s="46">
        <v>820</v>
      </c>
      <c r="E4804" s="24">
        <v>6388.0536585365853</v>
      </c>
      <c r="F4804" s="19">
        <f t="shared" si="222"/>
        <v>5238204</v>
      </c>
      <c r="G4804" s="119">
        <v>7995</v>
      </c>
      <c r="H4804" s="26">
        <v>602.2767979987492</v>
      </c>
      <c r="I4804" s="115">
        <f t="shared" si="223"/>
        <v>4815203</v>
      </c>
      <c r="J4804" s="117">
        <v>2021</v>
      </c>
      <c r="K4804" s="139">
        <f t="shared" si="224"/>
        <v>10053407</v>
      </c>
    </row>
    <row r="4805" spans="2:11">
      <c r="B4805" s="137" t="s">
        <v>6858</v>
      </c>
      <c r="C4805" s="43" t="s">
        <v>1792</v>
      </c>
      <c r="D4805" s="46">
        <v>260</v>
      </c>
      <c r="E4805" s="24">
        <v>6110.5730769230768</v>
      </c>
      <c r="F4805" s="19">
        <f t="shared" si="222"/>
        <v>1588749</v>
      </c>
      <c r="G4805" s="119">
        <v>2535</v>
      </c>
      <c r="H4805" s="26">
        <v>312.07771203155818</v>
      </c>
      <c r="I4805" s="115">
        <f t="shared" si="223"/>
        <v>791117</v>
      </c>
      <c r="J4805" s="117">
        <v>2021</v>
      </c>
      <c r="K4805" s="139">
        <f t="shared" si="224"/>
        <v>2379866</v>
      </c>
    </row>
    <row r="4806" spans="2:11">
      <c r="B4806" s="137" t="s">
        <v>6859</v>
      </c>
      <c r="C4806" s="43" t="s">
        <v>391</v>
      </c>
      <c r="D4806" s="46">
        <v>450</v>
      </c>
      <c r="E4806" s="24">
        <v>5082.695555555556</v>
      </c>
      <c r="F4806" s="19">
        <f t="shared" si="222"/>
        <v>2287213</v>
      </c>
      <c r="G4806" s="119">
        <v>4387.5</v>
      </c>
      <c r="H4806" s="26">
        <v>305.45048433048436</v>
      </c>
      <c r="I4806" s="115">
        <f t="shared" si="223"/>
        <v>1340164.0000000002</v>
      </c>
      <c r="J4806" s="117">
        <v>2021</v>
      </c>
      <c r="K4806" s="139">
        <f t="shared" si="224"/>
        <v>3627377</v>
      </c>
    </row>
    <row r="4807" spans="2:11">
      <c r="B4807" s="137" t="s">
        <v>6860</v>
      </c>
      <c r="C4807" s="43" t="s">
        <v>384</v>
      </c>
      <c r="D4807" s="46">
        <v>560</v>
      </c>
      <c r="E4807" s="24">
        <v>7843.9857142857145</v>
      </c>
      <c r="F4807" s="19">
        <f t="shared" si="222"/>
        <v>4392632</v>
      </c>
      <c r="G4807" s="119">
        <v>5460</v>
      </c>
      <c r="H4807" s="26">
        <v>319.25201465201468</v>
      </c>
      <c r="I4807" s="115">
        <f t="shared" si="223"/>
        <v>1743116.0000000002</v>
      </c>
      <c r="J4807" s="117">
        <v>2021</v>
      </c>
      <c r="K4807" s="139">
        <f t="shared" si="224"/>
        <v>6135748</v>
      </c>
    </row>
    <row r="4808" spans="2:11">
      <c r="B4808" s="137" t="s">
        <v>4135</v>
      </c>
      <c r="C4808" s="43" t="s">
        <v>3512</v>
      </c>
      <c r="D4808" s="46">
        <v>960</v>
      </c>
      <c r="E4808" s="24">
        <v>6388.0531250000004</v>
      </c>
      <c r="F4808" s="19">
        <f t="shared" si="222"/>
        <v>6132531</v>
      </c>
      <c r="G4808" s="119">
        <v>9360</v>
      </c>
      <c r="H4808" s="26">
        <v>602.27681623931619</v>
      </c>
      <c r="I4808" s="115">
        <f t="shared" si="223"/>
        <v>5637311</v>
      </c>
      <c r="J4808" s="117">
        <v>2021</v>
      </c>
      <c r="K4808" s="139">
        <f t="shared" si="224"/>
        <v>11769842</v>
      </c>
    </row>
    <row r="4809" spans="2:11">
      <c r="B4809" s="137" t="s">
        <v>6861</v>
      </c>
      <c r="C4809" s="43" t="s">
        <v>391</v>
      </c>
      <c r="D4809" s="46">
        <v>190</v>
      </c>
      <c r="E4809" s="24">
        <v>4193.9947368421053</v>
      </c>
      <c r="F4809" s="19">
        <f t="shared" si="222"/>
        <v>796859</v>
      </c>
      <c r="G4809" s="119">
        <v>1852.5</v>
      </c>
      <c r="H4809" s="26">
        <v>436.86963562753039</v>
      </c>
      <c r="I4809" s="115">
        <f t="shared" si="223"/>
        <v>809301</v>
      </c>
      <c r="J4809" s="117">
        <v>2021</v>
      </c>
      <c r="K4809" s="139">
        <f t="shared" si="224"/>
        <v>1606160</v>
      </c>
    </row>
    <row r="4810" spans="2:11">
      <c r="B4810" s="137" t="s">
        <v>6862</v>
      </c>
      <c r="C4810" s="43" t="s">
        <v>400</v>
      </c>
      <c r="D4810" s="46">
        <v>110</v>
      </c>
      <c r="E4810" s="24">
        <v>7244.6272727272726</v>
      </c>
      <c r="F4810" s="19">
        <f t="shared" si="222"/>
        <v>796909</v>
      </c>
      <c r="G4810" s="119">
        <v>1072.5</v>
      </c>
      <c r="H4810" s="26">
        <v>592.86806526806527</v>
      </c>
      <c r="I4810" s="115">
        <f t="shared" si="223"/>
        <v>635851</v>
      </c>
      <c r="J4810" s="117">
        <v>2021</v>
      </c>
      <c r="K4810" s="139">
        <f t="shared" si="224"/>
        <v>1432760</v>
      </c>
    </row>
    <row r="4811" spans="2:11">
      <c r="B4811" s="137" t="s">
        <v>6863</v>
      </c>
      <c r="C4811" s="43" t="s">
        <v>391</v>
      </c>
      <c r="D4811" s="46">
        <v>220</v>
      </c>
      <c r="E4811" s="24">
        <v>3139.0136363636366</v>
      </c>
      <c r="F4811" s="19">
        <f t="shared" si="222"/>
        <v>690583</v>
      </c>
      <c r="G4811" s="119">
        <v>2145</v>
      </c>
      <c r="H4811" s="26">
        <v>294.83682983682985</v>
      </c>
      <c r="I4811" s="115">
        <f t="shared" si="223"/>
        <v>632425</v>
      </c>
      <c r="J4811" s="117">
        <v>2021</v>
      </c>
      <c r="K4811" s="139">
        <f t="shared" si="224"/>
        <v>1323008</v>
      </c>
    </row>
    <row r="4812" spans="2:11">
      <c r="B4812" s="137" t="s">
        <v>6864</v>
      </c>
      <c r="C4812" s="43" t="s">
        <v>391</v>
      </c>
      <c r="D4812" s="46">
        <v>210</v>
      </c>
      <c r="E4812" s="24">
        <v>5658.2666666666664</v>
      </c>
      <c r="F4812" s="19">
        <f t="shared" ref="F4812:F4875" si="225">IFERROR(D4812*E4812,0)</f>
        <v>1188236</v>
      </c>
      <c r="G4812" s="119">
        <v>2047.5</v>
      </c>
      <c r="H4812" s="26">
        <v>389.04322344322344</v>
      </c>
      <c r="I4812" s="115">
        <f t="shared" ref="I4812:I4875" si="226">IFERROR(G4812*H4812,"")</f>
        <v>796566</v>
      </c>
      <c r="J4812" s="117">
        <v>2021</v>
      </c>
      <c r="K4812" s="139">
        <f t="shared" ref="K4812:K4875" si="227">IFERROR(ROUND((F4812+I4812),0),0)</f>
        <v>1984802</v>
      </c>
    </row>
    <row r="4813" spans="2:11">
      <c r="B4813" s="137" t="s">
        <v>6865</v>
      </c>
      <c r="C4813" s="43" t="s">
        <v>391</v>
      </c>
      <c r="D4813" s="46">
        <v>150</v>
      </c>
      <c r="E4813" s="24">
        <v>2739.14</v>
      </c>
      <c r="F4813" s="19">
        <f t="shared" si="225"/>
        <v>410871</v>
      </c>
      <c r="G4813" s="119">
        <v>1462.5</v>
      </c>
      <c r="H4813" s="26">
        <v>305.98358974358973</v>
      </c>
      <c r="I4813" s="115">
        <f t="shared" si="226"/>
        <v>447501</v>
      </c>
      <c r="J4813" s="117">
        <v>2021</v>
      </c>
      <c r="K4813" s="139">
        <f t="shared" si="227"/>
        <v>858372</v>
      </c>
    </row>
    <row r="4814" spans="2:11">
      <c r="B4814" s="137" t="s">
        <v>6866</v>
      </c>
      <c r="C4814" s="43" t="s">
        <v>402</v>
      </c>
      <c r="D4814" s="46">
        <v>780</v>
      </c>
      <c r="E4814" s="24">
        <v>5438.1102564102566</v>
      </c>
      <c r="F4814" s="19">
        <f t="shared" si="225"/>
        <v>4241726</v>
      </c>
      <c r="G4814" s="119">
        <v>7605</v>
      </c>
      <c r="H4814" s="26">
        <v>118.36541748849442</v>
      </c>
      <c r="I4814" s="115">
        <f t="shared" si="226"/>
        <v>900169</v>
      </c>
      <c r="J4814" s="117">
        <v>2021</v>
      </c>
      <c r="K4814" s="139">
        <f t="shared" si="227"/>
        <v>5141895</v>
      </c>
    </row>
    <row r="4815" spans="2:11">
      <c r="B4815" s="137" t="s">
        <v>6867</v>
      </c>
      <c r="C4815" s="43" t="s">
        <v>384</v>
      </c>
      <c r="D4815" s="46">
        <v>200</v>
      </c>
      <c r="E4815" s="24">
        <v>4668.4949999999999</v>
      </c>
      <c r="F4815" s="19">
        <f t="shared" si="225"/>
        <v>933699</v>
      </c>
      <c r="G4815" s="119">
        <v>1950</v>
      </c>
      <c r="H4815" s="26">
        <v>478.64923076923077</v>
      </c>
      <c r="I4815" s="115">
        <f t="shared" si="226"/>
        <v>933366</v>
      </c>
      <c r="J4815" s="117">
        <v>2021</v>
      </c>
      <c r="K4815" s="139">
        <f t="shared" si="227"/>
        <v>1867065</v>
      </c>
    </row>
    <row r="4816" spans="2:11">
      <c r="B4816" s="137" t="s">
        <v>6868</v>
      </c>
      <c r="C4816" s="43" t="s">
        <v>1815</v>
      </c>
      <c r="D4816" s="46">
        <v>110</v>
      </c>
      <c r="E4816" s="24">
        <v>2714.6272727272726</v>
      </c>
      <c r="F4816" s="19">
        <f t="shared" si="225"/>
        <v>298609</v>
      </c>
      <c r="G4816" s="119">
        <v>1072.5</v>
      </c>
      <c r="H4816" s="26">
        <v>295.07599067599068</v>
      </c>
      <c r="I4816" s="115">
        <f t="shared" si="226"/>
        <v>316469</v>
      </c>
      <c r="J4816" s="117">
        <v>2021</v>
      </c>
      <c r="K4816" s="139">
        <f t="shared" si="227"/>
        <v>615078</v>
      </c>
    </row>
    <row r="4817" spans="2:11">
      <c r="B4817" s="137" t="s">
        <v>6869</v>
      </c>
      <c r="C4817" s="43" t="s">
        <v>384</v>
      </c>
      <c r="D4817" s="46">
        <v>90</v>
      </c>
      <c r="E4817" s="24">
        <v>2722.4333333333334</v>
      </c>
      <c r="F4817" s="19">
        <f t="shared" si="225"/>
        <v>245019</v>
      </c>
      <c r="G4817" s="119">
        <v>877.5</v>
      </c>
      <c r="H4817" s="26">
        <v>488.80683760683763</v>
      </c>
      <c r="I4817" s="115">
        <f t="shared" si="226"/>
        <v>428928</v>
      </c>
      <c r="J4817" s="117">
        <v>2021</v>
      </c>
      <c r="K4817" s="139">
        <f t="shared" si="227"/>
        <v>673947</v>
      </c>
    </row>
    <row r="4818" spans="2:11">
      <c r="B4818" s="137" t="s">
        <v>6870</v>
      </c>
      <c r="C4818" s="43" t="s">
        <v>1817</v>
      </c>
      <c r="D4818" s="46">
        <v>290</v>
      </c>
      <c r="E4818" s="24">
        <v>2359.5586206896551</v>
      </c>
      <c r="F4818" s="19">
        <f t="shared" si="225"/>
        <v>684272</v>
      </c>
      <c r="G4818" s="119">
        <v>2827.5</v>
      </c>
      <c r="H4818" s="26">
        <v>273.30893015030944</v>
      </c>
      <c r="I4818" s="115">
        <f t="shared" si="226"/>
        <v>772780.99999999988</v>
      </c>
      <c r="J4818" s="117">
        <v>2021</v>
      </c>
      <c r="K4818" s="139">
        <f t="shared" si="227"/>
        <v>1457053</v>
      </c>
    </row>
    <row r="4819" spans="2:11">
      <c r="B4819" s="137" t="s">
        <v>6871</v>
      </c>
      <c r="C4819" s="43" t="s">
        <v>1818</v>
      </c>
      <c r="D4819" s="46">
        <v>100</v>
      </c>
      <c r="E4819" s="24">
        <v>2071.11</v>
      </c>
      <c r="F4819" s="19">
        <f t="shared" si="225"/>
        <v>207111</v>
      </c>
      <c r="G4819" s="119">
        <v>975</v>
      </c>
      <c r="H4819" s="26">
        <v>254.44</v>
      </c>
      <c r="I4819" s="115">
        <f t="shared" si="226"/>
        <v>248079</v>
      </c>
      <c r="J4819" s="117">
        <v>2021</v>
      </c>
      <c r="K4819" s="139">
        <f t="shared" si="227"/>
        <v>455190</v>
      </c>
    </row>
    <row r="4820" spans="2:11">
      <c r="B4820" s="137" t="s">
        <v>6872</v>
      </c>
      <c r="C4820" s="43" t="s">
        <v>1818</v>
      </c>
      <c r="D4820" s="46">
        <v>300</v>
      </c>
      <c r="E4820" s="24">
        <v>6431.7733333333335</v>
      </c>
      <c r="F4820" s="19">
        <f t="shared" si="225"/>
        <v>1929532</v>
      </c>
      <c r="G4820" s="119">
        <v>2925</v>
      </c>
      <c r="H4820" s="26">
        <v>252.32786324786323</v>
      </c>
      <c r="I4820" s="115">
        <f t="shared" si="226"/>
        <v>738059</v>
      </c>
      <c r="J4820" s="117">
        <v>2021</v>
      </c>
      <c r="K4820" s="139">
        <f t="shared" si="227"/>
        <v>2667591</v>
      </c>
    </row>
    <row r="4821" spans="2:11">
      <c r="B4821" s="137" t="s">
        <v>6873</v>
      </c>
      <c r="C4821" s="43" t="s">
        <v>384</v>
      </c>
      <c r="D4821" s="46">
        <v>260</v>
      </c>
      <c r="E4821" s="24">
        <v>14173.865384615385</v>
      </c>
      <c r="F4821" s="19">
        <f t="shared" si="225"/>
        <v>3685205</v>
      </c>
      <c r="G4821" s="119">
        <v>2535</v>
      </c>
      <c r="H4821" s="26">
        <v>289.89349112426038</v>
      </c>
      <c r="I4821" s="115">
        <f t="shared" si="226"/>
        <v>734880.00000000012</v>
      </c>
      <c r="J4821" s="117">
        <v>2021</v>
      </c>
      <c r="K4821" s="139">
        <f t="shared" si="227"/>
        <v>4420085</v>
      </c>
    </row>
    <row r="4822" spans="2:11">
      <c r="B4822" s="137" t="s">
        <v>6874</v>
      </c>
      <c r="C4822" s="43" t="s">
        <v>389</v>
      </c>
      <c r="D4822" s="46">
        <v>260</v>
      </c>
      <c r="E4822" s="24">
        <v>4050.1423076923079</v>
      </c>
      <c r="F4822" s="19">
        <f t="shared" si="225"/>
        <v>1053037</v>
      </c>
      <c r="G4822" s="119">
        <v>2535</v>
      </c>
      <c r="H4822" s="26">
        <v>283.99605522682447</v>
      </c>
      <c r="I4822" s="115">
        <f t="shared" si="226"/>
        <v>719930</v>
      </c>
      <c r="J4822" s="117">
        <v>2021</v>
      </c>
      <c r="K4822" s="139">
        <f t="shared" si="227"/>
        <v>1772967</v>
      </c>
    </row>
    <row r="4823" spans="2:11">
      <c r="B4823" s="137" t="s">
        <v>6875</v>
      </c>
      <c r="C4823" s="43" t="s">
        <v>1818</v>
      </c>
      <c r="D4823" s="46">
        <v>90</v>
      </c>
      <c r="E4823" s="24">
        <v>5669.4666666666662</v>
      </c>
      <c r="F4823" s="19">
        <f t="shared" si="225"/>
        <v>510251.99999999994</v>
      </c>
      <c r="G4823" s="119">
        <v>877.5</v>
      </c>
      <c r="H4823" s="26">
        <v>364.85356125356128</v>
      </c>
      <c r="I4823" s="115">
        <f t="shared" si="226"/>
        <v>320159</v>
      </c>
      <c r="J4823" s="117">
        <v>2021</v>
      </c>
      <c r="K4823" s="139">
        <f t="shared" si="227"/>
        <v>830411</v>
      </c>
    </row>
    <row r="4824" spans="2:11">
      <c r="B4824" s="137" t="s">
        <v>6876</v>
      </c>
      <c r="C4824" s="43" t="s">
        <v>389</v>
      </c>
      <c r="D4824" s="46">
        <v>190</v>
      </c>
      <c r="E4824" s="24">
        <v>11411.268421052631</v>
      </c>
      <c r="F4824" s="19">
        <f t="shared" si="225"/>
        <v>2168141</v>
      </c>
      <c r="G4824" s="119">
        <v>1852.5</v>
      </c>
      <c r="H4824" s="26">
        <v>404.71147098515519</v>
      </c>
      <c r="I4824" s="115">
        <f t="shared" si="226"/>
        <v>749728</v>
      </c>
      <c r="J4824" s="117">
        <v>2021</v>
      </c>
      <c r="K4824" s="139">
        <f t="shared" si="227"/>
        <v>2917869</v>
      </c>
    </row>
    <row r="4825" spans="2:11">
      <c r="B4825" s="137" t="s">
        <v>6877</v>
      </c>
      <c r="C4825" s="43" t="s">
        <v>1818</v>
      </c>
      <c r="D4825" s="46">
        <v>620</v>
      </c>
      <c r="E4825" s="24">
        <v>8716.293548387097</v>
      </c>
      <c r="F4825" s="19">
        <f t="shared" si="225"/>
        <v>5404102</v>
      </c>
      <c r="G4825" s="119">
        <v>6045</v>
      </c>
      <c r="H4825" s="26">
        <v>175.49197684036395</v>
      </c>
      <c r="I4825" s="115">
        <f t="shared" si="226"/>
        <v>1060849</v>
      </c>
      <c r="J4825" s="117">
        <v>2021</v>
      </c>
      <c r="K4825" s="139">
        <f t="shared" si="227"/>
        <v>6464951</v>
      </c>
    </row>
    <row r="4826" spans="2:11">
      <c r="B4826" s="137" t="s">
        <v>6878</v>
      </c>
      <c r="C4826" s="43" t="s">
        <v>1818</v>
      </c>
      <c r="D4826" s="46">
        <v>310</v>
      </c>
      <c r="E4826" s="24">
        <v>8756.8258064516122</v>
      </c>
      <c r="F4826" s="19">
        <f t="shared" si="225"/>
        <v>2714616</v>
      </c>
      <c r="G4826" s="119">
        <v>3022.5</v>
      </c>
      <c r="H4826" s="26">
        <v>213.97452440033086</v>
      </c>
      <c r="I4826" s="115">
        <f t="shared" si="226"/>
        <v>646738</v>
      </c>
      <c r="J4826" s="117">
        <v>2021</v>
      </c>
      <c r="K4826" s="139">
        <f t="shared" si="227"/>
        <v>3361354</v>
      </c>
    </row>
    <row r="4827" spans="2:11">
      <c r="B4827" s="137" t="s">
        <v>6879</v>
      </c>
      <c r="C4827" s="43" t="s">
        <v>1818</v>
      </c>
      <c r="D4827" s="46">
        <v>300</v>
      </c>
      <c r="E4827" s="24">
        <v>6431.7733333333335</v>
      </c>
      <c r="F4827" s="19">
        <f t="shared" si="225"/>
        <v>1929532</v>
      </c>
      <c r="G4827" s="119">
        <v>2925</v>
      </c>
      <c r="H4827" s="26">
        <v>252.32786324786323</v>
      </c>
      <c r="I4827" s="115">
        <f t="shared" si="226"/>
        <v>738059</v>
      </c>
      <c r="J4827" s="117">
        <v>2021</v>
      </c>
      <c r="K4827" s="139">
        <f t="shared" si="227"/>
        <v>2667591</v>
      </c>
    </row>
    <row r="4828" spans="2:11">
      <c r="B4828" s="137" t="s">
        <v>6880</v>
      </c>
      <c r="C4828" s="43" t="s">
        <v>1818</v>
      </c>
      <c r="D4828" s="46">
        <v>620</v>
      </c>
      <c r="E4828" s="24">
        <v>8716.293548387097</v>
      </c>
      <c r="F4828" s="19">
        <f t="shared" si="225"/>
        <v>5404102</v>
      </c>
      <c r="G4828" s="119">
        <v>6045</v>
      </c>
      <c r="H4828" s="26">
        <v>175.49197684036395</v>
      </c>
      <c r="I4828" s="115">
        <f t="shared" si="226"/>
        <v>1060849</v>
      </c>
      <c r="J4828" s="117">
        <v>2021</v>
      </c>
      <c r="K4828" s="139">
        <f t="shared" si="227"/>
        <v>6464951</v>
      </c>
    </row>
    <row r="4829" spans="2:11">
      <c r="B4829" s="137" t="s">
        <v>6881</v>
      </c>
      <c r="C4829" s="43" t="s">
        <v>387</v>
      </c>
      <c r="D4829" s="46">
        <v>220</v>
      </c>
      <c r="E4829" s="24">
        <v>6175.8909090909092</v>
      </c>
      <c r="F4829" s="19">
        <f t="shared" si="225"/>
        <v>1358696</v>
      </c>
      <c r="G4829" s="119">
        <v>2145</v>
      </c>
      <c r="H4829" s="26">
        <v>259.78508158508157</v>
      </c>
      <c r="I4829" s="115">
        <f t="shared" si="226"/>
        <v>557239</v>
      </c>
      <c r="J4829" s="117">
        <v>2021</v>
      </c>
      <c r="K4829" s="139">
        <f t="shared" si="227"/>
        <v>1915935</v>
      </c>
    </row>
    <row r="4830" spans="2:11">
      <c r="B4830" s="137" t="s">
        <v>6882</v>
      </c>
      <c r="C4830" s="43" t="s">
        <v>389</v>
      </c>
      <c r="D4830" s="46">
        <v>220</v>
      </c>
      <c r="E4830" s="24">
        <v>5280.2363636363634</v>
      </c>
      <c r="F4830" s="19">
        <f t="shared" si="225"/>
        <v>1161652</v>
      </c>
      <c r="G4830" s="119">
        <v>2145</v>
      </c>
      <c r="H4830" s="26">
        <v>243.73146853146852</v>
      </c>
      <c r="I4830" s="115">
        <f t="shared" si="226"/>
        <v>522804</v>
      </c>
      <c r="J4830" s="117">
        <v>2021</v>
      </c>
      <c r="K4830" s="139">
        <f t="shared" si="227"/>
        <v>1684456</v>
      </c>
    </row>
    <row r="4831" spans="2:11">
      <c r="B4831" s="137" t="s">
        <v>6883</v>
      </c>
      <c r="C4831" s="43" t="s">
        <v>389</v>
      </c>
      <c r="D4831" s="46">
        <v>270</v>
      </c>
      <c r="E4831" s="24">
        <v>7256.2444444444445</v>
      </c>
      <c r="F4831" s="19">
        <f t="shared" si="225"/>
        <v>1959186</v>
      </c>
      <c r="G4831" s="119">
        <v>2632.5</v>
      </c>
      <c r="H4831" s="26">
        <v>229.81690408357076</v>
      </c>
      <c r="I4831" s="115">
        <f t="shared" si="226"/>
        <v>604993</v>
      </c>
      <c r="J4831" s="117">
        <v>2021</v>
      </c>
      <c r="K4831" s="139">
        <f t="shared" si="227"/>
        <v>2564179</v>
      </c>
    </row>
    <row r="4832" spans="2:11">
      <c r="B4832" s="137" t="s">
        <v>6884</v>
      </c>
      <c r="C4832" s="43" t="s">
        <v>384</v>
      </c>
      <c r="D4832" s="46">
        <v>260</v>
      </c>
      <c r="E4832" s="24">
        <v>14173.865384615385</v>
      </c>
      <c r="F4832" s="19">
        <f t="shared" si="225"/>
        <v>3685205</v>
      </c>
      <c r="G4832" s="119">
        <v>2535</v>
      </c>
      <c r="H4832" s="26">
        <v>289.89349112426038</v>
      </c>
      <c r="I4832" s="115">
        <f t="shared" si="226"/>
        <v>734880.00000000012</v>
      </c>
      <c r="J4832" s="117">
        <v>2021</v>
      </c>
      <c r="K4832" s="139">
        <f t="shared" si="227"/>
        <v>4420085</v>
      </c>
    </row>
    <row r="4833" spans="2:11">
      <c r="B4833" s="137" t="s">
        <v>6885</v>
      </c>
      <c r="C4833" s="43" t="s">
        <v>384</v>
      </c>
      <c r="D4833" s="46">
        <v>200</v>
      </c>
      <c r="E4833" s="24">
        <v>32506.755000000001</v>
      </c>
      <c r="F4833" s="19">
        <f t="shared" si="225"/>
        <v>6501351</v>
      </c>
      <c r="G4833" s="119">
        <v>1950</v>
      </c>
      <c r="H4833" s="26">
        <v>585.15487179487184</v>
      </c>
      <c r="I4833" s="115">
        <f t="shared" si="226"/>
        <v>1141052</v>
      </c>
      <c r="J4833" s="117">
        <v>2021</v>
      </c>
      <c r="K4833" s="139">
        <f t="shared" si="227"/>
        <v>7642403</v>
      </c>
    </row>
    <row r="4834" spans="2:11">
      <c r="B4834" s="137" t="s">
        <v>6886</v>
      </c>
      <c r="C4834" s="43" t="s">
        <v>389</v>
      </c>
      <c r="D4834" s="46">
        <v>190</v>
      </c>
      <c r="E4834" s="24">
        <v>11411.268421052631</v>
      </c>
      <c r="F4834" s="19">
        <f t="shared" si="225"/>
        <v>2168141</v>
      </c>
      <c r="G4834" s="119">
        <v>1852.5</v>
      </c>
      <c r="H4834" s="26">
        <v>404.71147098515519</v>
      </c>
      <c r="I4834" s="115">
        <f t="shared" si="226"/>
        <v>749728</v>
      </c>
      <c r="J4834" s="117">
        <v>2021</v>
      </c>
      <c r="K4834" s="139">
        <f t="shared" si="227"/>
        <v>2917869</v>
      </c>
    </row>
    <row r="4835" spans="2:11">
      <c r="B4835" s="137" t="s">
        <v>6887</v>
      </c>
      <c r="C4835" s="43" t="s">
        <v>389</v>
      </c>
      <c r="D4835" s="46">
        <v>270</v>
      </c>
      <c r="E4835" s="24">
        <v>7256.2444444444445</v>
      </c>
      <c r="F4835" s="19">
        <f t="shared" si="225"/>
        <v>1959186</v>
      </c>
      <c r="G4835" s="119">
        <v>2632.5</v>
      </c>
      <c r="H4835" s="26">
        <v>229.81690408357076</v>
      </c>
      <c r="I4835" s="115">
        <f t="shared" si="226"/>
        <v>604993</v>
      </c>
      <c r="J4835" s="117">
        <v>2021</v>
      </c>
      <c r="K4835" s="139">
        <f t="shared" si="227"/>
        <v>2564179</v>
      </c>
    </row>
    <row r="4836" spans="2:11">
      <c r="B4836" s="137" t="s">
        <v>6888</v>
      </c>
      <c r="C4836" s="43" t="s">
        <v>387</v>
      </c>
      <c r="D4836" s="46">
        <v>310</v>
      </c>
      <c r="E4836" s="24">
        <v>5887.4</v>
      </c>
      <c r="F4836" s="19">
        <f t="shared" si="225"/>
        <v>1825094</v>
      </c>
      <c r="G4836" s="119">
        <v>3022.5</v>
      </c>
      <c r="H4836" s="26">
        <v>209.24433416046318</v>
      </c>
      <c r="I4836" s="115">
        <f t="shared" si="226"/>
        <v>632441</v>
      </c>
      <c r="J4836" s="117">
        <v>2021</v>
      </c>
      <c r="K4836" s="139">
        <f t="shared" si="227"/>
        <v>2457535</v>
      </c>
    </row>
    <row r="4837" spans="2:11">
      <c r="B4837" s="137" t="s">
        <v>6889</v>
      </c>
      <c r="C4837" s="43" t="s">
        <v>461</v>
      </c>
      <c r="D4837" s="46">
        <v>70</v>
      </c>
      <c r="E4837" s="24">
        <v>2141.542857142857</v>
      </c>
      <c r="F4837" s="19">
        <f t="shared" si="225"/>
        <v>149908</v>
      </c>
      <c r="G4837" s="119">
        <v>682.5</v>
      </c>
      <c r="H4837" s="26">
        <v>210.26666666666668</v>
      </c>
      <c r="I4837" s="115">
        <f t="shared" si="226"/>
        <v>143507</v>
      </c>
      <c r="J4837" s="117">
        <v>2021</v>
      </c>
      <c r="K4837" s="139">
        <f t="shared" si="227"/>
        <v>293415</v>
      </c>
    </row>
    <row r="4838" spans="2:11">
      <c r="B4838" s="137" t="s">
        <v>6890</v>
      </c>
      <c r="C4838" s="43" t="s">
        <v>461</v>
      </c>
      <c r="D4838" s="46">
        <v>300</v>
      </c>
      <c r="E4838" s="24">
        <v>6241.1066666666666</v>
      </c>
      <c r="F4838" s="19">
        <f t="shared" si="225"/>
        <v>1872332</v>
      </c>
      <c r="G4838" s="119">
        <v>2925</v>
      </c>
      <c r="H4838" s="26">
        <v>289.12512820512819</v>
      </c>
      <c r="I4838" s="115">
        <f t="shared" si="226"/>
        <v>845691</v>
      </c>
      <c r="J4838" s="117">
        <v>2021</v>
      </c>
      <c r="K4838" s="139">
        <f t="shared" si="227"/>
        <v>2718023</v>
      </c>
    </row>
    <row r="4839" spans="2:11">
      <c r="B4839" s="137" t="s">
        <v>6891</v>
      </c>
      <c r="C4839" s="43" t="s">
        <v>461</v>
      </c>
      <c r="D4839" s="46">
        <v>70</v>
      </c>
      <c r="E4839" s="24">
        <v>2141.542857142857</v>
      </c>
      <c r="F4839" s="19">
        <f t="shared" si="225"/>
        <v>149908</v>
      </c>
      <c r="G4839" s="119">
        <v>682.5</v>
      </c>
      <c r="H4839" s="26">
        <v>210.26666666666668</v>
      </c>
      <c r="I4839" s="115">
        <f t="shared" si="226"/>
        <v>143507</v>
      </c>
      <c r="J4839" s="117">
        <v>2021</v>
      </c>
      <c r="K4839" s="139">
        <f t="shared" si="227"/>
        <v>293415</v>
      </c>
    </row>
    <row r="4840" spans="2:11">
      <c r="B4840" s="137" t="s">
        <v>6892</v>
      </c>
      <c r="C4840" s="43" t="s">
        <v>459</v>
      </c>
      <c r="D4840" s="46">
        <v>70</v>
      </c>
      <c r="E4840" s="24">
        <v>16727.157142857144</v>
      </c>
      <c r="F4840" s="19">
        <f t="shared" si="225"/>
        <v>1170901</v>
      </c>
      <c r="G4840" s="119">
        <v>1673</v>
      </c>
      <c r="H4840" s="26">
        <v>426.17154811715483</v>
      </c>
      <c r="I4840" s="115">
        <f t="shared" si="226"/>
        <v>712985</v>
      </c>
      <c r="J4840" s="117">
        <v>2021</v>
      </c>
      <c r="K4840" s="139">
        <f t="shared" si="227"/>
        <v>1883886</v>
      </c>
    </row>
    <row r="4841" spans="2:11">
      <c r="B4841" s="137" t="s">
        <v>6893</v>
      </c>
      <c r="C4841" s="43" t="s">
        <v>459</v>
      </c>
      <c r="D4841" s="46">
        <v>450</v>
      </c>
      <c r="E4841" s="24">
        <v>9371.8244444444445</v>
      </c>
      <c r="F4841" s="19">
        <f t="shared" si="225"/>
        <v>4217321</v>
      </c>
      <c r="G4841" s="119">
        <v>10755</v>
      </c>
      <c r="H4841" s="26">
        <v>146.36438865643888</v>
      </c>
      <c r="I4841" s="115">
        <f t="shared" si="226"/>
        <v>1574149.0000000002</v>
      </c>
      <c r="J4841" s="117">
        <v>2021</v>
      </c>
      <c r="K4841" s="139">
        <f t="shared" si="227"/>
        <v>5791470</v>
      </c>
    </row>
    <row r="4842" spans="2:11">
      <c r="B4842" s="137" t="s">
        <v>6894</v>
      </c>
      <c r="C4842" s="43" t="s">
        <v>389</v>
      </c>
      <c r="D4842" s="46">
        <v>380</v>
      </c>
      <c r="E4842" s="24">
        <v>5642.1947368421052</v>
      </c>
      <c r="F4842" s="19">
        <f t="shared" si="225"/>
        <v>2144034</v>
      </c>
      <c r="G4842" s="119">
        <v>9082</v>
      </c>
      <c r="H4842" s="26">
        <v>106.03523452983924</v>
      </c>
      <c r="I4842" s="115">
        <f t="shared" si="226"/>
        <v>963012</v>
      </c>
      <c r="J4842" s="117">
        <v>2021</v>
      </c>
      <c r="K4842" s="139">
        <f t="shared" si="227"/>
        <v>3107046</v>
      </c>
    </row>
    <row r="4843" spans="2:11">
      <c r="B4843" s="137" t="s">
        <v>6895</v>
      </c>
      <c r="C4843" s="43" t="s">
        <v>459</v>
      </c>
      <c r="D4843" s="46">
        <v>70</v>
      </c>
      <c r="E4843" s="24">
        <v>16727.157142857144</v>
      </c>
      <c r="F4843" s="19">
        <f t="shared" si="225"/>
        <v>1170901</v>
      </c>
      <c r="G4843" s="119">
        <v>1673</v>
      </c>
      <c r="H4843" s="26">
        <v>426.17154811715483</v>
      </c>
      <c r="I4843" s="115">
        <f t="shared" si="226"/>
        <v>712985</v>
      </c>
      <c r="J4843" s="117">
        <v>2021</v>
      </c>
      <c r="K4843" s="139">
        <f t="shared" si="227"/>
        <v>1883886</v>
      </c>
    </row>
    <row r="4844" spans="2:11">
      <c r="B4844" s="137" t="s">
        <v>6896</v>
      </c>
      <c r="C4844" s="43" t="s">
        <v>1818</v>
      </c>
      <c r="D4844" s="46">
        <v>110</v>
      </c>
      <c r="E4844" s="24">
        <v>10705.654545454545</v>
      </c>
      <c r="F4844" s="19">
        <f t="shared" si="225"/>
        <v>1177622</v>
      </c>
      <c r="G4844" s="119">
        <v>1072.5</v>
      </c>
      <c r="H4844" s="26">
        <v>330.75710955710957</v>
      </c>
      <c r="I4844" s="115">
        <f t="shared" si="226"/>
        <v>354737</v>
      </c>
      <c r="J4844" s="117">
        <v>2021</v>
      </c>
      <c r="K4844" s="139">
        <f t="shared" si="227"/>
        <v>1532359</v>
      </c>
    </row>
    <row r="4845" spans="2:11">
      <c r="B4845" s="137" t="s">
        <v>6897</v>
      </c>
      <c r="C4845" s="43" t="s">
        <v>1818</v>
      </c>
      <c r="D4845" s="46">
        <v>310</v>
      </c>
      <c r="E4845" s="24">
        <v>8756.8258064516122</v>
      </c>
      <c r="F4845" s="19">
        <f t="shared" si="225"/>
        <v>2714616</v>
      </c>
      <c r="G4845" s="119">
        <v>3022.5</v>
      </c>
      <c r="H4845" s="26">
        <v>213.97452440033086</v>
      </c>
      <c r="I4845" s="115">
        <f t="shared" si="226"/>
        <v>646738</v>
      </c>
      <c r="J4845" s="117">
        <v>2021</v>
      </c>
      <c r="K4845" s="139">
        <f t="shared" si="227"/>
        <v>3361354</v>
      </c>
    </row>
    <row r="4846" spans="2:11">
      <c r="B4846" s="137" t="s">
        <v>6898</v>
      </c>
      <c r="C4846" s="43" t="s">
        <v>377</v>
      </c>
      <c r="D4846" s="46">
        <v>200</v>
      </c>
      <c r="E4846" s="24">
        <v>7568.09</v>
      </c>
      <c r="F4846" s="19">
        <f t="shared" si="225"/>
        <v>1513618</v>
      </c>
      <c r="G4846" s="119">
        <v>1950</v>
      </c>
      <c r="H4846" s="26">
        <v>478.28153846153845</v>
      </c>
      <c r="I4846" s="115">
        <f t="shared" si="226"/>
        <v>932649</v>
      </c>
      <c r="J4846" s="117">
        <v>2021</v>
      </c>
      <c r="K4846" s="139">
        <f t="shared" si="227"/>
        <v>2446267</v>
      </c>
    </row>
    <row r="4847" spans="2:11">
      <c r="B4847" s="137" t="s">
        <v>6899</v>
      </c>
      <c r="C4847" s="43" t="s">
        <v>416</v>
      </c>
      <c r="D4847" s="46">
        <v>260</v>
      </c>
      <c r="E4847" s="24">
        <v>5893.5538461538463</v>
      </c>
      <c r="F4847" s="19">
        <f t="shared" si="225"/>
        <v>1532324</v>
      </c>
      <c r="G4847" s="119">
        <v>2535</v>
      </c>
      <c r="H4847" s="26">
        <v>225.49388560157792</v>
      </c>
      <c r="I4847" s="115">
        <f t="shared" si="226"/>
        <v>571627</v>
      </c>
      <c r="J4847" s="117">
        <v>2021</v>
      </c>
      <c r="K4847" s="139">
        <f t="shared" si="227"/>
        <v>2103951</v>
      </c>
    </row>
    <row r="4848" spans="2:11">
      <c r="B4848" s="137" t="s">
        <v>6900</v>
      </c>
      <c r="C4848" s="43" t="s">
        <v>377</v>
      </c>
      <c r="D4848" s="46">
        <v>130</v>
      </c>
      <c r="E4848" s="24">
        <v>4147.9307692307693</v>
      </c>
      <c r="F4848" s="19">
        <f t="shared" si="225"/>
        <v>539231</v>
      </c>
      <c r="G4848" s="119">
        <v>1267.5</v>
      </c>
      <c r="H4848" s="26">
        <v>611.49664694280079</v>
      </c>
      <c r="I4848" s="115">
        <f t="shared" si="226"/>
        <v>775072</v>
      </c>
      <c r="J4848" s="117">
        <v>2021</v>
      </c>
      <c r="K4848" s="139">
        <f t="shared" si="227"/>
        <v>1314303</v>
      </c>
    </row>
    <row r="4849" spans="2:11">
      <c r="B4849" s="137" t="s">
        <v>6901</v>
      </c>
      <c r="C4849" s="43" t="s">
        <v>416</v>
      </c>
      <c r="D4849" s="46">
        <v>730</v>
      </c>
      <c r="E4849" s="24">
        <v>1541.2684931506849</v>
      </c>
      <c r="F4849" s="19">
        <f t="shared" si="225"/>
        <v>1125126</v>
      </c>
      <c r="G4849" s="119">
        <v>7117.5</v>
      </c>
      <c r="H4849" s="26">
        <v>80.312890762205825</v>
      </c>
      <c r="I4849" s="115">
        <f t="shared" si="226"/>
        <v>571627</v>
      </c>
      <c r="J4849" s="117">
        <v>2021</v>
      </c>
      <c r="K4849" s="139">
        <f t="shared" si="227"/>
        <v>1696753</v>
      </c>
    </row>
    <row r="4850" spans="2:11">
      <c r="B4850" s="137" t="s">
        <v>6902</v>
      </c>
      <c r="C4850" s="43" t="s">
        <v>2670</v>
      </c>
      <c r="D4850" s="46">
        <v>580</v>
      </c>
      <c r="E4850" s="24">
        <v>4659.937931034483</v>
      </c>
      <c r="F4850" s="19">
        <f t="shared" si="225"/>
        <v>2702764</v>
      </c>
      <c r="G4850" s="119">
        <v>5655</v>
      </c>
      <c r="H4850" s="26">
        <v>189.54783377541997</v>
      </c>
      <c r="I4850" s="115">
        <f t="shared" si="226"/>
        <v>1071893</v>
      </c>
      <c r="J4850" s="117">
        <v>2021</v>
      </c>
      <c r="K4850" s="139">
        <f t="shared" si="227"/>
        <v>3774657</v>
      </c>
    </row>
    <row r="4851" spans="2:11">
      <c r="B4851" s="137" t="s">
        <v>6903</v>
      </c>
      <c r="C4851" s="43" t="s">
        <v>459</v>
      </c>
      <c r="D4851" s="46">
        <v>40</v>
      </c>
      <c r="E4851" s="24">
        <v>11912.65</v>
      </c>
      <c r="F4851" s="19">
        <f t="shared" si="225"/>
        <v>476506</v>
      </c>
      <c r="G4851" s="119">
        <v>956</v>
      </c>
      <c r="H4851" s="26">
        <v>436.53974895397488</v>
      </c>
      <c r="I4851" s="115">
        <f t="shared" si="226"/>
        <v>417332</v>
      </c>
      <c r="J4851" s="117">
        <v>2021</v>
      </c>
      <c r="K4851" s="139">
        <f t="shared" si="227"/>
        <v>893838</v>
      </c>
    </row>
    <row r="4852" spans="2:11">
      <c r="B4852" s="137" t="s">
        <v>6904</v>
      </c>
      <c r="C4852" s="43" t="s">
        <v>459</v>
      </c>
      <c r="D4852" s="46">
        <v>450</v>
      </c>
      <c r="E4852" s="24">
        <v>9371.8244444444445</v>
      </c>
      <c r="F4852" s="19">
        <f t="shared" si="225"/>
        <v>4217321</v>
      </c>
      <c r="G4852" s="119">
        <v>10755</v>
      </c>
      <c r="H4852" s="26">
        <v>146.36438865643888</v>
      </c>
      <c r="I4852" s="115">
        <f t="shared" si="226"/>
        <v>1574149.0000000002</v>
      </c>
      <c r="J4852" s="117">
        <v>2021</v>
      </c>
      <c r="K4852" s="139">
        <f t="shared" si="227"/>
        <v>5791470</v>
      </c>
    </row>
    <row r="4853" spans="2:11">
      <c r="B4853" s="137" t="s">
        <v>6905</v>
      </c>
      <c r="C4853" s="43" t="s">
        <v>2670</v>
      </c>
      <c r="D4853" s="46">
        <v>580</v>
      </c>
      <c r="E4853" s="24">
        <v>4659.937931034483</v>
      </c>
      <c r="F4853" s="19">
        <f t="shared" si="225"/>
        <v>2702764</v>
      </c>
      <c r="G4853" s="119">
        <v>5655</v>
      </c>
      <c r="H4853" s="26">
        <v>189.54783377541997</v>
      </c>
      <c r="I4853" s="115">
        <f t="shared" si="226"/>
        <v>1071893</v>
      </c>
      <c r="J4853" s="117">
        <v>2021</v>
      </c>
      <c r="K4853" s="139">
        <f t="shared" si="227"/>
        <v>3774657</v>
      </c>
    </row>
    <row r="4854" spans="2:11">
      <c r="B4854" s="137" t="s">
        <v>6906</v>
      </c>
      <c r="C4854" s="43" t="s">
        <v>423</v>
      </c>
      <c r="D4854" s="46">
        <v>590</v>
      </c>
      <c r="E4854" s="24">
        <v>12535.861016949153</v>
      </c>
      <c r="F4854" s="19">
        <f t="shared" si="225"/>
        <v>7396158</v>
      </c>
      <c r="G4854" s="119">
        <v>5752.5</v>
      </c>
      <c r="H4854" s="26">
        <v>246.02398956975227</v>
      </c>
      <c r="I4854" s="115">
        <f t="shared" si="226"/>
        <v>1415253</v>
      </c>
      <c r="J4854" s="117">
        <v>2021</v>
      </c>
      <c r="K4854" s="139">
        <f t="shared" si="227"/>
        <v>8811411</v>
      </c>
    </row>
    <row r="4855" spans="2:11">
      <c r="B4855" s="137" t="s">
        <v>6907</v>
      </c>
      <c r="C4855" s="43" t="s">
        <v>459</v>
      </c>
      <c r="D4855" s="46">
        <v>120</v>
      </c>
      <c r="E4855" s="24">
        <v>9405.0249999999996</v>
      </c>
      <c r="F4855" s="19">
        <f t="shared" si="225"/>
        <v>1128603</v>
      </c>
      <c r="G4855" s="119">
        <v>2868</v>
      </c>
      <c r="H4855" s="26">
        <v>229.51952580195257</v>
      </c>
      <c r="I4855" s="115">
        <f t="shared" si="226"/>
        <v>658262</v>
      </c>
      <c r="J4855" s="117">
        <v>2021</v>
      </c>
      <c r="K4855" s="139">
        <f t="shared" si="227"/>
        <v>1786865</v>
      </c>
    </row>
    <row r="4856" spans="2:11">
      <c r="B4856" s="137" t="s">
        <v>6908</v>
      </c>
      <c r="C4856" s="43" t="s">
        <v>1846</v>
      </c>
      <c r="D4856" s="46">
        <v>230</v>
      </c>
      <c r="E4856" s="24">
        <v>11431.778260869565</v>
      </c>
      <c r="F4856" s="19">
        <f t="shared" si="225"/>
        <v>2629309</v>
      </c>
      <c r="G4856" s="119">
        <v>2484</v>
      </c>
      <c r="H4856" s="26">
        <v>254.71417069243157</v>
      </c>
      <c r="I4856" s="115">
        <f t="shared" si="226"/>
        <v>632710</v>
      </c>
      <c r="J4856" s="117">
        <v>2021</v>
      </c>
      <c r="K4856" s="139">
        <f t="shared" si="227"/>
        <v>3262019</v>
      </c>
    </row>
    <row r="4857" spans="2:11">
      <c r="B4857" s="137" t="s">
        <v>6909</v>
      </c>
      <c r="C4857" s="43" t="s">
        <v>459</v>
      </c>
      <c r="D4857" s="46">
        <v>210</v>
      </c>
      <c r="E4857" s="24">
        <v>6895.1571428571433</v>
      </c>
      <c r="F4857" s="19">
        <f t="shared" si="225"/>
        <v>1447983</v>
      </c>
      <c r="G4857" s="119">
        <v>5019</v>
      </c>
      <c r="H4857" s="26">
        <v>145.86571030085673</v>
      </c>
      <c r="I4857" s="115">
        <f t="shared" si="226"/>
        <v>732100</v>
      </c>
      <c r="J4857" s="117">
        <v>2021</v>
      </c>
      <c r="K4857" s="139">
        <f t="shared" si="227"/>
        <v>2180083</v>
      </c>
    </row>
    <row r="4858" spans="2:11">
      <c r="B4858" s="137" t="s">
        <v>6910</v>
      </c>
      <c r="C4858" s="43" t="s">
        <v>423</v>
      </c>
      <c r="D4858" s="46">
        <v>500</v>
      </c>
      <c r="E4858" s="24">
        <v>6052.6819999999998</v>
      </c>
      <c r="F4858" s="19">
        <f t="shared" si="225"/>
        <v>3026341</v>
      </c>
      <c r="G4858" s="119">
        <v>4875</v>
      </c>
      <c r="H4858" s="26">
        <v>209.864</v>
      </c>
      <c r="I4858" s="115">
        <f t="shared" si="226"/>
        <v>1023087</v>
      </c>
      <c r="J4858" s="117">
        <v>2021</v>
      </c>
      <c r="K4858" s="139">
        <f t="shared" si="227"/>
        <v>4049428</v>
      </c>
    </row>
    <row r="4859" spans="2:11">
      <c r="B4859" s="137" t="s">
        <v>6911</v>
      </c>
      <c r="C4859" s="43" t="s">
        <v>425</v>
      </c>
      <c r="D4859" s="46">
        <v>400</v>
      </c>
      <c r="E4859" s="24">
        <v>5419.1774999999998</v>
      </c>
      <c r="F4859" s="19">
        <f t="shared" si="225"/>
        <v>2167671</v>
      </c>
      <c r="G4859" s="119">
        <v>3900</v>
      </c>
      <c r="H4859" s="26">
        <v>277.39076923076925</v>
      </c>
      <c r="I4859" s="115">
        <f t="shared" si="226"/>
        <v>1081824</v>
      </c>
      <c r="J4859" s="117">
        <v>2021</v>
      </c>
      <c r="K4859" s="139">
        <f t="shared" si="227"/>
        <v>3249495</v>
      </c>
    </row>
    <row r="4860" spans="2:11">
      <c r="B4860" s="137" t="s">
        <v>6912</v>
      </c>
      <c r="C4860" s="43" t="s">
        <v>460</v>
      </c>
      <c r="D4860" s="46">
        <v>230</v>
      </c>
      <c r="E4860" s="24">
        <v>8904.7608695652179</v>
      </c>
      <c r="F4860" s="19">
        <f t="shared" si="225"/>
        <v>2048095.0000000002</v>
      </c>
      <c r="G4860" s="119">
        <v>2242.5</v>
      </c>
      <c r="H4860" s="26">
        <v>312.43255295429208</v>
      </c>
      <c r="I4860" s="115">
        <f t="shared" si="226"/>
        <v>700630</v>
      </c>
      <c r="J4860" s="117">
        <v>2021</v>
      </c>
      <c r="K4860" s="139">
        <f t="shared" si="227"/>
        <v>2748725</v>
      </c>
    </row>
    <row r="4861" spans="2:11">
      <c r="B4861" s="137" t="s">
        <v>6913</v>
      </c>
      <c r="C4861" s="43" t="s">
        <v>461</v>
      </c>
      <c r="D4861" s="46">
        <v>320</v>
      </c>
      <c r="E4861" s="24">
        <v>4632.8</v>
      </c>
      <c r="F4861" s="19">
        <f t="shared" si="225"/>
        <v>1482496</v>
      </c>
      <c r="G4861" s="119">
        <v>3120</v>
      </c>
      <c r="H4861" s="26">
        <v>234.80192307692309</v>
      </c>
      <c r="I4861" s="115">
        <f t="shared" si="226"/>
        <v>732582</v>
      </c>
      <c r="J4861" s="117">
        <v>2021</v>
      </c>
      <c r="K4861" s="139">
        <f t="shared" si="227"/>
        <v>2215078</v>
      </c>
    </row>
    <row r="4862" spans="2:11">
      <c r="B4862" s="137" t="s">
        <v>6914</v>
      </c>
      <c r="C4862" s="43" t="s">
        <v>2671</v>
      </c>
      <c r="D4862" s="46">
        <v>550</v>
      </c>
      <c r="E4862" s="24">
        <v>14155.865454545454</v>
      </c>
      <c r="F4862" s="19">
        <f t="shared" si="225"/>
        <v>7785726</v>
      </c>
      <c r="G4862" s="119">
        <v>5362.5</v>
      </c>
      <c r="H4862" s="26">
        <v>201.5820979020979</v>
      </c>
      <c r="I4862" s="115">
        <f t="shared" si="226"/>
        <v>1080984</v>
      </c>
      <c r="J4862" s="117">
        <v>2021</v>
      </c>
      <c r="K4862" s="139">
        <f t="shared" si="227"/>
        <v>8866710</v>
      </c>
    </row>
    <row r="4863" spans="2:11">
      <c r="B4863" s="137" t="s">
        <v>6915</v>
      </c>
      <c r="C4863" s="43" t="s">
        <v>425</v>
      </c>
      <c r="D4863" s="46">
        <v>170</v>
      </c>
      <c r="E4863" s="24">
        <v>16936.017647058823</v>
      </c>
      <c r="F4863" s="19">
        <f t="shared" si="225"/>
        <v>2879123</v>
      </c>
      <c r="G4863" s="119">
        <v>1657.5</v>
      </c>
      <c r="H4863" s="26">
        <v>475.46907993966818</v>
      </c>
      <c r="I4863" s="115">
        <f t="shared" si="226"/>
        <v>788090</v>
      </c>
      <c r="J4863" s="117">
        <v>2021</v>
      </c>
      <c r="K4863" s="139">
        <f t="shared" si="227"/>
        <v>3667213</v>
      </c>
    </row>
    <row r="4864" spans="2:11">
      <c r="B4864" s="137" t="s">
        <v>6916</v>
      </c>
      <c r="C4864" s="43" t="s">
        <v>1846</v>
      </c>
      <c r="D4864" s="46">
        <v>170</v>
      </c>
      <c r="E4864" s="24">
        <v>7188.482352941176</v>
      </c>
      <c r="F4864" s="19">
        <f t="shared" si="225"/>
        <v>1222042</v>
      </c>
      <c r="G4864" s="119">
        <v>1836</v>
      </c>
      <c r="H4864" s="26">
        <v>460.74346405228761</v>
      </c>
      <c r="I4864" s="115">
        <f t="shared" si="226"/>
        <v>845925</v>
      </c>
      <c r="J4864" s="117">
        <v>2021</v>
      </c>
      <c r="K4864" s="139">
        <f t="shared" si="227"/>
        <v>2067967</v>
      </c>
    </row>
    <row r="4865" spans="2:11">
      <c r="B4865" s="137" t="s">
        <v>6917</v>
      </c>
      <c r="C4865" s="43" t="s">
        <v>425</v>
      </c>
      <c r="D4865" s="46">
        <v>430</v>
      </c>
      <c r="E4865" s="24">
        <v>8268.6209302325587</v>
      </c>
      <c r="F4865" s="19">
        <f t="shared" si="225"/>
        <v>3555507.0000000005</v>
      </c>
      <c r="G4865" s="119">
        <v>4192.5</v>
      </c>
      <c r="H4865" s="26">
        <v>252.27835420393561</v>
      </c>
      <c r="I4865" s="115">
        <f t="shared" si="226"/>
        <v>1057677</v>
      </c>
      <c r="J4865" s="117">
        <v>2021</v>
      </c>
      <c r="K4865" s="139">
        <f t="shared" si="227"/>
        <v>4613184</v>
      </c>
    </row>
    <row r="4866" spans="2:11">
      <c r="B4866" s="137" t="s">
        <v>6918</v>
      </c>
      <c r="C4866" s="43" t="s">
        <v>1846</v>
      </c>
      <c r="D4866" s="46">
        <v>330</v>
      </c>
      <c r="E4866" s="24">
        <v>3629.651515151515</v>
      </c>
      <c r="F4866" s="19">
        <f t="shared" si="225"/>
        <v>1197785</v>
      </c>
      <c r="G4866" s="119">
        <v>3564</v>
      </c>
      <c r="H4866" s="26">
        <v>267.57800224466894</v>
      </c>
      <c r="I4866" s="115">
        <f t="shared" si="226"/>
        <v>953648.00000000012</v>
      </c>
      <c r="J4866" s="117">
        <v>2021</v>
      </c>
      <c r="K4866" s="139">
        <f t="shared" si="227"/>
        <v>2151433</v>
      </c>
    </row>
    <row r="4867" spans="2:11">
      <c r="B4867" s="137" t="s">
        <v>6919</v>
      </c>
      <c r="C4867" s="43" t="s">
        <v>1846</v>
      </c>
      <c r="D4867" s="46">
        <v>230</v>
      </c>
      <c r="E4867" s="24">
        <v>4275.5260869565218</v>
      </c>
      <c r="F4867" s="19">
        <f t="shared" si="225"/>
        <v>983371</v>
      </c>
      <c r="G4867" s="119">
        <v>2484</v>
      </c>
      <c r="H4867" s="26">
        <v>309.87198067632852</v>
      </c>
      <c r="I4867" s="115">
        <f t="shared" si="226"/>
        <v>769722</v>
      </c>
      <c r="J4867" s="117">
        <v>2021</v>
      </c>
      <c r="K4867" s="139">
        <f t="shared" si="227"/>
        <v>1753093</v>
      </c>
    </row>
    <row r="4868" spans="2:11">
      <c r="B4868" s="137" t="s">
        <v>6920</v>
      </c>
      <c r="C4868" s="43" t="s">
        <v>1846</v>
      </c>
      <c r="D4868" s="46">
        <v>180</v>
      </c>
      <c r="E4868" s="24">
        <v>2155.5166666666669</v>
      </c>
      <c r="F4868" s="19">
        <f t="shared" si="225"/>
        <v>387993.00000000006</v>
      </c>
      <c r="G4868" s="119">
        <v>1944</v>
      </c>
      <c r="H4868" s="26">
        <v>457.20318930041151</v>
      </c>
      <c r="I4868" s="115">
        <f t="shared" si="226"/>
        <v>888803</v>
      </c>
      <c r="J4868" s="117">
        <v>2021</v>
      </c>
      <c r="K4868" s="139">
        <f t="shared" si="227"/>
        <v>1276796</v>
      </c>
    </row>
    <row r="4869" spans="2:11">
      <c r="B4869" s="137" t="s">
        <v>6921</v>
      </c>
      <c r="C4869" s="43" t="s">
        <v>1846</v>
      </c>
      <c r="D4869" s="46">
        <v>330</v>
      </c>
      <c r="E4869" s="24">
        <v>3629.651515151515</v>
      </c>
      <c r="F4869" s="19">
        <f t="shared" si="225"/>
        <v>1197785</v>
      </c>
      <c r="G4869" s="119">
        <v>3564</v>
      </c>
      <c r="H4869" s="26">
        <v>267.57800224466894</v>
      </c>
      <c r="I4869" s="115">
        <f t="shared" si="226"/>
        <v>953648.00000000012</v>
      </c>
      <c r="J4869" s="117">
        <v>2021</v>
      </c>
      <c r="K4869" s="139">
        <f t="shared" si="227"/>
        <v>2151433</v>
      </c>
    </row>
    <row r="4870" spans="2:11">
      <c r="B4870" s="137" t="s">
        <v>6922</v>
      </c>
      <c r="C4870" s="43" t="s">
        <v>1846</v>
      </c>
      <c r="D4870" s="46">
        <v>120</v>
      </c>
      <c r="E4870" s="24">
        <v>5627.916666666667</v>
      </c>
      <c r="F4870" s="19">
        <f t="shared" si="225"/>
        <v>675350</v>
      </c>
      <c r="G4870" s="119">
        <v>1296</v>
      </c>
      <c r="H4870" s="26">
        <v>451.78780864197529</v>
      </c>
      <c r="I4870" s="115">
        <f t="shared" si="226"/>
        <v>585517</v>
      </c>
      <c r="J4870" s="117">
        <v>2021</v>
      </c>
      <c r="K4870" s="139">
        <f t="shared" si="227"/>
        <v>1260867</v>
      </c>
    </row>
    <row r="4871" spans="2:11">
      <c r="B4871" s="137" t="s">
        <v>6923</v>
      </c>
      <c r="C4871" s="43" t="s">
        <v>1846</v>
      </c>
      <c r="D4871" s="46">
        <v>200</v>
      </c>
      <c r="E4871" s="24">
        <v>4407.7449999999999</v>
      </c>
      <c r="F4871" s="19">
        <f t="shared" si="225"/>
        <v>881549</v>
      </c>
      <c r="G4871" s="119">
        <v>2160</v>
      </c>
      <c r="H4871" s="26">
        <v>567.79814814814813</v>
      </c>
      <c r="I4871" s="115">
        <f t="shared" si="226"/>
        <v>1226444</v>
      </c>
      <c r="J4871" s="117">
        <v>2021</v>
      </c>
      <c r="K4871" s="139">
        <f t="shared" si="227"/>
        <v>2107993</v>
      </c>
    </row>
    <row r="4872" spans="2:11">
      <c r="B4872" s="137" t="s">
        <v>6924</v>
      </c>
      <c r="C4872" s="43" t="s">
        <v>425</v>
      </c>
      <c r="D4872" s="46">
        <v>300</v>
      </c>
      <c r="E4872" s="24">
        <v>11900.43</v>
      </c>
      <c r="F4872" s="19">
        <f t="shared" si="225"/>
        <v>3570129</v>
      </c>
      <c r="G4872" s="119">
        <v>2925</v>
      </c>
      <c r="H4872" s="26">
        <v>340.15589743589743</v>
      </c>
      <c r="I4872" s="115">
        <f t="shared" si="226"/>
        <v>994956</v>
      </c>
      <c r="J4872" s="117">
        <v>2021</v>
      </c>
      <c r="K4872" s="139">
        <f t="shared" si="227"/>
        <v>4565085</v>
      </c>
    </row>
    <row r="4873" spans="2:11">
      <c r="B4873" s="137" t="s">
        <v>6925</v>
      </c>
      <c r="C4873" s="43" t="s">
        <v>430</v>
      </c>
      <c r="D4873" s="46">
        <v>450</v>
      </c>
      <c r="E4873" s="24">
        <v>13437.531111111111</v>
      </c>
      <c r="F4873" s="19">
        <f t="shared" si="225"/>
        <v>6046889</v>
      </c>
      <c r="G4873" s="119">
        <v>4387.5</v>
      </c>
      <c r="H4873" s="26">
        <v>223.76980056980057</v>
      </c>
      <c r="I4873" s="115">
        <f t="shared" si="226"/>
        <v>981790</v>
      </c>
      <c r="J4873" s="117">
        <v>2021</v>
      </c>
      <c r="K4873" s="139">
        <f t="shared" si="227"/>
        <v>7028679</v>
      </c>
    </row>
    <row r="4874" spans="2:11">
      <c r="B4874" s="137" t="s">
        <v>6926</v>
      </c>
      <c r="C4874" s="43" t="s">
        <v>425</v>
      </c>
      <c r="D4874" s="46">
        <v>470</v>
      </c>
      <c r="E4874" s="24">
        <v>5301.2638297872336</v>
      </c>
      <c r="F4874" s="19">
        <f t="shared" si="225"/>
        <v>2491594</v>
      </c>
      <c r="G4874" s="119">
        <v>4582.5</v>
      </c>
      <c r="H4874" s="26">
        <v>222.49798145117293</v>
      </c>
      <c r="I4874" s="115">
        <f t="shared" si="226"/>
        <v>1019597</v>
      </c>
      <c r="J4874" s="117">
        <v>2021</v>
      </c>
      <c r="K4874" s="139">
        <f t="shared" si="227"/>
        <v>3511191</v>
      </c>
    </row>
    <row r="4875" spans="2:11">
      <c r="B4875" s="137" t="s">
        <v>6927</v>
      </c>
      <c r="C4875" s="43" t="s">
        <v>1846</v>
      </c>
      <c r="D4875" s="46">
        <v>170</v>
      </c>
      <c r="E4875" s="24">
        <v>7188.482352941176</v>
      </c>
      <c r="F4875" s="19">
        <f t="shared" si="225"/>
        <v>1222042</v>
      </c>
      <c r="G4875" s="119">
        <v>1836</v>
      </c>
      <c r="H4875" s="26">
        <v>460.74346405228761</v>
      </c>
      <c r="I4875" s="115">
        <f t="shared" si="226"/>
        <v>845925</v>
      </c>
      <c r="J4875" s="117">
        <v>2021</v>
      </c>
      <c r="K4875" s="139">
        <f t="shared" si="227"/>
        <v>2067967</v>
      </c>
    </row>
    <row r="4876" spans="2:11">
      <c r="B4876" s="137" t="s">
        <v>6928</v>
      </c>
      <c r="C4876" s="43" t="s">
        <v>1846</v>
      </c>
      <c r="D4876" s="46">
        <v>230</v>
      </c>
      <c r="E4876" s="24">
        <v>4275.5260869565218</v>
      </c>
      <c r="F4876" s="19">
        <f t="shared" ref="F4876:F4939" si="228">IFERROR(D4876*E4876,0)</f>
        <v>983371</v>
      </c>
      <c r="G4876" s="119">
        <v>2484</v>
      </c>
      <c r="H4876" s="26">
        <v>309.87198067632852</v>
      </c>
      <c r="I4876" s="115">
        <f t="shared" ref="I4876:I4939" si="229">IFERROR(G4876*H4876,"")</f>
        <v>769722</v>
      </c>
      <c r="J4876" s="117">
        <v>2021</v>
      </c>
      <c r="K4876" s="139">
        <f t="shared" ref="K4876:K4939" si="230">IFERROR(ROUND((F4876+I4876),0),0)</f>
        <v>1753093</v>
      </c>
    </row>
    <row r="4877" spans="2:11">
      <c r="B4877" s="137" t="s">
        <v>6929</v>
      </c>
      <c r="C4877" s="43" t="s">
        <v>1863</v>
      </c>
      <c r="D4877" s="46">
        <v>400</v>
      </c>
      <c r="E4877" s="24">
        <v>14871.26</v>
      </c>
      <c r="F4877" s="19">
        <f t="shared" si="228"/>
        <v>5948504</v>
      </c>
      <c r="G4877" s="119">
        <v>3900</v>
      </c>
      <c r="H4877" s="26">
        <v>220.03230769230768</v>
      </c>
      <c r="I4877" s="115">
        <f t="shared" si="229"/>
        <v>858126</v>
      </c>
      <c r="J4877" s="117">
        <v>2021</v>
      </c>
      <c r="K4877" s="139">
        <f t="shared" si="230"/>
        <v>6806630</v>
      </c>
    </row>
    <row r="4878" spans="2:11">
      <c r="B4878" s="137" t="s">
        <v>6930</v>
      </c>
      <c r="C4878" s="43" t="s">
        <v>2672</v>
      </c>
      <c r="D4878" s="46">
        <v>550</v>
      </c>
      <c r="E4878" s="24">
        <v>1013.3818181818182</v>
      </c>
      <c r="F4878" s="19">
        <f t="shared" si="228"/>
        <v>557360</v>
      </c>
      <c r="G4878" s="119">
        <v>5362.5</v>
      </c>
      <c r="H4878" s="26">
        <v>103.13156177156178</v>
      </c>
      <c r="I4878" s="115">
        <f t="shared" si="229"/>
        <v>553043</v>
      </c>
      <c r="J4878" s="117">
        <v>2021</v>
      </c>
      <c r="K4878" s="139">
        <f t="shared" si="230"/>
        <v>1110403</v>
      </c>
    </row>
    <row r="4879" spans="2:11">
      <c r="B4879" s="137" t="s">
        <v>6931</v>
      </c>
      <c r="C4879" s="43" t="s">
        <v>2673</v>
      </c>
      <c r="D4879" s="46">
        <v>700</v>
      </c>
      <c r="E4879" s="24">
        <v>1793.92</v>
      </c>
      <c r="F4879" s="19">
        <f t="shared" si="228"/>
        <v>1255744</v>
      </c>
      <c r="G4879" s="119">
        <v>6825</v>
      </c>
      <c r="H4879" s="26">
        <v>117.56234432234432</v>
      </c>
      <c r="I4879" s="115">
        <f t="shared" si="229"/>
        <v>802363</v>
      </c>
      <c r="J4879" s="117">
        <v>2021</v>
      </c>
      <c r="K4879" s="139">
        <f t="shared" si="230"/>
        <v>2058107</v>
      </c>
    </row>
    <row r="4880" spans="2:11">
      <c r="B4880" s="137" t="s">
        <v>6932</v>
      </c>
      <c r="C4880" s="43" t="s">
        <v>1863</v>
      </c>
      <c r="D4880" s="46">
        <v>550</v>
      </c>
      <c r="E4880" s="24">
        <v>11486.469090909091</v>
      </c>
      <c r="F4880" s="19">
        <f t="shared" si="228"/>
        <v>6317558</v>
      </c>
      <c r="G4880" s="119">
        <v>5362.5</v>
      </c>
      <c r="H4880" s="26">
        <v>202.95086247086246</v>
      </c>
      <c r="I4880" s="115">
        <f t="shared" si="229"/>
        <v>1088324</v>
      </c>
      <c r="J4880" s="117">
        <v>2021</v>
      </c>
      <c r="K4880" s="139">
        <f t="shared" si="230"/>
        <v>7405882</v>
      </c>
    </row>
    <row r="4881" spans="2:11">
      <c r="B4881" s="137" t="s">
        <v>6933</v>
      </c>
      <c r="C4881" s="43" t="s">
        <v>1863</v>
      </c>
      <c r="D4881" s="46">
        <v>400</v>
      </c>
      <c r="E4881" s="24">
        <v>14871.26</v>
      </c>
      <c r="F4881" s="19">
        <f t="shared" si="228"/>
        <v>5948504</v>
      </c>
      <c r="G4881" s="119">
        <v>3900</v>
      </c>
      <c r="H4881" s="26">
        <v>220.03230769230768</v>
      </c>
      <c r="I4881" s="115">
        <f t="shared" si="229"/>
        <v>858126</v>
      </c>
      <c r="J4881" s="117">
        <v>2021</v>
      </c>
      <c r="K4881" s="139">
        <f t="shared" si="230"/>
        <v>6806630</v>
      </c>
    </row>
    <row r="4882" spans="2:11">
      <c r="B4882" s="137" t="s">
        <v>6934</v>
      </c>
      <c r="C4882" s="43" t="s">
        <v>420</v>
      </c>
      <c r="D4882" s="46">
        <v>180</v>
      </c>
      <c r="E4882" s="24">
        <v>2920.7722222222224</v>
      </c>
      <c r="F4882" s="19">
        <f t="shared" si="228"/>
        <v>525739</v>
      </c>
      <c r="G4882" s="119">
        <v>1755</v>
      </c>
      <c r="H4882" s="26">
        <v>203.47065527065527</v>
      </c>
      <c r="I4882" s="115">
        <f t="shared" si="229"/>
        <v>357091</v>
      </c>
      <c r="J4882" s="117">
        <v>2021</v>
      </c>
      <c r="K4882" s="139">
        <f t="shared" si="230"/>
        <v>882830</v>
      </c>
    </row>
    <row r="4883" spans="2:11">
      <c r="B4883" s="137" t="s">
        <v>6935</v>
      </c>
      <c r="C4883" s="43" t="s">
        <v>420</v>
      </c>
      <c r="D4883" s="46">
        <v>140</v>
      </c>
      <c r="E4883" s="24">
        <v>3754.5571428571429</v>
      </c>
      <c r="F4883" s="19">
        <f t="shared" si="228"/>
        <v>525638</v>
      </c>
      <c r="G4883" s="119">
        <v>1365</v>
      </c>
      <c r="H4883" s="26">
        <v>275.64761904761906</v>
      </c>
      <c r="I4883" s="115">
        <f t="shared" si="229"/>
        <v>376259</v>
      </c>
      <c r="J4883" s="117">
        <v>2021</v>
      </c>
      <c r="K4883" s="139">
        <f t="shared" si="230"/>
        <v>901897</v>
      </c>
    </row>
    <row r="4884" spans="2:11">
      <c r="B4884" s="137" t="s">
        <v>6936</v>
      </c>
      <c r="C4884" s="43" t="s">
        <v>420</v>
      </c>
      <c r="D4884" s="46">
        <v>210</v>
      </c>
      <c r="E4884" s="24">
        <v>3879.9619047619049</v>
      </c>
      <c r="F4884" s="19">
        <f t="shared" si="228"/>
        <v>814792</v>
      </c>
      <c r="G4884" s="119">
        <v>2047.5</v>
      </c>
      <c r="H4884" s="26">
        <v>264.14993894993893</v>
      </c>
      <c r="I4884" s="115">
        <f t="shared" si="229"/>
        <v>540847</v>
      </c>
      <c r="J4884" s="117">
        <v>2021</v>
      </c>
      <c r="K4884" s="139">
        <f t="shared" si="230"/>
        <v>1355639</v>
      </c>
    </row>
    <row r="4885" spans="2:11">
      <c r="B4885" s="137" t="s">
        <v>6937</v>
      </c>
      <c r="C4885" s="43" t="s">
        <v>420</v>
      </c>
      <c r="D4885" s="46">
        <v>100</v>
      </c>
      <c r="E4885" s="24">
        <v>8113.38</v>
      </c>
      <c r="F4885" s="19">
        <f t="shared" si="228"/>
        <v>811338</v>
      </c>
      <c r="G4885" s="119">
        <v>975</v>
      </c>
      <c r="H4885" s="26">
        <v>490.50666666666666</v>
      </c>
      <c r="I4885" s="115">
        <f t="shared" si="229"/>
        <v>478244</v>
      </c>
      <c r="J4885" s="117">
        <v>2021</v>
      </c>
      <c r="K4885" s="139">
        <f t="shared" si="230"/>
        <v>1289582</v>
      </c>
    </row>
    <row r="4886" spans="2:11">
      <c r="B4886" s="137" t="s">
        <v>6938</v>
      </c>
      <c r="C4886" s="43" t="s">
        <v>283</v>
      </c>
      <c r="D4886" s="46">
        <v>100</v>
      </c>
      <c r="E4886" s="24">
        <v>3409.88</v>
      </c>
      <c r="F4886" s="19">
        <f t="shared" si="228"/>
        <v>340988</v>
      </c>
      <c r="G4886" s="119">
        <v>975</v>
      </c>
      <c r="H4886" s="26">
        <v>552.34564102564104</v>
      </c>
      <c r="I4886" s="115">
        <f t="shared" si="229"/>
        <v>538537</v>
      </c>
      <c r="J4886" s="117">
        <v>2021</v>
      </c>
      <c r="K4886" s="139">
        <f t="shared" si="230"/>
        <v>879525</v>
      </c>
    </row>
    <row r="4887" spans="2:11">
      <c r="B4887" s="137" t="s">
        <v>6939</v>
      </c>
      <c r="C4887" s="43" t="s">
        <v>1842</v>
      </c>
      <c r="D4887" s="46">
        <v>170</v>
      </c>
      <c r="E4887" s="24">
        <v>11609.723529411765</v>
      </c>
      <c r="F4887" s="19">
        <f t="shared" si="228"/>
        <v>1973653.0000000002</v>
      </c>
      <c r="G4887" s="119">
        <v>1657.5</v>
      </c>
      <c r="H4887" s="26">
        <v>238.54539969834087</v>
      </c>
      <c r="I4887" s="115">
        <f t="shared" si="229"/>
        <v>395389</v>
      </c>
      <c r="J4887" s="117">
        <v>2021</v>
      </c>
      <c r="K4887" s="139">
        <f t="shared" si="230"/>
        <v>2369042</v>
      </c>
    </row>
    <row r="4888" spans="2:11">
      <c r="B4888" s="137" t="s">
        <v>6940</v>
      </c>
      <c r="C4888" s="43" t="s">
        <v>2671</v>
      </c>
      <c r="D4888" s="46">
        <v>320</v>
      </c>
      <c r="E4888" s="24">
        <v>10694.5</v>
      </c>
      <c r="F4888" s="19">
        <f t="shared" si="228"/>
        <v>3422240</v>
      </c>
      <c r="G4888" s="119">
        <v>3120</v>
      </c>
      <c r="H4888" s="26">
        <v>258.00448717948717</v>
      </c>
      <c r="I4888" s="115">
        <f t="shared" si="229"/>
        <v>804974</v>
      </c>
      <c r="J4888" s="117">
        <v>2021</v>
      </c>
      <c r="K4888" s="139">
        <f t="shared" si="230"/>
        <v>4227214</v>
      </c>
    </row>
    <row r="4889" spans="2:11">
      <c r="B4889" s="137" t="s">
        <v>6941</v>
      </c>
      <c r="C4889" s="43" t="s">
        <v>284</v>
      </c>
      <c r="D4889" s="46">
        <v>280</v>
      </c>
      <c r="E4889" s="24">
        <v>16047.464285714286</v>
      </c>
      <c r="F4889" s="19">
        <f t="shared" si="228"/>
        <v>4493290</v>
      </c>
      <c r="G4889" s="119">
        <v>3346</v>
      </c>
      <c r="H4889" s="26">
        <v>241.30932456664675</v>
      </c>
      <c r="I4889" s="115">
        <f t="shared" si="229"/>
        <v>807421</v>
      </c>
      <c r="J4889" s="117">
        <v>2021</v>
      </c>
      <c r="K4889" s="139">
        <f t="shared" si="230"/>
        <v>5300711</v>
      </c>
    </row>
    <row r="4890" spans="2:11">
      <c r="B4890" s="137" t="s">
        <v>6942</v>
      </c>
      <c r="C4890" s="43" t="s">
        <v>2671</v>
      </c>
      <c r="D4890" s="46">
        <v>320</v>
      </c>
      <c r="E4890" s="24">
        <v>10694.5</v>
      </c>
      <c r="F4890" s="19">
        <f t="shared" si="228"/>
        <v>3422240</v>
      </c>
      <c r="G4890" s="119">
        <v>3120</v>
      </c>
      <c r="H4890" s="26">
        <v>258.00448717948717</v>
      </c>
      <c r="I4890" s="115">
        <f t="shared" si="229"/>
        <v>804974</v>
      </c>
      <c r="J4890" s="117">
        <v>2021</v>
      </c>
      <c r="K4890" s="139">
        <f t="shared" si="230"/>
        <v>4227214</v>
      </c>
    </row>
    <row r="4891" spans="2:11">
      <c r="B4891" s="137" t="s">
        <v>6943</v>
      </c>
      <c r="C4891" s="43" t="s">
        <v>2671</v>
      </c>
      <c r="D4891" s="46">
        <v>290</v>
      </c>
      <c r="E4891" s="24">
        <v>12080.575862068965</v>
      </c>
      <c r="F4891" s="19">
        <f t="shared" si="228"/>
        <v>3503367</v>
      </c>
      <c r="G4891" s="119">
        <v>2827.5</v>
      </c>
      <c r="H4891" s="26">
        <v>328.12307692307695</v>
      </c>
      <c r="I4891" s="115">
        <f t="shared" si="229"/>
        <v>927768.00000000012</v>
      </c>
      <c r="J4891" s="117">
        <v>2021</v>
      </c>
      <c r="K4891" s="139">
        <f t="shared" si="230"/>
        <v>4431135</v>
      </c>
    </row>
    <row r="4892" spans="2:11">
      <c r="B4892" s="137" t="s">
        <v>6944</v>
      </c>
      <c r="C4892" s="43" t="s">
        <v>2671</v>
      </c>
      <c r="D4892" s="46">
        <v>550</v>
      </c>
      <c r="E4892" s="24">
        <v>14155.865454545454</v>
      </c>
      <c r="F4892" s="19">
        <f t="shared" si="228"/>
        <v>7785726</v>
      </c>
      <c r="G4892" s="119">
        <v>5362.5</v>
      </c>
      <c r="H4892" s="26">
        <v>201.5820979020979</v>
      </c>
      <c r="I4892" s="115">
        <f t="shared" si="229"/>
        <v>1080984</v>
      </c>
      <c r="J4892" s="117">
        <v>2021</v>
      </c>
      <c r="K4892" s="139">
        <f t="shared" si="230"/>
        <v>8866710</v>
      </c>
    </row>
    <row r="4893" spans="2:11">
      <c r="B4893" s="137" t="s">
        <v>6945</v>
      </c>
      <c r="C4893" s="43" t="s">
        <v>2671</v>
      </c>
      <c r="D4893" s="46">
        <v>290</v>
      </c>
      <c r="E4893" s="24">
        <v>12080.575862068965</v>
      </c>
      <c r="F4893" s="19">
        <f t="shared" si="228"/>
        <v>3503367</v>
      </c>
      <c r="G4893" s="119">
        <v>2827.5</v>
      </c>
      <c r="H4893" s="26">
        <v>328.12307692307695</v>
      </c>
      <c r="I4893" s="115">
        <f t="shared" si="229"/>
        <v>927768.00000000012</v>
      </c>
      <c r="J4893" s="117">
        <v>2021</v>
      </c>
      <c r="K4893" s="139">
        <f t="shared" si="230"/>
        <v>4431135</v>
      </c>
    </row>
    <row r="4894" spans="2:11">
      <c r="B4894" s="137" t="s">
        <v>6946</v>
      </c>
      <c r="C4894" s="43" t="s">
        <v>284</v>
      </c>
      <c r="D4894" s="46">
        <v>280</v>
      </c>
      <c r="E4894" s="24">
        <v>16047.464285714286</v>
      </c>
      <c r="F4894" s="19">
        <f t="shared" si="228"/>
        <v>4493290</v>
      </c>
      <c r="G4894" s="119">
        <v>3346</v>
      </c>
      <c r="H4894" s="26">
        <v>241.30932456664675</v>
      </c>
      <c r="I4894" s="115">
        <f t="shared" si="229"/>
        <v>807421</v>
      </c>
      <c r="J4894" s="117">
        <v>2021</v>
      </c>
      <c r="K4894" s="139">
        <f t="shared" si="230"/>
        <v>5300711</v>
      </c>
    </row>
    <row r="4895" spans="2:11">
      <c r="B4895" s="137" t="s">
        <v>6947</v>
      </c>
      <c r="C4895" s="43" t="s">
        <v>284</v>
      </c>
      <c r="D4895" s="46">
        <v>160</v>
      </c>
      <c r="E4895" s="24">
        <v>13834.393749999999</v>
      </c>
      <c r="F4895" s="19">
        <f t="shared" si="228"/>
        <v>2213503</v>
      </c>
      <c r="G4895" s="119">
        <v>1912</v>
      </c>
      <c r="H4895" s="26">
        <v>438.63912133891216</v>
      </c>
      <c r="I4895" s="115">
        <f t="shared" si="229"/>
        <v>838678</v>
      </c>
      <c r="J4895" s="117">
        <v>2021</v>
      </c>
      <c r="K4895" s="139">
        <f t="shared" si="230"/>
        <v>3052181</v>
      </c>
    </row>
    <row r="4896" spans="2:11">
      <c r="B4896" s="137" t="s">
        <v>6948</v>
      </c>
      <c r="C4896" s="43" t="s">
        <v>430</v>
      </c>
      <c r="D4896" s="46">
        <v>360</v>
      </c>
      <c r="E4896" s="24">
        <v>10744.080555555556</v>
      </c>
      <c r="F4896" s="19">
        <f t="shared" si="228"/>
        <v>3867869</v>
      </c>
      <c r="G4896" s="119">
        <v>3510</v>
      </c>
      <c r="H4896" s="26">
        <v>183.54216524216525</v>
      </c>
      <c r="I4896" s="115">
        <f t="shared" si="229"/>
        <v>644233</v>
      </c>
      <c r="J4896" s="117">
        <v>2021</v>
      </c>
      <c r="K4896" s="139">
        <f t="shared" si="230"/>
        <v>4512102</v>
      </c>
    </row>
    <row r="4897" spans="2:11">
      <c r="B4897" s="137" t="s">
        <v>6949</v>
      </c>
      <c r="C4897" s="43" t="s">
        <v>284</v>
      </c>
      <c r="D4897" s="46">
        <v>170</v>
      </c>
      <c r="E4897" s="24">
        <v>2907.8117647058825</v>
      </c>
      <c r="F4897" s="19">
        <f t="shared" si="228"/>
        <v>494328</v>
      </c>
      <c r="G4897" s="119">
        <v>2031.5</v>
      </c>
      <c r="H4897" s="26">
        <v>268.01476741324143</v>
      </c>
      <c r="I4897" s="115">
        <f t="shared" si="229"/>
        <v>544472</v>
      </c>
      <c r="J4897" s="117">
        <v>2021</v>
      </c>
      <c r="K4897" s="139">
        <f t="shared" si="230"/>
        <v>1038800</v>
      </c>
    </row>
    <row r="4898" spans="2:11">
      <c r="B4898" s="137" t="s">
        <v>6950</v>
      </c>
      <c r="C4898" s="43" t="s">
        <v>284</v>
      </c>
      <c r="D4898" s="46">
        <v>160</v>
      </c>
      <c r="E4898" s="24">
        <v>13834.393749999999</v>
      </c>
      <c r="F4898" s="19">
        <f t="shared" si="228"/>
        <v>2213503</v>
      </c>
      <c r="G4898" s="119">
        <v>1912</v>
      </c>
      <c r="H4898" s="26">
        <v>438.63912133891216</v>
      </c>
      <c r="I4898" s="115">
        <f t="shared" si="229"/>
        <v>838678</v>
      </c>
      <c r="J4898" s="117">
        <v>2021</v>
      </c>
      <c r="K4898" s="139">
        <f t="shared" si="230"/>
        <v>3052181</v>
      </c>
    </row>
    <row r="4899" spans="2:11">
      <c r="B4899" s="137" t="s">
        <v>6951</v>
      </c>
      <c r="C4899" s="43" t="s">
        <v>284</v>
      </c>
      <c r="D4899" s="46">
        <v>700</v>
      </c>
      <c r="E4899" s="24">
        <v>7725.6385714285716</v>
      </c>
      <c r="F4899" s="19">
        <f t="shared" si="228"/>
        <v>5407947</v>
      </c>
      <c r="G4899" s="119">
        <v>8365</v>
      </c>
      <c r="H4899" s="26">
        <v>240.40394500896593</v>
      </c>
      <c r="I4899" s="115">
        <f t="shared" si="229"/>
        <v>2010979</v>
      </c>
      <c r="J4899" s="117">
        <v>2021</v>
      </c>
      <c r="K4899" s="139">
        <f t="shared" si="230"/>
        <v>7418926</v>
      </c>
    </row>
    <row r="4900" spans="2:11">
      <c r="B4900" s="137" t="s">
        <v>6952</v>
      </c>
      <c r="C4900" s="43" t="s">
        <v>448</v>
      </c>
      <c r="D4900" s="46">
        <v>110</v>
      </c>
      <c r="E4900" s="24">
        <v>11537.163636363637</v>
      </c>
      <c r="F4900" s="19">
        <f t="shared" si="228"/>
        <v>1269088</v>
      </c>
      <c r="G4900" s="119">
        <v>1072.5</v>
      </c>
      <c r="H4900" s="26">
        <v>400.39906759906762</v>
      </c>
      <c r="I4900" s="115">
        <f t="shared" si="229"/>
        <v>429428</v>
      </c>
      <c r="J4900" s="117">
        <v>2021</v>
      </c>
      <c r="K4900" s="139">
        <f t="shared" si="230"/>
        <v>1698516</v>
      </c>
    </row>
    <row r="4901" spans="2:11">
      <c r="B4901" s="137" t="s">
        <v>6953</v>
      </c>
      <c r="C4901" s="43" t="s">
        <v>284</v>
      </c>
      <c r="D4901" s="46">
        <v>140</v>
      </c>
      <c r="E4901" s="24">
        <v>12213.221428571429</v>
      </c>
      <c r="F4901" s="19">
        <f t="shared" si="228"/>
        <v>1709851</v>
      </c>
      <c r="G4901" s="119">
        <v>1673</v>
      </c>
      <c r="H4901" s="26">
        <v>400.19784817692766</v>
      </c>
      <c r="I4901" s="115">
        <f t="shared" si="229"/>
        <v>669531</v>
      </c>
      <c r="J4901" s="117">
        <v>2021</v>
      </c>
      <c r="K4901" s="139">
        <f t="shared" si="230"/>
        <v>2379382</v>
      </c>
    </row>
    <row r="4902" spans="2:11">
      <c r="B4902" s="137" t="s">
        <v>6954</v>
      </c>
      <c r="C4902" s="43" t="s">
        <v>448</v>
      </c>
      <c r="D4902" s="46">
        <v>130</v>
      </c>
      <c r="E4902" s="24">
        <v>7204.1846153846154</v>
      </c>
      <c r="F4902" s="19">
        <f t="shared" si="228"/>
        <v>936544</v>
      </c>
      <c r="G4902" s="119">
        <v>1267.5</v>
      </c>
      <c r="H4902" s="26">
        <v>197.56923076923076</v>
      </c>
      <c r="I4902" s="115">
        <f t="shared" si="229"/>
        <v>250418.99999999997</v>
      </c>
      <c r="J4902" s="117">
        <v>2021</v>
      </c>
      <c r="K4902" s="139">
        <f t="shared" si="230"/>
        <v>1186963</v>
      </c>
    </row>
    <row r="4903" spans="2:11">
      <c r="B4903" s="137" t="s">
        <v>6955</v>
      </c>
      <c r="C4903" s="43" t="s">
        <v>1856</v>
      </c>
      <c r="D4903" s="46">
        <v>270</v>
      </c>
      <c r="E4903" s="24">
        <v>9283.4962962962964</v>
      </c>
      <c r="F4903" s="19">
        <f t="shared" si="228"/>
        <v>2506544</v>
      </c>
      <c r="G4903" s="119">
        <v>2632.5</v>
      </c>
      <c r="H4903" s="26">
        <v>299.97340930674267</v>
      </c>
      <c r="I4903" s="115">
        <f t="shared" si="229"/>
        <v>789680.00000000012</v>
      </c>
      <c r="J4903" s="117">
        <v>2021</v>
      </c>
      <c r="K4903" s="139">
        <f t="shared" si="230"/>
        <v>3296224</v>
      </c>
    </row>
    <row r="4904" spans="2:11">
      <c r="B4904" s="137" t="s">
        <v>6956</v>
      </c>
      <c r="C4904" s="43" t="s">
        <v>425</v>
      </c>
      <c r="D4904" s="46">
        <v>430</v>
      </c>
      <c r="E4904" s="24">
        <v>8268.6209302325587</v>
      </c>
      <c r="F4904" s="19">
        <f t="shared" si="228"/>
        <v>3555507.0000000005</v>
      </c>
      <c r="G4904" s="119">
        <v>4192.5</v>
      </c>
      <c r="H4904" s="26">
        <v>252.27835420393561</v>
      </c>
      <c r="I4904" s="115">
        <f t="shared" si="229"/>
        <v>1057677</v>
      </c>
      <c r="J4904" s="117">
        <v>2021</v>
      </c>
      <c r="K4904" s="139">
        <f t="shared" si="230"/>
        <v>4613184</v>
      </c>
    </row>
    <row r="4905" spans="2:11">
      <c r="B4905" s="137" t="s">
        <v>6957</v>
      </c>
      <c r="C4905" s="43" t="s">
        <v>1856</v>
      </c>
      <c r="D4905" s="46">
        <v>590</v>
      </c>
      <c r="E4905" s="24">
        <v>13194.87627118644</v>
      </c>
      <c r="F4905" s="19">
        <f t="shared" si="228"/>
        <v>7784977</v>
      </c>
      <c r="G4905" s="119">
        <v>5752.5</v>
      </c>
      <c r="H4905" s="26">
        <v>202.57262059973925</v>
      </c>
      <c r="I4905" s="115">
        <f t="shared" si="229"/>
        <v>1165299</v>
      </c>
      <c r="J4905" s="117">
        <v>2021</v>
      </c>
      <c r="K4905" s="139">
        <f t="shared" si="230"/>
        <v>8950276</v>
      </c>
    </row>
    <row r="4906" spans="2:11">
      <c r="B4906" s="137" t="s">
        <v>6958</v>
      </c>
      <c r="C4906" s="43" t="s">
        <v>373</v>
      </c>
      <c r="D4906" s="46">
        <v>140</v>
      </c>
      <c r="E4906" s="24">
        <v>27069.128571428573</v>
      </c>
      <c r="F4906" s="19">
        <f t="shared" si="228"/>
        <v>3789678.0000000005</v>
      </c>
      <c r="G4906" s="119">
        <v>2730</v>
      </c>
      <c r="H4906" s="26">
        <v>217.00146520146521</v>
      </c>
      <c r="I4906" s="115">
        <f t="shared" si="229"/>
        <v>592414</v>
      </c>
      <c r="J4906" s="117">
        <v>2021</v>
      </c>
      <c r="K4906" s="139">
        <f t="shared" si="230"/>
        <v>4382092</v>
      </c>
    </row>
    <row r="4907" spans="2:11">
      <c r="B4907" s="137" t="s">
        <v>6959</v>
      </c>
      <c r="C4907" s="43" t="s">
        <v>377</v>
      </c>
      <c r="D4907" s="46">
        <v>140</v>
      </c>
      <c r="E4907" s="24">
        <v>17549.721428571429</v>
      </c>
      <c r="F4907" s="19">
        <f t="shared" si="228"/>
        <v>2456961</v>
      </c>
      <c r="G4907" s="119">
        <v>1365</v>
      </c>
      <c r="H4907" s="26">
        <v>447.30036630036631</v>
      </c>
      <c r="I4907" s="115">
        <f t="shared" si="229"/>
        <v>610565</v>
      </c>
      <c r="J4907" s="117">
        <v>2021</v>
      </c>
      <c r="K4907" s="139">
        <f t="shared" si="230"/>
        <v>3067526</v>
      </c>
    </row>
    <row r="4908" spans="2:11">
      <c r="B4908" s="137" t="s">
        <v>6960</v>
      </c>
      <c r="C4908" s="43" t="s">
        <v>377</v>
      </c>
      <c r="D4908" s="46">
        <v>270</v>
      </c>
      <c r="E4908" s="24">
        <v>21807.177777777779</v>
      </c>
      <c r="F4908" s="19">
        <f t="shared" si="228"/>
        <v>5887938</v>
      </c>
      <c r="G4908" s="119">
        <v>2632.5</v>
      </c>
      <c r="H4908" s="26">
        <v>510.50750237416906</v>
      </c>
      <c r="I4908" s="115">
        <f t="shared" si="229"/>
        <v>1343911</v>
      </c>
      <c r="J4908" s="117">
        <v>2021</v>
      </c>
      <c r="K4908" s="139">
        <f t="shared" si="230"/>
        <v>7231849</v>
      </c>
    </row>
    <row r="4909" spans="2:11">
      <c r="B4909" s="137" t="s">
        <v>6961</v>
      </c>
      <c r="C4909" s="43" t="s">
        <v>459</v>
      </c>
      <c r="D4909" s="46">
        <v>380</v>
      </c>
      <c r="E4909" s="24">
        <v>9488.7552631578947</v>
      </c>
      <c r="F4909" s="19">
        <f t="shared" si="228"/>
        <v>3605727</v>
      </c>
      <c r="G4909" s="119">
        <v>9082</v>
      </c>
      <c r="H4909" s="26">
        <v>134.70920502092051</v>
      </c>
      <c r="I4909" s="115">
        <f t="shared" si="229"/>
        <v>1223429</v>
      </c>
      <c r="J4909" s="117">
        <v>2021</v>
      </c>
      <c r="K4909" s="139">
        <f t="shared" si="230"/>
        <v>4829156</v>
      </c>
    </row>
    <row r="4910" spans="2:11">
      <c r="B4910" s="137" t="s">
        <v>6962</v>
      </c>
      <c r="C4910" s="43" t="s">
        <v>377</v>
      </c>
      <c r="D4910" s="46">
        <v>980</v>
      </c>
      <c r="E4910" s="24">
        <v>6386.9632653061226</v>
      </c>
      <c r="F4910" s="19">
        <f t="shared" si="228"/>
        <v>6259224</v>
      </c>
      <c r="G4910" s="119">
        <v>9555</v>
      </c>
      <c r="H4910" s="26">
        <v>203.82867608581896</v>
      </c>
      <c r="I4910" s="115">
        <f t="shared" si="229"/>
        <v>1947583.0000000002</v>
      </c>
      <c r="J4910" s="117">
        <v>2021</v>
      </c>
      <c r="K4910" s="139">
        <f t="shared" si="230"/>
        <v>8206807</v>
      </c>
    </row>
    <row r="4911" spans="2:11">
      <c r="B4911" s="137" t="s">
        <v>6963</v>
      </c>
      <c r="C4911" s="43" t="s">
        <v>459</v>
      </c>
      <c r="D4911" s="46">
        <v>170</v>
      </c>
      <c r="E4911" s="24">
        <v>9130.9647058823521</v>
      </c>
      <c r="F4911" s="19">
        <f t="shared" si="228"/>
        <v>1552263.9999999998</v>
      </c>
      <c r="G4911" s="119">
        <v>4063</v>
      </c>
      <c r="H4911" s="26">
        <v>131.8611863155304</v>
      </c>
      <c r="I4911" s="115">
        <f t="shared" si="229"/>
        <v>535752</v>
      </c>
      <c r="J4911" s="117">
        <v>2021</v>
      </c>
      <c r="K4911" s="139">
        <f t="shared" si="230"/>
        <v>2088016</v>
      </c>
    </row>
    <row r="4912" spans="2:11">
      <c r="B4912" s="137" t="s">
        <v>6964</v>
      </c>
      <c r="C4912" s="43" t="s">
        <v>378</v>
      </c>
      <c r="D4912" s="46">
        <v>950</v>
      </c>
      <c r="E4912" s="24">
        <v>1710.5484210526315</v>
      </c>
      <c r="F4912" s="19">
        <f t="shared" si="228"/>
        <v>1625021</v>
      </c>
      <c r="G4912" s="119">
        <v>9262.5</v>
      </c>
      <c r="H4912" s="26">
        <v>210.11346828609987</v>
      </c>
      <c r="I4912" s="115">
        <f t="shared" si="229"/>
        <v>1946176</v>
      </c>
      <c r="J4912" s="117">
        <v>2021</v>
      </c>
      <c r="K4912" s="139">
        <f t="shared" si="230"/>
        <v>3571197</v>
      </c>
    </row>
    <row r="4913" spans="2:11">
      <c r="B4913" s="137" t="s">
        <v>6965</v>
      </c>
      <c r="C4913" s="43" t="s">
        <v>1868</v>
      </c>
      <c r="D4913" s="46">
        <v>1230</v>
      </c>
      <c r="E4913" s="24">
        <v>2124.2756097560978</v>
      </c>
      <c r="F4913" s="19">
        <f t="shared" si="228"/>
        <v>2612859.0000000005</v>
      </c>
      <c r="G4913" s="119">
        <v>11992.5</v>
      </c>
      <c r="H4913" s="26">
        <v>195.91561392537002</v>
      </c>
      <c r="I4913" s="115">
        <f t="shared" si="229"/>
        <v>2349518</v>
      </c>
      <c r="J4913" s="117">
        <v>2021</v>
      </c>
      <c r="K4913" s="139">
        <f t="shared" si="230"/>
        <v>4962377</v>
      </c>
    </row>
    <row r="4914" spans="2:11">
      <c r="B4914" s="137" t="s">
        <v>6966</v>
      </c>
      <c r="C4914" s="43" t="s">
        <v>1868</v>
      </c>
      <c r="D4914" s="46">
        <v>420</v>
      </c>
      <c r="E4914" s="24">
        <v>2932.042857142857</v>
      </c>
      <c r="F4914" s="19">
        <f t="shared" si="228"/>
        <v>1231458</v>
      </c>
      <c r="G4914" s="119">
        <v>4095</v>
      </c>
      <c r="H4914" s="26">
        <v>269.52722832722833</v>
      </c>
      <c r="I4914" s="115">
        <f t="shared" si="229"/>
        <v>1103714</v>
      </c>
      <c r="J4914" s="117">
        <v>2021</v>
      </c>
      <c r="K4914" s="139">
        <f t="shared" si="230"/>
        <v>2335172</v>
      </c>
    </row>
    <row r="4915" spans="2:11">
      <c r="B4915" s="137" t="s">
        <v>6967</v>
      </c>
      <c r="C4915" s="43" t="s">
        <v>377</v>
      </c>
      <c r="D4915" s="46">
        <v>980</v>
      </c>
      <c r="E4915" s="24">
        <v>6386.9632653061226</v>
      </c>
      <c r="F4915" s="19">
        <f t="shared" si="228"/>
        <v>6259224</v>
      </c>
      <c r="G4915" s="119">
        <v>9555</v>
      </c>
      <c r="H4915" s="26">
        <v>203.82867608581896</v>
      </c>
      <c r="I4915" s="115">
        <f t="shared" si="229"/>
        <v>1947583.0000000002</v>
      </c>
      <c r="J4915" s="117">
        <v>2021</v>
      </c>
      <c r="K4915" s="139">
        <f t="shared" si="230"/>
        <v>8206807</v>
      </c>
    </row>
    <row r="4916" spans="2:11">
      <c r="B4916" s="137" t="s">
        <v>6968</v>
      </c>
      <c r="C4916" s="43" t="s">
        <v>377</v>
      </c>
      <c r="D4916" s="46">
        <v>200</v>
      </c>
      <c r="E4916" s="24">
        <v>4793.09</v>
      </c>
      <c r="F4916" s="19">
        <f t="shared" si="228"/>
        <v>958618</v>
      </c>
      <c r="G4916" s="119">
        <v>1950</v>
      </c>
      <c r="H4916" s="26">
        <v>248.93846153846152</v>
      </c>
      <c r="I4916" s="115">
        <f t="shared" si="229"/>
        <v>485430</v>
      </c>
      <c r="J4916" s="117">
        <v>2021</v>
      </c>
      <c r="K4916" s="139">
        <f t="shared" si="230"/>
        <v>1444048</v>
      </c>
    </row>
    <row r="4917" spans="2:11">
      <c r="B4917" s="137" t="s">
        <v>6969</v>
      </c>
      <c r="C4917" s="43" t="s">
        <v>378</v>
      </c>
      <c r="D4917" s="46">
        <v>300</v>
      </c>
      <c r="E4917" s="24">
        <v>2403.35</v>
      </c>
      <c r="F4917" s="19">
        <f t="shared" si="228"/>
        <v>721005</v>
      </c>
      <c r="G4917" s="119">
        <v>2925</v>
      </c>
      <c r="H4917" s="26">
        <v>257.67418803418803</v>
      </c>
      <c r="I4917" s="115">
        <f t="shared" si="229"/>
        <v>753697</v>
      </c>
      <c r="J4917" s="117">
        <v>2021</v>
      </c>
      <c r="K4917" s="139">
        <f t="shared" si="230"/>
        <v>1474702</v>
      </c>
    </row>
    <row r="4918" spans="2:11">
      <c r="B4918" s="137" t="s">
        <v>6970</v>
      </c>
      <c r="C4918" s="43" t="s">
        <v>377</v>
      </c>
      <c r="D4918" s="46">
        <v>270</v>
      </c>
      <c r="E4918" s="24">
        <v>21807.177777777779</v>
      </c>
      <c r="F4918" s="19">
        <f t="shared" si="228"/>
        <v>5887938</v>
      </c>
      <c r="G4918" s="119">
        <v>2632.5</v>
      </c>
      <c r="H4918" s="26">
        <v>510.50750237416906</v>
      </c>
      <c r="I4918" s="115">
        <f t="shared" si="229"/>
        <v>1343911</v>
      </c>
      <c r="J4918" s="117">
        <v>2021</v>
      </c>
      <c r="K4918" s="139">
        <f t="shared" si="230"/>
        <v>7231849</v>
      </c>
    </row>
    <row r="4919" spans="2:11">
      <c r="B4919" s="137" t="s">
        <v>6971</v>
      </c>
      <c r="C4919" s="43" t="s">
        <v>377</v>
      </c>
      <c r="D4919" s="46">
        <v>200</v>
      </c>
      <c r="E4919" s="24">
        <v>4793.09</v>
      </c>
      <c r="F4919" s="19">
        <f t="shared" si="228"/>
        <v>958618</v>
      </c>
      <c r="G4919" s="119">
        <v>1950</v>
      </c>
      <c r="H4919" s="26">
        <v>248.93846153846152</v>
      </c>
      <c r="I4919" s="115">
        <f t="shared" si="229"/>
        <v>485430</v>
      </c>
      <c r="J4919" s="117">
        <v>2021</v>
      </c>
      <c r="K4919" s="139">
        <f t="shared" si="230"/>
        <v>1444048</v>
      </c>
    </row>
    <row r="4920" spans="2:11">
      <c r="B4920" s="137" t="s">
        <v>6972</v>
      </c>
      <c r="C4920" s="43" t="s">
        <v>1868</v>
      </c>
      <c r="D4920" s="46">
        <v>100</v>
      </c>
      <c r="E4920" s="24">
        <v>22691.4</v>
      </c>
      <c r="F4920" s="19">
        <f t="shared" si="228"/>
        <v>2269140</v>
      </c>
      <c r="G4920" s="119">
        <v>975</v>
      </c>
      <c r="H4920" s="26">
        <v>225.07589743589745</v>
      </c>
      <c r="I4920" s="115">
        <f t="shared" si="229"/>
        <v>219449</v>
      </c>
      <c r="J4920" s="117">
        <v>2021</v>
      </c>
      <c r="K4920" s="139">
        <f t="shared" si="230"/>
        <v>2488589</v>
      </c>
    </row>
    <row r="4921" spans="2:11">
      <c r="B4921" s="137" t="s">
        <v>6973</v>
      </c>
      <c r="C4921" s="43" t="s">
        <v>1868</v>
      </c>
      <c r="D4921" s="46">
        <v>1230</v>
      </c>
      <c r="E4921" s="24">
        <v>2124.2756097560978</v>
      </c>
      <c r="F4921" s="19">
        <f t="shared" si="228"/>
        <v>2612859.0000000005</v>
      </c>
      <c r="G4921" s="119">
        <v>11992.5</v>
      </c>
      <c r="H4921" s="26">
        <v>195.91561392537002</v>
      </c>
      <c r="I4921" s="115">
        <f t="shared" si="229"/>
        <v>2349518</v>
      </c>
      <c r="J4921" s="117">
        <v>2021</v>
      </c>
      <c r="K4921" s="139">
        <f t="shared" si="230"/>
        <v>4962377</v>
      </c>
    </row>
    <row r="4922" spans="2:11">
      <c r="B4922" s="137" t="s">
        <v>6974</v>
      </c>
      <c r="C4922" s="43" t="s">
        <v>1868</v>
      </c>
      <c r="D4922" s="46">
        <v>150</v>
      </c>
      <c r="E4922" s="24">
        <v>2476.9466666666667</v>
      </c>
      <c r="F4922" s="19">
        <f t="shared" si="228"/>
        <v>371542</v>
      </c>
      <c r="G4922" s="119">
        <v>1462.5</v>
      </c>
      <c r="H4922" s="26">
        <v>145.24717948717949</v>
      </c>
      <c r="I4922" s="115">
        <f t="shared" si="229"/>
        <v>212424</v>
      </c>
      <c r="J4922" s="117">
        <v>2021</v>
      </c>
      <c r="K4922" s="139">
        <f t="shared" si="230"/>
        <v>583966</v>
      </c>
    </row>
    <row r="4923" spans="2:11">
      <c r="B4923" s="137" t="s">
        <v>6975</v>
      </c>
      <c r="C4923" s="43" t="s">
        <v>1868</v>
      </c>
      <c r="D4923" s="46">
        <v>620</v>
      </c>
      <c r="E4923" s="24">
        <v>2587.8725806451612</v>
      </c>
      <c r="F4923" s="19">
        <f t="shared" si="228"/>
        <v>1604481</v>
      </c>
      <c r="G4923" s="119">
        <v>6045</v>
      </c>
      <c r="H4923" s="26">
        <v>204.74408602150538</v>
      </c>
      <c r="I4923" s="115">
        <f t="shared" si="229"/>
        <v>1237678</v>
      </c>
      <c r="J4923" s="117">
        <v>2021</v>
      </c>
      <c r="K4923" s="139">
        <f t="shared" si="230"/>
        <v>2842159</v>
      </c>
    </row>
    <row r="4924" spans="2:11">
      <c r="B4924" s="137" t="s">
        <v>6976</v>
      </c>
      <c r="C4924" s="43" t="s">
        <v>1868</v>
      </c>
      <c r="D4924" s="46">
        <v>420</v>
      </c>
      <c r="E4924" s="24">
        <v>2932.042857142857</v>
      </c>
      <c r="F4924" s="19">
        <f t="shared" si="228"/>
        <v>1231458</v>
      </c>
      <c r="G4924" s="119">
        <v>4095</v>
      </c>
      <c r="H4924" s="26">
        <v>269.52722832722833</v>
      </c>
      <c r="I4924" s="115">
        <f t="shared" si="229"/>
        <v>1103714</v>
      </c>
      <c r="J4924" s="117">
        <v>2021</v>
      </c>
      <c r="K4924" s="139">
        <f t="shared" si="230"/>
        <v>2335172</v>
      </c>
    </row>
    <row r="4925" spans="2:11">
      <c r="B4925" s="137" t="s">
        <v>6977</v>
      </c>
      <c r="C4925" s="43" t="s">
        <v>1856</v>
      </c>
      <c r="D4925" s="46">
        <v>400</v>
      </c>
      <c r="E4925" s="24">
        <v>11673.942499999999</v>
      </c>
      <c r="F4925" s="19">
        <f t="shared" si="228"/>
        <v>4669577</v>
      </c>
      <c r="G4925" s="119">
        <v>3900</v>
      </c>
      <c r="H4925" s="26">
        <v>286.2676923076923</v>
      </c>
      <c r="I4925" s="115">
        <f t="shared" si="229"/>
        <v>1116444</v>
      </c>
      <c r="J4925" s="117">
        <v>2021</v>
      </c>
      <c r="K4925" s="139">
        <f t="shared" si="230"/>
        <v>5786021</v>
      </c>
    </row>
    <row r="4926" spans="2:11">
      <c r="B4926" s="137" t="s">
        <v>6978</v>
      </c>
      <c r="C4926" s="43" t="s">
        <v>1856</v>
      </c>
      <c r="D4926" s="46">
        <v>590</v>
      </c>
      <c r="E4926" s="24">
        <v>13194.87627118644</v>
      </c>
      <c r="F4926" s="19">
        <f t="shared" si="228"/>
        <v>7784977</v>
      </c>
      <c r="G4926" s="119">
        <v>5752.5</v>
      </c>
      <c r="H4926" s="26">
        <v>202.57262059973925</v>
      </c>
      <c r="I4926" s="115">
        <f t="shared" si="229"/>
        <v>1165299</v>
      </c>
      <c r="J4926" s="117">
        <v>2021</v>
      </c>
      <c r="K4926" s="139">
        <f t="shared" si="230"/>
        <v>8950276</v>
      </c>
    </row>
    <row r="4927" spans="2:11">
      <c r="B4927" s="137" t="s">
        <v>6979</v>
      </c>
      <c r="C4927" s="43" t="s">
        <v>3512</v>
      </c>
      <c r="D4927" s="46">
        <v>220</v>
      </c>
      <c r="E4927" s="24">
        <v>16883.713636363635</v>
      </c>
      <c r="F4927" s="19">
        <f t="shared" si="228"/>
        <v>3714416.9999999995</v>
      </c>
      <c r="G4927" s="119">
        <v>2145</v>
      </c>
      <c r="H4927" s="26">
        <v>0</v>
      </c>
      <c r="I4927" s="115">
        <f t="shared" si="229"/>
        <v>0</v>
      </c>
      <c r="J4927" s="117">
        <v>2021</v>
      </c>
      <c r="K4927" s="139">
        <f t="shared" si="230"/>
        <v>3714417</v>
      </c>
    </row>
    <row r="4928" spans="2:11">
      <c r="B4928" s="137" t="s">
        <v>6980</v>
      </c>
      <c r="C4928" s="43" t="s">
        <v>1835</v>
      </c>
      <c r="D4928" s="46">
        <v>100</v>
      </c>
      <c r="E4928" s="24">
        <v>12315.62</v>
      </c>
      <c r="F4928" s="19">
        <f t="shared" si="228"/>
        <v>1231562</v>
      </c>
      <c r="G4928" s="119">
        <v>975</v>
      </c>
      <c r="H4928" s="26">
        <v>488.84923076923076</v>
      </c>
      <c r="I4928" s="115">
        <f t="shared" si="229"/>
        <v>476628</v>
      </c>
      <c r="J4928" s="117">
        <v>2021</v>
      </c>
      <c r="K4928" s="139">
        <f t="shared" si="230"/>
        <v>1708190</v>
      </c>
    </row>
    <row r="4929" spans="2:11">
      <c r="B4929" s="137" t="s">
        <v>6981</v>
      </c>
      <c r="C4929" s="43" t="s">
        <v>3512</v>
      </c>
      <c r="D4929" s="46">
        <v>220</v>
      </c>
      <c r="E4929" s="24">
        <v>16883.713636363635</v>
      </c>
      <c r="F4929" s="19">
        <f t="shared" si="228"/>
        <v>3714416.9999999995</v>
      </c>
      <c r="G4929" s="119">
        <v>2145</v>
      </c>
      <c r="H4929" s="26">
        <v>0</v>
      </c>
      <c r="I4929" s="115">
        <f t="shared" si="229"/>
        <v>0</v>
      </c>
      <c r="J4929" s="117">
        <v>2021</v>
      </c>
      <c r="K4929" s="139">
        <f t="shared" si="230"/>
        <v>3714417</v>
      </c>
    </row>
    <row r="4930" spans="2:11">
      <c r="B4930" s="137" t="s">
        <v>6982</v>
      </c>
      <c r="C4930" s="43" t="s">
        <v>2260</v>
      </c>
      <c r="D4930" s="46">
        <v>320</v>
      </c>
      <c r="E4930" s="24">
        <v>6530.96875</v>
      </c>
      <c r="F4930" s="19">
        <f t="shared" si="228"/>
        <v>2089910</v>
      </c>
      <c r="G4930" s="119">
        <v>3120</v>
      </c>
      <c r="H4930" s="26">
        <v>183.5</v>
      </c>
      <c r="I4930" s="115">
        <f t="shared" si="229"/>
        <v>572520</v>
      </c>
      <c r="J4930" s="117">
        <v>2021</v>
      </c>
      <c r="K4930" s="139">
        <f t="shared" si="230"/>
        <v>2662430</v>
      </c>
    </row>
    <row r="4931" spans="2:11">
      <c r="B4931" s="137" t="s">
        <v>6983</v>
      </c>
      <c r="C4931" s="43" t="s">
        <v>1833</v>
      </c>
      <c r="D4931" s="46">
        <v>200</v>
      </c>
      <c r="E4931" s="24">
        <v>12803.42</v>
      </c>
      <c r="F4931" s="19">
        <f t="shared" si="228"/>
        <v>2560684</v>
      </c>
      <c r="G4931" s="119">
        <v>1950</v>
      </c>
      <c r="H4931" s="26">
        <v>283.20717948717947</v>
      </c>
      <c r="I4931" s="115">
        <f t="shared" si="229"/>
        <v>552254</v>
      </c>
      <c r="J4931" s="117">
        <v>2021</v>
      </c>
      <c r="K4931" s="139">
        <f t="shared" si="230"/>
        <v>3112938</v>
      </c>
    </row>
    <row r="4932" spans="2:11">
      <c r="B4932" s="137" t="s">
        <v>6984</v>
      </c>
      <c r="C4932" s="43" t="s">
        <v>1833</v>
      </c>
      <c r="D4932" s="46">
        <v>100</v>
      </c>
      <c r="E4932" s="24">
        <v>12109.71</v>
      </c>
      <c r="F4932" s="19">
        <f t="shared" si="228"/>
        <v>1210971</v>
      </c>
      <c r="G4932" s="119">
        <v>975</v>
      </c>
      <c r="H4932" s="26">
        <v>191.00205128205127</v>
      </c>
      <c r="I4932" s="115">
        <f t="shared" si="229"/>
        <v>186227</v>
      </c>
      <c r="J4932" s="117">
        <v>2021</v>
      </c>
      <c r="K4932" s="139">
        <f t="shared" si="230"/>
        <v>1397198</v>
      </c>
    </row>
    <row r="4933" spans="2:11">
      <c r="B4933" s="137" t="s">
        <v>6985</v>
      </c>
      <c r="C4933" s="43" t="s">
        <v>1833</v>
      </c>
      <c r="D4933" s="46">
        <v>200</v>
      </c>
      <c r="E4933" s="24">
        <v>12803.42</v>
      </c>
      <c r="F4933" s="19">
        <f t="shared" si="228"/>
        <v>2560684</v>
      </c>
      <c r="G4933" s="119">
        <v>1950</v>
      </c>
      <c r="H4933" s="26">
        <v>283.20717948717947</v>
      </c>
      <c r="I4933" s="115">
        <f t="shared" si="229"/>
        <v>552254</v>
      </c>
      <c r="J4933" s="117">
        <v>2021</v>
      </c>
      <c r="K4933" s="139">
        <f t="shared" si="230"/>
        <v>3112938</v>
      </c>
    </row>
    <row r="4934" spans="2:11">
      <c r="B4934" s="137" t="s">
        <v>6986</v>
      </c>
      <c r="C4934" s="43" t="s">
        <v>391</v>
      </c>
      <c r="D4934" s="46">
        <v>100</v>
      </c>
      <c r="E4934" s="24">
        <v>24236.37</v>
      </c>
      <c r="F4934" s="19">
        <f t="shared" si="228"/>
        <v>2423637</v>
      </c>
      <c r="G4934" s="119">
        <v>975</v>
      </c>
      <c r="H4934" s="26">
        <v>359.80410256410255</v>
      </c>
      <c r="I4934" s="115">
        <f t="shared" si="229"/>
        <v>350809</v>
      </c>
      <c r="J4934" s="117">
        <v>2021</v>
      </c>
      <c r="K4934" s="139">
        <f t="shared" si="230"/>
        <v>2774446</v>
      </c>
    </row>
    <row r="4935" spans="2:11">
      <c r="B4935" s="137" t="s">
        <v>6987</v>
      </c>
      <c r="C4935" s="43" t="s">
        <v>391</v>
      </c>
      <c r="D4935" s="46">
        <v>100</v>
      </c>
      <c r="E4935" s="24">
        <v>18741.89</v>
      </c>
      <c r="F4935" s="19">
        <f t="shared" si="228"/>
        <v>1874189</v>
      </c>
      <c r="G4935" s="119">
        <v>975</v>
      </c>
      <c r="H4935" s="26">
        <v>367.07179487179485</v>
      </c>
      <c r="I4935" s="115">
        <f t="shared" si="229"/>
        <v>357895</v>
      </c>
      <c r="J4935" s="117">
        <v>2021</v>
      </c>
      <c r="K4935" s="139">
        <f t="shared" si="230"/>
        <v>2232084</v>
      </c>
    </row>
    <row r="4936" spans="2:11">
      <c r="B4936" s="137" t="s">
        <v>6988</v>
      </c>
      <c r="C4936" s="43" t="s">
        <v>1835</v>
      </c>
      <c r="D4936" s="46">
        <v>410</v>
      </c>
      <c r="E4936" s="24">
        <v>10753.648780487805</v>
      </c>
      <c r="F4936" s="19">
        <f t="shared" si="228"/>
        <v>4408996</v>
      </c>
      <c r="G4936" s="119">
        <v>3997.5</v>
      </c>
      <c r="H4936" s="26">
        <v>263.76785490931832</v>
      </c>
      <c r="I4936" s="115">
        <f t="shared" si="229"/>
        <v>1054412</v>
      </c>
      <c r="J4936" s="117">
        <v>2021</v>
      </c>
      <c r="K4936" s="139">
        <f t="shared" si="230"/>
        <v>5463408</v>
      </c>
    </row>
    <row r="4937" spans="2:11">
      <c r="B4937" s="137" t="s">
        <v>6989</v>
      </c>
      <c r="C4937" s="43" t="s">
        <v>2672</v>
      </c>
      <c r="D4937" s="46">
        <v>550</v>
      </c>
      <c r="E4937" s="24">
        <v>1013.3818181818182</v>
      </c>
      <c r="F4937" s="19">
        <f t="shared" si="228"/>
        <v>557360</v>
      </c>
      <c r="G4937" s="119">
        <v>5362.5</v>
      </c>
      <c r="H4937" s="26">
        <v>103.13156177156178</v>
      </c>
      <c r="I4937" s="115">
        <f t="shared" si="229"/>
        <v>553043</v>
      </c>
      <c r="J4937" s="117">
        <v>2021</v>
      </c>
      <c r="K4937" s="139">
        <f t="shared" si="230"/>
        <v>1110403</v>
      </c>
    </row>
    <row r="4938" spans="2:11">
      <c r="B4938" s="137" t="s">
        <v>6990</v>
      </c>
      <c r="C4938" s="43" t="s">
        <v>2674</v>
      </c>
      <c r="D4938" s="46">
        <v>380</v>
      </c>
      <c r="E4938" s="24">
        <v>10703.594736842106</v>
      </c>
      <c r="F4938" s="19">
        <f t="shared" si="228"/>
        <v>4067366</v>
      </c>
      <c r="G4938" s="119">
        <v>3705</v>
      </c>
      <c r="H4938" s="26">
        <v>183.99838056680161</v>
      </c>
      <c r="I4938" s="115">
        <f t="shared" si="229"/>
        <v>681714</v>
      </c>
      <c r="J4938" s="117">
        <v>2021</v>
      </c>
      <c r="K4938" s="139">
        <f t="shared" si="230"/>
        <v>4749080</v>
      </c>
    </row>
    <row r="4939" spans="2:11">
      <c r="B4939" s="137" t="s">
        <v>6991</v>
      </c>
      <c r="C4939" s="43" t="s">
        <v>391</v>
      </c>
      <c r="D4939" s="46">
        <v>100</v>
      </c>
      <c r="E4939" s="24">
        <v>16473.240000000002</v>
      </c>
      <c r="F4939" s="19">
        <f t="shared" si="228"/>
        <v>1647324.0000000002</v>
      </c>
      <c r="G4939" s="119">
        <v>975</v>
      </c>
      <c r="H4939" s="26">
        <v>545.98461538461538</v>
      </c>
      <c r="I4939" s="115">
        <f t="shared" si="229"/>
        <v>532335</v>
      </c>
      <c r="J4939" s="117">
        <v>2021</v>
      </c>
      <c r="K4939" s="139">
        <f t="shared" si="230"/>
        <v>2179659</v>
      </c>
    </row>
    <row r="4940" spans="2:11">
      <c r="B4940" s="137" t="s">
        <v>6992</v>
      </c>
      <c r="C4940" s="43" t="s">
        <v>391</v>
      </c>
      <c r="D4940" s="46">
        <v>200</v>
      </c>
      <c r="E4940" s="24">
        <v>13036.315000000001</v>
      </c>
      <c r="F4940" s="19">
        <f t="shared" ref="F4940:F5003" si="231">IFERROR(D4940*E4940,0)</f>
        <v>2607263</v>
      </c>
      <c r="G4940" s="119">
        <v>1950</v>
      </c>
      <c r="H4940" s="26">
        <v>188.9748717948718</v>
      </c>
      <c r="I4940" s="115">
        <f t="shared" ref="I4940:I5003" si="232">IFERROR(G4940*H4940,"")</f>
        <v>368501</v>
      </c>
      <c r="J4940" s="117">
        <v>2021</v>
      </c>
      <c r="K4940" s="139">
        <f t="shared" ref="K4940:K5003" si="233">IFERROR(ROUND((F4940+I4940),0),0)</f>
        <v>2975764</v>
      </c>
    </row>
    <row r="4941" spans="2:11">
      <c r="B4941" s="137" t="s">
        <v>6993</v>
      </c>
      <c r="C4941" s="43" t="s">
        <v>3512</v>
      </c>
      <c r="D4941" s="46">
        <v>100</v>
      </c>
      <c r="E4941" s="24">
        <v>16883.71</v>
      </c>
      <c r="F4941" s="19">
        <f t="shared" si="231"/>
        <v>1688371</v>
      </c>
      <c r="G4941" s="119">
        <v>975</v>
      </c>
      <c r="H4941" s="26">
        <v>0</v>
      </c>
      <c r="I4941" s="115">
        <f t="shared" si="232"/>
        <v>0</v>
      </c>
      <c r="J4941" s="117">
        <v>2021</v>
      </c>
      <c r="K4941" s="139">
        <f t="shared" si="233"/>
        <v>1688371</v>
      </c>
    </row>
    <row r="4942" spans="2:11">
      <c r="B4942" s="137" t="s">
        <v>6994</v>
      </c>
      <c r="C4942" s="43" t="s">
        <v>2674</v>
      </c>
      <c r="D4942" s="46">
        <v>320</v>
      </c>
      <c r="E4942" s="24">
        <v>5706.25</v>
      </c>
      <c r="F4942" s="19">
        <f t="shared" si="231"/>
        <v>1826000</v>
      </c>
      <c r="G4942" s="119">
        <v>3120</v>
      </c>
      <c r="H4942" s="26">
        <v>184.60224358974358</v>
      </c>
      <c r="I4942" s="115">
        <f t="shared" si="232"/>
        <v>575959</v>
      </c>
      <c r="J4942" s="117">
        <v>2021</v>
      </c>
      <c r="K4942" s="139">
        <f t="shared" si="233"/>
        <v>2401959</v>
      </c>
    </row>
    <row r="4943" spans="2:11">
      <c r="B4943" s="137" t="s">
        <v>6995</v>
      </c>
      <c r="C4943" s="43" t="s">
        <v>3512</v>
      </c>
      <c r="D4943" s="46">
        <v>240</v>
      </c>
      <c r="E4943" s="24">
        <v>16883.712500000001</v>
      </c>
      <c r="F4943" s="19">
        <f t="shared" si="231"/>
        <v>4052091.0000000005</v>
      </c>
      <c r="G4943" s="119">
        <v>2340</v>
      </c>
      <c r="H4943" s="26">
        <v>0</v>
      </c>
      <c r="I4943" s="115">
        <f t="shared" si="232"/>
        <v>0</v>
      </c>
      <c r="J4943" s="117">
        <v>2021</v>
      </c>
      <c r="K4943" s="139">
        <f t="shared" si="233"/>
        <v>4052091</v>
      </c>
    </row>
    <row r="4944" spans="2:11">
      <c r="B4944" s="137" t="s">
        <v>6996</v>
      </c>
      <c r="C4944" s="43" t="s">
        <v>3512</v>
      </c>
      <c r="D4944" s="46">
        <v>160</v>
      </c>
      <c r="E4944" s="24">
        <v>16883.712500000001</v>
      </c>
      <c r="F4944" s="19">
        <f t="shared" si="231"/>
        <v>2701394</v>
      </c>
      <c r="G4944" s="119">
        <v>1560</v>
      </c>
      <c r="H4944" s="26">
        <v>0</v>
      </c>
      <c r="I4944" s="115">
        <f t="shared" si="232"/>
        <v>0</v>
      </c>
      <c r="J4944" s="117">
        <v>2021</v>
      </c>
      <c r="K4944" s="139">
        <f t="shared" si="233"/>
        <v>2701394</v>
      </c>
    </row>
    <row r="4945" spans="2:11">
      <c r="B4945" s="137" t="s">
        <v>6997</v>
      </c>
      <c r="C4945" s="43" t="s">
        <v>460</v>
      </c>
      <c r="D4945" s="46">
        <v>130</v>
      </c>
      <c r="E4945" s="24">
        <v>4779.2230769230773</v>
      </c>
      <c r="F4945" s="19">
        <f t="shared" si="231"/>
        <v>621299</v>
      </c>
      <c r="G4945" s="119">
        <v>1267.5</v>
      </c>
      <c r="H4945" s="26">
        <v>360.40236686390534</v>
      </c>
      <c r="I4945" s="115">
        <f t="shared" si="232"/>
        <v>456810</v>
      </c>
      <c r="J4945" s="117">
        <v>2021</v>
      </c>
      <c r="K4945" s="139">
        <f t="shared" si="233"/>
        <v>1078109</v>
      </c>
    </row>
    <row r="4946" spans="2:11">
      <c r="B4946" s="137" t="s">
        <v>6998</v>
      </c>
      <c r="C4946" s="43" t="s">
        <v>3512</v>
      </c>
      <c r="D4946" s="46">
        <v>160</v>
      </c>
      <c r="E4946" s="24">
        <v>16883.712500000001</v>
      </c>
      <c r="F4946" s="19">
        <f t="shared" si="231"/>
        <v>2701394</v>
      </c>
      <c r="G4946" s="119">
        <v>1560</v>
      </c>
      <c r="H4946" s="26">
        <v>0</v>
      </c>
      <c r="I4946" s="115">
        <f t="shared" si="232"/>
        <v>0</v>
      </c>
      <c r="J4946" s="117">
        <v>2021</v>
      </c>
      <c r="K4946" s="139">
        <f t="shared" si="233"/>
        <v>2701394</v>
      </c>
    </row>
    <row r="4947" spans="2:11">
      <c r="B4947" s="137" t="s">
        <v>6999</v>
      </c>
      <c r="C4947" s="43" t="s">
        <v>391</v>
      </c>
      <c r="D4947" s="46">
        <v>160</v>
      </c>
      <c r="E4947" s="24">
        <v>19328.356250000001</v>
      </c>
      <c r="F4947" s="19">
        <f t="shared" si="231"/>
        <v>3092537</v>
      </c>
      <c r="G4947" s="119">
        <v>1560</v>
      </c>
      <c r="H4947" s="26">
        <v>185.43269230769232</v>
      </c>
      <c r="I4947" s="115">
        <f t="shared" si="232"/>
        <v>289275</v>
      </c>
      <c r="J4947" s="117">
        <v>2021</v>
      </c>
      <c r="K4947" s="139">
        <f t="shared" si="233"/>
        <v>3381812</v>
      </c>
    </row>
    <row r="4948" spans="2:11">
      <c r="B4948" s="137" t="s">
        <v>7000</v>
      </c>
      <c r="C4948" s="43" t="s">
        <v>2675</v>
      </c>
      <c r="D4948" s="46">
        <v>530</v>
      </c>
      <c r="E4948" s="24">
        <v>3956.4075471698111</v>
      </c>
      <c r="F4948" s="19">
        <f t="shared" si="231"/>
        <v>2096895.9999999998</v>
      </c>
      <c r="G4948" s="119">
        <v>5167.5</v>
      </c>
      <c r="H4948" s="26">
        <v>183.10924044508951</v>
      </c>
      <c r="I4948" s="115">
        <f t="shared" si="232"/>
        <v>946217</v>
      </c>
      <c r="J4948" s="117">
        <v>2021</v>
      </c>
      <c r="K4948" s="139">
        <f t="shared" si="233"/>
        <v>3043113</v>
      </c>
    </row>
    <row r="4949" spans="2:11">
      <c r="B4949" s="137" t="s">
        <v>7001</v>
      </c>
      <c r="C4949" s="43" t="s">
        <v>420</v>
      </c>
      <c r="D4949" s="46">
        <v>310</v>
      </c>
      <c r="E4949" s="24">
        <v>2961.4612903225807</v>
      </c>
      <c r="F4949" s="19">
        <f t="shared" si="231"/>
        <v>918053</v>
      </c>
      <c r="G4949" s="119">
        <v>3022.5</v>
      </c>
      <c r="H4949" s="26">
        <v>250.35070306038048</v>
      </c>
      <c r="I4949" s="115">
        <f t="shared" si="232"/>
        <v>756685</v>
      </c>
      <c r="J4949" s="117">
        <v>2021</v>
      </c>
      <c r="K4949" s="139">
        <f t="shared" si="233"/>
        <v>1674738</v>
      </c>
    </row>
    <row r="4950" spans="2:11">
      <c r="B4950" s="137" t="s">
        <v>7002</v>
      </c>
      <c r="C4950" s="43" t="s">
        <v>420</v>
      </c>
      <c r="D4950" s="46">
        <v>210</v>
      </c>
      <c r="E4950" s="24">
        <v>3879.9619047619049</v>
      </c>
      <c r="F4950" s="19">
        <f t="shared" si="231"/>
        <v>814792</v>
      </c>
      <c r="G4950" s="119">
        <v>2047.5</v>
      </c>
      <c r="H4950" s="26">
        <v>264.14993894993893</v>
      </c>
      <c r="I4950" s="115">
        <f t="shared" si="232"/>
        <v>540847</v>
      </c>
      <c r="J4950" s="117">
        <v>2021</v>
      </c>
      <c r="K4950" s="139">
        <f t="shared" si="233"/>
        <v>1355639</v>
      </c>
    </row>
    <row r="4951" spans="2:11">
      <c r="B4951" s="137" t="s">
        <v>7003</v>
      </c>
      <c r="C4951" s="43" t="s">
        <v>2675</v>
      </c>
      <c r="D4951" s="46">
        <v>530</v>
      </c>
      <c r="E4951" s="24">
        <v>3956.4075471698111</v>
      </c>
      <c r="F4951" s="19">
        <f t="shared" si="231"/>
        <v>2096895.9999999998</v>
      </c>
      <c r="G4951" s="119">
        <v>5167.5</v>
      </c>
      <c r="H4951" s="26">
        <v>183.10924044508951</v>
      </c>
      <c r="I4951" s="115">
        <f t="shared" si="232"/>
        <v>946217</v>
      </c>
      <c r="J4951" s="117">
        <v>2021</v>
      </c>
      <c r="K4951" s="139">
        <f t="shared" si="233"/>
        <v>3043113</v>
      </c>
    </row>
    <row r="4952" spans="2:11">
      <c r="B4952" s="137" t="s">
        <v>7004</v>
      </c>
      <c r="C4952" s="43" t="s">
        <v>420</v>
      </c>
      <c r="D4952" s="46">
        <v>100</v>
      </c>
      <c r="E4952" s="24">
        <v>8113.38</v>
      </c>
      <c r="F4952" s="19">
        <f t="shared" si="231"/>
        <v>811338</v>
      </c>
      <c r="G4952" s="119">
        <v>975</v>
      </c>
      <c r="H4952" s="26">
        <v>490.50666666666666</v>
      </c>
      <c r="I4952" s="115">
        <f t="shared" si="232"/>
        <v>478244</v>
      </c>
      <c r="J4952" s="117">
        <v>2021</v>
      </c>
      <c r="K4952" s="139">
        <f t="shared" si="233"/>
        <v>1289582</v>
      </c>
    </row>
    <row r="4953" spans="2:11">
      <c r="B4953" s="137" t="s">
        <v>7005</v>
      </c>
      <c r="C4953" s="43" t="s">
        <v>2676</v>
      </c>
      <c r="D4953" s="46">
        <v>430</v>
      </c>
      <c r="E4953" s="24">
        <v>4843.4279069767445</v>
      </c>
      <c r="F4953" s="19">
        <f t="shared" si="231"/>
        <v>2082674</v>
      </c>
      <c r="G4953" s="119">
        <v>4192.5</v>
      </c>
      <c r="H4953" s="26">
        <v>180.31198568872986</v>
      </c>
      <c r="I4953" s="115">
        <f t="shared" si="232"/>
        <v>755958</v>
      </c>
      <c r="J4953" s="117">
        <v>2021</v>
      </c>
      <c r="K4953" s="139">
        <f t="shared" si="233"/>
        <v>2838632</v>
      </c>
    </row>
    <row r="4954" spans="2:11">
      <c r="B4954" s="137" t="s">
        <v>7006</v>
      </c>
      <c r="C4954" s="43" t="s">
        <v>2676</v>
      </c>
      <c r="D4954" s="46">
        <v>430</v>
      </c>
      <c r="E4954" s="24">
        <v>4843.4279069767445</v>
      </c>
      <c r="F4954" s="19">
        <f t="shared" si="231"/>
        <v>2082674</v>
      </c>
      <c r="G4954" s="119">
        <v>4192.5</v>
      </c>
      <c r="H4954" s="26">
        <v>180.31198568872986</v>
      </c>
      <c r="I4954" s="115">
        <f t="shared" si="232"/>
        <v>755958</v>
      </c>
      <c r="J4954" s="117">
        <v>2021</v>
      </c>
      <c r="K4954" s="139">
        <f t="shared" si="233"/>
        <v>2838632</v>
      </c>
    </row>
    <row r="4955" spans="2:11">
      <c r="B4955" s="137" t="s">
        <v>7007</v>
      </c>
      <c r="C4955" s="43" t="s">
        <v>1833</v>
      </c>
      <c r="D4955" s="46">
        <v>260</v>
      </c>
      <c r="E4955" s="24">
        <v>8192.0269230769227</v>
      </c>
      <c r="F4955" s="19">
        <f t="shared" si="231"/>
        <v>2129927</v>
      </c>
      <c r="G4955" s="119">
        <v>2535</v>
      </c>
      <c r="H4955" s="26">
        <v>223.12031558185404</v>
      </c>
      <c r="I4955" s="115">
        <f t="shared" si="232"/>
        <v>565610</v>
      </c>
      <c r="J4955" s="117">
        <v>2021</v>
      </c>
      <c r="K4955" s="139">
        <f t="shared" si="233"/>
        <v>2695537</v>
      </c>
    </row>
    <row r="4956" spans="2:11">
      <c r="B4956" s="137" t="s">
        <v>7008</v>
      </c>
      <c r="C4956" s="43" t="s">
        <v>2290</v>
      </c>
      <c r="D4956" s="46">
        <v>360</v>
      </c>
      <c r="E4956" s="24">
        <v>21355.133333333335</v>
      </c>
      <c r="F4956" s="19">
        <f t="shared" si="231"/>
        <v>7687848.0000000009</v>
      </c>
      <c r="G4956" s="119">
        <v>3510</v>
      </c>
      <c r="H4956" s="26">
        <v>243.33532763532764</v>
      </c>
      <c r="I4956" s="115">
        <f t="shared" si="232"/>
        <v>854107</v>
      </c>
      <c r="J4956" s="117">
        <v>2021</v>
      </c>
      <c r="K4956" s="139">
        <f t="shared" si="233"/>
        <v>8541955</v>
      </c>
    </row>
    <row r="4957" spans="2:11">
      <c r="B4957" s="137" t="s">
        <v>7009</v>
      </c>
      <c r="C4957" s="43" t="s">
        <v>2673</v>
      </c>
      <c r="D4957" s="46">
        <v>700</v>
      </c>
      <c r="E4957" s="24">
        <v>1793.92</v>
      </c>
      <c r="F4957" s="19">
        <f t="shared" si="231"/>
        <v>1255744</v>
      </c>
      <c r="G4957" s="119">
        <v>6825</v>
      </c>
      <c r="H4957" s="26">
        <v>117.56234432234432</v>
      </c>
      <c r="I4957" s="115">
        <f t="shared" si="232"/>
        <v>802363</v>
      </c>
      <c r="J4957" s="117">
        <v>2021</v>
      </c>
      <c r="K4957" s="139">
        <f t="shared" si="233"/>
        <v>2058107</v>
      </c>
    </row>
    <row r="4958" spans="2:11">
      <c r="B4958" s="137" t="s">
        <v>7010</v>
      </c>
      <c r="C4958" s="43" t="s">
        <v>435</v>
      </c>
      <c r="D4958" s="46">
        <v>190</v>
      </c>
      <c r="E4958" s="24">
        <v>3979.4894736842107</v>
      </c>
      <c r="F4958" s="19">
        <f t="shared" si="231"/>
        <v>756103</v>
      </c>
      <c r="G4958" s="119">
        <v>1852.5</v>
      </c>
      <c r="H4958" s="26">
        <v>222.86639676113361</v>
      </c>
      <c r="I4958" s="115">
        <f t="shared" si="232"/>
        <v>412860</v>
      </c>
      <c r="J4958" s="117">
        <v>2021</v>
      </c>
      <c r="K4958" s="139">
        <f t="shared" si="233"/>
        <v>1168963</v>
      </c>
    </row>
    <row r="4959" spans="2:11">
      <c r="B4959" s="137" t="s">
        <v>7011</v>
      </c>
      <c r="C4959" s="43" t="s">
        <v>1842</v>
      </c>
      <c r="D4959" s="46">
        <v>70</v>
      </c>
      <c r="E4959" s="24">
        <v>6905.028571428571</v>
      </c>
      <c r="F4959" s="19">
        <f t="shared" si="231"/>
        <v>483352</v>
      </c>
      <c r="G4959" s="119">
        <v>682.5</v>
      </c>
      <c r="H4959" s="26">
        <v>548.83369963369967</v>
      </c>
      <c r="I4959" s="115">
        <f t="shared" si="232"/>
        <v>374579</v>
      </c>
      <c r="J4959" s="117">
        <v>2021</v>
      </c>
      <c r="K4959" s="139">
        <f t="shared" si="233"/>
        <v>857931</v>
      </c>
    </row>
    <row r="4960" spans="2:11">
      <c r="B4960" s="137" t="s">
        <v>7012</v>
      </c>
      <c r="C4960" s="43" t="s">
        <v>420</v>
      </c>
      <c r="D4960" s="46">
        <v>140</v>
      </c>
      <c r="E4960" s="24">
        <v>3754.5571428571429</v>
      </c>
      <c r="F4960" s="19">
        <f t="shared" si="231"/>
        <v>525638</v>
      </c>
      <c r="G4960" s="119">
        <v>1365</v>
      </c>
      <c r="H4960" s="26">
        <v>275.64761904761906</v>
      </c>
      <c r="I4960" s="115">
        <f t="shared" si="232"/>
        <v>376259</v>
      </c>
      <c r="J4960" s="117">
        <v>2021</v>
      </c>
      <c r="K4960" s="139">
        <f t="shared" si="233"/>
        <v>901897</v>
      </c>
    </row>
    <row r="4961" spans="2:11">
      <c r="B4961" s="137" t="s">
        <v>7013</v>
      </c>
      <c r="C4961" s="43" t="s">
        <v>2291</v>
      </c>
      <c r="D4961" s="46">
        <v>570</v>
      </c>
      <c r="E4961" s="24">
        <v>14058.428070175438</v>
      </c>
      <c r="F4961" s="19">
        <f t="shared" si="231"/>
        <v>8013304</v>
      </c>
      <c r="G4961" s="119">
        <v>5557.5</v>
      </c>
      <c r="H4961" s="26">
        <v>202.787224471435</v>
      </c>
      <c r="I4961" s="115">
        <f t="shared" si="232"/>
        <v>1126990</v>
      </c>
      <c r="J4961" s="117">
        <v>2021</v>
      </c>
      <c r="K4961" s="139">
        <f t="shared" si="233"/>
        <v>9140294</v>
      </c>
    </row>
    <row r="4962" spans="2:11">
      <c r="B4962" s="137" t="s">
        <v>7014</v>
      </c>
      <c r="C4962" s="43" t="s">
        <v>2677</v>
      </c>
      <c r="D4962" s="46">
        <v>860</v>
      </c>
      <c r="E4962" s="24">
        <v>3610.5418604651163</v>
      </c>
      <c r="F4962" s="19">
        <f t="shared" si="231"/>
        <v>3105066</v>
      </c>
      <c r="G4962" s="119">
        <v>8385</v>
      </c>
      <c r="H4962" s="26">
        <v>113.72868217054264</v>
      </c>
      <c r="I4962" s="115">
        <f t="shared" si="232"/>
        <v>953615</v>
      </c>
      <c r="J4962" s="117">
        <v>2021</v>
      </c>
      <c r="K4962" s="139">
        <f t="shared" si="233"/>
        <v>4058681</v>
      </c>
    </row>
    <row r="4963" spans="2:11">
      <c r="B4963" s="137" t="s">
        <v>7015</v>
      </c>
      <c r="C4963" s="43" t="s">
        <v>284</v>
      </c>
      <c r="D4963" s="46">
        <v>270</v>
      </c>
      <c r="E4963" s="24">
        <v>15336.155555555555</v>
      </c>
      <c r="F4963" s="19">
        <f t="shared" si="231"/>
        <v>4140762</v>
      </c>
      <c r="G4963" s="119">
        <v>3226.5</v>
      </c>
      <c r="H4963" s="26">
        <v>570.59321245932119</v>
      </c>
      <c r="I4963" s="115">
        <f t="shared" si="232"/>
        <v>1841018.9999999998</v>
      </c>
      <c r="J4963" s="117">
        <v>2021</v>
      </c>
      <c r="K4963" s="139">
        <f t="shared" si="233"/>
        <v>5981781</v>
      </c>
    </row>
    <row r="4964" spans="2:11">
      <c r="B4964" s="137" t="s">
        <v>7016</v>
      </c>
      <c r="C4964" s="43" t="s">
        <v>284</v>
      </c>
      <c r="D4964" s="46">
        <v>140</v>
      </c>
      <c r="E4964" s="24">
        <v>12213.221428571429</v>
      </c>
      <c r="F4964" s="19">
        <f t="shared" si="231"/>
        <v>1709851</v>
      </c>
      <c r="G4964" s="119">
        <v>1673</v>
      </c>
      <c r="H4964" s="26">
        <v>400.19784817692766</v>
      </c>
      <c r="I4964" s="115">
        <f t="shared" si="232"/>
        <v>669531</v>
      </c>
      <c r="J4964" s="117">
        <v>2021</v>
      </c>
      <c r="K4964" s="139">
        <f t="shared" si="233"/>
        <v>2379382</v>
      </c>
    </row>
    <row r="4965" spans="2:11">
      <c r="B4965" s="137" t="s">
        <v>7017</v>
      </c>
      <c r="C4965" s="43" t="s">
        <v>446</v>
      </c>
      <c r="D4965" s="46">
        <v>90</v>
      </c>
      <c r="E4965" s="24">
        <v>1081.5222222222221</v>
      </c>
      <c r="F4965" s="19">
        <f t="shared" si="231"/>
        <v>97336.999999999985</v>
      </c>
      <c r="G4965" s="119">
        <v>877.5</v>
      </c>
      <c r="H4965" s="26">
        <v>530.28717948717951</v>
      </c>
      <c r="I4965" s="115">
        <f t="shared" si="232"/>
        <v>465327</v>
      </c>
      <c r="J4965" s="117">
        <v>2021</v>
      </c>
      <c r="K4965" s="139">
        <f t="shared" si="233"/>
        <v>562664</v>
      </c>
    </row>
    <row r="4966" spans="2:11">
      <c r="B4966" s="137" t="s">
        <v>7018</v>
      </c>
      <c r="C4966" s="43" t="s">
        <v>446</v>
      </c>
      <c r="D4966" s="46">
        <v>220</v>
      </c>
      <c r="E4966" s="24">
        <v>1600.4727272727273</v>
      </c>
      <c r="F4966" s="19">
        <f t="shared" si="231"/>
        <v>352104</v>
      </c>
      <c r="G4966" s="119">
        <v>2145</v>
      </c>
      <c r="H4966" s="26">
        <v>323.68671328671331</v>
      </c>
      <c r="I4966" s="115">
        <f t="shared" si="232"/>
        <v>694308</v>
      </c>
      <c r="J4966" s="117">
        <v>2021</v>
      </c>
      <c r="K4966" s="139">
        <f t="shared" si="233"/>
        <v>1046412</v>
      </c>
    </row>
    <row r="4967" spans="2:11">
      <c r="B4967" s="137" t="s">
        <v>7019</v>
      </c>
      <c r="C4967" s="43" t="s">
        <v>446</v>
      </c>
      <c r="D4967" s="46">
        <v>90</v>
      </c>
      <c r="E4967" s="24">
        <v>1081.5222222222221</v>
      </c>
      <c r="F4967" s="19">
        <f t="shared" si="231"/>
        <v>97336.999999999985</v>
      </c>
      <c r="G4967" s="119">
        <v>877.5</v>
      </c>
      <c r="H4967" s="26">
        <v>530.28717948717951</v>
      </c>
      <c r="I4967" s="115">
        <f t="shared" si="232"/>
        <v>465327</v>
      </c>
      <c r="J4967" s="117">
        <v>2021</v>
      </c>
      <c r="K4967" s="139">
        <f t="shared" si="233"/>
        <v>562664</v>
      </c>
    </row>
    <row r="4968" spans="2:11">
      <c r="B4968" s="137" t="s">
        <v>7020</v>
      </c>
      <c r="C4968" s="43" t="s">
        <v>446</v>
      </c>
      <c r="D4968" s="46">
        <v>240</v>
      </c>
      <c r="E4968" s="24">
        <v>1303.675</v>
      </c>
      <c r="F4968" s="19">
        <f t="shared" si="231"/>
        <v>312882</v>
      </c>
      <c r="G4968" s="119">
        <v>2340</v>
      </c>
      <c r="H4968" s="26">
        <v>451.18760683760684</v>
      </c>
      <c r="I4968" s="115">
        <f t="shared" si="232"/>
        <v>1055779</v>
      </c>
      <c r="J4968" s="117">
        <v>2021</v>
      </c>
      <c r="K4968" s="139">
        <f t="shared" si="233"/>
        <v>1368661</v>
      </c>
    </row>
    <row r="4969" spans="2:11">
      <c r="B4969" s="137" t="s">
        <v>7021</v>
      </c>
      <c r="C4969" s="43" t="s">
        <v>446</v>
      </c>
      <c r="D4969" s="46">
        <v>200</v>
      </c>
      <c r="E4969" s="24">
        <v>572.38</v>
      </c>
      <c r="F4969" s="19">
        <f t="shared" si="231"/>
        <v>114476</v>
      </c>
      <c r="G4969" s="119">
        <v>1950</v>
      </c>
      <c r="H4969" s="26">
        <v>244.49692307692308</v>
      </c>
      <c r="I4969" s="115">
        <f t="shared" si="232"/>
        <v>476769</v>
      </c>
      <c r="J4969" s="117">
        <v>2021</v>
      </c>
      <c r="K4969" s="139">
        <f t="shared" si="233"/>
        <v>591245</v>
      </c>
    </row>
    <row r="4970" spans="2:11">
      <c r="B4970" s="137" t="s">
        <v>7022</v>
      </c>
      <c r="C4970" s="43" t="s">
        <v>446</v>
      </c>
      <c r="D4970" s="46">
        <v>240</v>
      </c>
      <c r="E4970" s="24">
        <v>1303.675</v>
      </c>
      <c r="F4970" s="19">
        <f t="shared" si="231"/>
        <v>312882</v>
      </c>
      <c r="G4970" s="119">
        <v>2340</v>
      </c>
      <c r="H4970" s="26">
        <v>451.18760683760684</v>
      </c>
      <c r="I4970" s="115">
        <f t="shared" si="232"/>
        <v>1055779</v>
      </c>
      <c r="J4970" s="117">
        <v>2021</v>
      </c>
      <c r="K4970" s="139">
        <f t="shared" si="233"/>
        <v>1368661</v>
      </c>
    </row>
    <row r="4971" spans="2:11">
      <c r="B4971" s="137" t="s">
        <v>7023</v>
      </c>
      <c r="C4971" s="43" t="s">
        <v>2298</v>
      </c>
      <c r="D4971" s="46">
        <v>410</v>
      </c>
      <c r="E4971" s="24">
        <v>3671.4951219512195</v>
      </c>
      <c r="F4971" s="19">
        <f t="shared" si="231"/>
        <v>1505313</v>
      </c>
      <c r="G4971" s="119">
        <v>3997.5</v>
      </c>
      <c r="H4971" s="26">
        <v>210.91957473420888</v>
      </c>
      <c r="I4971" s="115">
        <f t="shared" si="232"/>
        <v>843151</v>
      </c>
      <c r="J4971" s="117">
        <v>2021</v>
      </c>
      <c r="K4971" s="139">
        <f t="shared" si="233"/>
        <v>2348464</v>
      </c>
    </row>
    <row r="4972" spans="2:11">
      <c r="B4972" s="137" t="s">
        <v>7024</v>
      </c>
      <c r="C4972" s="43" t="s">
        <v>283</v>
      </c>
      <c r="D4972" s="46">
        <v>150</v>
      </c>
      <c r="E4972" s="24">
        <v>2025.4266666666667</v>
      </c>
      <c r="F4972" s="19">
        <f t="shared" si="231"/>
        <v>303814</v>
      </c>
      <c r="G4972" s="119">
        <v>1462.5</v>
      </c>
      <c r="H4972" s="26">
        <v>275.14051282051281</v>
      </c>
      <c r="I4972" s="115">
        <f t="shared" si="232"/>
        <v>402393</v>
      </c>
      <c r="J4972" s="117">
        <v>2021</v>
      </c>
      <c r="K4972" s="139">
        <f t="shared" si="233"/>
        <v>706207</v>
      </c>
    </row>
    <row r="4973" spans="2:11">
      <c r="B4973" s="137" t="s">
        <v>7025</v>
      </c>
      <c r="C4973" s="43" t="s">
        <v>283</v>
      </c>
      <c r="D4973" s="46">
        <v>230</v>
      </c>
      <c r="E4973" s="24">
        <v>3380.3</v>
      </c>
      <c r="F4973" s="19">
        <f t="shared" si="231"/>
        <v>777469</v>
      </c>
      <c r="G4973" s="119">
        <v>2242.5</v>
      </c>
      <c r="H4973" s="26">
        <v>392.11460423634338</v>
      </c>
      <c r="I4973" s="115">
        <f t="shared" si="232"/>
        <v>879317</v>
      </c>
      <c r="J4973" s="117">
        <v>2021</v>
      </c>
      <c r="K4973" s="139">
        <f t="shared" si="233"/>
        <v>1656786</v>
      </c>
    </row>
    <row r="4974" spans="2:11">
      <c r="B4974" s="137" t="s">
        <v>7026</v>
      </c>
      <c r="C4974" s="43" t="s">
        <v>283</v>
      </c>
      <c r="D4974" s="46">
        <v>340</v>
      </c>
      <c r="E4974" s="24">
        <v>941.28235294117644</v>
      </c>
      <c r="F4974" s="19">
        <f t="shared" si="231"/>
        <v>320036</v>
      </c>
      <c r="G4974" s="119">
        <v>3315</v>
      </c>
      <c r="H4974" s="26">
        <v>378.3179487179487</v>
      </c>
      <c r="I4974" s="115">
        <f t="shared" si="232"/>
        <v>1254124</v>
      </c>
      <c r="J4974" s="117">
        <v>2021</v>
      </c>
      <c r="K4974" s="139">
        <f t="shared" si="233"/>
        <v>1574160</v>
      </c>
    </row>
    <row r="4975" spans="2:11">
      <c r="B4975" s="137" t="s">
        <v>7027</v>
      </c>
      <c r="C4975" s="43" t="s">
        <v>283</v>
      </c>
      <c r="D4975" s="46">
        <v>230</v>
      </c>
      <c r="E4975" s="24">
        <v>3380.3</v>
      </c>
      <c r="F4975" s="19">
        <f t="shared" si="231"/>
        <v>777469</v>
      </c>
      <c r="G4975" s="119">
        <v>2242.5</v>
      </c>
      <c r="H4975" s="26">
        <v>392.11460423634338</v>
      </c>
      <c r="I4975" s="115">
        <f t="shared" si="232"/>
        <v>879317</v>
      </c>
      <c r="J4975" s="117">
        <v>2021</v>
      </c>
      <c r="K4975" s="139">
        <f t="shared" si="233"/>
        <v>1656786</v>
      </c>
    </row>
    <row r="4976" spans="2:11">
      <c r="B4976" s="137" t="s">
        <v>7028</v>
      </c>
      <c r="C4976" s="43" t="s">
        <v>2298</v>
      </c>
      <c r="D4976" s="46">
        <v>190</v>
      </c>
      <c r="E4976" s="24">
        <v>1136.5105263157895</v>
      </c>
      <c r="F4976" s="19">
        <f t="shared" si="231"/>
        <v>215937</v>
      </c>
      <c r="G4976" s="119">
        <v>1852.5</v>
      </c>
      <c r="H4976" s="26">
        <v>176.14143049932522</v>
      </c>
      <c r="I4976" s="115">
        <f t="shared" si="232"/>
        <v>326302</v>
      </c>
      <c r="J4976" s="117">
        <v>2021</v>
      </c>
      <c r="K4976" s="139">
        <f t="shared" si="233"/>
        <v>542239</v>
      </c>
    </row>
    <row r="4977" spans="2:11">
      <c r="B4977" s="137" t="s">
        <v>7029</v>
      </c>
      <c r="C4977" s="43" t="s">
        <v>2298</v>
      </c>
      <c r="D4977" s="46">
        <v>410</v>
      </c>
      <c r="E4977" s="24">
        <v>3671.4951219512195</v>
      </c>
      <c r="F4977" s="19">
        <f t="shared" si="231"/>
        <v>1505313</v>
      </c>
      <c r="G4977" s="119">
        <v>3997.5</v>
      </c>
      <c r="H4977" s="26">
        <v>210.91957473420888</v>
      </c>
      <c r="I4977" s="115">
        <f t="shared" si="232"/>
        <v>843151</v>
      </c>
      <c r="J4977" s="117">
        <v>2021</v>
      </c>
      <c r="K4977" s="139">
        <f t="shared" si="233"/>
        <v>2348464</v>
      </c>
    </row>
    <row r="4978" spans="2:11">
      <c r="B4978" s="137" t="s">
        <v>7030</v>
      </c>
      <c r="C4978" s="43" t="s">
        <v>1843</v>
      </c>
      <c r="D4978" s="46">
        <v>240</v>
      </c>
      <c r="E4978" s="24">
        <v>1974.75</v>
      </c>
      <c r="F4978" s="19">
        <f t="shared" si="231"/>
        <v>473940</v>
      </c>
      <c r="G4978" s="119">
        <v>2340</v>
      </c>
      <c r="H4978" s="26">
        <v>189.46452991452992</v>
      </c>
      <c r="I4978" s="115">
        <f t="shared" si="232"/>
        <v>443347</v>
      </c>
      <c r="J4978" s="117">
        <v>2021</v>
      </c>
      <c r="K4978" s="139">
        <f t="shared" si="233"/>
        <v>917287</v>
      </c>
    </row>
    <row r="4979" spans="2:11">
      <c r="B4979" s="137" t="s">
        <v>7031</v>
      </c>
      <c r="C4979" s="43" t="s">
        <v>3512</v>
      </c>
      <c r="D4979" s="46">
        <v>210</v>
      </c>
      <c r="E4979" s="24">
        <v>16883.709523809524</v>
      </c>
      <c r="F4979" s="19">
        <f t="shared" si="231"/>
        <v>3545579</v>
      </c>
      <c r="G4979" s="119">
        <v>2047.5</v>
      </c>
      <c r="H4979" s="26">
        <v>0</v>
      </c>
      <c r="I4979" s="115">
        <f t="shared" si="232"/>
        <v>0</v>
      </c>
      <c r="J4979" s="117">
        <v>2021</v>
      </c>
      <c r="K4979" s="139">
        <f t="shared" si="233"/>
        <v>3545579</v>
      </c>
    </row>
    <row r="4980" spans="2:11">
      <c r="B4980" s="137" t="s">
        <v>7032</v>
      </c>
      <c r="C4980" s="43" t="s">
        <v>3512</v>
      </c>
      <c r="D4980" s="46">
        <v>250</v>
      </c>
      <c r="E4980" s="24">
        <v>16883.712</v>
      </c>
      <c r="F4980" s="19">
        <f t="shared" si="231"/>
        <v>4220928</v>
      </c>
      <c r="G4980" s="119">
        <v>2437.5</v>
      </c>
      <c r="H4980" s="26">
        <v>0</v>
      </c>
      <c r="I4980" s="115">
        <f t="shared" si="232"/>
        <v>0</v>
      </c>
      <c r="J4980" s="117">
        <v>2021</v>
      </c>
      <c r="K4980" s="139">
        <f t="shared" si="233"/>
        <v>4220928</v>
      </c>
    </row>
    <row r="4981" spans="2:11">
      <c r="B4981" s="137" t="s">
        <v>7033</v>
      </c>
      <c r="C4981" s="43" t="s">
        <v>2677</v>
      </c>
      <c r="D4981" s="46">
        <v>860</v>
      </c>
      <c r="E4981" s="24">
        <v>3610.5418604651163</v>
      </c>
      <c r="F4981" s="19">
        <f t="shared" si="231"/>
        <v>3105066</v>
      </c>
      <c r="G4981" s="119">
        <v>8385</v>
      </c>
      <c r="H4981" s="26">
        <v>113.72868217054264</v>
      </c>
      <c r="I4981" s="115">
        <f t="shared" si="232"/>
        <v>953615</v>
      </c>
      <c r="J4981" s="117">
        <v>2021</v>
      </c>
      <c r="K4981" s="139">
        <f t="shared" si="233"/>
        <v>4058681</v>
      </c>
    </row>
    <row r="4982" spans="2:11">
      <c r="B4982" s="137" t="s">
        <v>7034</v>
      </c>
      <c r="C4982" s="43" t="s">
        <v>446</v>
      </c>
      <c r="D4982" s="46">
        <v>550</v>
      </c>
      <c r="E4982" s="24">
        <v>4909.9799999999996</v>
      </c>
      <c r="F4982" s="19">
        <f t="shared" si="231"/>
        <v>2700488.9999999995</v>
      </c>
      <c r="G4982" s="119">
        <v>5362.5</v>
      </c>
      <c r="H4982" s="26">
        <v>218.83636363636364</v>
      </c>
      <c r="I4982" s="115">
        <f t="shared" si="232"/>
        <v>1173510</v>
      </c>
      <c r="J4982" s="117">
        <v>2021</v>
      </c>
      <c r="K4982" s="139">
        <f t="shared" si="233"/>
        <v>3873999</v>
      </c>
    </row>
    <row r="4983" spans="2:11">
      <c r="B4983" s="137" t="s">
        <v>7035</v>
      </c>
      <c r="C4983" s="43" t="s">
        <v>446</v>
      </c>
      <c r="D4983" s="46">
        <v>220</v>
      </c>
      <c r="E4983" s="24">
        <v>1600.4727272727273</v>
      </c>
      <c r="F4983" s="19">
        <f t="shared" si="231"/>
        <v>352104</v>
      </c>
      <c r="G4983" s="119">
        <v>2145</v>
      </c>
      <c r="H4983" s="26">
        <v>323.68671328671331</v>
      </c>
      <c r="I4983" s="115">
        <f t="shared" si="232"/>
        <v>694308</v>
      </c>
      <c r="J4983" s="117">
        <v>2021</v>
      </c>
      <c r="K4983" s="139">
        <f t="shared" si="233"/>
        <v>1046412</v>
      </c>
    </row>
    <row r="4984" spans="2:11">
      <c r="B4984" s="137" t="s">
        <v>7036</v>
      </c>
      <c r="C4984" s="43" t="s">
        <v>284</v>
      </c>
      <c r="D4984" s="46">
        <v>220</v>
      </c>
      <c r="E4984" s="24">
        <v>29802.504545454547</v>
      </c>
      <c r="F4984" s="19">
        <f t="shared" si="231"/>
        <v>6556551</v>
      </c>
      <c r="G4984" s="119">
        <v>5258</v>
      </c>
      <c r="H4984" s="26">
        <v>136.55857740585773</v>
      </c>
      <c r="I4984" s="115">
        <f t="shared" si="232"/>
        <v>718025</v>
      </c>
      <c r="J4984" s="117">
        <v>2021</v>
      </c>
      <c r="K4984" s="139">
        <f t="shared" si="233"/>
        <v>7274576</v>
      </c>
    </row>
    <row r="4985" spans="2:11">
      <c r="B4985" s="137" t="s">
        <v>7037</v>
      </c>
      <c r="C4985" s="43" t="s">
        <v>284</v>
      </c>
      <c r="D4985" s="46">
        <v>310</v>
      </c>
      <c r="E4985" s="24">
        <v>5076.8451612903227</v>
      </c>
      <c r="F4985" s="19">
        <f t="shared" si="231"/>
        <v>1573822</v>
      </c>
      <c r="G4985" s="119">
        <v>6696</v>
      </c>
      <c r="H4985" s="26">
        <v>130.52956989247312</v>
      </c>
      <c r="I4985" s="115">
        <f t="shared" si="232"/>
        <v>874026</v>
      </c>
      <c r="J4985" s="117">
        <v>2021</v>
      </c>
      <c r="K4985" s="139">
        <f t="shared" si="233"/>
        <v>2447848</v>
      </c>
    </row>
    <row r="4986" spans="2:11">
      <c r="B4986" s="137" t="s">
        <v>4136</v>
      </c>
      <c r="C4986" s="43" t="s">
        <v>3512</v>
      </c>
      <c r="D4986" s="46">
        <v>190</v>
      </c>
      <c r="E4986" s="24">
        <v>10526.752631578947</v>
      </c>
      <c r="F4986" s="19">
        <f t="shared" si="231"/>
        <v>2000083</v>
      </c>
      <c r="G4986" s="119">
        <v>4104</v>
      </c>
      <c r="H4986" s="26">
        <v>662.75999025341127</v>
      </c>
      <c r="I4986" s="115">
        <f t="shared" si="232"/>
        <v>2719967</v>
      </c>
      <c r="J4986" s="117">
        <v>2021</v>
      </c>
      <c r="K4986" s="139">
        <f t="shared" si="233"/>
        <v>4720050</v>
      </c>
    </row>
    <row r="4987" spans="2:11">
      <c r="B4987" s="137" t="s">
        <v>4437</v>
      </c>
      <c r="C4987" s="43" t="s">
        <v>3512</v>
      </c>
      <c r="D4987" s="46">
        <v>450</v>
      </c>
      <c r="E4987" s="24">
        <v>9810.1111111111113</v>
      </c>
      <c r="F4987" s="19">
        <f t="shared" si="231"/>
        <v>4414550</v>
      </c>
      <c r="G4987" s="119">
        <v>9720</v>
      </c>
      <c r="H4987" s="26">
        <v>662.75987654320988</v>
      </c>
      <c r="I4987" s="115">
        <f t="shared" si="232"/>
        <v>6442026</v>
      </c>
      <c r="J4987" s="117">
        <v>2021</v>
      </c>
      <c r="K4987" s="139">
        <f t="shared" si="233"/>
        <v>10856576</v>
      </c>
    </row>
    <row r="4988" spans="2:11">
      <c r="B4988" s="137" t="s">
        <v>10144</v>
      </c>
      <c r="C4988" s="43" t="s">
        <v>454</v>
      </c>
      <c r="D4988" s="46">
        <v>390</v>
      </c>
      <c r="E4988" s="24">
        <v>1665.9769230769232</v>
      </c>
      <c r="F4988" s="19">
        <f t="shared" si="231"/>
        <v>649731</v>
      </c>
      <c r="G4988" s="119">
        <v>8424</v>
      </c>
      <c r="H4988" s="26">
        <v>147.10612535612535</v>
      </c>
      <c r="I4988" s="115">
        <f t="shared" si="232"/>
        <v>1239222</v>
      </c>
      <c r="J4988" s="117">
        <v>2021</v>
      </c>
      <c r="K4988" s="139">
        <f t="shared" si="233"/>
        <v>1888953</v>
      </c>
    </row>
    <row r="4989" spans="2:11">
      <c r="B4989" s="137" t="s">
        <v>7038</v>
      </c>
      <c r="C4989" s="43" t="s">
        <v>2678</v>
      </c>
      <c r="D4989" s="46">
        <v>1410</v>
      </c>
      <c r="E4989" s="24">
        <v>999.72695035460993</v>
      </c>
      <c r="F4989" s="19">
        <f t="shared" si="231"/>
        <v>1409615</v>
      </c>
      <c r="G4989" s="119">
        <v>13747.5</v>
      </c>
      <c r="H4989" s="26">
        <v>212.66222949627206</v>
      </c>
      <c r="I4989" s="115">
        <f t="shared" si="232"/>
        <v>2923574</v>
      </c>
      <c r="J4989" s="117">
        <v>2021</v>
      </c>
      <c r="K4989" s="139">
        <f t="shared" si="233"/>
        <v>4333189</v>
      </c>
    </row>
    <row r="4990" spans="2:11">
      <c r="B4990" s="137" t="s">
        <v>7039</v>
      </c>
      <c r="C4990" s="43" t="s">
        <v>2404</v>
      </c>
      <c r="D4990" s="46">
        <v>320</v>
      </c>
      <c r="E4990" s="24">
        <v>4659.2937499999998</v>
      </c>
      <c r="F4990" s="19">
        <f t="shared" si="231"/>
        <v>1490974</v>
      </c>
      <c r="G4990" s="119">
        <v>2896</v>
      </c>
      <c r="H4990" s="26">
        <v>421.84461325966851</v>
      </c>
      <c r="I4990" s="115">
        <f t="shared" si="232"/>
        <v>1221662</v>
      </c>
      <c r="J4990" s="117">
        <v>2021</v>
      </c>
      <c r="K4990" s="139">
        <f t="shared" si="233"/>
        <v>2712636</v>
      </c>
    </row>
    <row r="4991" spans="2:11">
      <c r="B4991" s="137" t="s">
        <v>10145</v>
      </c>
      <c r="C4991" s="43" t="s">
        <v>454</v>
      </c>
      <c r="D4991" s="46">
        <v>390</v>
      </c>
      <c r="E4991" s="24">
        <v>1665.9769230769232</v>
      </c>
      <c r="F4991" s="19">
        <f t="shared" si="231"/>
        <v>649731</v>
      </c>
      <c r="G4991" s="119">
        <v>8424</v>
      </c>
      <c r="H4991" s="26">
        <v>147.10612535612535</v>
      </c>
      <c r="I4991" s="115">
        <f t="shared" si="232"/>
        <v>1239222</v>
      </c>
      <c r="J4991" s="117">
        <v>2021</v>
      </c>
      <c r="K4991" s="139">
        <f t="shared" si="233"/>
        <v>1888953</v>
      </c>
    </row>
    <row r="4992" spans="2:11">
      <c r="B4992" s="137" t="s">
        <v>7040</v>
      </c>
      <c r="C4992" s="43" t="s">
        <v>454</v>
      </c>
      <c r="D4992" s="46">
        <v>990</v>
      </c>
      <c r="E4992" s="24">
        <v>11508.230303030303</v>
      </c>
      <c r="F4992" s="19">
        <f t="shared" si="231"/>
        <v>11393148</v>
      </c>
      <c r="G4992" s="119">
        <v>8959.5</v>
      </c>
      <c r="H4992" s="26">
        <v>269.15497516602488</v>
      </c>
      <c r="I4992" s="115">
        <f t="shared" si="232"/>
        <v>2411494</v>
      </c>
      <c r="J4992" s="117">
        <v>2021</v>
      </c>
      <c r="K4992" s="139">
        <f t="shared" si="233"/>
        <v>13804642</v>
      </c>
    </row>
    <row r="4993" spans="2:11">
      <c r="B4993" s="137" t="s">
        <v>7041</v>
      </c>
      <c r="C4993" s="43" t="s">
        <v>284</v>
      </c>
      <c r="D4993" s="46">
        <v>410</v>
      </c>
      <c r="E4993" s="24">
        <v>26417.121951219513</v>
      </c>
      <c r="F4993" s="19">
        <f t="shared" si="231"/>
        <v>10831020</v>
      </c>
      <c r="G4993" s="119">
        <v>7421</v>
      </c>
      <c r="H4993" s="26">
        <v>1132.8566230966178</v>
      </c>
      <c r="I4993" s="115">
        <f t="shared" si="232"/>
        <v>8406929</v>
      </c>
      <c r="J4993" s="117">
        <v>2021</v>
      </c>
      <c r="K4993" s="139">
        <f t="shared" si="233"/>
        <v>19237949</v>
      </c>
    </row>
    <row r="4994" spans="2:11">
      <c r="B4994" s="137" t="s">
        <v>7042</v>
      </c>
      <c r="C4994" s="43" t="s">
        <v>284</v>
      </c>
      <c r="D4994" s="46">
        <v>330</v>
      </c>
      <c r="E4994" s="24">
        <v>53908.166666666664</v>
      </c>
      <c r="F4994" s="19">
        <f t="shared" si="231"/>
        <v>17789695</v>
      </c>
      <c r="G4994" s="119">
        <v>5973</v>
      </c>
      <c r="H4994" s="26">
        <v>1670.6043864054914</v>
      </c>
      <c r="I4994" s="115">
        <f t="shared" si="232"/>
        <v>9978520</v>
      </c>
      <c r="J4994" s="117">
        <v>2021</v>
      </c>
      <c r="K4994" s="139">
        <f t="shared" si="233"/>
        <v>27768215</v>
      </c>
    </row>
    <row r="4995" spans="2:11">
      <c r="B4995" s="137" t="s">
        <v>7043</v>
      </c>
      <c r="C4995" s="43" t="s">
        <v>3512</v>
      </c>
      <c r="D4995" s="46">
        <v>510</v>
      </c>
      <c r="E4995" s="24">
        <v>9300.7490196078434</v>
      </c>
      <c r="F4995" s="19">
        <f t="shared" si="231"/>
        <v>4743382</v>
      </c>
      <c r="G4995" s="119">
        <v>12189</v>
      </c>
      <c r="H4995" s="26">
        <v>0</v>
      </c>
      <c r="I4995" s="115">
        <f t="shared" si="232"/>
        <v>0</v>
      </c>
      <c r="J4995" s="117">
        <v>2021</v>
      </c>
      <c r="K4995" s="139">
        <f t="shared" si="233"/>
        <v>4743382</v>
      </c>
    </row>
    <row r="4996" spans="2:11">
      <c r="B4996" s="137" t="s">
        <v>4137</v>
      </c>
      <c r="C4996" s="43" t="s">
        <v>3512</v>
      </c>
      <c r="D4996" s="46">
        <v>170</v>
      </c>
      <c r="E4996" s="24">
        <v>15379.476470588235</v>
      </c>
      <c r="F4996" s="19">
        <f t="shared" si="231"/>
        <v>2614511</v>
      </c>
      <c r="G4996" s="119">
        <v>3315</v>
      </c>
      <c r="H4996" s="26">
        <v>602.27692307692303</v>
      </c>
      <c r="I4996" s="115">
        <f t="shared" si="232"/>
        <v>1996547.9999999998</v>
      </c>
      <c r="J4996" s="117">
        <v>2021</v>
      </c>
      <c r="K4996" s="139">
        <f t="shared" si="233"/>
        <v>4611059</v>
      </c>
    </row>
    <row r="4997" spans="2:11">
      <c r="B4997" s="137" t="s">
        <v>7044</v>
      </c>
      <c r="C4997" s="43" t="s">
        <v>284</v>
      </c>
      <c r="D4997" s="46">
        <v>690</v>
      </c>
      <c r="E4997" s="24">
        <v>16541</v>
      </c>
      <c r="F4997" s="19">
        <f t="shared" si="231"/>
        <v>11413290</v>
      </c>
      <c r="G4997" s="119">
        <v>14904</v>
      </c>
      <c r="H4997" s="26">
        <v>97.474235104669887</v>
      </c>
      <c r="I4997" s="115">
        <f t="shared" si="232"/>
        <v>1452756</v>
      </c>
      <c r="J4997" s="117">
        <v>2021</v>
      </c>
      <c r="K4997" s="139">
        <f t="shared" si="233"/>
        <v>12866046</v>
      </c>
    </row>
    <row r="4998" spans="2:11">
      <c r="B4998" s="137" t="s">
        <v>7045</v>
      </c>
      <c r="C4998" s="43" t="s">
        <v>1881</v>
      </c>
      <c r="D4998" s="46">
        <v>460</v>
      </c>
      <c r="E4998" s="24">
        <v>10241.71956521739</v>
      </c>
      <c r="F4998" s="19">
        <f t="shared" si="231"/>
        <v>4711191</v>
      </c>
      <c r="G4998" s="119">
        <v>9936</v>
      </c>
      <c r="H4998" s="26">
        <v>141.6244967793881</v>
      </c>
      <c r="I4998" s="115">
        <f t="shared" si="232"/>
        <v>1407181.0000000002</v>
      </c>
      <c r="J4998" s="117">
        <v>2021</v>
      </c>
      <c r="K4998" s="139">
        <f t="shared" si="233"/>
        <v>6118372</v>
      </c>
    </row>
    <row r="4999" spans="2:11">
      <c r="B4999" s="137" t="s">
        <v>7046</v>
      </c>
      <c r="C4999" s="43" t="s">
        <v>284</v>
      </c>
      <c r="D4999" s="46">
        <v>330</v>
      </c>
      <c r="E4999" s="24">
        <v>53908.166666666664</v>
      </c>
      <c r="F4999" s="19">
        <f t="shared" si="231"/>
        <v>17789695</v>
      </c>
      <c r="G4999" s="119">
        <v>5973</v>
      </c>
      <c r="H4999" s="26">
        <v>1670.6043864054914</v>
      </c>
      <c r="I4999" s="115">
        <f t="shared" si="232"/>
        <v>9978520</v>
      </c>
      <c r="J4999" s="117">
        <v>2021</v>
      </c>
      <c r="K4999" s="139">
        <f t="shared" si="233"/>
        <v>27768215</v>
      </c>
    </row>
    <row r="5000" spans="2:11">
      <c r="B5000" s="137" t="s">
        <v>7047</v>
      </c>
      <c r="C5000" s="43" t="s">
        <v>284</v>
      </c>
      <c r="D5000" s="46">
        <v>690</v>
      </c>
      <c r="E5000" s="24">
        <v>16541</v>
      </c>
      <c r="F5000" s="19">
        <f t="shared" si="231"/>
        <v>11413290</v>
      </c>
      <c r="G5000" s="119">
        <v>14904</v>
      </c>
      <c r="H5000" s="26">
        <v>97.474235104669887</v>
      </c>
      <c r="I5000" s="115">
        <f t="shared" si="232"/>
        <v>1452756</v>
      </c>
      <c r="J5000" s="117">
        <v>2021</v>
      </c>
      <c r="K5000" s="139">
        <f t="shared" si="233"/>
        <v>12866046</v>
      </c>
    </row>
    <row r="5001" spans="2:11">
      <c r="B5001" s="137" t="s">
        <v>7048</v>
      </c>
      <c r="C5001" s="43" t="s">
        <v>2679</v>
      </c>
      <c r="D5001" s="46">
        <v>1390</v>
      </c>
      <c r="E5001" s="24">
        <v>2717.8309352517986</v>
      </c>
      <c r="F5001" s="19">
        <f t="shared" si="231"/>
        <v>3777785</v>
      </c>
      <c r="G5001" s="119">
        <v>13552.5</v>
      </c>
      <c r="H5001" s="26">
        <v>122.04818299206788</v>
      </c>
      <c r="I5001" s="115">
        <f t="shared" si="232"/>
        <v>1654058</v>
      </c>
      <c r="J5001" s="117">
        <v>2021</v>
      </c>
      <c r="K5001" s="139">
        <f t="shared" si="233"/>
        <v>5431843</v>
      </c>
    </row>
    <row r="5002" spans="2:11">
      <c r="B5002" s="137" t="s">
        <v>7049</v>
      </c>
      <c r="C5002" s="43" t="s">
        <v>2679</v>
      </c>
      <c r="D5002" s="46">
        <v>1390</v>
      </c>
      <c r="E5002" s="24">
        <v>2717.8309352517986</v>
      </c>
      <c r="F5002" s="19">
        <f t="shared" si="231"/>
        <v>3777785</v>
      </c>
      <c r="G5002" s="119">
        <v>13552.5</v>
      </c>
      <c r="H5002" s="26">
        <v>122.04818299206788</v>
      </c>
      <c r="I5002" s="115">
        <f t="shared" si="232"/>
        <v>1654058</v>
      </c>
      <c r="J5002" s="117">
        <v>2021</v>
      </c>
      <c r="K5002" s="139">
        <f t="shared" si="233"/>
        <v>5431843</v>
      </c>
    </row>
    <row r="5003" spans="2:11">
      <c r="B5003" s="137" t="s">
        <v>7050</v>
      </c>
      <c r="C5003" s="43" t="s">
        <v>2680</v>
      </c>
      <c r="D5003" s="46">
        <v>430</v>
      </c>
      <c r="E5003" s="24">
        <v>7678.9511627906977</v>
      </c>
      <c r="F5003" s="19">
        <f t="shared" si="231"/>
        <v>3301949</v>
      </c>
      <c r="G5003" s="119">
        <v>4192.5</v>
      </c>
      <c r="H5003" s="26">
        <v>289.58592725104353</v>
      </c>
      <c r="I5003" s="115">
        <f t="shared" si="232"/>
        <v>1214089</v>
      </c>
      <c r="J5003" s="117">
        <v>2021</v>
      </c>
      <c r="K5003" s="139">
        <f t="shared" si="233"/>
        <v>4516038</v>
      </c>
    </row>
    <row r="5004" spans="2:11">
      <c r="B5004" s="137" t="s">
        <v>7051</v>
      </c>
      <c r="C5004" s="43" t="s">
        <v>449</v>
      </c>
      <c r="D5004" s="46">
        <v>420</v>
      </c>
      <c r="E5004" s="24">
        <v>860.36666666666667</v>
      </c>
      <c r="F5004" s="19">
        <f t="shared" ref="F5004:F5067" si="234">IFERROR(D5004*E5004,0)</f>
        <v>361354</v>
      </c>
      <c r="G5004" s="119">
        <v>5019</v>
      </c>
      <c r="H5004" s="26">
        <v>356.44192070133494</v>
      </c>
      <c r="I5004" s="115">
        <f t="shared" ref="I5004:I5067" si="235">IFERROR(G5004*H5004,"")</f>
        <v>1788982</v>
      </c>
      <c r="J5004" s="117">
        <v>2021</v>
      </c>
      <c r="K5004" s="139">
        <f t="shared" ref="K5004:K5067" si="236">IFERROR(ROUND((F5004+I5004),0),0)</f>
        <v>2150336</v>
      </c>
    </row>
    <row r="5005" spans="2:11">
      <c r="B5005" s="137" t="s">
        <v>7052</v>
      </c>
      <c r="C5005" s="43" t="s">
        <v>2680</v>
      </c>
      <c r="D5005" s="46">
        <v>430</v>
      </c>
      <c r="E5005" s="24">
        <v>7678.9511627906977</v>
      </c>
      <c r="F5005" s="19">
        <f t="shared" si="234"/>
        <v>3301949</v>
      </c>
      <c r="G5005" s="119">
        <v>4192.5</v>
      </c>
      <c r="H5005" s="26">
        <v>289.58592725104353</v>
      </c>
      <c r="I5005" s="115">
        <f t="shared" si="235"/>
        <v>1214089</v>
      </c>
      <c r="J5005" s="117">
        <v>2021</v>
      </c>
      <c r="K5005" s="139">
        <f t="shared" si="236"/>
        <v>4516038</v>
      </c>
    </row>
    <row r="5006" spans="2:11">
      <c r="B5006" s="137" t="s">
        <v>7053</v>
      </c>
      <c r="C5006" s="43" t="s">
        <v>449</v>
      </c>
      <c r="D5006" s="46">
        <v>220</v>
      </c>
      <c r="E5006" s="24">
        <v>338.59545454545457</v>
      </c>
      <c r="F5006" s="19">
        <f t="shared" si="234"/>
        <v>74491</v>
      </c>
      <c r="G5006" s="119">
        <v>2629</v>
      </c>
      <c r="H5006" s="26">
        <v>210.99733739064283</v>
      </c>
      <c r="I5006" s="115">
        <f t="shared" si="235"/>
        <v>554712</v>
      </c>
      <c r="J5006" s="117">
        <v>2021</v>
      </c>
      <c r="K5006" s="139">
        <f t="shared" si="236"/>
        <v>629203</v>
      </c>
    </row>
    <row r="5007" spans="2:11">
      <c r="B5007" s="137" t="s">
        <v>7054</v>
      </c>
      <c r="C5007" s="43" t="s">
        <v>2268</v>
      </c>
      <c r="D5007" s="46">
        <v>900</v>
      </c>
      <c r="E5007" s="24">
        <v>2565.1722222222224</v>
      </c>
      <c r="F5007" s="19">
        <f t="shared" si="234"/>
        <v>2308655</v>
      </c>
      <c r="G5007" s="119">
        <v>10755</v>
      </c>
      <c r="H5007" s="26">
        <v>245.97387261738726</v>
      </c>
      <c r="I5007" s="115">
        <f t="shared" si="235"/>
        <v>2645449</v>
      </c>
      <c r="J5007" s="117">
        <v>2021</v>
      </c>
      <c r="K5007" s="139">
        <f t="shared" si="236"/>
        <v>4954104</v>
      </c>
    </row>
    <row r="5008" spans="2:11">
      <c r="B5008" s="137" t="s">
        <v>7055</v>
      </c>
      <c r="C5008" s="43" t="s">
        <v>452</v>
      </c>
      <c r="D5008" s="46">
        <v>370</v>
      </c>
      <c r="E5008" s="24">
        <v>1257.3324324324324</v>
      </c>
      <c r="F5008" s="19">
        <f t="shared" si="234"/>
        <v>465213</v>
      </c>
      <c r="G5008" s="119">
        <v>3607.5</v>
      </c>
      <c r="H5008" s="26">
        <v>167.85973665973665</v>
      </c>
      <c r="I5008" s="115">
        <f t="shared" si="235"/>
        <v>605554</v>
      </c>
      <c r="J5008" s="117">
        <v>2021</v>
      </c>
      <c r="K5008" s="139">
        <f t="shared" si="236"/>
        <v>1070767</v>
      </c>
    </row>
    <row r="5009" spans="2:11">
      <c r="B5009" s="137" t="s">
        <v>7056</v>
      </c>
      <c r="C5009" s="43" t="s">
        <v>449</v>
      </c>
      <c r="D5009" s="46">
        <v>550</v>
      </c>
      <c r="E5009" s="24">
        <v>1667.9236363636364</v>
      </c>
      <c r="F5009" s="19">
        <f t="shared" si="234"/>
        <v>917358</v>
      </c>
      <c r="G5009" s="119">
        <v>6572.5</v>
      </c>
      <c r="H5009" s="26">
        <v>268.12841384556867</v>
      </c>
      <c r="I5009" s="115">
        <f t="shared" si="235"/>
        <v>1762274</v>
      </c>
      <c r="J5009" s="117">
        <v>2021</v>
      </c>
      <c r="K5009" s="139">
        <f t="shared" si="236"/>
        <v>2679632</v>
      </c>
    </row>
    <row r="5010" spans="2:11">
      <c r="B5010" s="137" t="s">
        <v>7057</v>
      </c>
      <c r="C5010" s="43" t="s">
        <v>2268</v>
      </c>
      <c r="D5010" s="46">
        <v>290</v>
      </c>
      <c r="E5010" s="24">
        <v>1259.3034482758621</v>
      </c>
      <c r="F5010" s="19">
        <f t="shared" si="234"/>
        <v>365198</v>
      </c>
      <c r="G5010" s="119">
        <v>6931</v>
      </c>
      <c r="H5010" s="26">
        <v>104.9857163468475</v>
      </c>
      <c r="I5010" s="115">
        <f t="shared" si="235"/>
        <v>727656</v>
      </c>
      <c r="J5010" s="117">
        <v>2021</v>
      </c>
      <c r="K5010" s="139">
        <f t="shared" si="236"/>
        <v>1092854</v>
      </c>
    </row>
    <row r="5011" spans="2:11">
      <c r="B5011" s="137" t="s">
        <v>7058</v>
      </c>
      <c r="C5011" s="43" t="s">
        <v>1881</v>
      </c>
      <c r="D5011" s="46">
        <v>370</v>
      </c>
      <c r="E5011" s="24">
        <v>11527.143243243243</v>
      </c>
      <c r="F5011" s="19">
        <f t="shared" si="234"/>
        <v>4265043</v>
      </c>
      <c r="G5011" s="119">
        <v>7992</v>
      </c>
      <c r="H5011" s="26">
        <v>221.35535535535536</v>
      </c>
      <c r="I5011" s="115">
        <f t="shared" si="235"/>
        <v>1769072</v>
      </c>
      <c r="J5011" s="117">
        <v>2021</v>
      </c>
      <c r="K5011" s="139">
        <f t="shared" si="236"/>
        <v>6034115</v>
      </c>
    </row>
    <row r="5012" spans="2:11">
      <c r="B5012" s="137" t="s">
        <v>7059</v>
      </c>
      <c r="C5012" s="43" t="s">
        <v>1881</v>
      </c>
      <c r="D5012" s="46">
        <v>460</v>
      </c>
      <c r="E5012" s="24">
        <v>10241.71956521739</v>
      </c>
      <c r="F5012" s="19">
        <f t="shared" si="234"/>
        <v>4711191</v>
      </c>
      <c r="G5012" s="119">
        <v>9936</v>
      </c>
      <c r="H5012" s="26">
        <v>141.6244967793881</v>
      </c>
      <c r="I5012" s="115">
        <f t="shared" si="235"/>
        <v>1407181.0000000002</v>
      </c>
      <c r="J5012" s="117">
        <v>2021</v>
      </c>
      <c r="K5012" s="139">
        <f t="shared" si="236"/>
        <v>6118372</v>
      </c>
    </row>
    <row r="5013" spans="2:11">
      <c r="B5013" s="137" t="s">
        <v>7060</v>
      </c>
      <c r="C5013" s="43" t="s">
        <v>452</v>
      </c>
      <c r="D5013" s="46">
        <v>420</v>
      </c>
      <c r="E5013" s="24">
        <v>1126.8380952380953</v>
      </c>
      <c r="F5013" s="19">
        <f t="shared" si="234"/>
        <v>473272.00000000006</v>
      </c>
      <c r="G5013" s="119">
        <v>4095</v>
      </c>
      <c r="H5013" s="26">
        <v>256.56825396825394</v>
      </c>
      <c r="I5013" s="115">
        <f t="shared" si="235"/>
        <v>1050647</v>
      </c>
      <c r="J5013" s="117">
        <v>2021</v>
      </c>
      <c r="K5013" s="139">
        <f t="shared" si="236"/>
        <v>1523919</v>
      </c>
    </row>
    <row r="5014" spans="2:11">
      <c r="B5014" s="137" t="s">
        <v>7061</v>
      </c>
      <c r="C5014" s="43" t="s">
        <v>452</v>
      </c>
      <c r="D5014" s="46">
        <v>370</v>
      </c>
      <c r="E5014" s="24">
        <v>1257.3324324324324</v>
      </c>
      <c r="F5014" s="19">
        <f t="shared" si="234"/>
        <v>465213</v>
      </c>
      <c r="G5014" s="119">
        <v>3607.5</v>
      </c>
      <c r="H5014" s="26">
        <v>167.85973665973665</v>
      </c>
      <c r="I5014" s="115">
        <f t="shared" si="235"/>
        <v>605554</v>
      </c>
      <c r="J5014" s="117">
        <v>2021</v>
      </c>
      <c r="K5014" s="139">
        <f t="shared" si="236"/>
        <v>1070767</v>
      </c>
    </row>
    <row r="5015" spans="2:11">
      <c r="B5015" s="137" t="s">
        <v>7062</v>
      </c>
      <c r="C5015" s="43" t="s">
        <v>449</v>
      </c>
      <c r="D5015" s="46">
        <v>220</v>
      </c>
      <c r="E5015" s="24">
        <v>338.59545454545457</v>
      </c>
      <c r="F5015" s="19">
        <f t="shared" si="234"/>
        <v>74491</v>
      </c>
      <c r="G5015" s="119">
        <v>2629</v>
      </c>
      <c r="H5015" s="26">
        <v>210.99733739064283</v>
      </c>
      <c r="I5015" s="115">
        <f t="shared" si="235"/>
        <v>554712</v>
      </c>
      <c r="J5015" s="117">
        <v>2021</v>
      </c>
      <c r="K5015" s="139">
        <f t="shared" si="236"/>
        <v>629203</v>
      </c>
    </row>
    <row r="5016" spans="2:11">
      <c r="B5016" s="137" t="s">
        <v>7063</v>
      </c>
      <c r="C5016" s="43" t="s">
        <v>449</v>
      </c>
      <c r="D5016" s="46">
        <v>550</v>
      </c>
      <c r="E5016" s="24">
        <v>1667.9236363636364</v>
      </c>
      <c r="F5016" s="19">
        <f t="shared" si="234"/>
        <v>917358</v>
      </c>
      <c r="G5016" s="119">
        <v>6572.5</v>
      </c>
      <c r="H5016" s="26">
        <v>268.12841384556867</v>
      </c>
      <c r="I5016" s="115">
        <f t="shared" si="235"/>
        <v>1762274</v>
      </c>
      <c r="J5016" s="117">
        <v>2021</v>
      </c>
      <c r="K5016" s="139">
        <f t="shared" si="236"/>
        <v>2679632</v>
      </c>
    </row>
    <row r="5017" spans="2:11">
      <c r="B5017" s="137" t="s">
        <v>7064</v>
      </c>
      <c r="C5017" s="43" t="s">
        <v>449</v>
      </c>
      <c r="D5017" s="46">
        <v>200</v>
      </c>
      <c r="E5017" s="24">
        <v>897.63499999999999</v>
      </c>
      <c r="F5017" s="19">
        <f t="shared" si="234"/>
        <v>179527</v>
      </c>
      <c r="G5017" s="119">
        <v>4780</v>
      </c>
      <c r="H5017" s="26">
        <v>223.04707112970712</v>
      </c>
      <c r="I5017" s="115">
        <f t="shared" si="235"/>
        <v>1066165</v>
      </c>
      <c r="J5017" s="117">
        <v>2021</v>
      </c>
      <c r="K5017" s="139">
        <f t="shared" si="236"/>
        <v>1245692</v>
      </c>
    </row>
    <row r="5018" spans="2:11">
      <c r="B5018" s="137" t="s">
        <v>7065</v>
      </c>
      <c r="C5018" s="43" t="s">
        <v>455</v>
      </c>
      <c r="D5018" s="46">
        <v>420</v>
      </c>
      <c r="E5018" s="24">
        <v>3861.4261904761906</v>
      </c>
      <c r="F5018" s="19">
        <f t="shared" si="234"/>
        <v>1621799</v>
      </c>
      <c r="G5018" s="119">
        <v>4095</v>
      </c>
      <c r="H5018" s="26">
        <v>183.13064713064713</v>
      </c>
      <c r="I5018" s="115">
        <f t="shared" si="235"/>
        <v>749920</v>
      </c>
      <c r="J5018" s="117">
        <v>2021</v>
      </c>
      <c r="K5018" s="139">
        <f t="shared" si="236"/>
        <v>2371719</v>
      </c>
    </row>
    <row r="5019" spans="2:11">
      <c r="B5019" s="137" t="s">
        <v>7066</v>
      </c>
      <c r="C5019" s="43" t="s">
        <v>449</v>
      </c>
      <c r="D5019" s="46">
        <v>1230</v>
      </c>
      <c r="E5019" s="24">
        <v>1024.7658536585366</v>
      </c>
      <c r="F5019" s="19">
        <f t="shared" si="234"/>
        <v>1260462</v>
      </c>
      <c r="G5019" s="119">
        <v>14698.5</v>
      </c>
      <c r="H5019" s="26">
        <v>218.36343844609993</v>
      </c>
      <c r="I5019" s="115">
        <f t="shared" si="235"/>
        <v>3209615</v>
      </c>
      <c r="J5019" s="117">
        <v>2021</v>
      </c>
      <c r="K5019" s="139">
        <f t="shared" si="236"/>
        <v>4470077</v>
      </c>
    </row>
    <row r="5020" spans="2:11">
      <c r="B5020" s="137" t="s">
        <v>7067</v>
      </c>
      <c r="C5020" s="43" t="s">
        <v>2678</v>
      </c>
      <c r="D5020" s="46">
        <v>190</v>
      </c>
      <c r="E5020" s="24">
        <v>5133.6736842105265</v>
      </c>
      <c r="F5020" s="19">
        <f t="shared" si="234"/>
        <v>975398</v>
      </c>
      <c r="G5020" s="119">
        <v>1852.5</v>
      </c>
      <c r="H5020" s="26">
        <v>296.66558704453439</v>
      </c>
      <c r="I5020" s="115">
        <f t="shared" si="235"/>
        <v>549573</v>
      </c>
      <c r="J5020" s="117">
        <v>2021</v>
      </c>
      <c r="K5020" s="139">
        <f t="shared" si="236"/>
        <v>1524971</v>
      </c>
    </row>
    <row r="5021" spans="2:11">
      <c r="B5021" s="137" t="s">
        <v>4138</v>
      </c>
      <c r="C5021" s="43" t="s">
        <v>3512</v>
      </c>
      <c r="D5021" s="46">
        <v>420</v>
      </c>
      <c r="E5021" s="24">
        <v>8068.2619047619046</v>
      </c>
      <c r="F5021" s="19">
        <f t="shared" si="234"/>
        <v>3388670</v>
      </c>
      <c r="G5021" s="119">
        <v>4095</v>
      </c>
      <c r="H5021" s="26">
        <v>770.5431013431014</v>
      </c>
      <c r="I5021" s="115">
        <f t="shared" si="235"/>
        <v>3155374</v>
      </c>
      <c r="J5021" s="117">
        <v>2021</v>
      </c>
      <c r="K5021" s="139">
        <f t="shared" si="236"/>
        <v>6544044</v>
      </c>
    </row>
    <row r="5022" spans="2:11">
      <c r="B5022" s="137" t="s">
        <v>7068</v>
      </c>
      <c r="C5022" s="43" t="s">
        <v>449</v>
      </c>
      <c r="D5022" s="46">
        <v>1230</v>
      </c>
      <c r="E5022" s="24">
        <v>1024.7658536585366</v>
      </c>
      <c r="F5022" s="19">
        <f t="shared" si="234"/>
        <v>1260462</v>
      </c>
      <c r="G5022" s="119">
        <v>14698.5</v>
      </c>
      <c r="H5022" s="26">
        <v>218.36343844609993</v>
      </c>
      <c r="I5022" s="115">
        <f t="shared" si="235"/>
        <v>3209615</v>
      </c>
      <c r="J5022" s="117">
        <v>2021</v>
      </c>
      <c r="K5022" s="139">
        <f t="shared" si="236"/>
        <v>4470077</v>
      </c>
    </row>
    <row r="5023" spans="2:11">
      <c r="B5023" s="137" t="s">
        <v>7069</v>
      </c>
      <c r="C5023" s="43" t="s">
        <v>449</v>
      </c>
      <c r="D5023" s="46">
        <v>310</v>
      </c>
      <c r="E5023" s="24">
        <v>1674.9064516129033</v>
      </c>
      <c r="F5023" s="19">
        <f t="shared" si="234"/>
        <v>519221</v>
      </c>
      <c r="G5023" s="119">
        <v>3704.5</v>
      </c>
      <c r="H5023" s="26">
        <v>263.13213659063302</v>
      </c>
      <c r="I5023" s="115">
        <f t="shared" si="235"/>
        <v>974773</v>
      </c>
      <c r="J5023" s="117">
        <v>2021</v>
      </c>
      <c r="K5023" s="139">
        <f t="shared" si="236"/>
        <v>1493994</v>
      </c>
    </row>
    <row r="5024" spans="2:11">
      <c r="B5024" s="137" t="s">
        <v>7070</v>
      </c>
      <c r="C5024" s="43" t="s">
        <v>454</v>
      </c>
      <c r="D5024" s="46">
        <v>610</v>
      </c>
      <c r="E5024" s="24">
        <v>7384.4885245901642</v>
      </c>
      <c r="F5024" s="19">
        <f t="shared" si="234"/>
        <v>4504538</v>
      </c>
      <c r="G5024" s="119">
        <v>5520.5</v>
      </c>
      <c r="H5024" s="26">
        <v>823.55547504755009</v>
      </c>
      <c r="I5024" s="115">
        <f t="shared" si="235"/>
        <v>4546438</v>
      </c>
      <c r="J5024" s="117">
        <v>2021</v>
      </c>
      <c r="K5024" s="139">
        <f t="shared" si="236"/>
        <v>9050976</v>
      </c>
    </row>
    <row r="5025" spans="2:11">
      <c r="B5025" s="137" t="s">
        <v>7071</v>
      </c>
      <c r="C5025" s="43" t="s">
        <v>2265</v>
      </c>
      <c r="D5025" s="46">
        <v>140</v>
      </c>
      <c r="E5025" s="24">
        <v>2461.8785714285714</v>
      </c>
      <c r="F5025" s="19">
        <f t="shared" si="234"/>
        <v>344663</v>
      </c>
      <c r="G5025" s="119">
        <v>1365</v>
      </c>
      <c r="H5025" s="26">
        <v>274.30622710622708</v>
      </c>
      <c r="I5025" s="115">
        <f t="shared" si="235"/>
        <v>374427.99999999994</v>
      </c>
      <c r="J5025" s="117">
        <v>2021</v>
      </c>
      <c r="K5025" s="139">
        <f t="shared" si="236"/>
        <v>719091</v>
      </c>
    </row>
    <row r="5026" spans="2:11">
      <c r="B5026" s="137" t="s">
        <v>7072</v>
      </c>
      <c r="C5026" s="43" t="s">
        <v>454</v>
      </c>
      <c r="D5026" s="46">
        <v>990</v>
      </c>
      <c r="E5026" s="24">
        <v>11508.230303030303</v>
      </c>
      <c r="F5026" s="19">
        <f t="shared" si="234"/>
        <v>11393148</v>
      </c>
      <c r="G5026" s="119">
        <v>8959.5</v>
      </c>
      <c r="H5026" s="26">
        <v>269.15497516602488</v>
      </c>
      <c r="I5026" s="115">
        <f t="shared" si="235"/>
        <v>2411494</v>
      </c>
      <c r="J5026" s="117">
        <v>2021</v>
      </c>
      <c r="K5026" s="139">
        <f t="shared" si="236"/>
        <v>13804642</v>
      </c>
    </row>
    <row r="5027" spans="2:11">
      <c r="B5027" s="137" t="s">
        <v>7073</v>
      </c>
      <c r="C5027" s="43" t="s">
        <v>449</v>
      </c>
      <c r="D5027" s="46">
        <v>310</v>
      </c>
      <c r="E5027" s="24">
        <v>1674.9064516129033</v>
      </c>
      <c r="F5027" s="19">
        <f t="shared" si="234"/>
        <v>519221</v>
      </c>
      <c r="G5027" s="119">
        <v>3704.5</v>
      </c>
      <c r="H5027" s="26">
        <v>263.13213659063302</v>
      </c>
      <c r="I5027" s="115">
        <f t="shared" si="235"/>
        <v>974773</v>
      </c>
      <c r="J5027" s="117">
        <v>2021</v>
      </c>
      <c r="K5027" s="139">
        <f t="shared" si="236"/>
        <v>1493994</v>
      </c>
    </row>
    <row r="5028" spans="2:11">
      <c r="B5028" s="137" t="s">
        <v>7074</v>
      </c>
      <c r="C5028" s="43" t="s">
        <v>361</v>
      </c>
      <c r="D5028" s="46">
        <v>480</v>
      </c>
      <c r="E5028" s="24">
        <v>10145.385416666666</v>
      </c>
      <c r="F5028" s="19">
        <f t="shared" si="234"/>
        <v>4869785</v>
      </c>
      <c r="G5028" s="119">
        <v>4680</v>
      </c>
      <c r="H5028" s="26">
        <v>236.16324786324788</v>
      </c>
      <c r="I5028" s="115">
        <f t="shared" si="235"/>
        <v>1105244</v>
      </c>
      <c r="J5028" s="117">
        <v>2021</v>
      </c>
      <c r="K5028" s="139">
        <f t="shared" si="236"/>
        <v>5975029</v>
      </c>
    </row>
    <row r="5029" spans="2:11">
      <c r="B5029" s="137" t="s">
        <v>7075</v>
      </c>
      <c r="C5029" s="43" t="s">
        <v>1881</v>
      </c>
      <c r="D5029" s="46">
        <v>170</v>
      </c>
      <c r="E5029" s="24">
        <v>8743.5352941176479</v>
      </c>
      <c r="F5029" s="19">
        <f t="shared" si="234"/>
        <v>1486401.0000000002</v>
      </c>
      <c r="G5029" s="119">
        <v>3672</v>
      </c>
      <c r="H5029" s="26">
        <v>311.09313725490193</v>
      </c>
      <c r="I5029" s="115">
        <f t="shared" si="235"/>
        <v>1142334</v>
      </c>
      <c r="J5029" s="117">
        <v>2021</v>
      </c>
      <c r="K5029" s="139">
        <f t="shared" si="236"/>
        <v>2628735</v>
      </c>
    </row>
    <row r="5030" spans="2:11">
      <c r="B5030" s="137" t="s">
        <v>4139</v>
      </c>
      <c r="C5030" s="43" t="s">
        <v>3512</v>
      </c>
      <c r="D5030" s="46">
        <v>390</v>
      </c>
      <c r="E5030" s="24">
        <v>8540.6179487179488</v>
      </c>
      <c r="F5030" s="19">
        <f t="shared" si="234"/>
        <v>3330841</v>
      </c>
      <c r="G5030" s="119">
        <v>9321</v>
      </c>
      <c r="H5030" s="26">
        <v>445.60315416800773</v>
      </c>
      <c r="I5030" s="115">
        <f t="shared" si="235"/>
        <v>4153467</v>
      </c>
      <c r="J5030" s="117">
        <v>2021</v>
      </c>
      <c r="K5030" s="139">
        <f t="shared" si="236"/>
        <v>7484308</v>
      </c>
    </row>
    <row r="5031" spans="2:11">
      <c r="B5031" s="137" t="s">
        <v>7076</v>
      </c>
      <c r="C5031" s="43" t="s">
        <v>1881</v>
      </c>
      <c r="D5031" s="46">
        <v>150</v>
      </c>
      <c r="E5031" s="24">
        <v>33634.133333333331</v>
      </c>
      <c r="F5031" s="19">
        <f t="shared" si="234"/>
        <v>5045120</v>
      </c>
      <c r="G5031" s="119">
        <v>4860</v>
      </c>
      <c r="H5031" s="26">
        <v>1033.1744855967079</v>
      </c>
      <c r="I5031" s="115">
        <f t="shared" si="235"/>
        <v>5021228</v>
      </c>
      <c r="J5031" s="117">
        <v>2021</v>
      </c>
      <c r="K5031" s="139">
        <f t="shared" si="236"/>
        <v>10066348</v>
      </c>
    </row>
    <row r="5032" spans="2:11">
      <c r="B5032" s="137" t="s">
        <v>7077</v>
      </c>
      <c r="C5032" s="43" t="s">
        <v>361</v>
      </c>
      <c r="D5032" s="46">
        <v>270</v>
      </c>
      <c r="E5032" s="24">
        <v>5579.9296296296297</v>
      </c>
      <c r="F5032" s="19">
        <f t="shared" si="234"/>
        <v>1506581</v>
      </c>
      <c r="G5032" s="119">
        <v>2632.5</v>
      </c>
      <c r="H5032" s="26">
        <v>391.690408357075</v>
      </c>
      <c r="I5032" s="115">
        <f t="shared" si="235"/>
        <v>1031124.9999999999</v>
      </c>
      <c r="J5032" s="117">
        <v>2021</v>
      </c>
      <c r="K5032" s="139">
        <f t="shared" si="236"/>
        <v>2537706</v>
      </c>
    </row>
    <row r="5033" spans="2:11">
      <c r="B5033" s="137" t="s">
        <v>4140</v>
      </c>
      <c r="C5033" s="43" t="s">
        <v>3512</v>
      </c>
      <c r="D5033" s="46">
        <v>180</v>
      </c>
      <c r="E5033" s="24">
        <v>6388.05</v>
      </c>
      <c r="F5033" s="19">
        <f t="shared" si="234"/>
        <v>1149849</v>
      </c>
      <c r="G5033" s="119">
        <v>1755</v>
      </c>
      <c r="H5033" s="26">
        <v>602.27692307692303</v>
      </c>
      <c r="I5033" s="115">
        <f t="shared" si="235"/>
        <v>1056996</v>
      </c>
      <c r="J5033" s="117">
        <v>2021</v>
      </c>
      <c r="K5033" s="139">
        <f t="shared" si="236"/>
        <v>2206845</v>
      </c>
    </row>
    <row r="5034" spans="2:11">
      <c r="B5034" s="137" t="s">
        <v>7078</v>
      </c>
      <c r="C5034" s="43" t="s">
        <v>1906</v>
      </c>
      <c r="D5034" s="46">
        <v>950</v>
      </c>
      <c r="E5034" s="24">
        <v>1044.2231578947369</v>
      </c>
      <c r="F5034" s="19">
        <f t="shared" si="234"/>
        <v>992012.00000000012</v>
      </c>
      <c r="G5034" s="119">
        <v>9262.5</v>
      </c>
      <c r="H5034" s="26">
        <v>190.87751686909581</v>
      </c>
      <c r="I5034" s="115">
        <f t="shared" si="235"/>
        <v>1768003</v>
      </c>
      <c r="J5034" s="117">
        <v>2021</v>
      </c>
      <c r="K5034" s="139">
        <f t="shared" si="236"/>
        <v>2760015</v>
      </c>
    </row>
    <row r="5035" spans="2:11">
      <c r="B5035" s="137" t="s">
        <v>7079</v>
      </c>
      <c r="C5035" s="43" t="s">
        <v>358</v>
      </c>
      <c r="D5035" s="46">
        <v>300</v>
      </c>
      <c r="E5035" s="24">
        <v>3440.18</v>
      </c>
      <c r="F5035" s="19">
        <f t="shared" si="234"/>
        <v>1032054</v>
      </c>
      <c r="G5035" s="119">
        <v>2925</v>
      </c>
      <c r="H5035" s="26">
        <v>279.48102564102567</v>
      </c>
      <c r="I5035" s="115">
        <f t="shared" si="235"/>
        <v>817482.00000000012</v>
      </c>
      <c r="J5035" s="117">
        <v>2021</v>
      </c>
      <c r="K5035" s="139">
        <f t="shared" si="236"/>
        <v>1849536</v>
      </c>
    </row>
    <row r="5036" spans="2:11">
      <c r="B5036" s="137" t="s">
        <v>7080</v>
      </c>
      <c r="C5036" s="43" t="s">
        <v>358</v>
      </c>
      <c r="D5036" s="46">
        <v>210</v>
      </c>
      <c r="E5036" s="24">
        <v>3227.7238095238095</v>
      </c>
      <c r="F5036" s="19">
        <f t="shared" si="234"/>
        <v>677822</v>
      </c>
      <c r="G5036" s="119">
        <v>2047.5</v>
      </c>
      <c r="H5036" s="26">
        <v>324.19340659340662</v>
      </c>
      <c r="I5036" s="115">
        <f t="shared" si="235"/>
        <v>663786</v>
      </c>
      <c r="J5036" s="117">
        <v>2021</v>
      </c>
      <c r="K5036" s="139">
        <f t="shared" si="236"/>
        <v>1341608</v>
      </c>
    </row>
    <row r="5037" spans="2:11">
      <c r="B5037" s="137" t="s">
        <v>7081</v>
      </c>
      <c r="C5037" s="43" t="s">
        <v>452</v>
      </c>
      <c r="D5037" s="46">
        <v>410</v>
      </c>
      <c r="E5037" s="24">
        <v>649.9</v>
      </c>
      <c r="F5037" s="19">
        <f t="shared" si="234"/>
        <v>266459</v>
      </c>
      <c r="G5037" s="119">
        <v>3997.5</v>
      </c>
      <c r="H5037" s="26">
        <v>184.98136335209506</v>
      </c>
      <c r="I5037" s="115">
        <f t="shared" si="235"/>
        <v>739463</v>
      </c>
      <c r="J5037" s="117">
        <v>2021</v>
      </c>
      <c r="K5037" s="139">
        <f t="shared" si="236"/>
        <v>1005922</v>
      </c>
    </row>
    <row r="5038" spans="2:11">
      <c r="B5038" s="137" t="s">
        <v>7082</v>
      </c>
      <c r="C5038" s="43" t="s">
        <v>1906</v>
      </c>
      <c r="D5038" s="46">
        <v>150</v>
      </c>
      <c r="E5038" s="24">
        <v>608.52</v>
      </c>
      <c r="F5038" s="19">
        <f t="shared" si="234"/>
        <v>91278</v>
      </c>
      <c r="G5038" s="119">
        <v>1462.5</v>
      </c>
      <c r="H5038" s="26">
        <v>303.49333333333334</v>
      </c>
      <c r="I5038" s="115">
        <f t="shared" si="235"/>
        <v>443859</v>
      </c>
      <c r="J5038" s="117">
        <v>2021</v>
      </c>
      <c r="K5038" s="139">
        <f t="shared" si="236"/>
        <v>535137</v>
      </c>
    </row>
    <row r="5039" spans="2:11">
      <c r="B5039" s="137" t="s">
        <v>7083</v>
      </c>
      <c r="C5039" s="43" t="s">
        <v>452</v>
      </c>
      <c r="D5039" s="46">
        <v>420</v>
      </c>
      <c r="E5039" s="24">
        <v>3513.359523809524</v>
      </c>
      <c r="F5039" s="19">
        <f t="shared" si="234"/>
        <v>1475611</v>
      </c>
      <c r="G5039" s="119">
        <v>4095</v>
      </c>
      <c r="H5039" s="26">
        <v>237.88937728937728</v>
      </c>
      <c r="I5039" s="115">
        <f t="shared" si="235"/>
        <v>974157</v>
      </c>
      <c r="J5039" s="117">
        <v>2021</v>
      </c>
      <c r="K5039" s="139">
        <f t="shared" si="236"/>
        <v>2449768</v>
      </c>
    </row>
    <row r="5040" spans="2:11">
      <c r="B5040" s="137" t="s">
        <v>7084</v>
      </c>
      <c r="C5040" s="43" t="s">
        <v>2681</v>
      </c>
      <c r="D5040" s="46">
        <v>1240</v>
      </c>
      <c r="E5040" s="24">
        <v>558.40241935483868</v>
      </c>
      <c r="F5040" s="19">
        <f t="shared" si="234"/>
        <v>692419</v>
      </c>
      <c r="G5040" s="119">
        <v>12090</v>
      </c>
      <c r="H5040" s="26">
        <v>184.78469809760134</v>
      </c>
      <c r="I5040" s="115">
        <f t="shared" si="235"/>
        <v>2234047</v>
      </c>
      <c r="J5040" s="117">
        <v>2021</v>
      </c>
      <c r="K5040" s="139">
        <f t="shared" si="236"/>
        <v>2926466</v>
      </c>
    </row>
    <row r="5041" spans="2:11">
      <c r="B5041" s="137" t="s">
        <v>7085</v>
      </c>
      <c r="C5041" s="43" t="s">
        <v>456</v>
      </c>
      <c r="D5041" s="46">
        <v>420</v>
      </c>
      <c r="E5041" s="24">
        <v>263.96190476190475</v>
      </c>
      <c r="F5041" s="19">
        <f t="shared" si="234"/>
        <v>110864</v>
      </c>
      <c r="G5041" s="119">
        <v>4095</v>
      </c>
      <c r="H5041" s="26">
        <v>179.34407814407814</v>
      </c>
      <c r="I5041" s="115">
        <f t="shared" si="235"/>
        <v>734414</v>
      </c>
      <c r="J5041" s="117">
        <v>2021</v>
      </c>
      <c r="K5041" s="139">
        <f t="shared" si="236"/>
        <v>845278</v>
      </c>
    </row>
    <row r="5042" spans="2:11">
      <c r="B5042" s="137" t="s">
        <v>7086</v>
      </c>
      <c r="C5042" s="43" t="s">
        <v>452</v>
      </c>
      <c r="D5042" s="46">
        <v>420</v>
      </c>
      <c r="E5042" s="24">
        <v>3513.359523809524</v>
      </c>
      <c r="F5042" s="19">
        <f t="shared" si="234"/>
        <v>1475611</v>
      </c>
      <c r="G5042" s="119">
        <v>4095</v>
      </c>
      <c r="H5042" s="26">
        <v>237.88937728937728</v>
      </c>
      <c r="I5042" s="115">
        <f t="shared" si="235"/>
        <v>974157</v>
      </c>
      <c r="J5042" s="117">
        <v>2021</v>
      </c>
      <c r="K5042" s="139">
        <f t="shared" si="236"/>
        <v>2449768</v>
      </c>
    </row>
    <row r="5043" spans="2:11">
      <c r="B5043" s="137" t="s">
        <v>7087</v>
      </c>
      <c r="C5043" s="43" t="s">
        <v>455</v>
      </c>
      <c r="D5043" s="46">
        <v>410</v>
      </c>
      <c r="E5043" s="24">
        <v>1118.1512195121952</v>
      </c>
      <c r="F5043" s="19">
        <f t="shared" si="234"/>
        <v>458442.00000000006</v>
      </c>
      <c r="G5043" s="119">
        <v>3997.5</v>
      </c>
      <c r="H5043" s="26">
        <v>268.04853033145719</v>
      </c>
      <c r="I5043" s="115">
        <f t="shared" si="235"/>
        <v>1071524</v>
      </c>
      <c r="J5043" s="117">
        <v>2021</v>
      </c>
      <c r="K5043" s="139">
        <f t="shared" si="236"/>
        <v>1529966</v>
      </c>
    </row>
    <row r="5044" spans="2:11">
      <c r="B5044" s="137" t="s">
        <v>7088</v>
      </c>
      <c r="C5044" s="43" t="s">
        <v>2681</v>
      </c>
      <c r="D5044" s="46">
        <v>1240</v>
      </c>
      <c r="E5044" s="24">
        <v>558.40241935483868</v>
      </c>
      <c r="F5044" s="19">
        <f t="shared" si="234"/>
        <v>692419</v>
      </c>
      <c r="G5044" s="119">
        <v>12090</v>
      </c>
      <c r="H5044" s="26">
        <v>184.78469809760134</v>
      </c>
      <c r="I5044" s="115">
        <f t="shared" si="235"/>
        <v>2234047</v>
      </c>
      <c r="J5044" s="117">
        <v>2021</v>
      </c>
      <c r="K5044" s="139">
        <f t="shared" si="236"/>
        <v>2926466</v>
      </c>
    </row>
    <row r="5045" spans="2:11">
      <c r="B5045" s="137" t="s">
        <v>7089</v>
      </c>
      <c r="C5045" s="43" t="s">
        <v>455</v>
      </c>
      <c r="D5045" s="46">
        <v>430</v>
      </c>
      <c r="E5045" s="24">
        <v>1318.3186046511628</v>
      </c>
      <c r="F5045" s="19">
        <f t="shared" si="234"/>
        <v>566877</v>
      </c>
      <c r="G5045" s="119">
        <v>4192.5</v>
      </c>
      <c r="H5045" s="26">
        <v>303.71449016100178</v>
      </c>
      <c r="I5045" s="115">
        <f t="shared" si="235"/>
        <v>1273323</v>
      </c>
      <c r="J5045" s="117">
        <v>2021</v>
      </c>
      <c r="K5045" s="139">
        <f t="shared" si="236"/>
        <v>1840200</v>
      </c>
    </row>
    <row r="5046" spans="2:11">
      <c r="B5046" s="137" t="s">
        <v>7090</v>
      </c>
      <c r="C5046" s="43" t="s">
        <v>2681</v>
      </c>
      <c r="D5046" s="46">
        <v>1230</v>
      </c>
      <c r="E5046" s="24">
        <v>932.73495934959351</v>
      </c>
      <c r="F5046" s="19">
        <f t="shared" si="234"/>
        <v>1147264</v>
      </c>
      <c r="G5046" s="119">
        <v>11992.5</v>
      </c>
      <c r="H5046" s="26">
        <v>179.06950177194079</v>
      </c>
      <c r="I5046" s="115">
        <f t="shared" si="235"/>
        <v>2147491</v>
      </c>
      <c r="J5046" s="117">
        <v>2021</v>
      </c>
      <c r="K5046" s="139">
        <f t="shared" si="236"/>
        <v>3294755</v>
      </c>
    </row>
    <row r="5047" spans="2:11">
      <c r="B5047" s="137" t="s">
        <v>7091</v>
      </c>
      <c r="C5047" s="43" t="s">
        <v>453</v>
      </c>
      <c r="D5047" s="46">
        <v>420</v>
      </c>
      <c r="E5047" s="24">
        <v>1414.4761904761904</v>
      </c>
      <c r="F5047" s="19">
        <f t="shared" si="234"/>
        <v>594080</v>
      </c>
      <c r="G5047" s="119">
        <v>4095</v>
      </c>
      <c r="H5047" s="26">
        <v>186.15750915750917</v>
      </c>
      <c r="I5047" s="115">
        <f t="shared" si="235"/>
        <v>762315</v>
      </c>
      <c r="J5047" s="117">
        <v>2021</v>
      </c>
      <c r="K5047" s="139">
        <f t="shared" si="236"/>
        <v>1356395</v>
      </c>
    </row>
    <row r="5048" spans="2:11">
      <c r="B5048" s="137" t="s">
        <v>7092</v>
      </c>
      <c r="C5048" s="43" t="s">
        <v>455</v>
      </c>
      <c r="D5048" s="46">
        <v>430</v>
      </c>
      <c r="E5048" s="24">
        <v>1318.3186046511628</v>
      </c>
      <c r="F5048" s="19">
        <f t="shared" si="234"/>
        <v>566877</v>
      </c>
      <c r="G5048" s="119">
        <v>4192.5</v>
      </c>
      <c r="H5048" s="26">
        <v>303.71449016100178</v>
      </c>
      <c r="I5048" s="115">
        <f t="shared" si="235"/>
        <v>1273323</v>
      </c>
      <c r="J5048" s="117">
        <v>2021</v>
      </c>
      <c r="K5048" s="139">
        <f t="shared" si="236"/>
        <v>1840200</v>
      </c>
    </row>
    <row r="5049" spans="2:11">
      <c r="B5049" s="137" t="s">
        <v>4141</v>
      </c>
      <c r="C5049" s="43" t="s">
        <v>3512</v>
      </c>
      <c r="D5049" s="46">
        <v>410</v>
      </c>
      <c r="E5049" s="24">
        <v>8068.2609756097563</v>
      </c>
      <c r="F5049" s="19">
        <f t="shared" si="234"/>
        <v>3307987</v>
      </c>
      <c r="G5049" s="119">
        <v>3998</v>
      </c>
      <c r="H5049" s="26">
        <v>770.44672336168082</v>
      </c>
      <c r="I5049" s="115">
        <f t="shared" si="235"/>
        <v>3080246</v>
      </c>
      <c r="J5049" s="117">
        <v>2021</v>
      </c>
      <c r="K5049" s="139">
        <f t="shared" si="236"/>
        <v>6388233</v>
      </c>
    </row>
    <row r="5050" spans="2:11">
      <c r="B5050" s="137" t="s">
        <v>7093</v>
      </c>
      <c r="C5050" s="43" t="s">
        <v>2681</v>
      </c>
      <c r="D5050" s="46">
        <v>1230</v>
      </c>
      <c r="E5050" s="24">
        <v>932.73495934959351</v>
      </c>
      <c r="F5050" s="19">
        <f t="shared" si="234"/>
        <v>1147264</v>
      </c>
      <c r="G5050" s="119">
        <v>11992.5</v>
      </c>
      <c r="H5050" s="26">
        <v>179.06950177194079</v>
      </c>
      <c r="I5050" s="115">
        <f t="shared" si="235"/>
        <v>2147491</v>
      </c>
      <c r="J5050" s="117">
        <v>2021</v>
      </c>
      <c r="K5050" s="139">
        <f t="shared" si="236"/>
        <v>3294755</v>
      </c>
    </row>
    <row r="5051" spans="2:11">
      <c r="B5051" s="137" t="s">
        <v>4142</v>
      </c>
      <c r="C5051" s="43" t="s">
        <v>3512</v>
      </c>
      <c r="D5051" s="46">
        <v>420</v>
      </c>
      <c r="E5051" s="24">
        <v>8068.2619047619046</v>
      </c>
      <c r="F5051" s="19">
        <f t="shared" si="234"/>
        <v>3388670</v>
      </c>
      <c r="G5051" s="119">
        <v>4095</v>
      </c>
      <c r="H5051" s="26">
        <v>770.5431013431014</v>
      </c>
      <c r="I5051" s="115">
        <f t="shared" si="235"/>
        <v>3155374</v>
      </c>
      <c r="J5051" s="117">
        <v>2021</v>
      </c>
      <c r="K5051" s="139">
        <f t="shared" si="236"/>
        <v>6544044</v>
      </c>
    </row>
    <row r="5052" spans="2:11">
      <c r="B5052" s="137" t="s">
        <v>7094</v>
      </c>
      <c r="C5052" s="43" t="s">
        <v>2681</v>
      </c>
      <c r="D5052" s="46">
        <v>1090</v>
      </c>
      <c r="E5052" s="24">
        <v>1936.3550458715597</v>
      </c>
      <c r="F5052" s="19">
        <f t="shared" si="234"/>
        <v>2110627</v>
      </c>
      <c r="G5052" s="119">
        <v>10627.5</v>
      </c>
      <c r="H5052" s="26">
        <v>195.01811338508585</v>
      </c>
      <c r="I5052" s="115">
        <f t="shared" si="235"/>
        <v>2072555</v>
      </c>
      <c r="J5052" s="117">
        <v>2021</v>
      </c>
      <c r="K5052" s="139">
        <f t="shared" si="236"/>
        <v>4183182</v>
      </c>
    </row>
    <row r="5053" spans="2:11">
      <c r="B5053" s="137" t="s">
        <v>4143</v>
      </c>
      <c r="C5053" s="43" t="s">
        <v>3512</v>
      </c>
      <c r="D5053" s="46">
        <v>420</v>
      </c>
      <c r="E5053" s="24">
        <v>8068.2619047619046</v>
      </c>
      <c r="F5053" s="19">
        <f t="shared" si="234"/>
        <v>3388670</v>
      </c>
      <c r="G5053" s="119">
        <v>4095</v>
      </c>
      <c r="H5053" s="26">
        <v>770.5431013431014</v>
      </c>
      <c r="I5053" s="115">
        <f t="shared" si="235"/>
        <v>3155374</v>
      </c>
      <c r="J5053" s="117">
        <v>2021</v>
      </c>
      <c r="K5053" s="139">
        <f t="shared" si="236"/>
        <v>6544044</v>
      </c>
    </row>
    <row r="5054" spans="2:11">
      <c r="B5054" s="137" t="s">
        <v>4144</v>
      </c>
      <c r="C5054" s="43" t="s">
        <v>3512</v>
      </c>
      <c r="D5054" s="46">
        <v>420</v>
      </c>
      <c r="E5054" s="24">
        <v>8068.2619047619046</v>
      </c>
      <c r="F5054" s="19">
        <f t="shared" si="234"/>
        <v>3388670</v>
      </c>
      <c r="G5054" s="119">
        <v>4095</v>
      </c>
      <c r="H5054" s="26">
        <v>770.5431013431014</v>
      </c>
      <c r="I5054" s="115">
        <f t="shared" si="235"/>
        <v>3155374</v>
      </c>
      <c r="J5054" s="117">
        <v>2021</v>
      </c>
      <c r="K5054" s="139">
        <f t="shared" si="236"/>
        <v>6544044</v>
      </c>
    </row>
    <row r="5055" spans="2:11">
      <c r="B5055" s="137" t="s">
        <v>7095</v>
      </c>
      <c r="C5055" s="43" t="s">
        <v>449</v>
      </c>
      <c r="D5055" s="46">
        <v>540</v>
      </c>
      <c r="E5055" s="24">
        <v>3004.5277777777778</v>
      </c>
      <c r="F5055" s="19">
        <f t="shared" si="234"/>
        <v>1622445</v>
      </c>
      <c r="G5055" s="119">
        <v>4887</v>
      </c>
      <c r="H5055" s="26">
        <v>317.01248209535504</v>
      </c>
      <c r="I5055" s="115">
        <f t="shared" si="235"/>
        <v>1549240</v>
      </c>
      <c r="J5055" s="117">
        <v>2021</v>
      </c>
      <c r="K5055" s="139">
        <f t="shared" si="236"/>
        <v>3171685</v>
      </c>
    </row>
    <row r="5056" spans="2:11">
      <c r="B5056" s="137" t="s">
        <v>7096</v>
      </c>
      <c r="C5056" s="43" t="s">
        <v>2681</v>
      </c>
      <c r="D5056" s="46">
        <v>1090</v>
      </c>
      <c r="E5056" s="24">
        <v>1936.3550458715597</v>
      </c>
      <c r="F5056" s="19">
        <f t="shared" si="234"/>
        <v>2110627</v>
      </c>
      <c r="G5056" s="119">
        <v>10627.5</v>
      </c>
      <c r="H5056" s="26">
        <v>195.01811338508585</v>
      </c>
      <c r="I5056" s="115">
        <f t="shared" si="235"/>
        <v>2072555</v>
      </c>
      <c r="J5056" s="117">
        <v>2021</v>
      </c>
      <c r="K5056" s="139">
        <f t="shared" si="236"/>
        <v>4183182</v>
      </c>
    </row>
    <row r="5057" spans="2:11">
      <c r="B5057" s="137" t="s">
        <v>7097</v>
      </c>
      <c r="C5057" s="43" t="s">
        <v>449</v>
      </c>
      <c r="D5057" s="46">
        <v>410</v>
      </c>
      <c r="E5057" s="24">
        <v>1820.8487804878048</v>
      </c>
      <c r="F5057" s="19">
        <f t="shared" si="234"/>
        <v>746548</v>
      </c>
      <c r="G5057" s="119">
        <v>3710.5</v>
      </c>
      <c r="H5057" s="26">
        <v>312.06225576067914</v>
      </c>
      <c r="I5057" s="115">
        <f t="shared" si="235"/>
        <v>1157907</v>
      </c>
      <c r="J5057" s="117">
        <v>2021</v>
      </c>
      <c r="K5057" s="139">
        <f t="shared" si="236"/>
        <v>1904455</v>
      </c>
    </row>
    <row r="5058" spans="2:11">
      <c r="B5058" s="137" t="s">
        <v>7098</v>
      </c>
      <c r="C5058" s="43" t="s">
        <v>2405</v>
      </c>
      <c r="D5058" s="46">
        <v>590</v>
      </c>
      <c r="E5058" s="24">
        <v>977.5796610169491</v>
      </c>
      <c r="F5058" s="19">
        <f t="shared" si="234"/>
        <v>576772</v>
      </c>
      <c r="G5058" s="119">
        <v>5339.5</v>
      </c>
      <c r="H5058" s="26">
        <v>303.41923401067515</v>
      </c>
      <c r="I5058" s="115">
        <f t="shared" si="235"/>
        <v>1620107</v>
      </c>
      <c r="J5058" s="117">
        <v>2021</v>
      </c>
      <c r="K5058" s="139">
        <f t="shared" si="236"/>
        <v>2196879</v>
      </c>
    </row>
    <row r="5059" spans="2:11">
      <c r="B5059" s="137" t="s">
        <v>7099</v>
      </c>
      <c r="C5059" s="43" t="s">
        <v>2405</v>
      </c>
      <c r="D5059" s="46">
        <v>130</v>
      </c>
      <c r="E5059" s="24">
        <v>6369.2153846153842</v>
      </c>
      <c r="F5059" s="19">
        <f t="shared" si="234"/>
        <v>827998</v>
      </c>
      <c r="G5059" s="119">
        <v>1176.5</v>
      </c>
      <c r="H5059" s="26">
        <v>463.08797280068001</v>
      </c>
      <c r="I5059" s="115">
        <f t="shared" si="235"/>
        <v>544823</v>
      </c>
      <c r="J5059" s="117">
        <v>2021</v>
      </c>
      <c r="K5059" s="139">
        <f t="shared" si="236"/>
        <v>1372821</v>
      </c>
    </row>
    <row r="5060" spans="2:11">
      <c r="B5060" s="137" t="s">
        <v>7100</v>
      </c>
      <c r="C5060" s="43" t="s">
        <v>2265</v>
      </c>
      <c r="D5060" s="46">
        <v>110</v>
      </c>
      <c r="E5060" s="24">
        <v>1005.7818181818182</v>
      </c>
      <c r="F5060" s="19">
        <f t="shared" si="234"/>
        <v>110636</v>
      </c>
      <c r="G5060" s="119">
        <v>1072.5</v>
      </c>
      <c r="H5060" s="26">
        <v>425.002331002331</v>
      </c>
      <c r="I5060" s="115">
        <f t="shared" si="235"/>
        <v>455815</v>
      </c>
      <c r="J5060" s="117">
        <v>2021</v>
      </c>
      <c r="K5060" s="139">
        <f t="shared" si="236"/>
        <v>566451</v>
      </c>
    </row>
    <row r="5061" spans="2:11">
      <c r="B5061" s="137" t="s">
        <v>7101</v>
      </c>
      <c r="C5061" s="43" t="s">
        <v>2266</v>
      </c>
      <c r="D5061" s="46">
        <v>630</v>
      </c>
      <c r="E5061" s="24">
        <v>505.73174603174601</v>
      </c>
      <c r="F5061" s="19">
        <f t="shared" si="234"/>
        <v>318611</v>
      </c>
      <c r="G5061" s="119">
        <v>6142.5</v>
      </c>
      <c r="H5061" s="26">
        <v>238.81774521774523</v>
      </c>
      <c r="I5061" s="115">
        <f t="shared" si="235"/>
        <v>1466938</v>
      </c>
      <c r="J5061" s="117">
        <v>2021</v>
      </c>
      <c r="K5061" s="139">
        <f t="shared" si="236"/>
        <v>1785549</v>
      </c>
    </row>
    <row r="5062" spans="2:11">
      <c r="B5062" s="137" t="s">
        <v>7102</v>
      </c>
      <c r="C5062" s="43" t="s">
        <v>2265</v>
      </c>
      <c r="D5062" s="46">
        <v>910</v>
      </c>
      <c r="E5062" s="24">
        <v>935.56703296703301</v>
      </c>
      <c r="F5062" s="19">
        <f t="shared" si="234"/>
        <v>851366</v>
      </c>
      <c r="G5062" s="119">
        <v>8872.5</v>
      </c>
      <c r="H5062" s="26">
        <v>197.15018315018315</v>
      </c>
      <c r="I5062" s="115">
        <f t="shared" si="235"/>
        <v>1749215</v>
      </c>
      <c r="J5062" s="117">
        <v>2021</v>
      </c>
      <c r="K5062" s="139">
        <f t="shared" si="236"/>
        <v>2600581</v>
      </c>
    </row>
    <row r="5063" spans="2:11">
      <c r="B5063" s="137" t="s">
        <v>7103</v>
      </c>
      <c r="C5063" s="43" t="s">
        <v>2266</v>
      </c>
      <c r="D5063" s="46">
        <v>940</v>
      </c>
      <c r="E5063" s="24">
        <v>458.32553191489365</v>
      </c>
      <c r="F5063" s="19">
        <f t="shared" si="234"/>
        <v>430826</v>
      </c>
      <c r="G5063" s="119">
        <v>9165</v>
      </c>
      <c r="H5063" s="26">
        <v>218.35504637206765</v>
      </c>
      <c r="I5063" s="115">
        <f t="shared" si="235"/>
        <v>2001224</v>
      </c>
      <c r="J5063" s="117">
        <v>2021</v>
      </c>
      <c r="K5063" s="139">
        <f t="shared" si="236"/>
        <v>2432050</v>
      </c>
    </row>
    <row r="5064" spans="2:11">
      <c r="B5064" s="137" t="s">
        <v>7104</v>
      </c>
      <c r="C5064" s="43" t="s">
        <v>2404</v>
      </c>
      <c r="D5064" s="46">
        <v>1050</v>
      </c>
      <c r="E5064" s="24">
        <v>6136.6076190476188</v>
      </c>
      <c r="F5064" s="19">
        <f t="shared" si="234"/>
        <v>6443438</v>
      </c>
      <c r="G5064" s="119">
        <v>9502.5</v>
      </c>
      <c r="H5064" s="26">
        <v>257.74185740594578</v>
      </c>
      <c r="I5064" s="115">
        <f t="shared" si="235"/>
        <v>2449192</v>
      </c>
      <c r="J5064" s="117">
        <v>2021</v>
      </c>
      <c r="K5064" s="139">
        <f t="shared" si="236"/>
        <v>8892630</v>
      </c>
    </row>
    <row r="5065" spans="2:11">
      <c r="B5065" s="137" t="s">
        <v>4441</v>
      </c>
      <c r="C5065" s="43" t="s">
        <v>3512</v>
      </c>
      <c r="D5065" s="46">
        <v>960</v>
      </c>
      <c r="E5065" s="24">
        <v>41140.529166666667</v>
      </c>
      <c r="F5065" s="19">
        <f t="shared" si="234"/>
        <v>39494908</v>
      </c>
      <c r="G5065" s="119">
        <v>17376</v>
      </c>
      <c r="H5065" s="26">
        <v>831.59225368324121</v>
      </c>
      <c r="I5065" s="115">
        <f t="shared" si="235"/>
        <v>14449747</v>
      </c>
      <c r="J5065" s="117">
        <v>2021</v>
      </c>
      <c r="K5065" s="139">
        <f t="shared" si="236"/>
        <v>53944655</v>
      </c>
    </row>
    <row r="5066" spans="2:11">
      <c r="B5066" s="137" t="s">
        <v>7105</v>
      </c>
      <c r="C5066" s="43" t="s">
        <v>2266</v>
      </c>
      <c r="D5066" s="46">
        <v>940</v>
      </c>
      <c r="E5066" s="24">
        <v>458.32553191489365</v>
      </c>
      <c r="F5066" s="19">
        <f t="shared" si="234"/>
        <v>430826</v>
      </c>
      <c r="G5066" s="119">
        <v>9165</v>
      </c>
      <c r="H5066" s="26">
        <v>218.35504637206765</v>
      </c>
      <c r="I5066" s="115">
        <f t="shared" si="235"/>
        <v>2001224</v>
      </c>
      <c r="J5066" s="117">
        <v>2021</v>
      </c>
      <c r="K5066" s="139">
        <f t="shared" si="236"/>
        <v>2432050</v>
      </c>
    </row>
    <row r="5067" spans="2:11">
      <c r="B5067" s="137" t="s">
        <v>7106</v>
      </c>
      <c r="C5067" s="43" t="s">
        <v>900</v>
      </c>
      <c r="D5067" s="46">
        <v>200</v>
      </c>
      <c r="E5067" s="24">
        <v>14813.525</v>
      </c>
      <c r="F5067" s="19">
        <f t="shared" si="234"/>
        <v>2962705</v>
      </c>
      <c r="G5067" s="119">
        <v>1950</v>
      </c>
      <c r="H5067" s="26">
        <v>1441.1564102564103</v>
      </c>
      <c r="I5067" s="115">
        <f t="shared" si="235"/>
        <v>2810255</v>
      </c>
      <c r="J5067" s="117">
        <v>2021</v>
      </c>
      <c r="K5067" s="139">
        <f t="shared" si="236"/>
        <v>5772960</v>
      </c>
    </row>
    <row r="5068" spans="2:11">
      <c r="B5068" s="137" t="s">
        <v>7107</v>
      </c>
      <c r="C5068" s="43" t="s">
        <v>900</v>
      </c>
      <c r="D5068" s="46">
        <v>210</v>
      </c>
      <c r="E5068" s="24">
        <v>8493.3666666666668</v>
      </c>
      <c r="F5068" s="19">
        <f t="shared" ref="F5068:F5131" si="237">IFERROR(D5068*E5068,0)</f>
        <v>1783607</v>
      </c>
      <c r="G5068" s="119">
        <v>2047.5</v>
      </c>
      <c r="H5068" s="26">
        <v>831.9316239316239</v>
      </c>
      <c r="I5068" s="115">
        <f t="shared" ref="I5068:I5131" si="238">IFERROR(G5068*H5068,"")</f>
        <v>1703380</v>
      </c>
      <c r="J5068" s="117">
        <v>2021</v>
      </c>
      <c r="K5068" s="139">
        <f t="shared" ref="K5068:K5131" si="239">IFERROR(ROUND((F5068+I5068),0),0)</f>
        <v>3486987</v>
      </c>
    </row>
    <row r="5069" spans="2:11">
      <c r="B5069" s="137" t="s">
        <v>7108</v>
      </c>
      <c r="C5069" s="43" t="s">
        <v>3512</v>
      </c>
      <c r="D5069" s="46">
        <v>270</v>
      </c>
      <c r="E5069" s="24">
        <v>15222.577777777778</v>
      </c>
      <c r="F5069" s="19">
        <f t="shared" si="237"/>
        <v>4110096</v>
      </c>
      <c r="G5069" s="119">
        <v>2443.5</v>
      </c>
      <c r="H5069" s="26">
        <v>0</v>
      </c>
      <c r="I5069" s="115">
        <f t="shared" si="238"/>
        <v>0</v>
      </c>
      <c r="J5069" s="117">
        <v>2021</v>
      </c>
      <c r="K5069" s="139">
        <f t="shared" si="239"/>
        <v>4110096</v>
      </c>
    </row>
    <row r="5070" spans="2:11">
      <c r="B5070" s="137" t="s">
        <v>7109</v>
      </c>
      <c r="C5070" s="43" t="s">
        <v>1730</v>
      </c>
      <c r="D5070" s="46">
        <v>3320</v>
      </c>
      <c r="E5070" s="24">
        <v>422.464156626506</v>
      </c>
      <c r="F5070" s="19">
        <f t="shared" si="237"/>
        <v>1402581</v>
      </c>
      <c r="G5070" s="119">
        <v>32370</v>
      </c>
      <c r="H5070" s="26">
        <v>155.62338585109669</v>
      </c>
      <c r="I5070" s="115">
        <f t="shared" si="238"/>
        <v>5037529</v>
      </c>
      <c r="J5070" s="117">
        <v>2021</v>
      </c>
      <c r="K5070" s="139">
        <f t="shared" si="239"/>
        <v>6440110</v>
      </c>
    </row>
    <row r="5071" spans="2:11">
      <c r="B5071" s="137" t="s">
        <v>7110</v>
      </c>
      <c r="C5071" s="43" t="s">
        <v>2273</v>
      </c>
      <c r="D5071" s="46">
        <v>160</v>
      </c>
      <c r="E5071" s="24">
        <v>10336.4625</v>
      </c>
      <c r="F5071" s="19">
        <f t="shared" si="237"/>
        <v>1653834</v>
      </c>
      <c r="G5071" s="119">
        <v>1560</v>
      </c>
      <c r="H5071" s="26">
        <v>581.87435897435898</v>
      </c>
      <c r="I5071" s="115">
        <f t="shared" si="238"/>
        <v>907724</v>
      </c>
      <c r="J5071" s="117">
        <v>2021</v>
      </c>
      <c r="K5071" s="139">
        <f t="shared" si="239"/>
        <v>2561558</v>
      </c>
    </row>
    <row r="5072" spans="2:11">
      <c r="B5072" s="137" t="s">
        <v>7111</v>
      </c>
      <c r="C5072" s="43" t="s">
        <v>155</v>
      </c>
      <c r="D5072" s="46">
        <v>250</v>
      </c>
      <c r="E5072" s="24">
        <v>33065.288</v>
      </c>
      <c r="F5072" s="19">
        <f t="shared" si="237"/>
        <v>8266322</v>
      </c>
      <c r="G5072" s="119">
        <v>2437.5</v>
      </c>
      <c r="H5072" s="26">
        <v>5052.7803076923074</v>
      </c>
      <c r="I5072" s="115">
        <f t="shared" si="238"/>
        <v>12316152</v>
      </c>
      <c r="J5072" s="117">
        <v>2021</v>
      </c>
      <c r="K5072" s="139">
        <f t="shared" si="239"/>
        <v>20582474</v>
      </c>
    </row>
    <row r="5073" spans="2:11">
      <c r="B5073" s="137" t="s">
        <v>7112</v>
      </c>
      <c r="C5073" s="43" t="s">
        <v>2682</v>
      </c>
      <c r="D5073" s="46">
        <v>140</v>
      </c>
      <c r="E5073" s="24">
        <v>5874.4857142857145</v>
      </c>
      <c r="F5073" s="19">
        <f t="shared" si="237"/>
        <v>822428</v>
      </c>
      <c r="G5073" s="119">
        <v>1365</v>
      </c>
      <c r="H5073" s="26">
        <v>2527.5780219780218</v>
      </c>
      <c r="I5073" s="115">
        <f t="shared" si="238"/>
        <v>3450143.9999999995</v>
      </c>
      <c r="J5073" s="117">
        <v>2021</v>
      </c>
      <c r="K5073" s="139">
        <f t="shared" si="239"/>
        <v>4272572</v>
      </c>
    </row>
    <row r="5074" spans="2:11">
      <c r="B5074" s="137" t="s">
        <v>7113</v>
      </c>
      <c r="C5074" s="43" t="s">
        <v>151</v>
      </c>
      <c r="D5074" s="46">
        <v>340</v>
      </c>
      <c r="E5074" s="24">
        <v>5783.35</v>
      </c>
      <c r="F5074" s="19">
        <f t="shared" si="237"/>
        <v>1966339.0000000002</v>
      </c>
      <c r="G5074" s="119">
        <v>6154</v>
      </c>
      <c r="H5074" s="26">
        <v>621.37650308742286</v>
      </c>
      <c r="I5074" s="115">
        <f t="shared" si="238"/>
        <v>3823951.0000000005</v>
      </c>
      <c r="J5074" s="117">
        <v>2021</v>
      </c>
      <c r="K5074" s="139">
        <f t="shared" si="239"/>
        <v>5790290</v>
      </c>
    </row>
    <row r="5075" spans="2:11">
      <c r="B5075" s="137" t="s">
        <v>7114</v>
      </c>
      <c r="C5075" s="43" t="s">
        <v>143</v>
      </c>
      <c r="D5075" s="46">
        <v>90</v>
      </c>
      <c r="E5075" s="24">
        <v>6655.7777777777774</v>
      </c>
      <c r="F5075" s="19">
        <f t="shared" si="237"/>
        <v>599020</v>
      </c>
      <c r="G5075" s="119">
        <v>1629</v>
      </c>
      <c r="H5075" s="26">
        <v>1100.3775322283609</v>
      </c>
      <c r="I5075" s="115">
        <f t="shared" si="238"/>
        <v>1792515</v>
      </c>
      <c r="J5075" s="117">
        <v>2021</v>
      </c>
      <c r="K5075" s="139">
        <f t="shared" si="239"/>
        <v>2391535</v>
      </c>
    </row>
    <row r="5076" spans="2:11">
      <c r="B5076" s="137" t="s">
        <v>7115</v>
      </c>
      <c r="C5076" s="43" t="s">
        <v>2683</v>
      </c>
      <c r="D5076" s="46">
        <v>390</v>
      </c>
      <c r="E5076" s="24">
        <v>4159.166666666667</v>
      </c>
      <c r="F5076" s="19">
        <f t="shared" si="237"/>
        <v>1622075.0000000002</v>
      </c>
      <c r="G5076" s="119">
        <v>12480</v>
      </c>
      <c r="H5076" s="26">
        <v>479.4945512820513</v>
      </c>
      <c r="I5076" s="115">
        <f t="shared" si="238"/>
        <v>5984092</v>
      </c>
      <c r="J5076" s="117">
        <v>2021</v>
      </c>
      <c r="K5076" s="139">
        <f t="shared" si="239"/>
        <v>7606167</v>
      </c>
    </row>
    <row r="5077" spans="2:11">
      <c r="B5077" s="137" t="s">
        <v>4145</v>
      </c>
      <c r="C5077" s="43" t="s">
        <v>3512</v>
      </c>
      <c r="D5077" s="46">
        <v>290</v>
      </c>
      <c r="E5077" s="24">
        <v>12776.106896551724</v>
      </c>
      <c r="F5077" s="19">
        <f t="shared" si="237"/>
        <v>3705071</v>
      </c>
      <c r="G5077" s="119">
        <v>9280</v>
      </c>
      <c r="H5077" s="26">
        <v>367.0123922413793</v>
      </c>
      <c r="I5077" s="115">
        <f t="shared" si="238"/>
        <v>3405875</v>
      </c>
      <c r="J5077" s="117">
        <v>2021</v>
      </c>
      <c r="K5077" s="139">
        <f t="shared" si="239"/>
        <v>7110946</v>
      </c>
    </row>
    <row r="5078" spans="2:11">
      <c r="B5078" s="137" t="s">
        <v>7116</v>
      </c>
      <c r="C5078" s="43" t="s">
        <v>146</v>
      </c>
      <c r="D5078" s="46">
        <v>190</v>
      </c>
      <c r="E5078" s="24">
        <v>10942.868421052632</v>
      </c>
      <c r="F5078" s="19">
        <f t="shared" si="237"/>
        <v>2079145</v>
      </c>
      <c r="G5078" s="119">
        <v>1852.5</v>
      </c>
      <c r="H5078" s="26">
        <v>2251.1287449392712</v>
      </c>
      <c r="I5078" s="115">
        <f t="shared" si="238"/>
        <v>4170216</v>
      </c>
      <c r="J5078" s="117">
        <v>2021</v>
      </c>
      <c r="K5078" s="139">
        <f t="shared" si="239"/>
        <v>6249361</v>
      </c>
    </row>
    <row r="5079" spans="2:11">
      <c r="B5079" s="137" t="s">
        <v>7117</v>
      </c>
      <c r="C5079" s="43" t="s">
        <v>3512</v>
      </c>
      <c r="D5079" s="46">
        <v>110</v>
      </c>
      <c r="E5079" s="24">
        <v>13285.272727272728</v>
      </c>
      <c r="F5079" s="19">
        <f t="shared" si="237"/>
        <v>1461380</v>
      </c>
      <c r="G5079" s="119">
        <v>1072.5</v>
      </c>
      <c r="H5079" s="26">
        <v>0</v>
      </c>
      <c r="I5079" s="115">
        <f t="shared" si="238"/>
        <v>0</v>
      </c>
      <c r="J5079" s="117">
        <v>2021</v>
      </c>
      <c r="K5079" s="139">
        <f t="shared" si="239"/>
        <v>1461380</v>
      </c>
    </row>
    <row r="5080" spans="2:11">
      <c r="B5080" s="137" t="s">
        <v>7118</v>
      </c>
      <c r="C5080" s="43" t="s">
        <v>646</v>
      </c>
      <c r="D5080" s="46">
        <v>100</v>
      </c>
      <c r="E5080" s="24">
        <v>9682.1</v>
      </c>
      <c r="F5080" s="19">
        <f t="shared" si="237"/>
        <v>968210</v>
      </c>
      <c r="G5080" s="119">
        <v>8240</v>
      </c>
      <c r="H5080" s="26">
        <v>259.98847087378641</v>
      </c>
      <c r="I5080" s="115">
        <f t="shared" si="238"/>
        <v>2142305</v>
      </c>
      <c r="J5080" s="117">
        <v>2021</v>
      </c>
      <c r="K5080" s="139">
        <f t="shared" si="239"/>
        <v>3110515</v>
      </c>
    </row>
    <row r="5081" spans="2:11">
      <c r="B5081" s="137" t="s">
        <v>4146</v>
      </c>
      <c r="C5081" s="43" t="s">
        <v>3512</v>
      </c>
      <c r="D5081" s="46">
        <v>270</v>
      </c>
      <c r="E5081" s="24">
        <v>21038.292592592592</v>
      </c>
      <c r="F5081" s="19">
        <f t="shared" si="237"/>
        <v>5680339</v>
      </c>
      <c r="G5081" s="119">
        <v>12960</v>
      </c>
      <c r="H5081" s="26">
        <v>367.0124228395062</v>
      </c>
      <c r="I5081" s="115">
        <f t="shared" si="238"/>
        <v>4756481</v>
      </c>
      <c r="J5081" s="117">
        <v>2021</v>
      </c>
      <c r="K5081" s="139">
        <f t="shared" si="239"/>
        <v>10436820</v>
      </c>
    </row>
    <row r="5082" spans="2:11">
      <c r="B5082" s="137" t="s">
        <v>7119</v>
      </c>
      <c r="C5082" s="43" t="s">
        <v>646</v>
      </c>
      <c r="D5082" s="46">
        <v>100</v>
      </c>
      <c r="E5082" s="24">
        <v>8434.2199999999993</v>
      </c>
      <c r="F5082" s="19">
        <f t="shared" si="237"/>
        <v>843421.99999999988</v>
      </c>
      <c r="G5082" s="119">
        <v>6180</v>
      </c>
      <c r="H5082" s="26">
        <v>406.1851132686084</v>
      </c>
      <c r="I5082" s="115">
        <f t="shared" si="238"/>
        <v>2510224</v>
      </c>
      <c r="J5082" s="117">
        <v>2021</v>
      </c>
      <c r="K5082" s="139">
        <f t="shared" si="239"/>
        <v>3353646</v>
      </c>
    </row>
    <row r="5083" spans="2:11">
      <c r="B5083" s="137" t="s">
        <v>7120</v>
      </c>
      <c r="C5083" s="43" t="s">
        <v>480</v>
      </c>
      <c r="D5083" s="46">
        <v>110</v>
      </c>
      <c r="E5083" s="24">
        <v>15939.136363636364</v>
      </c>
      <c r="F5083" s="19">
        <f t="shared" si="237"/>
        <v>1753305</v>
      </c>
      <c r="G5083" s="119">
        <v>8052</v>
      </c>
      <c r="H5083" s="26">
        <v>0</v>
      </c>
      <c r="I5083" s="115">
        <f t="shared" si="238"/>
        <v>0</v>
      </c>
      <c r="J5083" s="117">
        <v>2021</v>
      </c>
      <c r="K5083" s="139">
        <f t="shared" si="239"/>
        <v>1753305</v>
      </c>
    </row>
    <row r="5084" spans="2:11">
      <c r="B5084" s="137" t="s">
        <v>4147</v>
      </c>
      <c r="C5084" s="43" t="s">
        <v>3512</v>
      </c>
      <c r="D5084" s="46">
        <v>40</v>
      </c>
      <c r="E5084" s="24">
        <v>19620.224999999999</v>
      </c>
      <c r="F5084" s="19">
        <f t="shared" si="237"/>
        <v>784809</v>
      </c>
      <c r="G5084" s="119">
        <v>2928</v>
      </c>
      <c r="H5084" s="26">
        <v>391.13695355191254</v>
      </c>
      <c r="I5084" s="115">
        <f t="shared" si="238"/>
        <v>1145249</v>
      </c>
      <c r="J5084" s="117">
        <v>2021</v>
      </c>
      <c r="K5084" s="139">
        <f t="shared" si="239"/>
        <v>1930058</v>
      </c>
    </row>
    <row r="5085" spans="2:11">
      <c r="B5085" s="137" t="s">
        <v>7121</v>
      </c>
      <c r="C5085" s="43" t="s">
        <v>489</v>
      </c>
      <c r="D5085" s="46">
        <v>30</v>
      </c>
      <c r="E5085" s="24">
        <v>9480.7000000000007</v>
      </c>
      <c r="F5085" s="19">
        <f t="shared" si="237"/>
        <v>284421</v>
      </c>
      <c r="G5085" s="119">
        <v>2196</v>
      </c>
      <c r="H5085" s="26">
        <v>0</v>
      </c>
      <c r="I5085" s="115">
        <f t="shared" si="238"/>
        <v>0</v>
      </c>
      <c r="J5085" s="117">
        <v>2021</v>
      </c>
      <c r="K5085" s="139">
        <f t="shared" si="239"/>
        <v>284421</v>
      </c>
    </row>
    <row r="5086" spans="2:11">
      <c r="B5086" s="137" t="s">
        <v>7122</v>
      </c>
      <c r="C5086" s="43" t="s">
        <v>274</v>
      </c>
      <c r="D5086" s="46">
        <v>150</v>
      </c>
      <c r="E5086" s="24">
        <v>4320.8866666666663</v>
      </c>
      <c r="F5086" s="19">
        <f t="shared" si="237"/>
        <v>648133</v>
      </c>
      <c r="G5086" s="119">
        <v>3240</v>
      </c>
      <c r="H5086" s="26">
        <v>173.16327160493827</v>
      </c>
      <c r="I5086" s="115">
        <f t="shared" si="238"/>
        <v>561049</v>
      </c>
      <c r="J5086" s="117">
        <v>2021</v>
      </c>
      <c r="K5086" s="139">
        <f t="shared" si="239"/>
        <v>1209182</v>
      </c>
    </row>
    <row r="5087" spans="2:11">
      <c r="B5087" s="137" t="s">
        <v>7123</v>
      </c>
      <c r="C5087" s="43" t="s">
        <v>274</v>
      </c>
      <c r="D5087" s="46">
        <v>250</v>
      </c>
      <c r="E5087" s="24">
        <v>11570.004000000001</v>
      </c>
      <c r="F5087" s="19">
        <f t="shared" si="237"/>
        <v>2892501</v>
      </c>
      <c r="G5087" s="119">
        <v>5400</v>
      </c>
      <c r="H5087" s="26">
        <v>155.47944444444445</v>
      </c>
      <c r="I5087" s="115">
        <f t="shared" si="238"/>
        <v>839589</v>
      </c>
      <c r="J5087" s="117">
        <v>2021</v>
      </c>
      <c r="K5087" s="139">
        <f t="shared" si="239"/>
        <v>3732090</v>
      </c>
    </row>
    <row r="5088" spans="2:11">
      <c r="B5088" s="137" t="s">
        <v>7124</v>
      </c>
      <c r="C5088" s="43" t="s">
        <v>290</v>
      </c>
      <c r="D5088" s="46">
        <v>750</v>
      </c>
      <c r="E5088" s="24">
        <v>1102.4106666666667</v>
      </c>
      <c r="F5088" s="19">
        <f t="shared" si="237"/>
        <v>826808</v>
      </c>
      <c r="G5088" s="119">
        <v>7312.5</v>
      </c>
      <c r="H5088" s="26">
        <v>229.08499145299146</v>
      </c>
      <c r="I5088" s="115">
        <f t="shared" si="238"/>
        <v>1675184</v>
      </c>
      <c r="J5088" s="117">
        <v>2021</v>
      </c>
      <c r="K5088" s="139">
        <f t="shared" si="239"/>
        <v>2501992</v>
      </c>
    </row>
    <row r="5089" spans="2:11">
      <c r="B5089" s="137" t="s">
        <v>7125</v>
      </c>
      <c r="C5089" s="43" t="s">
        <v>631</v>
      </c>
      <c r="D5089" s="46">
        <v>1410</v>
      </c>
      <c r="E5089" s="24">
        <v>1117.054609929078</v>
      </c>
      <c r="F5089" s="19">
        <f t="shared" si="237"/>
        <v>1575047</v>
      </c>
      <c r="G5089" s="119">
        <v>13747.5</v>
      </c>
      <c r="H5089" s="26">
        <v>183.06164757228586</v>
      </c>
      <c r="I5089" s="115">
        <f t="shared" si="238"/>
        <v>2516640</v>
      </c>
      <c r="J5089" s="117">
        <v>2021</v>
      </c>
      <c r="K5089" s="139">
        <f t="shared" si="239"/>
        <v>4091687</v>
      </c>
    </row>
    <row r="5090" spans="2:11">
      <c r="B5090" s="137" t="s">
        <v>7126</v>
      </c>
      <c r="C5090" s="43" t="s">
        <v>631</v>
      </c>
      <c r="D5090" s="46">
        <v>410</v>
      </c>
      <c r="E5090" s="24">
        <v>549.56829268292688</v>
      </c>
      <c r="F5090" s="19">
        <f t="shared" si="237"/>
        <v>225323.00000000003</v>
      </c>
      <c r="G5090" s="119">
        <v>3997.5</v>
      </c>
      <c r="H5090" s="26">
        <v>149.34909318323952</v>
      </c>
      <c r="I5090" s="115">
        <f t="shared" si="238"/>
        <v>597023</v>
      </c>
      <c r="J5090" s="117">
        <v>2021</v>
      </c>
      <c r="K5090" s="139">
        <f t="shared" si="239"/>
        <v>822346</v>
      </c>
    </row>
    <row r="5091" spans="2:11">
      <c r="B5091" s="137" t="s">
        <v>7127</v>
      </c>
      <c r="C5091" s="43" t="s">
        <v>633</v>
      </c>
      <c r="D5091" s="46">
        <v>1240</v>
      </c>
      <c r="E5091" s="24">
        <v>3989.1717741935486</v>
      </c>
      <c r="F5091" s="19">
        <f t="shared" si="237"/>
        <v>4946573</v>
      </c>
      <c r="G5091" s="119">
        <v>12090</v>
      </c>
      <c r="H5091" s="26">
        <v>231.6144747725393</v>
      </c>
      <c r="I5091" s="115">
        <f t="shared" si="238"/>
        <v>2800219</v>
      </c>
      <c r="J5091" s="117">
        <v>2021</v>
      </c>
      <c r="K5091" s="139">
        <f t="shared" si="239"/>
        <v>7746792</v>
      </c>
    </row>
    <row r="5092" spans="2:11">
      <c r="B5092" s="137" t="s">
        <v>7128</v>
      </c>
      <c r="C5092" s="43" t="s">
        <v>633</v>
      </c>
      <c r="D5092" s="46">
        <v>410</v>
      </c>
      <c r="E5092" s="24">
        <v>4523.5585365853658</v>
      </c>
      <c r="F5092" s="19">
        <f t="shared" si="237"/>
        <v>1854659</v>
      </c>
      <c r="G5092" s="119">
        <v>3997.5</v>
      </c>
      <c r="H5092" s="26">
        <v>286.59887429643527</v>
      </c>
      <c r="I5092" s="115">
        <f t="shared" si="238"/>
        <v>1145679</v>
      </c>
      <c r="J5092" s="117">
        <v>2021</v>
      </c>
      <c r="K5092" s="139">
        <f t="shared" si="239"/>
        <v>3000338</v>
      </c>
    </row>
    <row r="5093" spans="2:11">
      <c r="B5093" s="137" t="s">
        <v>7129</v>
      </c>
      <c r="C5093" s="43" t="s">
        <v>638</v>
      </c>
      <c r="D5093" s="46">
        <v>2280</v>
      </c>
      <c r="E5093" s="24">
        <v>700.69912280701749</v>
      </c>
      <c r="F5093" s="19">
        <f t="shared" si="237"/>
        <v>1597593.9999999998</v>
      </c>
      <c r="G5093" s="119">
        <v>20634</v>
      </c>
      <c r="H5093" s="26">
        <v>187.0529223611515</v>
      </c>
      <c r="I5093" s="115">
        <f t="shared" si="238"/>
        <v>3859650</v>
      </c>
      <c r="J5093" s="117">
        <v>2021</v>
      </c>
      <c r="K5093" s="139">
        <f t="shared" si="239"/>
        <v>5457244</v>
      </c>
    </row>
    <row r="5094" spans="2:11">
      <c r="B5094" s="137" t="s">
        <v>10146</v>
      </c>
      <c r="C5094" s="43" t="s">
        <v>2604</v>
      </c>
      <c r="D5094" s="46">
        <v>630</v>
      </c>
      <c r="E5094" s="24">
        <v>3659.2857142857142</v>
      </c>
      <c r="F5094" s="19">
        <f t="shared" si="237"/>
        <v>2305350</v>
      </c>
      <c r="G5094" s="119">
        <v>13608</v>
      </c>
      <c r="H5094" s="26">
        <v>66.028439153439152</v>
      </c>
      <c r="I5094" s="115">
        <f t="shared" si="238"/>
        <v>898515</v>
      </c>
      <c r="J5094" s="117">
        <v>2021</v>
      </c>
      <c r="K5094" s="139">
        <f t="shared" si="239"/>
        <v>3203865</v>
      </c>
    </row>
    <row r="5095" spans="2:11">
      <c r="B5095" s="137" t="s">
        <v>10147</v>
      </c>
      <c r="C5095" s="43" t="s">
        <v>2604</v>
      </c>
      <c r="D5095" s="46">
        <v>450</v>
      </c>
      <c r="E5095" s="24">
        <v>6129.8177777777773</v>
      </c>
      <c r="F5095" s="19">
        <f t="shared" si="237"/>
        <v>2758418</v>
      </c>
      <c r="G5095" s="119">
        <v>9720</v>
      </c>
      <c r="H5095" s="26">
        <v>232.09135802469135</v>
      </c>
      <c r="I5095" s="115">
        <f t="shared" si="238"/>
        <v>2255928</v>
      </c>
      <c r="J5095" s="117">
        <v>2021</v>
      </c>
      <c r="K5095" s="139">
        <f t="shared" si="239"/>
        <v>5014346</v>
      </c>
    </row>
    <row r="5096" spans="2:11">
      <c r="B5096" s="137" t="s">
        <v>7130</v>
      </c>
      <c r="C5096" s="43" t="s">
        <v>2604</v>
      </c>
      <c r="D5096" s="46">
        <v>140</v>
      </c>
      <c r="E5096" s="24">
        <v>12050.735714285714</v>
      </c>
      <c r="F5096" s="19">
        <f t="shared" si="237"/>
        <v>1687103</v>
      </c>
      <c r="G5096" s="119">
        <v>3024</v>
      </c>
      <c r="H5096" s="26">
        <v>514.47420634920638</v>
      </c>
      <c r="I5096" s="115">
        <f t="shared" si="238"/>
        <v>1555770</v>
      </c>
      <c r="J5096" s="117">
        <v>2021</v>
      </c>
      <c r="K5096" s="139">
        <f t="shared" si="239"/>
        <v>3242873</v>
      </c>
    </row>
    <row r="5097" spans="2:11">
      <c r="B5097" s="137" t="s">
        <v>7131</v>
      </c>
      <c r="C5097" s="43" t="s">
        <v>2659</v>
      </c>
      <c r="D5097" s="46">
        <v>380</v>
      </c>
      <c r="E5097" s="24">
        <v>19681.484210526316</v>
      </c>
      <c r="F5097" s="19">
        <f t="shared" si="237"/>
        <v>7478964</v>
      </c>
      <c r="G5097" s="119">
        <v>7410</v>
      </c>
      <c r="H5097" s="26">
        <v>165.14183535762484</v>
      </c>
      <c r="I5097" s="115">
        <f t="shared" si="238"/>
        <v>1223701</v>
      </c>
      <c r="J5097" s="117">
        <v>2021</v>
      </c>
      <c r="K5097" s="139">
        <f t="shared" si="239"/>
        <v>8702665</v>
      </c>
    </row>
    <row r="5098" spans="2:11">
      <c r="B5098" s="137" t="s">
        <v>7132</v>
      </c>
      <c r="C5098" s="43" t="s">
        <v>2407</v>
      </c>
      <c r="D5098" s="46">
        <v>160</v>
      </c>
      <c r="E5098" s="24">
        <v>3504.4749999999999</v>
      </c>
      <c r="F5098" s="19">
        <f t="shared" si="237"/>
        <v>560716</v>
      </c>
      <c r="G5098" s="119">
        <v>1560</v>
      </c>
      <c r="H5098" s="26">
        <v>47.815384615384616</v>
      </c>
      <c r="I5098" s="115">
        <f t="shared" si="238"/>
        <v>74592</v>
      </c>
      <c r="J5098" s="117">
        <v>2021</v>
      </c>
      <c r="K5098" s="139">
        <f t="shared" si="239"/>
        <v>635308</v>
      </c>
    </row>
    <row r="5099" spans="2:11">
      <c r="B5099" s="137" t="s">
        <v>7133</v>
      </c>
      <c r="C5099" s="43" t="s">
        <v>2407</v>
      </c>
      <c r="D5099" s="46">
        <v>1010</v>
      </c>
      <c r="E5099" s="24">
        <v>1953.6029702970297</v>
      </c>
      <c r="F5099" s="19">
        <f t="shared" si="237"/>
        <v>1973139</v>
      </c>
      <c r="G5099" s="119">
        <v>9847.5</v>
      </c>
      <c r="H5099" s="26">
        <v>234.12998222899213</v>
      </c>
      <c r="I5099" s="115">
        <f t="shared" si="238"/>
        <v>2305595</v>
      </c>
      <c r="J5099" s="117">
        <v>2021</v>
      </c>
      <c r="K5099" s="139">
        <f t="shared" si="239"/>
        <v>4278734</v>
      </c>
    </row>
    <row r="5100" spans="2:11">
      <c r="B5100" s="137" t="s">
        <v>7134</v>
      </c>
      <c r="C5100" s="43" t="s">
        <v>1115</v>
      </c>
      <c r="D5100" s="46">
        <v>380</v>
      </c>
      <c r="E5100" s="24">
        <v>36843.873684210528</v>
      </c>
      <c r="F5100" s="19">
        <f t="shared" si="237"/>
        <v>14000672</v>
      </c>
      <c r="G5100" s="119">
        <v>3705</v>
      </c>
      <c r="H5100" s="26">
        <v>2157.8890688259107</v>
      </c>
      <c r="I5100" s="115">
        <f t="shared" si="238"/>
        <v>7994978.9999999991</v>
      </c>
      <c r="J5100" s="117">
        <v>2021</v>
      </c>
      <c r="K5100" s="139">
        <f t="shared" si="239"/>
        <v>21995651</v>
      </c>
    </row>
    <row r="5101" spans="2:11">
      <c r="B5101" s="137" t="s">
        <v>7135</v>
      </c>
      <c r="C5101" s="43" t="s">
        <v>1140</v>
      </c>
      <c r="D5101" s="46">
        <v>90</v>
      </c>
      <c r="E5101" s="24">
        <v>5671.0666666666666</v>
      </c>
      <c r="F5101" s="19">
        <f t="shared" si="237"/>
        <v>510396</v>
      </c>
      <c r="G5101" s="119">
        <v>877.5</v>
      </c>
      <c r="H5101" s="26">
        <v>423.13618233618234</v>
      </c>
      <c r="I5101" s="115">
        <f t="shared" si="238"/>
        <v>371302</v>
      </c>
      <c r="J5101" s="117">
        <v>2021</v>
      </c>
      <c r="K5101" s="139">
        <f t="shared" si="239"/>
        <v>881698</v>
      </c>
    </row>
    <row r="5102" spans="2:11">
      <c r="B5102" s="137" t="s">
        <v>7136</v>
      </c>
      <c r="C5102" s="43" t="s">
        <v>1140</v>
      </c>
      <c r="D5102" s="46">
        <v>330</v>
      </c>
      <c r="E5102" s="24">
        <v>11917.660606060606</v>
      </c>
      <c r="F5102" s="19">
        <f t="shared" si="237"/>
        <v>3932828</v>
      </c>
      <c r="G5102" s="119">
        <v>3217.5</v>
      </c>
      <c r="H5102" s="26">
        <v>287.49743589743588</v>
      </c>
      <c r="I5102" s="115">
        <f t="shared" si="238"/>
        <v>925022.99999999988</v>
      </c>
      <c r="J5102" s="117">
        <v>2021</v>
      </c>
      <c r="K5102" s="139">
        <f t="shared" si="239"/>
        <v>4857851</v>
      </c>
    </row>
    <row r="5103" spans="2:11">
      <c r="B5103" s="137" t="s">
        <v>7137</v>
      </c>
      <c r="C5103" s="43" t="s">
        <v>1138</v>
      </c>
      <c r="D5103" s="46">
        <v>90</v>
      </c>
      <c r="E5103" s="24">
        <v>4686.5222222222219</v>
      </c>
      <c r="F5103" s="19">
        <f t="shared" si="237"/>
        <v>421787</v>
      </c>
      <c r="G5103" s="119">
        <v>877.5</v>
      </c>
      <c r="H5103" s="26">
        <v>190.55384615384617</v>
      </c>
      <c r="I5103" s="115">
        <f t="shared" si="238"/>
        <v>167211</v>
      </c>
      <c r="J5103" s="117">
        <v>2021</v>
      </c>
      <c r="K5103" s="139">
        <f t="shared" si="239"/>
        <v>588998</v>
      </c>
    </row>
    <row r="5104" spans="2:11">
      <c r="B5104" s="137" t="s">
        <v>7138</v>
      </c>
      <c r="C5104" s="43" t="s">
        <v>3512</v>
      </c>
      <c r="D5104" s="46">
        <v>430</v>
      </c>
      <c r="E5104" s="24">
        <v>16883.711627906978</v>
      </c>
      <c r="F5104" s="19">
        <f t="shared" si="237"/>
        <v>7259996</v>
      </c>
      <c r="G5104" s="119">
        <v>4192.5</v>
      </c>
      <c r="H5104" s="26">
        <v>0</v>
      </c>
      <c r="I5104" s="115">
        <f t="shared" si="238"/>
        <v>0</v>
      </c>
      <c r="J5104" s="117">
        <v>2021</v>
      </c>
      <c r="K5104" s="139">
        <f t="shared" si="239"/>
        <v>7259996</v>
      </c>
    </row>
    <row r="5105" spans="2:11">
      <c r="B5105" s="137" t="s">
        <v>7139</v>
      </c>
      <c r="C5105" s="43" t="s">
        <v>1138</v>
      </c>
      <c r="D5105" s="46">
        <v>140</v>
      </c>
      <c r="E5105" s="24">
        <v>7602.5785714285712</v>
      </c>
      <c r="F5105" s="19">
        <f t="shared" si="237"/>
        <v>1064361</v>
      </c>
      <c r="G5105" s="119">
        <v>1365</v>
      </c>
      <c r="H5105" s="26">
        <v>231.0124542124542</v>
      </c>
      <c r="I5105" s="115">
        <f t="shared" si="238"/>
        <v>315332</v>
      </c>
      <c r="J5105" s="117">
        <v>2021</v>
      </c>
      <c r="K5105" s="139">
        <f t="shared" si="239"/>
        <v>1379693</v>
      </c>
    </row>
    <row r="5106" spans="2:11">
      <c r="B5106" s="137" t="s">
        <v>7140</v>
      </c>
      <c r="C5106" s="43" t="s">
        <v>2686</v>
      </c>
      <c r="D5106" s="46">
        <v>680</v>
      </c>
      <c r="E5106" s="24">
        <v>4922.2529411764708</v>
      </c>
      <c r="F5106" s="19">
        <f t="shared" si="237"/>
        <v>3347132</v>
      </c>
      <c r="G5106" s="119">
        <v>6630</v>
      </c>
      <c r="H5106" s="26">
        <v>174.64253393665157</v>
      </c>
      <c r="I5106" s="115">
        <f t="shared" si="238"/>
        <v>1157880</v>
      </c>
      <c r="J5106" s="117">
        <v>2021</v>
      </c>
      <c r="K5106" s="139">
        <f t="shared" si="239"/>
        <v>4505012</v>
      </c>
    </row>
    <row r="5107" spans="2:11">
      <c r="B5107" s="137" t="s">
        <v>7141</v>
      </c>
      <c r="C5107" s="43" t="s">
        <v>1143</v>
      </c>
      <c r="D5107" s="46">
        <v>430</v>
      </c>
      <c r="E5107" s="24">
        <v>9295.6976744186049</v>
      </c>
      <c r="F5107" s="19">
        <f t="shared" si="237"/>
        <v>3997150</v>
      </c>
      <c r="G5107" s="119">
        <v>4192.5</v>
      </c>
      <c r="H5107" s="26">
        <v>226.72844364937387</v>
      </c>
      <c r="I5107" s="115">
        <f t="shared" si="238"/>
        <v>950559</v>
      </c>
      <c r="J5107" s="117">
        <v>2021</v>
      </c>
      <c r="K5107" s="139">
        <f t="shared" si="239"/>
        <v>4947709</v>
      </c>
    </row>
    <row r="5108" spans="2:11">
      <c r="B5108" s="137" t="s">
        <v>7142</v>
      </c>
      <c r="C5108" s="43" t="s">
        <v>2686</v>
      </c>
      <c r="D5108" s="46">
        <v>680</v>
      </c>
      <c r="E5108" s="24">
        <v>4922.2529411764708</v>
      </c>
      <c r="F5108" s="19">
        <f t="shared" si="237"/>
        <v>3347132</v>
      </c>
      <c r="G5108" s="119">
        <v>6630</v>
      </c>
      <c r="H5108" s="26">
        <v>174.64253393665157</v>
      </c>
      <c r="I5108" s="115">
        <f t="shared" si="238"/>
        <v>1157880</v>
      </c>
      <c r="J5108" s="117">
        <v>2021</v>
      </c>
      <c r="K5108" s="139">
        <f t="shared" si="239"/>
        <v>4505012</v>
      </c>
    </row>
    <row r="5109" spans="2:11">
      <c r="B5109" s="137" t="s">
        <v>4148</v>
      </c>
      <c r="C5109" s="43" t="s">
        <v>3512</v>
      </c>
      <c r="D5109" s="46">
        <v>1010</v>
      </c>
      <c r="E5109" s="24">
        <v>6388.0534653465347</v>
      </c>
      <c r="F5109" s="19">
        <f t="shared" si="237"/>
        <v>6451934</v>
      </c>
      <c r="G5109" s="119">
        <v>9848</v>
      </c>
      <c r="H5109" s="26">
        <v>602.24624289195776</v>
      </c>
      <c r="I5109" s="115">
        <f t="shared" si="238"/>
        <v>5930921</v>
      </c>
      <c r="J5109" s="117">
        <v>2021</v>
      </c>
      <c r="K5109" s="139">
        <f t="shared" si="239"/>
        <v>12382855</v>
      </c>
    </row>
    <row r="5110" spans="2:11">
      <c r="B5110" s="137" t="s">
        <v>4149</v>
      </c>
      <c r="C5110" s="43" t="s">
        <v>3512</v>
      </c>
      <c r="D5110" s="46">
        <v>480</v>
      </c>
      <c r="E5110" s="24">
        <v>7196.2562500000004</v>
      </c>
      <c r="F5110" s="19">
        <f t="shared" si="237"/>
        <v>3454203</v>
      </c>
      <c r="G5110" s="119">
        <v>4680</v>
      </c>
      <c r="H5110" s="26">
        <v>602.27670940170935</v>
      </c>
      <c r="I5110" s="115">
        <f t="shared" si="238"/>
        <v>2818655</v>
      </c>
      <c r="J5110" s="117">
        <v>2021</v>
      </c>
      <c r="K5110" s="139">
        <f t="shared" si="239"/>
        <v>6272858</v>
      </c>
    </row>
    <row r="5111" spans="2:11">
      <c r="B5111" s="137" t="s">
        <v>7143</v>
      </c>
      <c r="C5111" s="43" t="s">
        <v>1784</v>
      </c>
      <c r="D5111" s="46">
        <v>710</v>
      </c>
      <c r="E5111" s="24">
        <v>3080.7056338028169</v>
      </c>
      <c r="F5111" s="19">
        <f t="shared" si="237"/>
        <v>2187301</v>
      </c>
      <c r="G5111" s="119">
        <v>6922.5</v>
      </c>
      <c r="H5111" s="26">
        <v>487.23279162152403</v>
      </c>
      <c r="I5111" s="115">
        <f t="shared" si="238"/>
        <v>3372869</v>
      </c>
      <c r="J5111" s="117">
        <v>2021</v>
      </c>
      <c r="K5111" s="139">
        <f t="shared" si="239"/>
        <v>5560170</v>
      </c>
    </row>
    <row r="5112" spans="2:11">
      <c r="B5112" s="137" t="s">
        <v>7144</v>
      </c>
      <c r="C5112" s="43" t="s">
        <v>1356</v>
      </c>
      <c r="D5112" s="46">
        <v>460</v>
      </c>
      <c r="E5112" s="24">
        <v>15851.704347826088</v>
      </c>
      <c r="F5112" s="19">
        <f t="shared" si="237"/>
        <v>7291784</v>
      </c>
      <c r="G5112" s="119">
        <v>4485</v>
      </c>
      <c r="H5112" s="26">
        <v>923.31794871794875</v>
      </c>
      <c r="I5112" s="115">
        <f t="shared" si="238"/>
        <v>4141081</v>
      </c>
      <c r="J5112" s="117">
        <v>2021</v>
      </c>
      <c r="K5112" s="139">
        <f t="shared" si="239"/>
        <v>11432865</v>
      </c>
    </row>
    <row r="5113" spans="2:11">
      <c r="B5113" s="137" t="s">
        <v>7145</v>
      </c>
      <c r="C5113" s="43" t="s">
        <v>1357</v>
      </c>
      <c r="D5113" s="46">
        <v>580</v>
      </c>
      <c r="E5113" s="24">
        <v>21897.710344827585</v>
      </c>
      <c r="F5113" s="19">
        <f t="shared" si="237"/>
        <v>12700672</v>
      </c>
      <c r="G5113" s="119">
        <v>10498</v>
      </c>
      <c r="H5113" s="26">
        <v>499.48656887026101</v>
      </c>
      <c r="I5113" s="115">
        <f t="shared" si="238"/>
        <v>5243610</v>
      </c>
      <c r="J5113" s="117">
        <v>2021</v>
      </c>
      <c r="K5113" s="139">
        <f t="shared" si="239"/>
        <v>17944282</v>
      </c>
    </row>
    <row r="5114" spans="2:11">
      <c r="B5114" s="137" t="s">
        <v>7146</v>
      </c>
      <c r="C5114" s="43" t="s">
        <v>1379</v>
      </c>
      <c r="D5114" s="46">
        <v>250</v>
      </c>
      <c r="E5114" s="24">
        <v>6429.6279999999997</v>
      </c>
      <c r="F5114" s="19">
        <f t="shared" si="237"/>
        <v>1607407</v>
      </c>
      <c r="G5114" s="119">
        <v>2437.5</v>
      </c>
      <c r="H5114" s="26">
        <v>1120.2096410256411</v>
      </c>
      <c r="I5114" s="115">
        <f t="shared" si="238"/>
        <v>2730511</v>
      </c>
      <c r="J5114" s="117">
        <v>2021</v>
      </c>
      <c r="K5114" s="139">
        <f t="shared" si="239"/>
        <v>4337918</v>
      </c>
    </row>
    <row r="5115" spans="2:11">
      <c r="B5115" s="137" t="s">
        <v>7147</v>
      </c>
      <c r="C5115" s="43" t="s">
        <v>1357</v>
      </c>
      <c r="D5115" s="46">
        <v>480</v>
      </c>
      <c r="E5115" s="24">
        <v>15017.658333333333</v>
      </c>
      <c r="F5115" s="19">
        <f t="shared" si="237"/>
        <v>7208476</v>
      </c>
      <c r="G5115" s="119">
        <v>4680</v>
      </c>
      <c r="H5115" s="26">
        <v>929.38012820512824</v>
      </c>
      <c r="I5115" s="115">
        <f t="shared" si="238"/>
        <v>4349499</v>
      </c>
      <c r="J5115" s="117">
        <v>2021</v>
      </c>
      <c r="K5115" s="139">
        <f t="shared" si="239"/>
        <v>11557975</v>
      </c>
    </row>
    <row r="5116" spans="2:11">
      <c r="B5116" s="137" t="s">
        <v>7148</v>
      </c>
      <c r="C5116" s="43" t="s">
        <v>1357</v>
      </c>
      <c r="D5116" s="46">
        <v>500</v>
      </c>
      <c r="E5116" s="24">
        <v>14066.817999999999</v>
      </c>
      <c r="F5116" s="19">
        <f t="shared" si="237"/>
        <v>7033409</v>
      </c>
      <c r="G5116" s="119">
        <v>4875</v>
      </c>
      <c r="H5116" s="26">
        <v>772.15856410256413</v>
      </c>
      <c r="I5116" s="115">
        <f t="shared" si="238"/>
        <v>3764273</v>
      </c>
      <c r="J5116" s="117">
        <v>2021</v>
      </c>
      <c r="K5116" s="139">
        <f t="shared" si="239"/>
        <v>10797682</v>
      </c>
    </row>
    <row r="5117" spans="2:11">
      <c r="B5117" s="137" t="s">
        <v>7149</v>
      </c>
      <c r="C5117" s="43" t="s">
        <v>2687</v>
      </c>
      <c r="D5117" s="46">
        <v>1590</v>
      </c>
      <c r="E5117" s="24">
        <v>188.40440251572326</v>
      </c>
      <c r="F5117" s="19">
        <f t="shared" si="237"/>
        <v>299563</v>
      </c>
      <c r="G5117" s="119">
        <v>15502.5</v>
      </c>
      <c r="H5117" s="26">
        <v>243.32559264634736</v>
      </c>
      <c r="I5117" s="115">
        <f t="shared" si="238"/>
        <v>3772155</v>
      </c>
      <c r="J5117" s="117">
        <v>2021</v>
      </c>
      <c r="K5117" s="139">
        <f t="shared" si="239"/>
        <v>4071718</v>
      </c>
    </row>
    <row r="5118" spans="2:11">
      <c r="B5118" s="137" t="s">
        <v>7150</v>
      </c>
      <c r="C5118" s="43" t="s">
        <v>1357</v>
      </c>
      <c r="D5118" s="46">
        <v>120</v>
      </c>
      <c r="E5118" s="24">
        <v>12054.883333333333</v>
      </c>
      <c r="F5118" s="19">
        <f t="shared" si="237"/>
        <v>1446586</v>
      </c>
      <c r="G5118" s="119">
        <v>1170</v>
      </c>
      <c r="H5118" s="26">
        <v>1122.5324786324786</v>
      </c>
      <c r="I5118" s="115">
        <f t="shared" si="238"/>
        <v>1313363</v>
      </c>
      <c r="J5118" s="117">
        <v>2021</v>
      </c>
      <c r="K5118" s="139">
        <f t="shared" si="239"/>
        <v>2759949</v>
      </c>
    </row>
    <row r="5119" spans="2:11">
      <c r="B5119" s="137" t="s">
        <v>4150</v>
      </c>
      <c r="C5119" s="43" t="s">
        <v>3512</v>
      </c>
      <c r="D5119" s="46">
        <v>450</v>
      </c>
      <c r="E5119" s="24">
        <v>8068.2644444444441</v>
      </c>
      <c r="F5119" s="19">
        <f t="shared" si="237"/>
        <v>3630719</v>
      </c>
      <c r="G5119" s="119">
        <v>4388</v>
      </c>
      <c r="H5119" s="26">
        <v>770.4551048313582</v>
      </c>
      <c r="I5119" s="115">
        <f t="shared" si="238"/>
        <v>3380757</v>
      </c>
      <c r="J5119" s="117">
        <v>2021</v>
      </c>
      <c r="K5119" s="139">
        <f t="shared" si="239"/>
        <v>7011476</v>
      </c>
    </row>
    <row r="5120" spans="2:11">
      <c r="B5120" s="137" t="s">
        <v>7151</v>
      </c>
      <c r="C5120" s="43" t="s">
        <v>1357</v>
      </c>
      <c r="D5120" s="46">
        <v>480</v>
      </c>
      <c r="E5120" s="24">
        <v>15017.658333333333</v>
      </c>
      <c r="F5120" s="19">
        <f t="shared" si="237"/>
        <v>7208476</v>
      </c>
      <c r="G5120" s="119">
        <v>4680</v>
      </c>
      <c r="H5120" s="26">
        <v>929.38012820512824</v>
      </c>
      <c r="I5120" s="115">
        <f t="shared" si="238"/>
        <v>4349499</v>
      </c>
      <c r="J5120" s="117">
        <v>2021</v>
      </c>
      <c r="K5120" s="139">
        <f t="shared" si="239"/>
        <v>11557975</v>
      </c>
    </row>
    <row r="5121" spans="2:11">
      <c r="B5121" s="137" t="s">
        <v>7152</v>
      </c>
      <c r="C5121" s="43" t="s">
        <v>2270</v>
      </c>
      <c r="D5121" s="46">
        <v>1110</v>
      </c>
      <c r="E5121" s="24">
        <v>631.32972972972971</v>
      </c>
      <c r="F5121" s="19">
        <f t="shared" si="237"/>
        <v>700776</v>
      </c>
      <c r="G5121" s="119">
        <v>10822.5</v>
      </c>
      <c r="H5121" s="26">
        <v>239.86565026565026</v>
      </c>
      <c r="I5121" s="115">
        <f t="shared" si="238"/>
        <v>2595946</v>
      </c>
      <c r="J5121" s="117">
        <v>2021</v>
      </c>
      <c r="K5121" s="139">
        <f t="shared" si="239"/>
        <v>3296722</v>
      </c>
    </row>
    <row r="5122" spans="2:11">
      <c r="B5122" s="137" t="s">
        <v>7153</v>
      </c>
      <c r="C5122" s="43" t="s">
        <v>2687</v>
      </c>
      <c r="D5122" s="46">
        <v>1590</v>
      </c>
      <c r="E5122" s="24">
        <v>188.40440251572326</v>
      </c>
      <c r="F5122" s="19">
        <f t="shared" si="237"/>
        <v>299563</v>
      </c>
      <c r="G5122" s="119">
        <v>15502.5</v>
      </c>
      <c r="H5122" s="26">
        <v>243.32559264634736</v>
      </c>
      <c r="I5122" s="115">
        <f t="shared" si="238"/>
        <v>3772155</v>
      </c>
      <c r="J5122" s="117">
        <v>2021</v>
      </c>
      <c r="K5122" s="139">
        <f t="shared" si="239"/>
        <v>4071718</v>
      </c>
    </row>
    <row r="5123" spans="2:11">
      <c r="B5123" s="137" t="s">
        <v>7154</v>
      </c>
      <c r="C5123" s="43" t="s">
        <v>1374</v>
      </c>
      <c r="D5123" s="46">
        <v>180</v>
      </c>
      <c r="E5123" s="24">
        <v>7369.2</v>
      </c>
      <c r="F5123" s="19">
        <f t="shared" si="237"/>
        <v>1326456</v>
      </c>
      <c r="G5123" s="119">
        <v>1755</v>
      </c>
      <c r="H5123" s="26">
        <v>1083.4376068376068</v>
      </c>
      <c r="I5123" s="115">
        <f t="shared" si="238"/>
        <v>1901433</v>
      </c>
      <c r="J5123" s="117">
        <v>2021</v>
      </c>
      <c r="K5123" s="139">
        <f t="shared" si="239"/>
        <v>3227889</v>
      </c>
    </row>
    <row r="5124" spans="2:11">
      <c r="B5124" s="137" t="s">
        <v>7155</v>
      </c>
      <c r="C5124" s="43" t="s">
        <v>1374</v>
      </c>
      <c r="D5124" s="46">
        <v>110</v>
      </c>
      <c r="E5124" s="24">
        <v>20158.072727272727</v>
      </c>
      <c r="F5124" s="19">
        <f t="shared" si="237"/>
        <v>2217388</v>
      </c>
      <c r="G5124" s="119">
        <v>1072.5</v>
      </c>
      <c r="H5124" s="26">
        <v>1447.5039627039628</v>
      </c>
      <c r="I5124" s="115">
        <f t="shared" si="238"/>
        <v>1552448</v>
      </c>
      <c r="J5124" s="117">
        <v>2021</v>
      </c>
      <c r="K5124" s="139">
        <f t="shared" si="239"/>
        <v>3769836</v>
      </c>
    </row>
    <row r="5125" spans="2:11">
      <c r="B5125" s="137" t="s">
        <v>7156</v>
      </c>
      <c r="C5125" s="43" t="s">
        <v>1379</v>
      </c>
      <c r="D5125" s="46">
        <v>370</v>
      </c>
      <c r="E5125" s="24">
        <v>6676.4729729729734</v>
      </c>
      <c r="F5125" s="19">
        <f t="shared" si="237"/>
        <v>2470295</v>
      </c>
      <c r="G5125" s="119">
        <v>3607.5</v>
      </c>
      <c r="H5125" s="26">
        <v>875.72058212058209</v>
      </c>
      <c r="I5125" s="115">
        <f t="shared" si="238"/>
        <v>3159162</v>
      </c>
      <c r="J5125" s="117">
        <v>2021</v>
      </c>
      <c r="K5125" s="139">
        <f t="shared" si="239"/>
        <v>5629457</v>
      </c>
    </row>
    <row r="5126" spans="2:11">
      <c r="B5126" s="137" t="s">
        <v>7157</v>
      </c>
      <c r="C5126" s="43" t="s">
        <v>1374</v>
      </c>
      <c r="D5126" s="46">
        <v>1060</v>
      </c>
      <c r="E5126" s="24">
        <v>6642.9962264150945</v>
      </c>
      <c r="F5126" s="19">
        <f t="shared" si="237"/>
        <v>7041576</v>
      </c>
      <c r="G5126" s="119">
        <v>10335</v>
      </c>
      <c r="H5126" s="26">
        <v>607.30362844702472</v>
      </c>
      <c r="I5126" s="115">
        <f t="shared" si="238"/>
        <v>6276483.0000000009</v>
      </c>
      <c r="J5126" s="117">
        <v>2021</v>
      </c>
      <c r="K5126" s="139">
        <f t="shared" si="239"/>
        <v>13318059</v>
      </c>
    </row>
    <row r="5127" spans="2:11">
      <c r="B5127" s="137" t="s">
        <v>7158</v>
      </c>
      <c r="C5127" s="43" t="s">
        <v>2688</v>
      </c>
      <c r="D5127" s="46">
        <v>6000</v>
      </c>
      <c r="E5127" s="24">
        <v>515.14216666666664</v>
      </c>
      <c r="F5127" s="19">
        <f t="shared" si="237"/>
        <v>3090853</v>
      </c>
      <c r="G5127" s="119">
        <v>58500</v>
      </c>
      <c r="H5127" s="26">
        <v>50.988786324786325</v>
      </c>
      <c r="I5127" s="115">
        <f t="shared" si="238"/>
        <v>2982844</v>
      </c>
      <c r="J5127" s="117">
        <v>2021</v>
      </c>
      <c r="K5127" s="139">
        <f t="shared" si="239"/>
        <v>6073697</v>
      </c>
    </row>
    <row r="5128" spans="2:11">
      <c r="B5128" s="137" t="s">
        <v>7159</v>
      </c>
      <c r="C5128" s="43" t="s">
        <v>1374</v>
      </c>
      <c r="D5128" s="46">
        <v>150</v>
      </c>
      <c r="E5128" s="24">
        <v>22650.346666666668</v>
      </c>
      <c r="F5128" s="19">
        <f t="shared" si="237"/>
        <v>3397552</v>
      </c>
      <c r="G5128" s="119">
        <v>1462.5</v>
      </c>
      <c r="H5128" s="26">
        <v>1037.2758974358974</v>
      </c>
      <c r="I5128" s="115">
        <f t="shared" si="238"/>
        <v>1517016</v>
      </c>
      <c r="J5128" s="117">
        <v>2021</v>
      </c>
      <c r="K5128" s="139">
        <f t="shared" si="239"/>
        <v>4914568</v>
      </c>
    </row>
    <row r="5129" spans="2:11">
      <c r="B5129" s="137" t="s">
        <v>7160</v>
      </c>
      <c r="C5129" s="43" t="s">
        <v>1374</v>
      </c>
      <c r="D5129" s="46">
        <v>810</v>
      </c>
      <c r="E5129" s="24">
        <v>11393.361728395063</v>
      </c>
      <c r="F5129" s="19">
        <f t="shared" si="237"/>
        <v>9228623</v>
      </c>
      <c r="G5129" s="119">
        <v>7897.5</v>
      </c>
      <c r="H5129" s="26">
        <v>622.28262108262106</v>
      </c>
      <c r="I5129" s="115">
        <f t="shared" si="238"/>
        <v>4914477</v>
      </c>
      <c r="J5129" s="117">
        <v>2021</v>
      </c>
      <c r="K5129" s="139">
        <f t="shared" si="239"/>
        <v>14143100</v>
      </c>
    </row>
    <row r="5130" spans="2:11">
      <c r="B5130" s="137" t="s">
        <v>7161</v>
      </c>
      <c r="C5130" s="43" t="s">
        <v>1374</v>
      </c>
      <c r="D5130" s="46">
        <v>370</v>
      </c>
      <c r="E5130" s="24">
        <v>5668.2027027027025</v>
      </c>
      <c r="F5130" s="19">
        <f t="shared" si="237"/>
        <v>2097235</v>
      </c>
      <c r="G5130" s="119">
        <v>3607.5</v>
      </c>
      <c r="H5130" s="26">
        <v>719.11933471933469</v>
      </c>
      <c r="I5130" s="115">
        <f t="shared" si="238"/>
        <v>2594223</v>
      </c>
      <c r="J5130" s="117">
        <v>2021</v>
      </c>
      <c r="K5130" s="139">
        <f t="shared" si="239"/>
        <v>4691458</v>
      </c>
    </row>
    <row r="5131" spans="2:11">
      <c r="B5131" s="137" t="s">
        <v>7162</v>
      </c>
      <c r="C5131" s="43" t="s">
        <v>1374</v>
      </c>
      <c r="D5131" s="46">
        <v>810</v>
      </c>
      <c r="E5131" s="24">
        <v>11393.361728395063</v>
      </c>
      <c r="F5131" s="19">
        <f t="shared" si="237"/>
        <v>9228623</v>
      </c>
      <c r="G5131" s="119">
        <v>7897.5</v>
      </c>
      <c r="H5131" s="26">
        <v>622.28262108262106</v>
      </c>
      <c r="I5131" s="115">
        <f t="shared" si="238"/>
        <v>4914477</v>
      </c>
      <c r="J5131" s="117">
        <v>2021</v>
      </c>
      <c r="K5131" s="139">
        <f t="shared" si="239"/>
        <v>14143100</v>
      </c>
    </row>
    <row r="5132" spans="2:11">
      <c r="B5132" s="137" t="s">
        <v>7163</v>
      </c>
      <c r="C5132" s="43" t="s">
        <v>1357</v>
      </c>
      <c r="D5132" s="46">
        <v>900</v>
      </c>
      <c r="E5132" s="24">
        <v>12522.47</v>
      </c>
      <c r="F5132" s="19">
        <f t="shared" ref="F5132:F5195" si="240">IFERROR(D5132*E5132,0)</f>
        <v>11270223</v>
      </c>
      <c r="G5132" s="119">
        <v>16290</v>
      </c>
      <c r="H5132" s="26">
        <v>451.18508287292815</v>
      </c>
      <c r="I5132" s="115">
        <f t="shared" ref="I5132:I5195" si="241">IFERROR(G5132*H5132,"")</f>
        <v>7349805</v>
      </c>
      <c r="J5132" s="117">
        <v>2021</v>
      </c>
      <c r="K5132" s="139">
        <f t="shared" ref="K5132:K5195" si="242">IFERROR(ROUND((F5132+I5132),0),0)</f>
        <v>18620028</v>
      </c>
    </row>
    <row r="5133" spans="2:11">
      <c r="B5133" s="137" t="s">
        <v>7164</v>
      </c>
      <c r="C5133" s="43" t="s">
        <v>1374</v>
      </c>
      <c r="D5133" s="46">
        <v>240</v>
      </c>
      <c r="E5133" s="24">
        <v>6338.7250000000004</v>
      </c>
      <c r="F5133" s="19">
        <f t="shared" si="240"/>
        <v>1521294</v>
      </c>
      <c r="G5133" s="119">
        <v>2340</v>
      </c>
      <c r="H5133" s="26">
        <v>797.48803418803413</v>
      </c>
      <c r="I5133" s="115">
        <f t="shared" si="241"/>
        <v>1866121.9999999998</v>
      </c>
      <c r="J5133" s="117">
        <v>2021</v>
      </c>
      <c r="K5133" s="139">
        <f t="shared" si="242"/>
        <v>3387416</v>
      </c>
    </row>
    <row r="5134" spans="2:11">
      <c r="B5134" s="137" t="s">
        <v>7165</v>
      </c>
      <c r="C5134" s="43" t="s">
        <v>1357</v>
      </c>
      <c r="D5134" s="46">
        <v>360</v>
      </c>
      <c r="E5134" s="24">
        <v>19844.68888888889</v>
      </c>
      <c r="F5134" s="19">
        <f t="shared" si="240"/>
        <v>7144088</v>
      </c>
      <c r="G5134" s="119">
        <v>6516</v>
      </c>
      <c r="H5134" s="26">
        <v>745.49739103744628</v>
      </c>
      <c r="I5134" s="115">
        <f t="shared" si="241"/>
        <v>4857661</v>
      </c>
      <c r="J5134" s="117">
        <v>2021</v>
      </c>
      <c r="K5134" s="139">
        <f t="shared" si="242"/>
        <v>12001749</v>
      </c>
    </row>
    <row r="5135" spans="2:11">
      <c r="B5135" s="137" t="s">
        <v>7166</v>
      </c>
      <c r="C5135" s="43" t="s">
        <v>1394</v>
      </c>
      <c r="D5135" s="46">
        <v>280</v>
      </c>
      <c r="E5135" s="24">
        <v>100298.79285714286</v>
      </c>
      <c r="F5135" s="19">
        <f t="shared" si="240"/>
        <v>28083662</v>
      </c>
      <c r="G5135" s="119">
        <v>5068</v>
      </c>
      <c r="H5135" s="26">
        <v>11178.923046566693</v>
      </c>
      <c r="I5135" s="115">
        <f t="shared" si="241"/>
        <v>56654782</v>
      </c>
      <c r="J5135" s="117">
        <v>2021</v>
      </c>
      <c r="K5135" s="139">
        <f t="shared" si="242"/>
        <v>84738444</v>
      </c>
    </row>
    <row r="5136" spans="2:11">
      <c r="B5136" s="137" t="s">
        <v>4151</v>
      </c>
      <c r="C5136" s="43" t="s">
        <v>3512</v>
      </c>
      <c r="D5136" s="46">
        <v>260</v>
      </c>
      <c r="E5136" s="24">
        <v>13044.353846153846</v>
      </c>
      <c r="F5136" s="19">
        <f t="shared" si="240"/>
        <v>3391532</v>
      </c>
      <c r="G5136" s="119">
        <v>4706</v>
      </c>
      <c r="H5136" s="26">
        <v>831.59222269443262</v>
      </c>
      <c r="I5136" s="115">
        <f t="shared" si="241"/>
        <v>3913473</v>
      </c>
      <c r="J5136" s="117">
        <v>2021</v>
      </c>
      <c r="K5136" s="139">
        <f t="shared" si="242"/>
        <v>7305005</v>
      </c>
    </row>
    <row r="5137" spans="2:11">
      <c r="B5137" s="137" t="s">
        <v>4152</v>
      </c>
      <c r="C5137" s="43" t="s">
        <v>3512</v>
      </c>
      <c r="D5137" s="46">
        <v>540</v>
      </c>
      <c r="E5137" s="24">
        <v>8068.2629629629628</v>
      </c>
      <c r="F5137" s="19">
        <f t="shared" si="240"/>
        <v>4356862</v>
      </c>
      <c r="G5137" s="119">
        <v>5265</v>
      </c>
      <c r="H5137" s="26">
        <v>770.54301994302</v>
      </c>
      <c r="I5137" s="115">
        <f t="shared" si="241"/>
        <v>4056909.0000000005</v>
      </c>
      <c r="J5137" s="117">
        <v>2021</v>
      </c>
      <c r="K5137" s="139">
        <f t="shared" si="242"/>
        <v>8413771</v>
      </c>
    </row>
    <row r="5138" spans="2:11">
      <c r="B5138" s="137" t="s">
        <v>7167</v>
      </c>
      <c r="C5138" s="43" t="s">
        <v>1394</v>
      </c>
      <c r="D5138" s="46">
        <v>100</v>
      </c>
      <c r="E5138" s="24">
        <v>13062.18</v>
      </c>
      <c r="F5138" s="19">
        <f t="shared" si="240"/>
        <v>1306218</v>
      </c>
      <c r="G5138" s="119">
        <v>2715</v>
      </c>
      <c r="H5138" s="26">
        <v>972.58011049723757</v>
      </c>
      <c r="I5138" s="115">
        <f t="shared" si="241"/>
        <v>2640555</v>
      </c>
      <c r="J5138" s="117">
        <v>2021</v>
      </c>
      <c r="K5138" s="139">
        <f t="shared" si="242"/>
        <v>3946773</v>
      </c>
    </row>
    <row r="5139" spans="2:11">
      <c r="B5139" s="137" t="s">
        <v>7168</v>
      </c>
      <c r="C5139" s="43" t="s">
        <v>1394</v>
      </c>
      <c r="D5139" s="46">
        <v>260</v>
      </c>
      <c r="E5139" s="24">
        <v>11836.142307692307</v>
      </c>
      <c r="F5139" s="19">
        <f t="shared" si="240"/>
        <v>3077397</v>
      </c>
      <c r="G5139" s="119">
        <v>4706</v>
      </c>
      <c r="H5139" s="26">
        <v>1146.4405014874628</v>
      </c>
      <c r="I5139" s="115">
        <f t="shared" si="241"/>
        <v>5395149</v>
      </c>
      <c r="J5139" s="117">
        <v>2021</v>
      </c>
      <c r="K5139" s="139">
        <f t="shared" si="242"/>
        <v>8472546</v>
      </c>
    </row>
    <row r="5140" spans="2:11">
      <c r="B5140" s="137" t="s">
        <v>7169</v>
      </c>
      <c r="C5140" s="43" t="s">
        <v>315</v>
      </c>
      <c r="D5140" s="46">
        <v>670</v>
      </c>
      <c r="E5140" s="24">
        <v>9105.6298507462689</v>
      </c>
      <c r="F5140" s="19">
        <f t="shared" si="240"/>
        <v>6100772</v>
      </c>
      <c r="G5140" s="119">
        <v>12127</v>
      </c>
      <c r="H5140" s="26">
        <v>166.55075451471922</v>
      </c>
      <c r="I5140" s="115">
        <f t="shared" si="241"/>
        <v>2019761</v>
      </c>
      <c r="J5140" s="117">
        <v>2021</v>
      </c>
      <c r="K5140" s="139">
        <f t="shared" si="242"/>
        <v>8120533</v>
      </c>
    </row>
    <row r="5141" spans="2:11">
      <c r="B5141" s="137" t="s">
        <v>7170</v>
      </c>
      <c r="C5141" s="43" t="s">
        <v>324</v>
      </c>
      <c r="D5141" s="46">
        <v>370</v>
      </c>
      <c r="E5141" s="24">
        <v>10174.727027027027</v>
      </c>
      <c r="F5141" s="19">
        <f t="shared" si="240"/>
        <v>3764649</v>
      </c>
      <c r="G5141" s="119">
        <v>6697</v>
      </c>
      <c r="H5141" s="26">
        <v>200.31536508884574</v>
      </c>
      <c r="I5141" s="115">
        <f t="shared" si="241"/>
        <v>1341512</v>
      </c>
      <c r="J5141" s="117">
        <v>2021</v>
      </c>
      <c r="K5141" s="139">
        <f t="shared" si="242"/>
        <v>5106161</v>
      </c>
    </row>
    <row r="5142" spans="2:11">
      <c r="B5142" s="137" t="s">
        <v>4153</v>
      </c>
      <c r="C5142" s="43" t="s">
        <v>3512</v>
      </c>
      <c r="D5142" s="46">
        <v>290</v>
      </c>
      <c r="E5142" s="24">
        <v>10733.603448275862</v>
      </c>
      <c r="F5142" s="19">
        <f t="shared" si="240"/>
        <v>3112745</v>
      </c>
      <c r="G5142" s="119">
        <v>10614</v>
      </c>
      <c r="H5142" s="26">
        <v>391.13698888260785</v>
      </c>
      <c r="I5142" s="115">
        <f t="shared" si="241"/>
        <v>4151527.9999999995</v>
      </c>
      <c r="J5142" s="117">
        <v>2021</v>
      </c>
      <c r="K5142" s="139">
        <f t="shared" si="242"/>
        <v>7264273</v>
      </c>
    </row>
    <row r="5143" spans="2:11">
      <c r="B5143" s="137" t="s">
        <v>7171</v>
      </c>
      <c r="C5143" s="43" t="s">
        <v>1394</v>
      </c>
      <c r="D5143" s="46">
        <v>90</v>
      </c>
      <c r="E5143" s="24">
        <v>13486.266666666666</v>
      </c>
      <c r="F5143" s="19">
        <f t="shared" si="240"/>
        <v>1213764</v>
      </c>
      <c r="G5143" s="119">
        <v>814.5</v>
      </c>
      <c r="H5143" s="26">
        <v>8960.7182320441989</v>
      </c>
      <c r="I5143" s="115">
        <f t="shared" si="241"/>
        <v>7298505</v>
      </c>
      <c r="J5143" s="117">
        <v>2021</v>
      </c>
      <c r="K5143" s="139">
        <f t="shared" si="242"/>
        <v>8512269</v>
      </c>
    </row>
    <row r="5144" spans="2:11">
      <c r="B5144" s="137" t="s">
        <v>7172</v>
      </c>
      <c r="C5144" s="43" t="s">
        <v>1497</v>
      </c>
      <c r="D5144" s="46">
        <v>80</v>
      </c>
      <c r="E5144" s="24">
        <v>13821.9625</v>
      </c>
      <c r="F5144" s="19">
        <f t="shared" si="240"/>
        <v>1105757</v>
      </c>
      <c r="G5144" s="119">
        <v>780</v>
      </c>
      <c r="H5144" s="26">
        <v>1491.2538461538461</v>
      </c>
      <c r="I5144" s="115">
        <f t="shared" si="241"/>
        <v>1163178</v>
      </c>
      <c r="J5144" s="117">
        <v>2021</v>
      </c>
      <c r="K5144" s="139">
        <f t="shared" si="242"/>
        <v>2268935</v>
      </c>
    </row>
    <row r="5145" spans="2:11">
      <c r="B5145" s="137" t="s">
        <v>7173</v>
      </c>
      <c r="C5145" s="43" t="s">
        <v>1500</v>
      </c>
      <c r="D5145" s="46">
        <v>90</v>
      </c>
      <c r="E5145" s="24">
        <v>6165.5111111111109</v>
      </c>
      <c r="F5145" s="19">
        <f t="shared" si="240"/>
        <v>554896</v>
      </c>
      <c r="G5145" s="119">
        <v>877.5</v>
      </c>
      <c r="H5145" s="26">
        <v>1502.9743589743589</v>
      </c>
      <c r="I5145" s="115">
        <f t="shared" si="241"/>
        <v>1318860</v>
      </c>
      <c r="J5145" s="117">
        <v>2021</v>
      </c>
      <c r="K5145" s="139">
        <f t="shared" si="242"/>
        <v>1873756</v>
      </c>
    </row>
    <row r="5146" spans="2:11">
      <c r="B5146" s="137" t="s">
        <v>7174</v>
      </c>
      <c r="C5146" s="43" t="s">
        <v>1394</v>
      </c>
      <c r="D5146" s="46">
        <v>260</v>
      </c>
      <c r="E5146" s="24">
        <v>11772.557692307691</v>
      </c>
      <c r="F5146" s="19">
        <f t="shared" si="240"/>
        <v>3060865</v>
      </c>
      <c r="G5146" s="119">
        <v>4706</v>
      </c>
      <c r="H5146" s="26">
        <v>1151.6869953251169</v>
      </c>
      <c r="I5146" s="115">
        <f t="shared" si="241"/>
        <v>5419839</v>
      </c>
      <c r="J5146" s="117">
        <v>2021</v>
      </c>
      <c r="K5146" s="139">
        <f t="shared" si="242"/>
        <v>8480704</v>
      </c>
    </row>
    <row r="5147" spans="2:11">
      <c r="B5147" s="137" t="s">
        <v>7175</v>
      </c>
      <c r="C5147" s="43" t="s">
        <v>1394</v>
      </c>
      <c r="D5147" s="46">
        <v>290</v>
      </c>
      <c r="E5147" s="24">
        <v>12264.624137931034</v>
      </c>
      <c r="F5147" s="19">
        <f t="shared" si="240"/>
        <v>3556741</v>
      </c>
      <c r="G5147" s="119">
        <v>5249</v>
      </c>
      <c r="H5147" s="26">
        <v>1098.4027433796914</v>
      </c>
      <c r="I5147" s="115">
        <f t="shared" si="241"/>
        <v>5765516</v>
      </c>
      <c r="J5147" s="117">
        <v>2021</v>
      </c>
      <c r="K5147" s="139">
        <f t="shared" si="242"/>
        <v>9322257</v>
      </c>
    </row>
    <row r="5148" spans="2:11">
      <c r="B5148" s="137" t="s">
        <v>7176</v>
      </c>
      <c r="C5148" s="43" t="s">
        <v>1412</v>
      </c>
      <c r="D5148" s="46">
        <v>110</v>
      </c>
      <c r="E5148" s="24">
        <v>10932.781818181818</v>
      </c>
      <c r="F5148" s="19">
        <f t="shared" si="240"/>
        <v>1202606</v>
      </c>
      <c r="G5148" s="119">
        <v>1991</v>
      </c>
      <c r="H5148" s="26">
        <v>1390.913108990457</v>
      </c>
      <c r="I5148" s="115">
        <f t="shared" si="241"/>
        <v>2769308</v>
      </c>
      <c r="J5148" s="117">
        <v>2021</v>
      </c>
      <c r="K5148" s="139">
        <f t="shared" si="242"/>
        <v>3971914</v>
      </c>
    </row>
    <row r="5149" spans="2:11">
      <c r="B5149" s="137" t="s">
        <v>7177</v>
      </c>
      <c r="C5149" s="43" t="s">
        <v>1412</v>
      </c>
      <c r="D5149" s="46">
        <v>110</v>
      </c>
      <c r="E5149" s="24">
        <v>12008.654545454545</v>
      </c>
      <c r="F5149" s="19">
        <f t="shared" si="240"/>
        <v>1320952</v>
      </c>
      <c r="G5149" s="119">
        <v>1991</v>
      </c>
      <c r="H5149" s="26">
        <v>823.46107483676542</v>
      </c>
      <c r="I5149" s="115">
        <f t="shared" si="241"/>
        <v>1639511</v>
      </c>
      <c r="J5149" s="117">
        <v>2021</v>
      </c>
      <c r="K5149" s="139">
        <f t="shared" si="242"/>
        <v>2960463</v>
      </c>
    </row>
    <row r="5150" spans="2:11">
      <c r="B5150" s="137" t="s">
        <v>7178</v>
      </c>
      <c r="C5150" s="43" t="s">
        <v>1394</v>
      </c>
      <c r="D5150" s="46">
        <v>290</v>
      </c>
      <c r="E5150" s="24">
        <v>12264.624137931034</v>
      </c>
      <c r="F5150" s="19">
        <f t="shared" si="240"/>
        <v>3556741</v>
      </c>
      <c r="G5150" s="119">
        <v>5249</v>
      </c>
      <c r="H5150" s="26">
        <v>1098.4027433796914</v>
      </c>
      <c r="I5150" s="115">
        <f t="shared" si="241"/>
        <v>5765516</v>
      </c>
      <c r="J5150" s="117">
        <v>2021</v>
      </c>
      <c r="K5150" s="139">
        <f t="shared" si="242"/>
        <v>9322257</v>
      </c>
    </row>
    <row r="5151" spans="2:11">
      <c r="B5151" s="137" t="s">
        <v>7179</v>
      </c>
      <c r="C5151" s="43" t="s">
        <v>1394</v>
      </c>
      <c r="D5151" s="46">
        <v>170</v>
      </c>
      <c r="E5151" s="24">
        <v>14477.229411764705</v>
      </c>
      <c r="F5151" s="19">
        <f t="shared" si="240"/>
        <v>2461129</v>
      </c>
      <c r="G5151" s="119">
        <v>3672</v>
      </c>
      <c r="H5151" s="26">
        <v>1173.5294117647059</v>
      </c>
      <c r="I5151" s="115">
        <f t="shared" si="241"/>
        <v>4309200</v>
      </c>
      <c r="J5151" s="117">
        <v>2021</v>
      </c>
      <c r="K5151" s="139">
        <f t="shared" si="242"/>
        <v>6770329</v>
      </c>
    </row>
    <row r="5152" spans="2:11">
      <c r="B5152" s="137" t="s">
        <v>7180</v>
      </c>
      <c r="C5152" s="43" t="s">
        <v>1394</v>
      </c>
      <c r="D5152" s="46">
        <v>100</v>
      </c>
      <c r="E5152" s="24">
        <v>14015.08</v>
      </c>
      <c r="F5152" s="19">
        <f t="shared" si="240"/>
        <v>1401508</v>
      </c>
      <c r="G5152" s="119">
        <v>1810</v>
      </c>
      <c r="H5152" s="26">
        <v>2106.6303867403317</v>
      </c>
      <c r="I5152" s="115">
        <f t="shared" si="241"/>
        <v>3813001.0000000005</v>
      </c>
      <c r="J5152" s="117">
        <v>2021</v>
      </c>
      <c r="K5152" s="139">
        <f t="shared" si="242"/>
        <v>5214509</v>
      </c>
    </row>
    <row r="5153" spans="2:11">
      <c r="B5153" s="137" t="s">
        <v>7181</v>
      </c>
      <c r="C5153" s="43" t="s">
        <v>1409</v>
      </c>
      <c r="D5153" s="46">
        <v>160</v>
      </c>
      <c r="E5153" s="24">
        <v>11565.275</v>
      </c>
      <c r="F5153" s="19">
        <f t="shared" si="240"/>
        <v>1850444</v>
      </c>
      <c r="G5153" s="119">
        <v>1560</v>
      </c>
      <c r="H5153" s="26">
        <v>2025.5698717948717</v>
      </c>
      <c r="I5153" s="115">
        <f t="shared" si="241"/>
        <v>3159889</v>
      </c>
      <c r="J5153" s="117">
        <v>2021</v>
      </c>
      <c r="K5153" s="139">
        <f t="shared" si="242"/>
        <v>5010333</v>
      </c>
    </row>
    <row r="5154" spans="2:11">
      <c r="B5154" s="137" t="s">
        <v>7182</v>
      </c>
      <c r="C5154" s="43" t="s">
        <v>1394</v>
      </c>
      <c r="D5154" s="46">
        <v>170</v>
      </c>
      <c r="E5154" s="24">
        <v>14477.229411764705</v>
      </c>
      <c r="F5154" s="19">
        <f t="shared" si="240"/>
        <v>2461129</v>
      </c>
      <c r="G5154" s="119">
        <v>3672</v>
      </c>
      <c r="H5154" s="26">
        <v>1173.5294117647059</v>
      </c>
      <c r="I5154" s="115">
        <f t="shared" si="241"/>
        <v>4309200</v>
      </c>
      <c r="J5154" s="117">
        <v>2021</v>
      </c>
      <c r="K5154" s="139">
        <f t="shared" si="242"/>
        <v>6770329</v>
      </c>
    </row>
    <row r="5155" spans="2:11">
      <c r="B5155" s="137" t="s">
        <v>7183</v>
      </c>
      <c r="C5155" s="43" t="s">
        <v>1967</v>
      </c>
      <c r="D5155" s="46">
        <v>310</v>
      </c>
      <c r="E5155" s="24">
        <v>7039.6612903225805</v>
      </c>
      <c r="F5155" s="19">
        <f t="shared" si="240"/>
        <v>2182295</v>
      </c>
      <c r="G5155" s="119">
        <v>3022.5</v>
      </c>
      <c r="H5155" s="26">
        <v>1527.6532671629445</v>
      </c>
      <c r="I5155" s="115">
        <f t="shared" si="241"/>
        <v>4617332</v>
      </c>
      <c r="J5155" s="117">
        <v>2021</v>
      </c>
      <c r="K5155" s="139">
        <f t="shared" si="242"/>
        <v>6799627</v>
      </c>
    </row>
    <row r="5156" spans="2:11">
      <c r="B5156" s="137" t="s">
        <v>7184</v>
      </c>
      <c r="C5156" s="43" t="s">
        <v>1349</v>
      </c>
      <c r="D5156" s="46">
        <v>230</v>
      </c>
      <c r="E5156" s="24">
        <v>14522.626086956521</v>
      </c>
      <c r="F5156" s="19">
        <f t="shared" si="240"/>
        <v>3340204</v>
      </c>
      <c r="G5156" s="119">
        <v>4163</v>
      </c>
      <c r="H5156" s="26">
        <v>964.92793658419407</v>
      </c>
      <c r="I5156" s="115">
        <f t="shared" si="241"/>
        <v>4016995</v>
      </c>
      <c r="J5156" s="117">
        <v>2021</v>
      </c>
      <c r="K5156" s="139">
        <f t="shared" si="242"/>
        <v>7357199</v>
      </c>
    </row>
    <row r="5157" spans="2:11">
      <c r="B5157" s="137" t="s">
        <v>7185</v>
      </c>
      <c r="C5157" s="43" t="s">
        <v>1193</v>
      </c>
      <c r="D5157" s="46">
        <v>200</v>
      </c>
      <c r="E5157" s="24">
        <v>6054.3</v>
      </c>
      <c r="F5157" s="19">
        <f t="shared" si="240"/>
        <v>1210860</v>
      </c>
      <c r="G5157" s="119">
        <v>3620</v>
      </c>
      <c r="H5157" s="26">
        <v>1353.3256906077347</v>
      </c>
      <c r="I5157" s="115">
        <f t="shared" si="241"/>
        <v>4899039</v>
      </c>
      <c r="J5157" s="117">
        <v>2021</v>
      </c>
      <c r="K5157" s="139">
        <f t="shared" si="242"/>
        <v>6109899</v>
      </c>
    </row>
    <row r="5158" spans="2:11">
      <c r="B5158" s="137" t="s">
        <v>7186</v>
      </c>
      <c r="C5158" s="43" t="s">
        <v>1211</v>
      </c>
      <c r="D5158" s="46">
        <v>330</v>
      </c>
      <c r="E5158" s="24">
        <v>4881.6727272727276</v>
      </c>
      <c r="F5158" s="19">
        <f t="shared" si="240"/>
        <v>1610952</v>
      </c>
      <c r="G5158" s="119">
        <v>3217.5</v>
      </c>
      <c r="H5158" s="26">
        <v>1677.1008547008546</v>
      </c>
      <c r="I5158" s="115">
        <f t="shared" si="241"/>
        <v>5396072</v>
      </c>
      <c r="J5158" s="117">
        <v>2021</v>
      </c>
      <c r="K5158" s="139">
        <f t="shared" si="242"/>
        <v>7007024</v>
      </c>
    </row>
    <row r="5159" spans="2:11">
      <c r="B5159" s="137" t="s">
        <v>7187</v>
      </c>
      <c r="C5159" s="43" t="s">
        <v>1802</v>
      </c>
      <c r="D5159" s="46">
        <v>230</v>
      </c>
      <c r="E5159" s="24">
        <v>8912.152173913044</v>
      </c>
      <c r="F5159" s="19">
        <f t="shared" si="240"/>
        <v>2049795</v>
      </c>
      <c r="G5159" s="119">
        <v>4163</v>
      </c>
      <c r="H5159" s="26">
        <v>1328.7391304347825</v>
      </c>
      <c r="I5159" s="115">
        <f t="shared" si="241"/>
        <v>5531541</v>
      </c>
      <c r="J5159" s="117">
        <v>2021</v>
      </c>
      <c r="K5159" s="139">
        <f t="shared" si="242"/>
        <v>7581336</v>
      </c>
    </row>
    <row r="5160" spans="2:11">
      <c r="B5160" s="137" t="s">
        <v>7188</v>
      </c>
      <c r="C5160" s="43" t="s">
        <v>2297</v>
      </c>
      <c r="D5160" s="46">
        <v>730</v>
      </c>
      <c r="E5160" s="24">
        <v>10065.994520547945</v>
      </c>
      <c r="F5160" s="19">
        <f t="shared" si="240"/>
        <v>7348176</v>
      </c>
      <c r="G5160" s="119">
        <v>14235</v>
      </c>
      <c r="H5160" s="26">
        <v>934.34401123990165</v>
      </c>
      <c r="I5160" s="115">
        <f t="shared" si="241"/>
        <v>13300387</v>
      </c>
      <c r="J5160" s="117">
        <v>2021</v>
      </c>
      <c r="K5160" s="139">
        <f t="shared" si="242"/>
        <v>20648563</v>
      </c>
    </row>
    <row r="5161" spans="2:11">
      <c r="B5161" s="137" t="s">
        <v>7189</v>
      </c>
      <c r="C5161" s="43" t="s">
        <v>3512</v>
      </c>
      <c r="D5161" s="46">
        <v>390</v>
      </c>
      <c r="E5161" s="24">
        <v>13285.271794871795</v>
      </c>
      <c r="F5161" s="19">
        <f t="shared" si="240"/>
        <v>5181256</v>
      </c>
      <c r="G5161" s="119">
        <v>3802.5</v>
      </c>
      <c r="H5161" s="26">
        <v>0</v>
      </c>
      <c r="I5161" s="115">
        <f t="shared" si="241"/>
        <v>0</v>
      </c>
      <c r="J5161" s="117">
        <v>2021</v>
      </c>
      <c r="K5161" s="139">
        <f t="shared" si="242"/>
        <v>5181256</v>
      </c>
    </row>
    <row r="5162" spans="2:11">
      <c r="B5162" s="137" t="s">
        <v>7190</v>
      </c>
      <c r="C5162" s="43" t="s">
        <v>1801</v>
      </c>
      <c r="D5162" s="46">
        <v>420</v>
      </c>
      <c r="E5162" s="24">
        <v>7045.9547619047617</v>
      </c>
      <c r="F5162" s="19">
        <f t="shared" si="240"/>
        <v>2959301</v>
      </c>
      <c r="G5162" s="119">
        <v>4095</v>
      </c>
      <c r="H5162" s="26">
        <v>1022.9692307692308</v>
      </c>
      <c r="I5162" s="115">
        <f t="shared" si="241"/>
        <v>4189059</v>
      </c>
      <c r="J5162" s="117">
        <v>2021</v>
      </c>
      <c r="K5162" s="139">
        <f t="shared" si="242"/>
        <v>7148360</v>
      </c>
    </row>
    <row r="5163" spans="2:11">
      <c r="B5163" s="137" t="s">
        <v>7191</v>
      </c>
      <c r="C5163" s="43" t="s">
        <v>1801</v>
      </c>
      <c r="D5163" s="46">
        <v>420</v>
      </c>
      <c r="E5163" s="24">
        <v>7045.9547619047617</v>
      </c>
      <c r="F5163" s="19">
        <f t="shared" si="240"/>
        <v>2959301</v>
      </c>
      <c r="G5163" s="119">
        <v>4095</v>
      </c>
      <c r="H5163" s="26">
        <v>1022.9692307692308</v>
      </c>
      <c r="I5163" s="115">
        <f t="shared" si="241"/>
        <v>4189059</v>
      </c>
      <c r="J5163" s="117">
        <v>2021</v>
      </c>
      <c r="K5163" s="139">
        <f t="shared" si="242"/>
        <v>7148360</v>
      </c>
    </row>
    <row r="5164" spans="2:11">
      <c r="B5164" s="137" t="s">
        <v>7192</v>
      </c>
      <c r="C5164" s="43" t="s">
        <v>1349</v>
      </c>
      <c r="D5164" s="46">
        <v>520</v>
      </c>
      <c r="E5164" s="24">
        <v>4815.1961538461537</v>
      </c>
      <c r="F5164" s="19">
        <f t="shared" si="240"/>
        <v>2503902</v>
      </c>
      <c r="G5164" s="119">
        <v>9412</v>
      </c>
      <c r="H5164" s="26">
        <v>486.11166595835107</v>
      </c>
      <c r="I5164" s="115">
        <f t="shared" si="241"/>
        <v>4575283</v>
      </c>
      <c r="J5164" s="117">
        <v>2021</v>
      </c>
      <c r="K5164" s="139">
        <f t="shared" si="242"/>
        <v>7079185</v>
      </c>
    </row>
    <row r="5165" spans="2:11">
      <c r="B5165" s="137" t="s">
        <v>7193</v>
      </c>
      <c r="C5165" s="43" t="s">
        <v>2689</v>
      </c>
      <c r="D5165" s="46">
        <v>340</v>
      </c>
      <c r="E5165" s="24">
        <v>11795.594117647059</v>
      </c>
      <c r="F5165" s="19">
        <f t="shared" si="240"/>
        <v>4010502</v>
      </c>
      <c r="G5165" s="119">
        <v>6154</v>
      </c>
      <c r="H5165" s="26">
        <v>878.05394865128369</v>
      </c>
      <c r="I5165" s="115">
        <f t="shared" si="241"/>
        <v>5403544</v>
      </c>
      <c r="J5165" s="117">
        <v>2021</v>
      </c>
      <c r="K5165" s="139">
        <f t="shared" si="242"/>
        <v>9414046</v>
      </c>
    </row>
    <row r="5166" spans="2:11">
      <c r="B5166" s="137" t="s">
        <v>7194</v>
      </c>
      <c r="C5166" s="43" t="s">
        <v>1211</v>
      </c>
      <c r="D5166" s="46">
        <v>280</v>
      </c>
      <c r="E5166" s="24">
        <v>3201.8678571428572</v>
      </c>
      <c r="F5166" s="19">
        <f t="shared" si="240"/>
        <v>896523</v>
      </c>
      <c r="G5166" s="119">
        <v>3346</v>
      </c>
      <c r="H5166" s="26">
        <v>1330.7202630005977</v>
      </c>
      <c r="I5166" s="115">
        <f t="shared" si="241"/>
        <v>4452590</v>
      </c>
      <c r="J5166" s="117">
        <v>2021</v>
      </c>
      <c r="K5166" s="139">
        <f t="shared" si="242"/>
        <v>5349113</v>
      </c>
    </row>
    <row r="5167" spans="2:11">
      <c r="B5167" s="137" t="s">
        <v>7195</v>
      </c>
      <c r="C5167" s="43" t="s">
        <v>2690</v>
      </c>
      <c r="D5167" s="46">
        <v>590</v>
      </c>
      <c r="E5167" s="24">
        <v>11101.97627118644</v>
      </c>
      <c r="F5167" s="19">
        <f t="shared" si="240"/>
        <v>6550166</v>
      </c>
      <c r="G5167" s="119">
        <v>5752.5</v>
      </c>
      <c r="H5167" s="26">
        <v>2061.2688396349413</v>
      </c>
      <c r="I5167" s="115">
        <f t="shared" si="241"/>
        <v>11857449</v>
      </c>
      <c r="J5167" s="117">
        <v>2021</v>
      </c>
      <c r="K5167" s="139">
        <f t="shared" si="242"/>
        <v>18407615</v>
      </c>
    </row>
    <row r="5168" spans="2:11">
      <c r="B5168" s="137" t="s">
        <v>7196</v>
      </c>
      <c r="C5168" s="43" t="s">
        <v>1331</v>
      </c>
      <c r="D5168" s="46">
        <v>130</v>
      </c>
      <c r="E5168" s="24">
        <v>9876.2153846153851</v>
      </c>
      <c r="F5168" s="19">
        <f t="shared" si="240"/>
        <v>1283908</v>
      </c>
      <c r="G5168" s="119">
        <v>1267.5</v>
      </c>
      <c r="H5168" s="26">
        <v>1490.2161735700197</v>
      </c>
      <c r="I5168" s="115">
        <f t="shared" si="241"/>
        <v>1888849</v>
      </c>
      <c r="J5168" s="117">
        <v>2021</v>
      </c>
      <c r="K5168" s="139">
        <f t="shared" si="242"/>
        <v>3172757</v>
      </c>
    </row>
    <row r="5169" spans="2:11">
      <c r="B5169" s="137" t="s">
        <v>7197</v>
      </c>
      <c r="C5169" s="43" t="s">
        <v>2691</v>
      </c>
      <c r="D5169" s="46">
        <v>220</v>
      </c>
      <c r="E5169" s="24">
        <v>3590.2681818181818</v>
      </c>
      <c r="F5169" s="19">
        <f t="shared" si="240"/>
        <v>789859</v>
      </c>
      <c r="G5169" s="119">
        <v>2145</v>
      </c>
      <c r="H5169" s="26">
        <v>1263.5799533799534</v>
      </c>
      <c r="I5169" s="115">
        <f t="shared" si="241"/>
        <v>2710379</v>
      </c>
      <c r="J5169" s="117">
        <v>2021</v>
      </c>
      <c r="K5169" s="139">
        <f t="shared" si="242"/>
        <v>3500238</v>
      </c>
    </row>
    <row r="5170" spans="2:11">
      <c r="B5170" s="137" t="s">
        <v>7198</v>
      </c>
      <c r="C5170" s="43" t="s">
        <v>1181</v>
      </c>
      <c r="D5170" s="46">
        <v>310</v>
      </c>
      <c r="E5170" s="24">
        <v>5880.0419354838714</v>
      </c>
      <c r="F5170" s="19">
        <f t="shared" si="240"/>
        <v>1822813.0000000002</v>
      </c>
      <c r="G5170" s="119">
        <v>3022.5</v>
      </c>
      <c r="H5170" s="26">
        <v>798.24317617866006</v>
      </c>
      <c r="I5170" s="115">
        <f t="shared" si="241"/>
        <v>2412690</v>
      </c>
      <c r="J5170" s="117">
        <v>2021</v>
      </c>
      <c r="K5170" s="139">
        <f t="shared" si="242"/>
        <v>4235503</v>
      </c>
    </row>
    <row r="5171" spans="2:11">
      <c r="B5171" s="137" t="s">
        <v>7199</v>
      </c>
      <c r="C5171" s="43" t="s">
        <v>1190</v>
      </c>
      <c r="D5171" s="46">
        <v>410</v>
      </c>
      <c r="E5171" s="24">
        <v>6621.8</v>
      </c>
      <c r="F5171" s="19">
        <f t="shared" si="240"/>
        <v>2714938</v>
      </c>
      <c r="G5171" s="119">
        <v>3997.5</v>
      </c>
      <c r="H5171" s="26">
        <v>784.17535959974987</v>
      </c>
      <c r="I5171" s="115">
        <f t="shared" si="241"/>
        <v>3134741</v>
      </c>
      <c r="J5171" s="117">
        <v>2021</v>
      </c>
      <c r="K5171" s="139">
        <f t="shared" si="242"/>
        <v>5849679</v>
      </c>
    </row>
    <row r="5172" spans="2:11">
      <c r="B5172" s="137" t="s">
        <v>7200</v>
      </c>
      <c r="C5172" s="43" t="s">
        <v>1195</v>
      </c>
      <c r="D5172" s="46">
        <v>250</v>
      </c>
      <c r="E5172" s="24">
        <v>5713.7439999999997</v>
      </c>
      <c r="F5172" s="19">
        <f t="shared" si="240"/>
        <v>1428436</v>
      </c>
      <c r="G5172" s="119">
        <v>2262.5</v>
      </c>
      <c r="H5172" s="26">
        <v>1209.8625414364642</v>
      </c>
      <c r="I5172" s="115">
        <f t="shared" si="241"/>
        <v>2737314.0000000005</v>
      </c>
      <c r="J5172" s="117">
        <v>2021</v>
      </c>
      <c r="K5172" s="139">
        <f t="shared" si="242"/>
        <v>4165750</v>
      </c>
    </row>
    <row r="5173" spans="2:11">
      <c r="B5173" s="137" t="s">
        <v>7201</v>
      </c>
      <c r="C5173" s="43" t="s">
        <v>1211</v>
      </c>
      <c r="D5173" s="46">
        <v>50</v>
      </c>
      <c r="E5173" s="24">
        <v>7481.44</v>
      </c>
      <c r="F5173" s="19">
        <f t="shared" si="240"/>
        <v>374072</v>
      </c>
      <c r="G5173" s="119">
        <v>487.5</v>
      </c>
      <c r="H5173" s="26">
        <v>2692.9435897435897</v>
      </c>
      <c r="I5173" s="115">
        <f t="shared" si="241"/>
        <v>1312810</v>
      </c>
      <c r="J5173" s="117">
        <v>2021</v>
      </c>
      <c r="K5173" s="139">
        <f t="shared" si="242"/>
        <v>1686882</v>
      </c>
    </row>
    <row r="5174" spans="2:11">
      <c r="B5174" s="137" t="s">
        <v>7202</v>
      </c>
      <c r="C5174" s="43" t="s">
        <v>1211</v>
      </c>
      <c r="D5174" s="46">
        <v>280</v>
      </c>
      <c r="E5174" s="24">
        <v>3201.8678571428572</v>
      </c>
      <c r="F5174" s="19">
        <f t="shared" si="240"/>
        <v>896523</v>
      </c>
      <c r="G5174" s="119">
        <v>3346</v>
      </c>
      <c r="H5174" s="26">
        <v>1330.7202630005977</v>
      </c>
      <c r="I5174" s="115">
        <f t="shared" si="241"/>
        <v>4452590</v>
      </c>
      <c r="J5174" s="117">
        <v>2021</v>
      </c>
      <c r="K5174" s="139">
        <f t="shared" si="242"/>
        <v>5349113</v>
      </c>
    </row>
    <row r="5175" spans="2:11">
      <c r="B5175" s="137" t="s">
        <v>7203</v>
      </c>
      <c r="C5175" s="43" t="s">
        <v>1197</v>
      </c>
      <c r="D5175" s="46">
        <v>160</v>
      </c>
      <c r="E5175" s="24">
        <v>8381.5249999999996</v>
      </c>
      <c r="F5175" s="19">
        <f t="shared" si="240"/>
        <v>1341044</v>
      </c>
      <c r="G5175" s="119">
        <v>3824</v>
      </c>
      <c r="H5175" s="26">
        <v>455.33525104602512</v>
      </c>
      <c r="I5175" s="115">
        <f t="shared" si="241"/>
        <v>1741202</v>
      </c>
      <c r="J5175" s="117">
        <v>2021</v>
      </c>
      <c r="K5175" s="139">
        <f t="shared" si="242"/>
        <v>3082246</v>
      </c>
    </row>
    <row r="5176" spans="2:11">
      <c r="B5176" s="137" t="s">
        <v>7204</v>
      </c>
      <c r="C5176" s="43" t="s">
        <v>1197</v>
      </c>
      <c r="D5176" s="46">
        <v>450</v>
      </c>
      <c r="E5176" s="24">
        <v>15786.451111111111</v>
      </c>
      <c r="F5176" s="19">
        <f t="shared" si="240"/>
        <v>7103903</v>
      </c>
      <c r="G5176" s="119">
        <v>8775</v>
      </c>
      <c r="H5176" s="26">
        <v>902.98529914529911</v>
      </c>
      <c r="I5176" s="115">
        <f t="shared" si="241"/>
        <v>7923696</v>
      </c>
      <c r="J5176" s="117">
        <v>2021</v>
      </c>
      <c r="K5176" s="139">
        <f t="shared" si="242"/>
        <v>15027599</v>
      </c>
    </row>
    <row r="5177" spans="2:11">
      <c r="B5177" s="137" t="s">
        <v>7205</v>
      </c>
      <c r="C5177" s="43" t="s">
        <v>711</v>
      </c>
      <c r="D5177" s="46">
        <v>130</v>
      </c>
      <c r="E5177" s="24">
        <v>32591.06923076923</v>
      </c>
      <c r="F5177" s="19">
        <f t="shared" si="240"/>
        <v>4236839</v>
      </c>
      <c r="G5177" s="119">
        <v>1267.5</v>
      </c>
      <c r="H5177" s="26">
        <v>1801.8500986193294</v>
      </c>
      <c r="I5177" s="115">
        <f t="shared" si="241"/>
        <v>2283845</v>
      </c>
      <c r="J5177" s="117">
        <v>2021</v>
      </c>
      <c r="K5177" s="139">
        <f t="shared" si="242"/>
        <v>6520684</v>
      </c>
    </row>
    <row r="5178" spans="2:11">
      <c r="B5178" s="137" t="s">
        <v>7206</v>
      </c>
      <c r="C5178" s="43" t="s">
        <v>1796</v>
      </c>
      <c r="D5178" s="46">
        <v>330</v>
      </c>
      <c r="E5178" s="24">
        <v>4850.7363636363634</v>
      </c>
      <c r="F5178" s="19">
        <f t="shared" si="240"/>
        <v>1600743</v>
      </c>
      <c r="G5178" s="119">
        <v>3217.5</v>
      </c>
      <c r="H5178" s="26">
        <v>892.4702408702409</v>
      </c>
      <c r="I5178" s="115">
        <f t="shared" si="241"/>
        <v>2871523</v>
      </c>
      <c r="J5178" s="117">
        <v>2021</v>
      </c>
      <c r="K5178" s="139">
        <f t="shared" si="242"/>
        <v>4472266</v>
      </c>
    </row>
    <row r="5179" spans="2:11">
      <c r="B5179" s="137" t="s">
        <v>7207</v>
      </c>
      <c r="C5179" s="43" t="s">
        <v>1181</v>
      </c>
      <c r="D5179" s="46">
        <v>100</v>
      </c>
      <c r="E5179" s="24">
        <v>18894.03</v>
      </c>
      <c r="F5179" s="19">
        <f t="shared" si="240"/>
        <v>1889403</v>
      </c>
      <c r="G5179" s="119">
        <v>975</v>
      </c>
      <c r="H5179" s="26">
        <v>1520.5364102564104</v>
      </c>
      <c r="I5179" s="115">
        <f t="shared" si="241"/>
        <v>1482523</v>
      </c>
      <c r="J5179" s="117">
        <v>2021</v>
      </c>
      <c r="K5179" s="139">
        <f t="shared" si="242"/>
        <v>3371926</v>
      </c>
    </row>
    <row r="5180" spans="2:11">
      <c r="B5180" s="137" t="s">
        <v>4154</v>
      </c>
      <c r="C5180" s="43" t="s">
        <v>3512</v>
      </c>
      <c r="D5180" s="46">
        <v>90</v>
      </c>
      <c r="E5180" s="24">
        <v>8068.2666666666664</v>
      </c>
      <c r="F5180" s="19">
        <f t="shared" si="240"/>
        <v>726144</v>
      </c>
      <c r="G5180" s="119">
        <v>878</v>
      </c>
      <c r="H5180" s="26">
        <v>770.10364464692486</v>
      </c>
      <c r="I5180" s="115">
        <f t="shared" si="241"/>
        <v>676151</v>
      </c>
      <c r="J5180" s="117">
        <v>2021</v>
      </c>
      <c r="K5180" s="139">
        <f t="shared" si="242"/>
        <v>1402295</v>
      </c>
    </row>
    <row r="5181" spans="2:11">
      <c r="B5181" s="137" t="s">
        <v>7208</v>
      </c>
      <c r="C5181" s="43" t="s">
        <v>1345</v>
      </c>
      <c r="D5181" s="46">
        <v>80</v>
      </c>
      <c r="E5181" s="24">
        <v>4040.45</v>
      </c>
      <c r="F5181" s="19">
        <f t="shared" si="240"/>
        <v>323236</v>
      </c>
      <c r="G5181" s="119">
        <v>2592</v>
      </c>
      <c r="H5181" s="26">
        <v>600.45408950617286</v>
      </c>
      <c r="I5181" s="115">
        <f t="shared" si="241"/>
        <v>1556377</v>
      </c>
      <c r="J5181" s="117">
        <v>2021</v>
      </c>
      <c r="K5181" s="139">
        <f t="shared" si="242"/>
        <v>1879613</v>
      </c>
    </row>
    <row r="5182" spans="2:11">
      <c r="B5182" s="137" t="s">
        <v>7209</v>
      </c>
      <c r="C5182" s="43" t="s">
        <v>2689</v>
      </c>
      <c r="D5182" s="46">
        <v>340</v>
      </c>
      <c r="E5182" s="24">
        <v>11795.594117647059</v>
      </c>
      <c r="F5182" s="19">
        <f t="shared" si="240"/>
        <v>4010502</v>
      </c>
      <c r="G5182" s="119">
        <v>6154</v>
      </c>
      <c r="H5182" s="26">
        <v>878.05394865128369</v>
      </c>
      <c r="I5182" s="115">
        <f t="shared" si="241"/>
        <v>5403544</v>
      </c>
      <c r="J5182" s="117">
        <v>2021</v>
      </c>
      <c r="K5182" s="139">
        <f t="shared" si="242"/>
        <v>9414046</v>
      </c>
    </row>
    <row r="5183" spans="2:11">
      <c r="B5183" s="137" t="s">
        <v>7210</v>
      </c>
      <c r="C5183" s="43" t="s">
        <v>1802</v>
      </c>
      <c r="D5183" s="46">
        <v>120</v>
      </c>
      <c r="E5183" s="24">
        <v>10432.833333333334</v>
      </c>
      <c r="F5183" s="19">
        <f t="shared" si="240"/>
        <v>1251940</v>
      </c>
      <c r="G5183" s="119">
        <v>2172</v>
      </c>
      <c r="H5183" s="26">
        <v>1118.6058931860036</v>
      </c>
      <c r="I5183" s="115">
        <f t="shared" si="241"/>
        <v>2429612</v>
      </c>
      <c r="J5183" s="117">
        <v>2021</v>
      </c>
      <c r="K5183" s="139">
        <f t="shared" si="242"/>
        <v>3681552</v>
      </c>
    </row>
    <row r="5184" spans="2:11">
      <c r="B5184" s="137" t="s">
        <v>7211</v>
      </c>
      <c r="C5184" s="43" t="s">
        <v>1802</v>
      </c>
      <c r="D5184" s="46">
        <v>90</v>
      </c>
      <c r="E5184" s="24">
        <v>13000.422222222222</v>
      </c>
      <c r="F5184" s="19">
        <f t="shared" si="240"/>
        <v>1170038</v>
      </c>
      <c r="G5184" s="119">
        <v>1629</v>
      </c>
      <c r="H5184" s="26">
        <v>1618.6445672191528</v>
      </c>
      <c r="I5184" s="115">
        <f t="shared" si="241"/>
        <v>2636772</v>
      </c>
      <c r="J5184" s="117">
        <v>2021</v>
      </c>
      <c r="K5184" s="139">
        <f t="shared" si="242"/>
        <v>3806810</v>
      </c>
    </row>
    <row r="5185" spans="2:11">
      <c r="B5185" s="137" t="s">
        <v>7212</v>
      </c>
      <c r="C5185" s="43" t="s">
        <v>1802</v>
      </c>
      <c r="D5185" s="46">
        <v>50</v>
      </c>
      <c r="E5185" s="24">
        <v>24005</v>
      </c>
      <c r="F5185" s="19">
        <f t="shared" si="240"/>
        <v>1200250</v>
      </c>
      <c r="G5185" s="119">
        <v>905</v>
      </c>
      <c r="H5185" s="26">
        <v>2732.1668508287294</v>
      </c>
      <c r="I5185" s="115">
        <f t="shared" si="241"/>
        <v>2472611</v>
      </c>
      <c r="J5185" s="117">
        <v>2021</v>
      </c>
      <c r="K5185" s="139">
        <f t="shared" si="242"/>
        <v>3672861</v>
      </c>
    </row>
    <row r="5186" spans="2:11">
      <c r="B5186" s="137" t="s">
        <v>7213</v>
      </c>
      <c r="C5186" s="43" t="s">
        <v>1129</v>
      </c>
      <c r="D5186" s="46">
        <v>280</v>
      </c>
      <c r="E5186" s="24">
        <v>12736.139285714286</v>
      </c>
      <c r="F5186" s="19">
        <f t="shared" si="240"/>
        <v>3566119</v>
      </c>
      <c r="G5186" s="119">
        <v>2730</v>
      </c>
      <c r="H5186" s="26">
        <v>737.6699633699634</v>
      </c>
      <c r="I5186" s="115">
        <f t="shared" si="241"/>
        <v>2013839</v>
      </c>
      <c r="J5186" s="117">
        <v>2021</v>
      </c>
      <c r="K5186" s="139">
        <f t="shared" si="242"/>
        <v>5579958</v>
      </c>
    </row>
    <row r="5187" spans="2:11">
      <c r="B5187" s="137" t="s">
        <v>7214</v>
      </c>
      <c r="C5187" s="43" t="s">
        <v>1126</v>
      </c>
      <c r="D5187" s="46">
        <v>180</v>
      </c>
      <c r="E5187" s="24">
        <v>15565.211111111112</v>
      </c>
      <c r="F5187" s="19">
        <f t="shared" si="240"/>
        <v>2801738</v>
      </c>
      <c r="G5187" s="119">
        <v>1755</v>
      </c>
      <c r="H5187" s="26">
        <v>1083.9207977207977</v>
      </c>
      <c r="I5187" s="115">
        <f t="shared" si="241"/>
        <v>1902281</v>
      </c>
      <c r="J5187" s="117">
        <v>2021</v>
      </c>
      <c r="K5187" s="139">
        <f t="shared" si="242"/>
        <v>4704019</v>
      </c>
    </row>
    <row r="5188" spans="2:11">
      <c r="B5188" s="137" t="s">
        <v>7215</v>
      </c>
      <c r="C5188" s="43" t="s">
        <v>1126</v>
      </c>
      <c r="D5188" s="46">
        <v>390</v>
      </c>
      <c r="E5188" s="24">
        <v>13734.051282051281</v>
      </c>
      <c r="F5188" s="19">
        <f t="shared" si="240"/>
        <v>5356280</v>
      </c>
      <c r="G5188" s="119">
        <v>3802.5</v>
      </c>
      <c r="H5188" s="26">
        <v>897.65996055226822</v>
      </c>
      <c r="I5188" s="115">
        <f t="shared" si="241"/>
        <v>3413352</v>
      </c>
      <c r="J5188" s="117">
        <v>2021</v>
      </c>
      <c r="K5188" s="139">
        <f t="shared" si="242"/>
        <v>8769632</v>
      </c>
    </row>
    <row r="5189" spans="2:11">
      <c r="B5189" s="137" t="s">
        <v>7216</v>
      </c>
      <c r="C5189" s="43" t="s">
        <v>2692</v>
      </c>
      <c r="D5189" s="46">
        <v>460</v>
      </c>
      <c r="E5189" s="24">
        <v>21525.330434782609</v>
      </c>
      <c r="F5189" s="19">
        <f t="shared" si="240"/>
        <v>9901652</v>
      </c>
      <c r="G5189" s="119">
        <v>4485</v>
      </c>
      <c r="H5189" s="26">
        <v>721.73890746934228</v>
      </c>
      <c r="I5189" s="115">
        <f t="shared" si="241"/>
        <v>3236999</v>
      </c>
      <c r="J5189" s="117">
        <v>2021</v>
      </c>
      <c r="K5189" s="139">
        <f t="shared" si="242"/>
        <v>13138651</v>
      </c>
    </row>
    <row r="5190" spans="2:11">
      <c r="B5190" s="137" t="s">
        <v>7217</v>
      </c>
      <c r="C5190" s="43" t="s">
        <v>705</v>
      </c>
      <c r="D5190" s="46">
        <v>310</v>
      </c>
      <c r="E5190" s="24">
        <v>14292.609677419356</v>
      </c>
      <c r="F5190" s="19">
        <f t="shared" si="240"/>
        <v>4430709</v>
      </c>
      <c r="G5190" s="119">
        <v>3022.5</v>
      </c>
      <c r="H5190" s="26">
        <v>938.01720430107525</v>
      </c>
      <c r="I5190" s="115">
        <f t="shared" si="241"/>
        <v>2835157</v>
      </c>
      <c r="J5190" s="117">
        <v>2021</v>
      </c>
      <c r="K5190" s="139">
        <f t="shared" si="242"/>
        <v>7265866</v>
      </c>
    </row>
    <row r="5191" spans="2:11">
      <c r="B5191" s="137" t="s">
        <v>7218</v>
      </c>
      <c r="C5191" s="43" t="s">
        <v>705</v>
      </c>
      <c r="D5191" s="46">
        <v>690</v>
      </c>
      <c r="E5191" s="24">
        <v>8580.3449275362327</v>
      </c>
      <c r="F5191" s="19">
        <f t="shared" si="240"/>
        <v>5920438.0000000009</v>
      </c>
      <c r="G5191" s="119">
        <v>6727.5</v>
      </c>
      <c r="H5191" s="26">
        <v>1390.5458193979932</v>
      </c>
      <c r="I5191" s="115">
        <f t="shared" si="241"/>
        <v>9354897</v>
      </c>
      <c r="J5191" s="117">
        <v>2021</v>
      </c>
      <c r="K5191" s="139">
        <f t="shared" si="242"/>
        <v>15275335</v>
      </c>
    </row>
    <row r="5192" spans="2:11">
      <c r="B5192" s="137" t="s">
        <v>7219</v>
      </c>
      <c r="C5192" s="43" t="s">
        <v>705</v>
      </c>
      <c r="D5192" s="46">
        <v>220</v>
      </c>
      <c r="E5192" s="24">
        <v>6743.3136363636368</v>
      </c>
      <c r="F5192" s="19">
        <f t="shared" si="240"/>
        <v>1483529</v>
      </c>
      <c r="G5192" s="119">
        <v>2145</v>
      </c>
      <c r="H5192" s="26">
        <v>1139.4969696969697</v>
      </c>
      <c r="I5192" s="115">
        <f t="shared" si="241"/>
        <v>2444221</v>
      </c>
      <c r="J5192" s="117">
        <v>2021</v>
      </c>
      <c r="K5192" s="139">
        <f t="shared" si="242"/>
        <v>3927750</v>
      </c>
    </row>
    <row r="5193" spans="2:11">
      <c r="B5193" s="137" t="s">
        <v>7220</v>
      </c>
      <c r="C5193" s="43" t="s">
        <v>680</v>
      </c>
      <c r="D5193" s="46">
        <v>80</v>
      </c>
      <c r="E5193" s="24">
        <v>5002.5</v>
      </c>
      <c r="F5193" s="19">
        <f t="shared" si="240"/>
        <v>400200</v>
      </c>
      <c r="G5193" s="119">
        <v>724</v>
      </c>
      <c r="H5193" s="26">
        <v>3266.5041436464089</v>
      </c>
      <c r="I5193" s="115">
        <f t="shared" si="241"/>
        <v>2364949</v>
      </c>
      <c r="J5193" s="117">
        <v>2021</v>
      </c>
      <c r="K5193" s="139">
        <f t="shared" si="242"/>
        <v>2765149</v>
      </c>
    </row>
    <row r="5194" spans="2:11">
      <c r="B5194" s="137" t="s">
        <v>7221</v>
      </c>
      <c r="C5194" s="43" t="s">
        <v>696</v>
      </c>
      <c r="D5194" s="46">
        <v>300</v>
      </c>
      <c r="E5194" s="24">
        <v>10679.803333333333</v>
      </c>
      <c r="F5194" s="19">
        <f t="shared" si="240"/>
        <v>3203941</v>
      </c>
      <c r="G5194" s="119">
        <v>2925</v>
      </c>
      <c r="H5194" s="26">
        <v>663.93606837606842</v>
      </c>
      <c r="I5194" s="115">
        <f t="shared" si="241"/>
        <v>1942013.0000000002</v>
      </c>
      <c r="J5194" s="117">
        <v>2021</v>
      </c>
      <c r="K5194" s="139">
        <f t="shared" si="242"/>
        <v>5145954</v>
      </c>
    </row>
    <row r="5195" spans="2:11">
      <c r="B5195" s="137" t="s">
        <v>7222</v>
      </c>
      <c r="C5195" s="43" t="s">
        <v>680</v>
      </c>
      <c r="D5195" s="46">
        <v>220</v>
      </c>
      <c r="E5195" s="24">
        <v>13517.231818181817</v>
      </c>
      <c r="F5195" s="19">
        <f t="shared" si="240"/>
        <v>2973791</v>
      </c>
      <c r="G5195" s="119">
        <v>1991</v>
      </c>
      <c r="H5195" s="26">
        <v>978.86037167252641</v>
      </c>
      <c r="I5195" s="115">
        <f t="shared" si="241"/>
        <v>1948911</v>
      </c>
      <c r="J5195" s="117">
        <v>2021</v>
      </c>
      <c r="K5195" s="139">
        <f t="shared" si="242"/>
        <v>4922702</v>
      </c>
    </row>
    <row r="5196" spans="2:11">
      <c r="B5196" s="137" t="s">
        <v>7223</v>
      </c>
      <c r="C5196" s="43" t="s">
        <v>696</v>
      </c>
      <c r="D5196" s="46">
        <v>240</v>
      </c>
      <c r="E5196" s="24">
        <v>3786.2416666666668</v>
      </c>
      <c r="F5196" s="19">
        <f t="shared" ref="F5196:F5259" si="243">IFERROR(D5196*E5196,0)</f>
        <v>908698</v>
      </c>
      <c r="G5196" s="119">
        <v>2340</v>
      </c>
      <c r="H5196" s="26">
        <v>908.87606837606836</v>
      </c>
      <c r="I5196" s="115">
        <f t="shared" ref="I5196:I5259" si="244">IFERROR(G5196*H5196,"")</f>
        <v>2126770</v>
      </c>
      <c r="J5196" s="117">
        <v>2021</v>
      </c>
      <c r="K5196" s="139">
        <f t="shared" ref="K5196:K5259" si="245">IFERROR(ROUND((F5196+I5196),0),0)</f>
        <v>3035468</v>
      </c>
    </row>
    <row r="5197" spans="2:11">
      <c r="B5197" s="137" t="s">
        <v>7224</v>
      </c>
      <c r="C5197" s="43" t="s">
        <v>695</v>
      </c>
      <c r="D5197" s="46">
        <v>710</v>
      </c>
      <c r="E5197" s="24">
        <v>868.44366197183103</v>
      </c>
      <c r="F5197" s="19">
        <f t="shared" si="243"/>
        <v>616595</v>
      </c>
      <c r="G5197" s="119">
        <v>6922.5</v>
      </c>
      <c r="H5197" s="26">
        <v>165.26197183098591</v>
      </c>
      <c r="I5197" s="115">
        <f t="shared" si="244"/>
        <v>1144026</v>
      </c>
      <c r="J5197" s="117">
        <v>2021</v>
      </c>
      <c r="K5197" s="139">
        <f t="shared" si="245"/>
        <v>1760621</v>
      </c>
    </row>
    <row r="5198" spans="2:11">
      <c r="B5198" s="137" t="s">
        <v>7225</v>
      </c>
      <c r="C5198" s="43" t="s">
        <v>1796</v>
      </c>
      <c r="D5198" s="46">
        <v>190</v>
      </c>
      <c r="E5198" s="24">
        <v>6928.2842105263162</v>
      </c>
      <c r="F5198" s="19">
        <f t="shared" si="243"/>
        <v>1316374</v>
      </c>
      <c r="G5198" s="119">
        <v>1852.5</v>
      </c>
      <c r="H5198" s="26">
        <v>937.20917678812418</v>
      </c>
      <c r="I5198" s="115">
        <f t="shared" si="244"/>
        <v>1736180</v>
      </c>
      <c r="J5198" s="117">
        <v>2021</v>
      </c>
      <c r="K5198" s="139">
        <f t="shared" si="245"/>
        <v>3052554</v>
      </c>
    </row>
    <row r="5199" spans="2:11">
      <c r="B5199" s="137" t="s">
        <v>7226</v>
      </c>
      <c r="C5199" s="43" t="s">
        <v>698</v>
      </c>
      <c r="D5199" s="46">
        <v>730</v>
      </c>
      <c r="E5199" s="24">
        <v>6051.6575342465758</v>
      </c>
      <c r="F5199" s="19">
        <f t="shared" si="243"/>
        <v>4417710</v>
      </c>
      <c r="G5199" s="119">
        <v>7117.5</v>
      </c>
      <c r="H5199" s="26">
        <v>1052.1292588689848</v>
      </c>
      <c r="I5199" s="115">
        <f t="shared" si="244"/>
        <v>7488530</v>
      </c>
      <c r="J5199" s="117">
        <v>2021</v>
      </c>
      <c r="K5199" s="139">
        <f t="shared" si="245"/>
        <v>11906240</v>
      </c>
    </row>
    <row r="5200" spans="2:11">
      <c r="B5200" s="137" t="s">
        <v>7227</v>
      </c>
      <c r="C5200" s="43" t="s">
        <v>692</v>
      </c>
      <c r="D5200" s="46">
        <v>260</v>
      </c>
      <c r="E5200" s="24">
        <v>13025.307692307691</v>
      </c>
      <c r="F5200" s="19">
        <f t="shared" si="243"/>
        <v>3386580</v>
      </c>
      <c r="G5200" s="119">
        <v>4706</v>
      </c>
      <c r="H5200" s="26">
        <v>696.41606459838499</v>
      </c>
      <c r="I5200" s="115">
        <f t="shared" si="244"/>
        <v>3277334</v>
      </c>
      <c r="J5200" s="117">
        <v>2021</v>
      </c>
      <c r="K5200" s="139">
        <f t="shared" si="245"/>
        <v>6663914</v>
      </c>
    </row>
    <row r="5201" spans="2:11">
      <c r="B5201" s="137" t="s">
        <v>7228</v>
      </c>
      <c r="C5201" s="43" t="s">
        <v>717</v>
      </c>
      <c r="D5201" s="46">
        <v>280</v>
      </c>
      <c r="E5201" s="24">
        <v>9603.5107142857141</v>
      </c>
      <c r="F5201" s="19">
        <f t="shared" si="243"/>
        <v>2688983</v>
      </c>
      <c r="G5201" s="119">
        <v>2730</v>
      </c>
      <c r="H5201" s="26">
        <v>843.37619047619046</v>
      </c>
      <c r="I5201" s="115">
        <f t="shared" si="244"/>
        <v>2302417</v>
      </c>
      <c r="J5201" s="117">
        <v>2021</v>
      </c>
      <c r="K5201" s="139">
        <f t="shared" si="245"/>
        <v>4991400</v>
      </c>
    </row>
    <row r="5202" spans="2:11">
      <c r="B5202" s="137" t="s">
        <v>7229</v>
      </c>
      <c r="C5202" s="43" t="s">
        <v>689</v>
      </c>
      <c r="D5202" s="46">
        <v>120</v>
      </c>
      <c r="E5202" s="24">
        <v>11660.008333333333</v>
      </c>
      <c r="F5202" s="19">
        <f t="shared" si="243"/>
        <v>1399201</v>
      </c>
      <c r="G5202" s="119">
        <v>2340</v>
      </c>
      <c r="H5202" s="26">
        <v>662.91239316239319</v>
      </c>
      <c r="I5202" s="115">
        <f t="shared" si="244"/>
        <v>1551215</v>
      </c>
      <c r="J5202" s="117">
        <v>2021</v>
      </c>
      <c r="K5202" s="139">
        <f t="shared" si="245"/>
        <v>2950416</v>
      </c>
    </row>
    <row r="5203" spans="2:11">
      <c r="B5203" s="137" t="s">
        <v>7230</v>
      </c>
      <c r="C5203" s="43" t="s">
        <v>692</v>
      </c>
      <c r="D5203" s="46">
        <v>300</v>
      </c>
      <c r="E5203" s="24">
        <v>22153.583333333332</v>
      </c>
      <c r="F5203" s="19">
        <f t="shared" si="243"/>
        <v>6646075</v>
      </c>
      <c r="G5203" s="119">
        <v>5430</v>
      </c>
      <c r="H5203" s="26">
        <v>598.45027624309387</v>
      </c>
      <c r="I5203" s="115">
        <f t="shared" si="244"/>
        <v>3249584.9999999995</v>
      </c>
      <c r="J5203" s="117">
        <v>2021</v>
      </c>
      <c r="K5203" s="139">
        <f t="shared" si="245"/>
        <v>9895660</v>
      </c>
    </row>
    <row r="5204" spans="2:11">
      <c r="B5204" s="137" t="s">
        <v>7231</v>
      </c>
      <c r="C5204" s="43" t="s">
        <v>1190</v>
      </c>
      <c r="D5204" s="46">
        <v>70</v>
      </c>
      <c r="E5204" s="24">
        <v>7270.8857142857141</v>
      </c>
      <c r="F5204" s="19">
        <f t="shared" si="243"/>
        <v>508962</v>
      </c>
      <c r="G5204" s="119">
        <v>682.5</v>
      </c>
      <c r="H5204" s="26">
        <v>776.72234432234427</v>
      </c>
      <c r="I5204" s="115">
        <f t="shared" si="244"/>
        <v>530113</v>
      </c>
      <c r="J5204" s="117">
        <v>2021</v>
      </c>
      <c r="K5204" s="139">
        <f t="shared" si="245"/>
        <v>1039075</v>
      </c>
    </row>
    <row r="5205" spans="2:11">
      <c r="B5205" s="137" t="s">
        <v>7232</v>
      </c>
      <c r="C5205" s="43" t="s">
        <v>711</v>
      </c>
      <c r="D5205" s="46">
        <v>80</v>
      </c>
      <c r="E5205" s="24">
        <v>3980.4375</v>
      </c>
      <c r="F5205" s="19">
        <f t="shared" si="243"/>
        <v>318435</v>
      </c>
      <c r="G5205" s="119">
        <v>780</v>
      </c>
      <c r="H5205" s="26">
        <v>1252.7756410256411</v>
      </c>
      <c r="I5205" s="115">
        <f t="shared" si="244"/>
        <v>977165.00000000012</v>
      </c>
      <c r="J5205" s="117">
        <v>2021</v>
      </c>
      <c r="K5205" s="139">
        <f t="shared" si="245"/>
        <v>1295600</v>
      </c>
    </row>
    <row r="5206" spans="2:11">
      <c r="B5206" s="137" t="s">
        <v>7233</v>
      </c>
      <c r="C5206" s="43" t="s">
        <v>717</v>
      </c>
      <c r="D5206" s="46">
        <v>220</v>
      </c>
      <c r="E5206" s="24">
        <v>5674.7818181818184</v>
      </c>
      <c r="F5206" s="19">
        <f t="shared" si="243"/>
        <v>1248452</v>
      </c>
      <c r="G5206" s="119">
        <v>2145</v>
      </c>
      <c r="H5206" s="26">
        <v>628.31841491841487</v>
      </c>
      <c r="I5206" s="115">
        <f t="shared" si="244"/>
        <v>1347743</v>
      </c>
      <c r="J5206" s="117">
        <v>2021</v>
      </c>
      <c r="K5206" s="139">
        <f t="shared" si="245"/>
        <v>2596195</v>
      </c>
    </row>
    <row r="5207" spans="2:11">
      <c r="B5207" s="137" t="s">
        <v>7234</v>
      </c>
      <c r="C5207" s="43" t="s">
        <v>701</v>
      </c>
      <c r="D5207" s="46">
        <v>240</v>
      </c>
      <c r="E5207" s="24">
        <v>13226.258333333333</v>
      </c>
      <c r="F5207" s="19">
        <f t="shared" si="243"/>
        <v>3174302</v>
      </c>
      <c r="G5207" s="119">
        <v>2340</v>
      </c>
      <c r="H5207" s="26">
        <v>795.3470085470085</v>
      </c>
      <c r="I5207" s="115">
        <f t="shared" si="244"/>
        <v>1861112</v>
      </c>
      <c r="J5207" s="117">
        <v>2021</v>
      </c>
      <c r="K5207" s="139">
        <f t="shared" si="245"/>
        <v>5035414</v>
      </c>
    </row>
    <row r="5208" spans="2:11">
      <c r="B5208" s="137" t="s">
        <v>7235</v>
      </c>
      <c r="C5208" s="43" t="s">
        <v>695</v>
      </c>
      <c r="D5208" s="46">
        <v>290</v>
      </c>
      <c r="E5208" s="24">
        <v>546.10344827586209</v>
      </c>
      <c r="F5208" s="19">
        <f t="shared" si="243"/>
        <v>158370</v>
      </c>
      <c r="G5208" s="119">
        <v>2827.5</v>
      </c>
      <c r="H5208" s="26">
        <v>348.73669319186558</v>
      </c>
      <c r="I5208" s="115">
        <f t="shared" si="244"/>
        <v>986052.99999999988</v>
      </c>
      <c r="J5208" s="117">
        <v>2021</v>
      </c>
      <c r="K5208" s="139">
        <f t="shared" si="245"/>
        <v>1144423</v>
      </c>
    </row>
    <row r="5209" spans="2:11">
      <c r="B5209" s="137" t="s">
        <v>4155</v>
      </c>
      <c r="C5209" s="43" t="s">
        <v>3512</v>
      </c>
      <c r="D5209" s="46">
        <v>80</v>
      </c>
      <c r="E5209" s="24">
        <v>7010.0124999999998</v>
      </c>
      <c r="F5209" s="19">
        <f t="shared" si="243"/>
        <v>560801</v>
      </c>
      <c r="G5209" s="119">
        <v>724</v>
      </c>
      <c r="H5209" s="26">
        <v>831.5925414364641</v>
      </c>
      <c r="I5209" s="115">
        <f t="shared" si="244"/>
        <v>602073</v>
      </c>
      <c r="J5209" s="117">
        <v>2021</v>
      </c>
      <c r="K5209" s="139">
        <f t="shared" si="245"/>
        <v>1162874</v>
      </c>
    </row>
    <row r="5210" spans="2:11">
      <c r="B5210" s="137" t="s">
        <v>7236</v>
      </c>
      <c r="C5210" s="43" t="s">
        <v>680</v>
      </c>
      <c r="D5210" s="46">
        <v>220</v>
      </c>
      <c r="E5210" s="24">
        <v>13517.231818181817</v>
      </c>
      <c r="F5210" s="19">
        <f t="shared" si="243"/>
        <v>2973791</v>
      </c>
      <c r="G5210" s="119">
        <v>1991</v>
      </c>
      <c r="H5210" s="26">
        <v>978.86037167252641</v>
      </c>
      <c r="I5210" s="115">
        <f t="shared" si="244"/>
        <v>1948911</v>
      </c>
      <c r="J5210" s="117">
        <v>2021</v>
      </c>
      <c r="K5210" s="139">
        <f t="shared" si="245"/>
        <v>4922702</v>
      </c>
    </row>
    <row r="5211" spans="2:11">
      <c r="B5211" s="137" t="s">
        <v>7237</v>
      </c>
      <c r="C5211" s="43" t="s">
        <v>695</v>
      </c>
      <c r="D5211" s="46">
        <v>710</v>
      </c>
      <c r="E5211" s="24">
        <v>868.44366197183103</v>
      </c>
      <c r="F5211" s="19">
        <f t="shared" si="243"/>
        <v>616595</v>
      </c>
      <c r="G5211" s="119">
        <v>6922.5</v>
      </c>
      <c r="H5211" s="26">
        <v>165.26197183098591</v>
      </c>
      <c r="I5211" s="115">
        <f t="shared" si="244"/>
        <v>1144026</v>
      </c>
      <c r="J5211" s="117">
        <v>2021</v>
      </c>
      <c r="K5211" s="139">
        <f t="shared" si="245"/>
        <v>1760621</v>
      </c>
    </row>
    <row r="5212" spans="2:11">
      <c r="B5212" s="137" t="s">
        <v>7238</v>
      </c>
      <c r="C5212" s="43" t="s">
        <v>689</v>
      </c>
      <c r="D5212" s="46">
        <v>100</v>
      </c>
      <c r="E5212" s="24">
        <v>5964.59</v>
      </c>
      <c r="F5212" s="19">
        <f t="shared" si="243"/>
        <v>596459</v>
      </c>
      <c r="G5212" s="119">
        <v>1950</v>
      </c>
      <c r="H5212" s="26">
        <v>785.10512820512815</v>
      </c>
      <c r="I5212" s="115">
        <f t="shared" si="244"/>
        <v>1530955</v>
      </c>
      <c r="J5212" s="117">
        <v>2021</v>
      </c>
      <c r="K5212" s="139">
        <f t="shared" si="245"/>
        <v>2127414</v>
      </c>
    </row>
    <row r="5213" spans="2:11">
      <c r="B5213" s="137" t="s">
        <v>4156</v>
      </c>
      <c r="C5213" s="43" t="s">
        <v>3512</v>
      </c>
      <c r="D5213" s="46">
        <v>230</v>
      </c>
      <c r="E5213" s="24">
        <v>12776.108695652174</v>
      </c>
      <c r="F5213" s="19">
        <f t="shared" si="243"/>
        <v>2938505</v>
      </c>
      <c r="G5213" s="119">
        <v>4485</v>
      </c>
      <c r="H5213" s="26">
        <v>602.27670011148268</v>
      </c>
      <c r="I5213" s="115">
        <f t="shared" si="244"/>
        <v>2701211</v>
      </c>
      <c r="J5213" s="117">
        <v>2021</v>
      </c>
      <c r="K5213" s="139">
        <f t="shared" si="245"/>
        <v>5639716</v>
      </c>
    </row>
    <row r="5214" spans="2:11">
      <c r="B5214" s="137" t="s">
        <v>4157</v>
      </c>
      <c r="C5214" s="43" t="s">
        <v>3512</v>
      </c>
      <c r="D5214" s="46">
        <v>200</v>
      </c>
      <c r="E5214" s="24">
        <v>12776.105</v>
      </c>
      <c r="F5214" s="19">
        <f t="shared" si="243"/>
        <v>2555221</v>
      </c>
      <c r="G5214" s="119">
        <v>3900</v>
      </c>
      <c r="H5214" s="26">
        <v>602.27692307692303</v>
      </c>
      <c r="I5214" s="115">
        <f t="shared" si="244"/>
        <v>2348880</v>
      </c>
      <c r="J5214" s="117">
        <v>2021</v>
      </c>
      <c r="K5214" s="139">
        <f t="shared" si="245"/>
        <v>4904101</v>
      </c>
    </row>
    <row r="5215" spans="2:11">
      <c r="B5215" s="137" t="s">
        <v>4158</v>
      </c>
      <c r="C5215" s="43" t="s">
        <v>3512</v>
      </c>
      <c r="D5215" s="46">
        <v>200</v>
      </c>
      <c r="E5215" s="24">
        <v>12776.105</v>
      </c>
      <c r="F5215" s="19">
        <f t="shared" si="243"/>
        <v>2555221</v>
      </c>
      <c r="G5215" s="119">
        <v>3900</v>
      </c>
      <c r="H5215" s="26">
        <v>602.27692307692303</v>
      </c>
      <c r="I5215" s="115">
        <f t="shared" si="244"/>
        <v>2348880</v>
      </c>
      <c r="J5215" s="117">
        <v>2021</v>
      </c>
      <c r="K5215" s="139">
        <f t="shared" si="245"/>
        <v>4904101</v>
      </c>
    </row>
    <row r="5216" spans="2:11">
      <c r="B5216" s="137" t="s">
        <v>7239</v>
      </c>
      <c r="C5216" s="43" t="s">
        <v>742</v>
      </c>
      <c r="D5216" s="46">
        <v>180</v>
      </c>
      <c r="E5216" s="24">
        <v>42373.65</v>
      </c>
      <c r="F5216" s="19">
        <f t="shared" si="243"/>
        <v>7627257</v>
      </c>
      <c r="G5216" s="119">
        <v>3888</v>
      </c>
      <c r="H5216" s="26">
        <v>2713.0018004115227</v>
      </c>
      <c r="I5216" s="115">
        <f t="shared" si="244"/>
        <v>10548151</v>
      </c>
      <c r="J5216" s="117">
        <v>2021</v>
      </c>
      <c r="K5216" s="139">
        <f t="shared" si="245"/>
        <v>18175408</v>
      </c>
    </row>
    <row r="5217" spans="2:11">
      <c r="B5217" s="137" t="s">
        <v>7240</v>
      </c>
      <c r="C5217" s="43" t="s">
        <v>780</v>
      </c>
      <c r="D5217" s="46">
        <v>290</v>
      </c>
      <c r="E5217" s="24">
        <v>3993.1793103448276</v>
      </c>
      <c r="F5217" s="19">
        <f t="shared" si="243"/>
        <v>1158022</v>
      </c>
      <c r="G5217" s="119">
        <v>2827.5</v>
      </c>
      <c r="H5217" s="26">
        <v>1093.1653404067197</v>
      </c>
      <c r="I5217" s="115">
        <f t="shared" si="244"/>
        <v>3090925</v>
      </c>
      <c r="J5217" s="117">
        <v>2021</v>
      </c>
      <c r="K5217" s="139">
        <f t="shared" si="245"/>
        <v>4248947</v>
      </c>
    </row>
    <row r="5218" spans="2:11">
      <c r="B5218" s="137" t="s">
        <v>7241</v>
      </c>
      <c r="C5218" s="43" t="s">
        <v>780</v>
      </c>
      <c r="D5218" s="46">
        <v>570</v>
      </c>
      <c r="E5218" s="24">
        <v>4505.5192982456138</v>
      </c>
      <c r="F5218" s="19">
        <f t="shared" si="243"/>
        <v>2568146</v>
      </c>
      <c r="G5218" s="119">
        <v>5557.5</v>
      </c>
      <c r="H5218" s="26">
        <v>1025.0963562753036</v>
      </c>
      <c r="I5218" s="115">
        <f t="shared" si="244"/>
        <v>5696973</v>
      </c>
      <c r="J5218" s="117">
        <v>2021</v>
      </c>
      <c r="K5218" s="139">
        <f t="shared" si="245"/>
        <v>8265119</v>
      </c>
    </row>
    <row r="5219" spans="2:11">
      <c r="B5219" s="137" t="s">
        <v>7242</v>
      </c>
      <c r="C5219" s="43" t="s">
        <v>722</v>
      </c>
      <c r="D5219" s="46">
        <v>300</v>
      </c>
      <c r="E5219" s="24">
        <v>7560.8266666666668</v>
      </c>
      <c r="F5219" s="19">
        <f t="shared" si="243"/>
        <v>2268248</v>
      </c>
      <c r="G5219" s="119">
        <v>7170</v>
      </c>
      <c r="H5219" s="26">
        <v>1505.1952580195259</v>
      </c>
      <c r="I5219" s="115">
        <f t="shared" si="244"/>
        <v>10792250</v>
      </c>
      <c r="J5219" s="117">
        <v>2021</v>
      </c>
      <c r="K5219" s="139">
        <f t="shared" si="245"/>
        <v>13060498</v>
      </c>
    </row>
    <row r="5220" spans="2:11">
      <c r="B5220" s="137" t="s">
        <v>7243</v>
      </c>
      <c r="C5220" s="43" t="s">
        <v>722</v>
      </c>
      <c r="D5220" s="46">
        <v>450</v>
      </c>
      <c r="E5220" s="24">
        <v>7063.5377777777776</v>
      </c>
      <c r="F5220" s="19">
        <f t="shared" si="243"/>
        <v>3178592</v>
      </c>
      <c r="G5220" s="119">
        <v>10755</v>
      </c>
      <c r="H5220" s="26">
        <v>1070.2568107856812</v>
      </c>
      <c r="I5220" s="115">
        <f t="shared" si="244"/>
        <v>11510612.000000002</v>
      </c>
      <c r="J5220" s="117">
        <v>2021</v>
      </c>
      <c r="K5220" s="139">
        <f t="shared" si="245"/>
        <v>14689204</v>
      </c>
    </row>
    <row r="5221" spans="2:11">
      <c r="B5221" s="137" t="s">
        <v>7244</v>
      </c>
      <c r="C5221" s="43" t="s">
        <v>734</v>
      </c>
      <c r="D5221" s="46">
        <v>350</v>
      </c>
      <c r="E5221" s="24">
        <v>10395.879999999999</v>
      </c>
      <c r="F5221" s="19">
        <f t="shared" si="243"/>
        <v>3638557.9999999995</v>
      </c>
      <c r="G5221" s="119">
        <v>3412.5</v>
      </c>
      <c r="H5221" s="26">
        <v>1813.5419780219779</v>
      </c>
      <c r="I5221" s="115">
        <f t="shared" si="244"/>
        <v>6188712</v>
      </c>
      <c r="J5221" s="117">
        <v>2021</v>
      </c>
      <c r="K5221" s="139">
        <f t="shared" si="245"/>
        <v>9827270</v>
      </c>
    </row>
    <row r="5222" spans="2:11">
      <c r="B5222" s="137" t="s">
        <v>7245</v>
      </c>
      <c r="C5222" s="43" t="s">
        <v>686</v>
      </c>
      <c r="D5222" s="46">
        <v>330</v>
      </c>
      <c r="E5222" s="24">
        <v>14375.306060606061</v>
      </c>
      <c r="F5222" s="19">
        <f t="shared" si="243"/>
        <v>4743851</v>
      </c>
      <c r="G5222" s="119">
        <v>3217.5</v>
      </c>
      <c r="H5222" s="26">
        <v>1842.2293706293706</v>
      </c>
      <c r="I5222" s="115">
        <f t="shared" si="244"/>
        <v>5927373</v>
      </c>
      <c r="J5222" s="117">
        <v>2021</v>
      </c>
      <c r="K5222" s="139">
        <f t="shared" si="245"/>
        <v>10671224</v>
      </c>
    </row>
    <row r="5223" spans="2:11">
      <c r="B5223" s="137" t="s">
        <v>7246</v>
      </c>
      <c r="C5223" s="43" t="s">
        <v>722</v>
      </c>
      <c r="D5223" s="46">
        <v>500</v>
      </c>
      <c r="E5223" s="24">
        <v>11429.272000000001</v>
      </c>
      <c r="F5223" s="19">
        <f t="shared" si="243"/>
        <v>5714636</v>
      </c>
      <c r="G5223" s="119">
        <v>11950</v>
      </c>
      <c r="H5223" s="26">
        <v>316.41079497907953</v>
      </c>
      <c r="I5223" s="115">
        <f t="shared" si="244"/>
        <v>3781109.0000000005</v>
      </c>
      <c r="J5223" s="117">
        <v>2021</v>
      </c>
      <c r="K5223" s="139">
        <f t="shared" si="245"/>
        <v>9495745</v>
      </c>
    </row>
    <row r="5224" spans="2:11">
      <c r="B5224" s="137" t="s">
        <v>7247</v>
      </c>
      <c r="C5224" s="43" t="s">
        <v>692</v>
      </c>
      <c r="D5224" s="46">
        <v>100</v>
      </c>
      <c r="E5224" s="24">
        <v>12446.02</v>
      </c>
      <c r="F5224" s="19">
        <f t="shared" si="243"/>
        <v>1244602</v>
      </c>
      <c r="G5224" s="119">
        <v>1810</v>
      </c>
      <c r="H5224" s="26">
        <v>1142.071270718232</v>
      </c>
      <c r="I5224" s="115">
        <f t="shared" si="244"/>
        <v>2067148.9999999998</v>
      </c>
      <c r="J5224" s="117">
        <v>2021</v>
      </c>
      <c r="K5224" s="139">
        <f t="shared" si="245"/>
        <v>3311751</v>
      </c>
    </row>
    <row r="5225" spans="2:11">
      <c r="B5225" s="137" t="s">
        <v>7248</v>
      </c>
      <c r="C5225" s="43" t="s">
        <v>736</v>
      </c>
      <c r="D5225" s="46">
        <v>350</v>
      </c>
      <c r="E5225" s="24">
        <v>18489.705714285716</v>
      </c>
      <c r="F5225" s="19">
        <f t="shared" si="243"/>
        <v>6471397.0000000009</v>
      </c>
      <c r="G5225" s="119">
        <v>7560</v>
      </c>
      <c r="H5225" s="26">
        <v>330.48359788359789</v>
      </c>
      <c r="I5225" s="115">
        <f t="shared" si="244"/>
        <v>2498456</v>
      </c>
      <c r="J5225" s="117">
        <v>2021</v>
      </c>
      <c r="K5225" s="139">
        <f t="shared" si="245"/>
        <v>8969853</v>
      </c>
    </row>
    <row r="5226" spans="2:11">
      <c r="B5226" s="137" t="s">
        <v>7249</v>
      </c>
      <c r="C5226" s="43" t="s">
        <v>732</v>
      </c>
      <c r="D5226" s="46">
        <v>620</v>
      </c>
      <c r="E5226" s="24">
        <v>13890.785483870968</v>
      </c>
      <c r="F5226" s="19">
        <f t="shared" si="243"/>
        <v>8612287</v>
      </c>
      <c r="G5226" s="119">
        <v>14818</v>
      </c>
      <c r="H5226" s="26">
        <v>417.70866513699553</v>
      </c>
      <c r="I5226" s="115">
        <f t="shared" si="244"/>
        <v>6189607</v>
      </c>
      <c r="J5226" s="117">
        <v>2021</v>
      </c>
      <c r="K5226" s="139">
        <f t="shared" si="245"/>
        <v>14801894</v>
      </c>
    </row>
    <row r="5227" spans="2:11">
      <c r="B5227" s="137" t="s">
        <v>7250</v>
      </c>
      <c r="C5227" s="43" t="s">
        <v>734</v>
      </c>
      <c r="D5227" s="46">
        <v>370</v>
      </c>
      <c r="E5227" s="24">
        <v>8689.3135135135144</v>
      </c>
      <c r="F5227" s="19">
        <f t="shared" si="243"/>
        <v>3215046.0000000005</v>
      </c>
      <c r="G5227" s="119">
        <v>3607.5</v>
      </c>
      <c r="H5227" s="26">
        <v>804.89951489951488</v>
      </c>
      <c r="I5227" s="115">
        <f t="shared" si="244"/>
        <v>2903675</v>
      </c>
      <c r="J5227" s="117">
        <v>2021</v>
      </c>
      <c r="K5227" s="139">
        <f t="shared" si="245"/>
        <v>6118721</v>
      </c>
    </row>
    <row r="5228" spans="2:11">
      <c r="B5228" s="137" t="s">
        <v>7251</v>
      </c>
      <c r="C5228" s="43" t="s">
        <v>734</v>
      </c>
      <c r="D5228" s="46">
        <v>120</v>
      </c>
      <c r="E5228" s="24">
        <v>7531.9666666666662</v>
      </c>
      <c r="F5228" s="19">
        <f t="shared" si="243"/>
        <v>903836</v>
      </c>
      <c r="G5228" s="119">
        <v>2340</v>
      </c>
      <c r="H5228" s="26">
        <v>845.82136752136751</v>
      </c>
      <c r="I5228" s="115">
        <f t="shared" si="244"/>
        <v>1979222</v>
      </c>
      <c r="J5228" s="117">
        <v>2021</v>
      </c>
      <c r="K5228" s="139">
        <f t="shared" si="245"/>
        <v>2883058</v>
      </c>
    </row>
    <row r="5229" spans="2:11">
      <c r="B5229" s="137" t="s">
        <v>7252</v>
      </c>
      <c r="C5229" s="43" t="s">
        <v>736</v>
      </c>
      <c r="D5229" s="46">
        <v>290</v>
      </c>
      <c r="E5229" s="24">
        <v>10710.444827586207</v>
      </c>
      <c r="F5229" s="19">
        <f t="shared" si="243"/>
        <v>3106029</v>
      </c>
      <c r="G5229" s="119">
        <v>2624.5</v>
      </c>
      <c r="H5229" s="26">
        <v>1294.6241188797867</v>
      </c>
      <c r="I5229" s="115">
        <f t="shared" si="244"/>
        <v>3397741</v>
      </c>
      <c r="J5229" s="117">
        <v>2021</v>
      </c>
      <c r="K5229" s="139">
        <f t="shared" si="245"/>
        <v>6503770</v>
      </c>
    </row>
    <row r="5230" spans="2:11">
      <c r="B5230" s="137" t="s">
        <v>7253</v>
      </c>
      <c r="C5230" s="43" t="s">
        <v>736</v>
      </c>
      <c r="D5230" s="46">
        <v>450</v>
      </c>
      <c r="E5230" s="24">
        <v>10283.724444444444</v>
      </c>
      <c r="F5230" s="19">
        <f t="shared" si="243"/>
        <v>4627676</v>
      </c>
      <c r="G5230" s="119">
        <v>4072.5</v>
      </c>
      <c r="H5230" s="26">
        <v>1318.4277470841007</v>
      </c>
      <c r="I5230" s="115">
        <f t="shared" si="244"/>
        <v>5369297</v>
      </c>
      <c r="J5230" s="117">
        <v>2021</v>
      </c>
      <c r="K5230" s="139">
        <f t="shared" si="245"/>
        <v>9996973</v>
      </c>
    </row>
    <row r="5231" spans="2:11">
      <c r="B5231" s="137" t="s">
        <v>7254</v>
      </c>
      <c r="C5231" s="43" t="s">
        <v>736</v>
      </c>
      <c r="D5231" s="46">
        <v>230</v>
      </c>
      <c r="E5231" s="24">
        <v>16935.747826086958</v>
      </c>
      <c r="F5231" s="19">
        <f t="shared" si="243"/>
        <v>3895222</v>
      </c>
      <c r="G5231" s="119">
        <v>2081.5</v>
      </c>
      <c r="H5231" s="26">
        <v>1162.9930338698055</v>
      </c>
      <c r="I5231" s="115">
        <f t="shared" si="244"/>
        <v>2420770</v>
      </c>
      <c r="J5231" s="117">
        <v>2021</v>
      </c>
      <c r="K5231" s="139">
        <f t="shared" si="245"/>
        <v>6315992</v>
      </c>
    </row>
    <row r="5232" spans="2:11">
      <c r="B5232" s="137" t="s">
        <v>7255</v>
      </c>
      <c r="C5232" s="43" t="s">
        <v>736</v>
      </c>
      <c r="D5232" s="46">
        <v>110</v>
      </c>
      <c r="E5232" s="24">
        <v>4318.7818181818184</v>
      </c>
      <c r="F5232" s="19">
        <f t="shared" si="243"/>
        <v>475066</v>
      </c>
      <c r="G5232" s="119">
        <v>2376</v>
      </c>
      <c r="H5232" s="26">
        <v>694.75210437710439</v>
      </c>
      <c r="I5232" s="115">
        <f t="shared" si="244"/>
        <v>1650731</v>
      </c>
      <c r="J5232" s="117">
        <v>2021</v>
      </c>
      <c r="K5232" s="139">
        <f t="shared" si="245"/>
        <v>2125797</v>
      </c>
    </row>
    <row r="5233" spans="2:11">
      <c r="B5233" s="137" t="s">
        <v>7256</v>
      </c>
      <c r="C5233" s="43" t="s">
        <v>780</v>
      </c>
      <c r="D5233" s="46">
        <v>290</v>
      </c>
      <c r="E5233" s="24">
        <v>3993.1793103448276</v>
      </c>
      <c r="F5233" s="19">
        <f t="shared" si="243"/>
        <v>1158022</v>
      </c>
      <c r="G5233" s="119">
        <v>5655</v>
      </c>
      <c r="H5233" s="26">
        <v>546.58267020335984</v>
      </c>
      <c r="I5233" s="115">
        <f t="shared" si="244"/>
        <v>3090925</v>
      </c>
      <c r="J5233" s="117">
        <v>2021</v>
      </c>
      <c r="K5233" s="139">
        <f t="shared" si="245"/>
        <v>4248947</v>
      </c>
    </row>
    <row r="5234" spans="2:11">
      <c r="B5234" s="137" t="s">
        <v>7257</v>
      </c>
      <c r="C5234" s="43" t="s">
        <v>799</v>
      </c>
      <c r="D5234" s="46">
        <v>360</v>
      </c>
      <c r="E5234" s="24">
        <v>19811</v>
      </c>
      <c r="F5234" s="19">
        <f t="shared" si="243"/>
        <v>7131960</v>
      </c>
      <c r="G5234" s="119">
        <v>3510</v>
      </c>
      <c r="H5234" s="26">
        <v>704.33447293447296</v>
      </c>
      <c r="I5234" s="115">
        <f t="shared" si="244"/>
        <v>2472214</v>
      </c>
      <c r="J5234" s="117">
        <v>2021</v>
      </c>
      <c r="K5234" s="139">
        <f t="shared" si="245"/>
        <v>9604174</v>
      </c>
    </row>
    <row r="5235" spans="2:11">
      <c r="B5235" s="137" t="s">
        <v>7258</v>
      </c>
      <c r="C5235" s="43" t="s">
        <v>734</v>
      </c>
      <c r="D5235" s="46">
        <v>170</v>
      </c>
      <c r="E5235" s="24">
        <v>14981.711764705882</v>
      </c>
      <c r="F5235" s="19">
        <f t="shared" si="243"/>
        <v>2546891</v>
      </c>
      <c r="G5235" s="119">
        <v>3315</v>
      </c>
      <c r="H5235" s="26">
        <v>352.87209653092003</v>
      </c>
      <c r="I5235" s="115">
        <f t="shared" si="244"/>
        <v>1169771</v>
      </c>
      <c r="J5235" s="117">
        <v>2021</v>
      </c>
      <c r="K5235" s="139">
        <f t="shared" si="245"/>
        <v>3716662</v>
      </c>
    </row>
    <row r="5236" spans="2:11">
      <c r="B5236" s="137" t="s">
        <v>7259</v>
      </c>
      <c r="C5236" s="43" t="s">
        <v>936</v>
      </c>
      <c r="D5236" s="46">
        <v>290</v>
      </c>
      <c r="E5236" s="24">
        <v>15495.63448275862</v>
      </c>
      <c r="F5236" s="19">
        <f t="shared" si="243"/>
        <v>4493734</v>
      </c>
      <c r="G5236" s="119">
        <v>2827.5</v>
      </c>
      <c r="H5236" s="26">
        <v>963.72166224580019</v>
      </c>
      <c r="I5236" s="115">
        <f t="shared" si="244"/>
        <v>2724923</v>
      </c>
      <c r="J5236" s="117">
        <v>2021</v>
      </c>
      <c r="K5236" s="139">
        <f t="shared" si="245"/>
        <v>7218657</v>
      </c>
    </row>
    <row r="5237" spans="2:11">
      <c r="B5237" s="137" t="s">
        <v>7260</v>
      </c>
      <c r="C5237" s="43" t="s">
        <v>783</v>
      </c>
      <c r="D5237" s="46">
        <v>270</v>
      </c>
      <c r="E5237" s="24">
        <v>12731.585185185186</v>
      </c>
      <c r="F5237" s="19">
        <f t="shared" si="243"/>
        <v>3437528</v>
      </c>
      <c r="G5237" s="119">
        <v>2632.5</v>
      </c>
      <c r="H5237" s="26">
        <v>262.58993352326684</v>
      </c>
      <c r="I5237" s="115">
        <f t="shared" si="244"/>
        <v>691268</v>
      </c>
      <c r="J5237" s="117">
        <v>2021</v>
      </c>
      <c r="K5237" s="139">
        <f t="shared" si="245"/>
        <v>4128796</v>
      </c>
    </row>
    <row r="5238" spans="2:11">
      <c r="B5238" s="137" t="s">
        <v>7261</v>
      </c>
      <c r="C5238" s="43" t="s">
        <v>783</v>
      </c>
      <c r="D5238" s="46">
        <v>230</v>
      </c>
      <c r="E5238" s="24">
        <v>5963.8434782608692</v>
      </c>
      <c r="F5238" s="19">
        <f t="shared" si="243"/>
        <v>1371684</v>
      </c>
      <c r="G5238" s="119">
        <v>2242.5</v>
      </c>
      <c r="H5238" s="26">
        <v>335.74626532887402</v>
      </c>
      <c r="I5238" s="115">
        <f t="shared" si="244"/>
        <v>752911</v>
      </c>
      <c r="J5238" s="117">
        <v>2021</v>
      </c>
      <c r="K5238" s="139">
        <f t="shared" si="245"/>
        <v>2124595</v>
      </c>
    </row>
    <row r="5239" spans="2:11">
      <c r="B5239" s="137" t="s">
        <v>7262</v>
      </c>
      <c r="C5239" s="43" t="s">
        <v>789</v>
      </c>
      <c r="D5239" s="46">
        <v>320</v>
      </c>
      <c r="E5239" s="24">
        <v>7373.2843750000002</v>
      </c>
      <c r="F5239" s="19">
        <f t="shared" si="243"/>
        <v>2359451</v>
      </c>
      <c r="G5239" s="119">
        <v>3120</v>
      </c>
      <c r="H5239" s="26">
        <v>201.3153846153846</v>
      </c>
      <c r="I5239" s="115">
        <f t="shared" si="244"/>
        <v>628104</v>
      </c>
      <c r="J5239" s="117">
        <v>2021</v>
      </c>
      <c r="K5239" s="139">
        <f t="shared" si="245"/>
        <v>2987555</v>
      </c>
    </row>
    <row r="5240" spans="2:11">
      <c r="B5240" s="137" t="s">
        <v>7263</v>
      </c>
      <c r="C5240" s="43" t="s">
        <v>789</v>
      </c>
      <c r="D5240" s="46">
        <v>620</v>
      </c>
      <c r="E5240" s="24">
        <v>7284.2612903225809</v>
      </c>
      <c r="F5240" s="19">
        <f t="shared" si="243"/>
        <v>4516242</v>
      </c>
      <c r="G5240" s="119">
        <v>6045</v>
      </c>
      <c r="H5240" s="26">
        <v>540.89528535980151</v>
      </c>
      <c r="I5240" s="115">
        <f t="shared" si="244"/>
        <v>3269712</v>
      </c>
      <c r="J5240" s="117">
        <v>2021</v>
      </c>
      <c r="K5240" s="139">
        <f t="shared" si="245"/>
        <v>7785954</v>
      </c>
    </row>
    <row r="5241" spans="2:11">
      <c r="B5241" s="137" t="s">
        <v>7264</v>
      </c>
      <c r="C5241" s="43" t="s">
        <v>768</v>
      </c>
      <c r="D5241" s="46">
        <v>280</v>
      </c>
      <c r="E5241" s="24">
        <v>4515.5714285714284</v>
      </c>
      <c r="F5241" s="19">
        <f t="shared" si="243"/>
        <v>1264360</v>
      </c>
      <c r="G5241" s="119">
        <v>2730</v>
      </c>
      <c r="H5241" s="26">
        <v>1016.6135531135532</v>
      </c>
      <c r="I5241" s="115">
        <f t="shared" si="244"/>
        <v>2775355</v>
      </c>
      <c r="J5241" s="117">
        <v>2021</v>
      </c>
      <c r="K5241" s="139">
        <f t="shared" si="245"/>
        <v>4039715</v>
      </c>
    </row>
    <row r="5242" spans="2:11">
      <c r="B5242" s="137" t="s">
        <v>7265</v>
      </c>
      <c r="C5242" s="43" t="s">
        <v>780</v>
      </c>
      <c r="D5242" s="46">
        <v>380</v>
      </c>
      <c r="E5242" s="24">
        <v>2506.2789473684211</v>
      </c>
      <c r="F5242" s="19">
        <f t="shared" si="243"/>
        <v>952386</v>
      </c>
      <c r="G5242" s="119">
        <v>3705</v>
      </c>
      <c r="H5242" s="26">
        <v>1108.7865047233468</v>
      </c>
      <c r="I5242" s="115">
        <f t="shared" si="244"/>
        <v>4108053.9999999995</v>
      </c>
      <c r="J5242" s="117">
        <v>2021</v>
      </c>
      <c r="K5242" s="139">
        <f t="shared" si="245"/>
        <v>5060440</v>
      </c>
    </row>
    <row r="5243" spans="2:11">
      <c r="B5243" s="137" t="s">
        <v>7266</v>
      </c>
      <c r="C5243" s="43" t="s">
        <v>789</v>
      </c>
      <c r="D5243" s="46">
        <v>280</v>
      </c>
      <c r="E5243" s="24">
        <v>11955.924999999999</v>
      </c>
      <c r="F5243" s="19">
        <f t="shared" si="243"/>
        <v>3347659</v>
      </c>
      <c r="G5243" s="119">
        <v>2730</v>
      </c>
      <c r="H5243" s="26">
        <v>859.45164835164837</v>
      </c>
      <c r="I5243" s="115">
        <f t="shared" si="244"/>
        <v>2346303</v>
      </c>
      <c r="J5243" s="117">
        <v>2021</v>
      </c>
      <c r="K5243" s="139">
        <f t="shared" si="245"/>
        <v>5693962</v>
      </c>
    </row>
    <row r="5244" spans="2:11">
      <c r="B5244" s="137" t="s">
        <v>7267</v>
      </c>
      <c r="C5244" s="43" t="s">
        <v>780</v>
      </c>
      <c r="D5244" s="46">
        <v>570</v>
      </c>
      <c r="E5244" s="24">
        <v>4505.5192982456138</v>
      </c>
      <c r="F5244" s="19">
        <f t="shared" si="243"/>
        <v>2568146</v>
      </c>
      <c r="G5244" s="119">
        <v>5557.5</v>
      </c>
      <c r="H5244" s="26">
        <v>1025.0963562753036</v>
      </c>
      <c r="I5244" s="115">
        <f t="shared" si="244"/>
        <v>5696973</v>
      </c>
      <c r="J5244" s="117">
        <v>2021</v>
      </c>
      <c r="K5244" s="139">
        <f t="shared" si="245"/>
        <v>8265119</v>
      </c>
    </row>
    <row r="5245" spans="2:11">
      <c r="B5245" s="137" t="s">
        <v>7268</v>
      </c>
      <c r="C5245" s="43" t="s">
        <v>722</v>
      </c>
      <c r="D5245" s="46">
        <v>180</v>
      </c>
      <c r="E5245" s="24">
        <v>2287.0722222222221</v>
      </c>
      <c r="F5245" s="19">
        <f t="shared" si="243"/>
        <v>411673</v>
      </c>
      <c r="G5245" s="119">
        <v>4302</v>
      </c>
      <c r="H5245" s="26">
        <v>600.1696885169689</v>
      </c>
      <c r="I5245" s="115">
        <f t="shared" si="244"/>
        <v>2581930</v>
      </c>
      <c r="J5245" s="117">
        <v>2021</v>
      </c>
      <c r="K5245" s="139">
        <f t="shared" si="245"/>
        <v>2993603</v>
      </c>
    </row>
    <row r="5246" spans="2:11">
      <c r="B5246" s="137" t="s">
        <v>7269</v>
      </c>
      <c r="C5246" s="43" t="s">
        <v>722</v>
      </c>
      <c r="D5246" s="46">
        <v>120</v>
      </c>
      <c r="E5246" s="24">
        <v>2410.375</v>
      </c>
      <c r="F5246" s="19">
        <f t="shared" si="243"/>
        <v>289245</v>
      </c>
      <c r="G5246" s="119">
        <v>2340</v>
      </c>
      <c r="H5246" s="26">
        <v>362.99059829059831</v>
      </c>
      <c r="I5246" s="115">
        <f t="shared" si="244"/>
        <v>849398</v>
      </c>
      <c r="J5246" s="117">
        <v>2021</v>
      </c>
      <c r="K5246" s="139">
        <f t="shared" si="245"/>
        <v>1138643</v>
      </c>
    </row>
    <row r="5247" spans="2:11">
      <c r="B5247" s="137" t="s">
        <v>7270</v>
      </c>
      <c r="C5247" s="43" t="s">
        <v>825</v>
      </c>
      <c r="D5247" s="46">
        <v>350</v>
      </c>
      <c r="E5247" s="24">
        <v>10023.614285714286</v>
      </c>
      <c r="F5247" s="19">
        <f t="shared" si="243"/>
        <v>3508265</v>
      </c>
      <c r="G5247" s="119">
        <v>3412.5</v>
      </c>
      <c r="H5247" s="26">
        <v>396.03897435897437</v>
      </c>
      <c r="I5247" s="115">
        <f t="shared" si="244"/>
        <v>1351483</v>
      </c>
      <c r="J5247" s="117">
        <v>2021</v>
      </c>
      <c r="K5247" s="139">
        <f t="shared" si="245"/>
        <v>4859748</v>
      </c>
    </row>
    <row r="5248" spans="2:11">
      <c r="B5248" s="137" t="s">
        <v>7271</v>
      </c>
      <c r="C5248" s="43" t="s">
        <v>805</v>
      </c>
      <c r="D5248" s="46">
        <v>60</v>
      </c>
      <c r="E5248" s="24">
        <v>4251.8833333333332</v>
      </c>
      <c r="F5248" s="19">
        <f t="shared" si="243"/>
        <v>255113</v>
      </c>
      <c r="G5248" s="119">
        <v>585</v>
      </c>
      <c r="H5248" s="26">
        <v>1419.5008547008547</v>
      </c>
      <c r="I5248" s="115">
        <f t="shared" si="244"/>
        <v>830408</v>
      </c>
      <c r="J5248" s="117">
        <v>2021</v>
      </c>
      <c r="K5248" s="139">
        <f t="shared" si="245"/>
        <v>1085521</v>
      </c>
    </row>
    <row r="5249" spans="2:11">
      <c r="B5249" s="137" t="s">
        <v>7272</v>
      </c>
      <c r="C5249" s="43" t="s">
        <v>689</v>
      </c>
      <c r="D5249" s="46">
        <v>80</v>
      </c>
      <c r="E5249" s="24">
        <v>125771.33749999999</v>
      </c>
      <c r="F5249" s="19">
        <f t="shared" si="243"/>
        <v>10061707</v>
      </c>
      <c r="G5249" s="119">
        <v>780</v>
      </c>
      <c r="H5249" s="26">
        <v>16544.217948717949</v>
      </c>
      <c r="I5249" s="115">
        <f t="shared" si="244"/>
        <v>12904490</v>
      </c>
      <c r="J5249" s="117">
        <v>2021</v>
      </c>
      <c r="K5249" s="139">
        <f t="shared" si="245"/>
        <v>22966197</v>
      </c>
    </row>
    <row r="5250" spans="2:11">
      <c r="B5250" s="137" t="s">
        <v>7273</v>
      </c>
      <c r="C5250" s="43" t="s">
        <v>805</v>
      </c>
      <c r="D5250" s="46">
        <v>60</v>
      </c>
      <c r="E5250" s="24">
        <v>6530.8666666666668</v>
      </c>
      <c r="F5250" s="19">
        <f t="shared" si="243"/>
        <v>391852</v>
      </c>
      <c r="G5250" s="119">
        <v>585</v>
      </c>
      <c r="H5250" s="26">
        <v>2931.5384615384614</v>
      </c>
      <c r="I5250" s="115">
        <f t="shared" si="244"/>
        <v>1714950</v>
      </c>
      <c r="J5250" s="117">
        <v>2021</v>
      </c>
      <c r="K5250" s="139">
        <f t="shared" si="245"/>
        <v>2106802</v>
      </c>
    </row>
    <row r="5251" spans="2:11">
      <c r="B5251" s="137" t="s">
        <v>7274</v>
      </c>
      <c r="C5251" s="43" t="s">
        <v>722</v>
      </c>
      <c r="D5251" s="46">
        <v>100</v>
      </c>
      <c r="E5251" s="24">
        <v>17088.66</v>
      </c>
      <c r="F5251" s="19">
        <f t="shared" si="243"/>
        <v>1708866</v>
      </c>
      <c r="G5251" s="119">
        <v>2390</v>
      </c>
      <c r="H5251" s="26">
        <v>1675.7677824267782</v>
      </c>
      <c r="I5251" s="115">
        <f t="shared" si="244"/>
        <v>4005085</v>
      </c>
      <c r="J5251" s="117">
        <v>2021</v>
      </c>
      <c r="K5251" s="139">
        <f t="shared" si="245"/>
        <v>5713951</v>
      </c>
    </row>
    <row r="5252" spans="2:11">
      <c r="B5252" s="137" t="s">
        <v>7275</v>
      </c>
      <c r="C5252" s="43" t="s">
        <v>722</v>
      </c>
      <c r="D5252" s="46">
        <v>50</v>
      </c>
      <c r="E5252" s="24">
        <v>18438.78</v>
      </c>
      <c r="F5252" s="19">
        <f t="shared" si="243"/>
        <v>921939</v>
      </c>
      <c r="G5252" s="119">
        <v>1195</v>
      </c>
      <c r="H5252" s="26">
        <v>1107.1539748953976</v>
      </c>
      <c r="I5252" s="115">
        <f t="shared" si="244"/>
        <v>1323049.0000000002</v>
      </c>
      <c r="J5252" s="117">
        <v>2021</v>
      </c>
      <c r="K5252" s="139">
        <f t="shared" si="245"/>
        <v>2244988</v>
      </c>
    </row>
    <row r="5253" spans="2:11">
      <c r="B5253" s="137" t="s">
        <v>7276</v>
      </c>
      <c r="C5253" s="43" t="s">
        <v>1812</v>
      </c>
      <c r="D5253" s="46">
        <v>160</v>
      </c>
      <c r="E5253" s="24">
        <v>2759.1187500000001</v>
      </c>
      <c r="F5253" s="19">
        <f t="shared" si="243"/>
        <v>441459</v>
      </c>
      <c r="G5253" s="119">
        <v>3120</v>
      </c>
      <c r="H5253" s="26">
        <v>424.71923076923076</v>
      </c>
      <c r="I5253" s="115">
        <f t="shared" si="244"/>
        <v>1325124</v>
      </c>
      <c r="J5253" s="117">
        <v>2021</v>
      </c>
      <c r="K5253" s="139">
        <f t="shared" si="245"/>
        <v>1766583</v>
      </c>
    </row>
    <row r="5254" spans="2:11">
      <c r="B5254" s="137" t="s">
        <v>4159</v>
      </c>
      <c r="C5254" s="43" t="s">
        <v>3512</v>
      </c>
      <c r="D5254" s="46">
        <v>230</v>
      </c>
      <c r="E5254" s="24">
        <v>8068.260869565217</v>
      </c>
      <c r="F5254" s="19">
        <f t="shared" si="243"/>
        <v>1855700</v>
      </c>
      <c r="G5254" s="119">
        <v>2243</v>
      </c>
      <c r="H5254" s="26">
        <v>770.37137761925987</v>
      </c>
      <c r="I5254" s="115">
        <f t="shared" si="244"/>
        <v>1727943</v>
      </c>
      <c r="J5254" s="117">
        <v>2021</v>
      </c>
      <c r="K5254" s="139">
        <f t="shared" si="245"/>
        <v>3583643</v>
      </c>
    </row>
    <row r="5255" spans="2:11">
      <c r="B5255" s="137" t="s">
        <v>7277</v>
      </c>
      <c r="C5255" s="43" t="s">
        <v>3512</v>
      </c>
      <c r="D5255" s="46">
        <v>160</v>
      </c>
      <c r="E5255" s="24">
        <v>16883.712500000001</v>
      </c>
      <c r="F5255" s="19">
        <f t="shared" si="243"/>
        <v>2701394</v>
      </c>
      <c r="G5255" s="119">
        <v>3120</v>
      </c>
      <c r="H5255" s="26">
        <v>0</v>
      </c>
      <c r="I5255" s="115">
        <f t="shared" si="244"/>
        <v>0</v>
      </c>
      <c r="J5255" s="117">
        <v>2021</v>
      </c>
      <c r="K5255" s="139">
        <f t="shared" si="245"/>
        <v>2701394</v>
      </c>
    </row>
    <row r="5256" spans="2:11">
      <c r="B5256" s="137" t="s">
        <v>7278</v>
      </c>
      <c r="C5256" s="43" t="s">
        <v>1010</v>
      </c>
      <c r="D5256" s="46">
        <v>260</v>
      </c>
      <c r="E5256" s="24">
        <v>11089.607692307693</v>
      </c>
      <c r="F5256" s="19">
        <f t="shared" si="243"/>
        <v>2883298</v>
      </c>
      <c r="G5256" s="119">
        <v>2535</v>
      </c>
      <c r="H5256" s="26">
        <v>826.00512820512824</v>
      </c>
      <c r="I5256" s="115">
        <f t="shared" si="244"/>
        <v>2093923</v>
      </c>
      <c r="J5256" s="117">
        <v>2021</v>
      </c>
      <c r="K5256" s="139">
        <f t="shared" si="245"/>
        <v>4977221</v>
      </c>
    </row>
    <row r="5257" spans="2:11">
      <c r="B5257" s="137" t="s">
        <v>7279</v>
      </c>
      <c r="C5257" s="43" t="s">
        <v>734</v>
      </c>
      <c r="D5257" s="46">
        <v>100</v>
      </c>
      <c r="E5257" s="24">
        <v>37021.01</v>
      </c>
      <c r="F5257" s="19">
        <f t="shared" si="243"/>
        <v>3702101</v>
      </c>
      <c r="G5257" s="119">
        <v>1950</v>
      </c>
      <c r="H5257" s="26">
        <v>964.43897435897441</v>
      </c>
      <c r="I5257" s="115">
        <f t="shared" si="244"/>
        <v>1880656</v>
      </c>
      <c r="J5257" s="117">
        <v>2021</v>
      </c>
      <c r="K5257" s="139">
        <f t="shared" si="245"/>
        <v>5582757</v>
      </c>
    </row>
    <row r="5258" spans="2:11">
      <c r="B5258" s="137" t="s">
        <v>7280</v>
      </c>
      <c r="C5258" s="43" t="s">
        <v>734</v>
      </c>
      <c r="D5258" s="46">
        <v>170</v>
      </c>
      <c r="E5258" s="24">
        <v>14981.711764705882</v>
      </c>
      <c r="F5258" s="19">
        <f t="shared" si="243"/>
        <v>2546891</v>
      </c>
      <c r="G5258" s="119">
        <v>3315</v>
      </c>
      <c r="H5258" s="26">
        <v>352.87209653092003</v>
      </c>
      <c r="I5258" s="115">
        <f t="shared" si="244"/>
        <v>1169771</v>
      </c>
      <c r="J5258" s="117">
        <v>2021</v>
      </c>
      <c r="K5258" s="139">
        <f t="shared" si="245"/>
        <v>3716662</v>
      </c>
    </row>
    <row r="5259" spans="2:11">
      <c r="B5259" s="137" t="s">
        <v>7281</v>
      </c>
      <c r="C5259" s="43" t="s">
        <v>926</v>
      </c>
      <c r="D5259" s="46">
        <v>450</v>
      </c>
      <c r="E5259" s="24">
        <v>10187.931111111111</v>
      </c>
      <c r="F5259" s="19">
        <f t="shared" si="243"/>
        <v>4584569</v>
      </c>
      <c r="G5259" s="119">
        <v>4072.5</v>
      </c>
      <c r="H5259" s="26">
        <v>902.23449969306319</v>
      </c>
      <c r="I5259" s="115">
        <f t="shared" si="244"/>
        <v>3674350</v>
      </c>
      <c r="J5259" s="117">
        <v>2021</v>
      </c>
      <c r="K5259" s="139">
        <f t="shared" si="245"/>
        <v>8258919</v>
      </c>
    </row>
    <row r="5260" spans="2:11">
      <c r="B5260" s="137" t="s">
        <v>7282</v>
      </c>
      <c r="C5260" s="43" t="s">
        <v>1010</v>
      </c>
      <c r="D5260" s="46">
        <v>200</v>
      </c>
      <c r="E5260" s="24">
        <v>8709.2749999999996</v>
      </c>
      <c r="F5260" s="19">
        <f t="shared" ref="F5260:F5323" si="246">IFERROR(D5260*E5260,0)</f>
        <v>1741855</v>
      </c>
      <c r="G5260" s="119">
        <v>1950</v>
      </c>
      <c r="H5260" s="26">
        <v>756.46564102564105</v>
      </c>
      <c r="I5260" s="115">
        <f t="shared" ref="I5260:I5323" si="247">IFERROR(G5260*H5260,"")</f>
        <v>1475108</v>
      </c>
      <c r="J5260" s="117">
        <v>2021</v>
      </c>
      <c r="K5260" s="139">
        <f t="shared" ref="K5260:K5323" si="248">IFERROR(ROUND((F5260+I5260),0),0)</f>
        <v>3216963</v>
      </c>
    </row>
    <row r="5261" spans="2:11">
      <c r="B5261" s="137" t="s">
        <v>7283</v>
      </c>
      <c r="C5261" s="43" t="s">
        <v>926</v>
      </c>
      <c r="D5261" s="46">
        <v>370</v>
      </c>
      <c r="E5261" s="24">
        <v>16640.902702702704</v>
      </c>
      <c r="F5261" s="19">
        <f t="shared" si="246"/>
        <v>6157134.0000000009</v>
      </c>
      <c r="G5261" s="119">
        <v>3348.5</v>
      </c>
      <c r="H5261" s="26">
        <v>1583.2719127967746</v>
      </c>
      <c r="I5261" s="115">
        <f t="shared" si="247"/>
        <v>5301586</v>
      </c>
      <c r="J5261" s="117">
        <v>2021</v>
      </c>
      <c r="K5261" s="139">
        <f t="shared" si="248"/>
        <v>11458720</v>
      </c>
    </row>
    <row r="5262" spans="2:11">
      <c r="B5262" s="137" t="s">
        <v>7284</v>
      </c>
      <c r="C5262" s="43" t="s">
        <v>1010</v>
      </c>
      <c r="D5262" s="46">
        <v>190</v>
      </c>
      <c r="E5262" s="24">
        <v>14621.457894736843</v>
      </c>
      <c r="F5262" s="19">
        <f t="shared" si="246"/>
        <v>2778077</v>
      </c>
      <c r="G5262" s="119">
        <v>1852.5</v>
      </c>
      <c r="H5262" s="26">
        <v>748.73252361673417</v>
      </c>
      <c r="I5262" s="115">
        <f t="shared" si="247"/>
        <v>1387027</v>
      </c>
      <c r="J5262" s="117">
        <v>2021</v>
      </c>
      <c r="K5262" s="139">
        <f t="shared" si="248"/>
        <v>4165104</v>
      </c>
    </row>
    <row r="5263" spans="2:11">
      <c r="B5263" s="137" t="s">
        <v>7285</v>
      </c>
      <c r="C5263" s="43" t="s">
        <v>1015</v>
      </c>
      <c r="D5263" s="46">
        <v>290</v>
      </c>
      <c r="E5263" s="24">
        <v>21381.479310344828</v>
      </c>
      <c r="F5263" s="19">
        <f t="shared" si="246"/>
        <v>6200629</v>
      </c>
      <c r="G5263" s="119">
        <v>2827.5</v>
      </c>
      <c r="H5263" s="26">
        <v>1116.4279398762158</v>
      </c>
      <c r="I5263" s="115">
        <f t="shared" si="247"/>
        <v>3156700</v>
      </c>
      <c r="J5263" s="117">
        <v>2021</v>
      </c>
      <c r="K5263" s="139">
        <f t="shared" si="248"/>
        <v>9357329</v>
      </c>
    </row>
    <row r="5264" spans="2:11">
      <c r="B5264" s="137" t="s">
        <v>7286</v>
      </c>
      <c r="C5264" s="43" t="s">
        <v>1015</v>
      </c>
      <c r="D5264" s="46">
        <v>240</v>
      </c>
      <c r="E5264" s="24">
        <v>24845.762500000001</v>
      </c>
      <c r="F5264" s="19">
        <f t="shared" si="246"/>
        <v>5962983</v>
      </c>
      <c r="G5264" s="119">
        <v>2340</v>
      </c>
      <c r="H5264" s="26">
        <v>1471.6431623931624</v>
      </c>
      <c r="I5264" s="115">
        <f t="shared" si="247"/>
        <v>3443645</v>
      </c>
      <c r="J5264" s="117">
        <v>2021</v>
      </c>
      <c r="K5264" s="139">
        <f t="shared" si="248"/>
        <v>9406628</v>
      </c>
    </row>
    <row r="5265" spans="2:11">
      <c r="B5265" s="137" t="s">
        <v>7287</v>
      </c>
      <c r="C5265" s="43" t="s">
        <v>1010</v>
      </c>
      <c r="D5265" s="46">
        <v>220</v>
      </c>
      <c r="E5265" s="24">
        <v>10012.895454545454</v>
      </c>
      <c r="F5265" s="19">
        <f t="shared" si="246"/>
        <v>2202837</v>
      </c>
      <c r="G5265" s="119">
        <v>2145</v>
      </c>
      <c r="H5265" s="26">
        <v>868.84568764568769</v>
      </c>
      <c r="I5265" s="115">
        <f t="shared" si="247"/>
        <v>1863674</v>
      </c>
      <c r="J5265" s="117">
        <v>2021</v>
      </c>
      <c r="K5265" s="139">
        <f t="shared" si="248"/>
        <v>4066511</v>
      </c>
    </row>
    <row r="5266" spans="2:11">
      <c r="B5266" s="137" t="s">
        <v>7288</v>
      </c>
      <c r="C5266" s="43" t="s">
        <v>926</v>
      </c>
      <c r="D5266" s="46">
        <v>330</v>
      </c>
      <c r="E5266" s="24">
        <v>25108.709090909091</v>
      </c>
      <c r="F5266" s="19">
        <f t="shared" si="246"/>
        <v>8285874</v>
      </c>
      <c r="G5266" s="119">
        <v>2986.5</v>
      </c>
      <c r="H5266" s="26">
        <v>884.40348233718396</v>
      </c>
      <c r="I5266" s="115">
        <f t="shared" si="247"/>
        <v>2641271</v>
      </c>
      <c r="J5266" s="117">
        <v>2021</v>
      </c>
      <c r="K5266" s="139">
        <f t="shared" si="248"/>
        <v>10927145</v>
      </c>
    </row>
    <row r="5267" spans="2:11">
      <c r="B5267" s="137" t="s">
        <v>7289</v>
      </c>
      <c r="C5267" s="43" t="s">
        <v>913</v>
      </c>
      <c r="D5267" s="46">
        <v>370</v>
      </c>
      <c r="E5267" s="24">
        <v>3753.2918918918917</v>
      </c>
      <c r="F5267" s="19">
        <f t="shared" si="246"/>
        <v>1388718</v>
      </c>
      <c r="G5267" s="119">
        <v>3607.5</v>
      </c>
      <c r="H5267" s="26">
        <v>644.67858627858629</v>
      </c>
      <c r="I5267" s="115">
        <f t="shared" si="247"/>
        <v>2325678</v>
      </c>
      <c r="J5267" s="117">
        <v>2021</v>
      </c>
      <c r="K5267" s="139">
        <f t="shared" si="248"/>
        <v>3714396</v>
      </c>
    </row>
    <row r="5268" spans="2:11">
      <c r="B5268" s="137" t="s">
        <v>7290</v>
      </c>
      <c r="C5268" s="43" t="s">
        <v>1015</v>
      </c>
      <c r="D5268" s="46">
        <v>80</v>
      </c>
      <c r="E5268" s="24">
        <v>18194.05</v>
      </c>
      <c r="F5268" s="19">
        <f t="shared" si="246"/>
        <v>1455524</v>
      </c>
      <c r="G5268" s="119">
        <v>780</v>
      </c>
      <c r="H5268" s="26">
        <v>2411.4243589743592</v>
      </c>
      <c r="I5268" s="115">
        <f t="shared" si="247"/>
        <v>1880911.0000000002</v>
      </c>
      <c r="J5268" s="117">
        <v>2021</v>
      </c>
      <c r="K5268" s="139">
        <f t="shared" si="248"/>
        <v>3336435</v>
      </c>
    </row>
    <row r="5269" spans="2:11">
      <c r="B5269" s="137" t="s">
        <v>7291</v>
      </c>
      <c r="C5269" s="43" t="s">
        <v>926</v>
      </c>
      <c r="D5269" s="46">
        <v>250</v>
      </c>
      <c r="E5269" s="24">
        <v>40353.756000000001</v>
      </c>
      <c r="F5269" s="19">
        <f t="shared" si="246"/>
        <v>10088439</v>
      </c>
      <c r="G5269" s="119">
        <v>2262.5</v>
      </c>
      <c r="H5269" s="26">
        <v>2014.4022099447513</v>
      </c>
      <c r="I5269" s="115">
        <f t="shared" si="247"/>
        <v>4557585</v>
      </c>
      <c r="J5269" s="117">
        <v>2021</v>
      </c>
      <c r="K5269" s="139">
        <f t="shared" si="248"/>
        <v>14646024</v>
      </c>
    </row>
    <row r="5270" spans="2:11">
      <c r="B5270" s="137" t="s">
        <v>7292</v>
      </c>
      <c r="C5270" s="43" t="s">
        <v>1020</v>
      </c>
      <c r="D5270" s="46">
        <v>370</v>
      </c>
      <c r="E5270" s="24">
        <v>12557.232432432433</v>
      </c>
      <c r="F5270" s="19">
        <f t="shared" si="246"/>
        <v>4646176</v>
      </c>
      <c r="G5270" s="119">
        <v>3607.5</v>
      </c>
      <c r="H5270" s="26">
        <v>1362.5444213444214</v>
      </c>
      <c r="I5270" s="115">
        <f t="shared" si="247"/>
        <v>4915379</v>
      </c>
      <c r="J5270" s="117">
        <v>2021</v>
      </c>
      <c r="K5270" s="139">
        <f t="shared" si="248"/>
        <v>9561555</v>
      </c>
    </row>
    <row r="5271" spans="2:11">
      <c r="B5271" s="137" t="s">
        <v>7293</v>
      </c>
      <c r="C5271" s="43" t="s">
        <v>1015</v>
      </c>
      <c r="D5271" s="46">
        <v>210</v>
      </c>
      <c r="E5271" s="24">
        <v>25777.642857142859</v>
      </c>
      <c r="F5271" s="19">
        <f t="shared" si="246"/>
        <v>5413305</v>
      </c>
      <c r="G5271" s="119">
        <v>2047.5</v>
      </c>
      <c r="H5271" s="26">
        <v>1687.052503052503</v>
      </c>
      <c r="I5271" s="115">
        <f t="shared" si="247"/>
        <v>3454240</v>
      </c>
      <c r="J5271" s="117">
        <v>2021</v>
      </c>
      <c r="K5271" s="139">
        <f t="shared" si="248"/>
        <v>8867545</v>
      </c>
    </row>
    <row r="5272" spans="2:11">
      <c r="B5272" s="137" t="s">
        <v>7294</v>
      </c>
      <c r="C5272" s="43" t="s">
        <v>1015</v>
      </c>
      <c r="D5272" s="46">
        <v>350</v>
      </c>
      <c r="E5272" s="24">
        <v>10223.64</v>
      </c>
      <c r="F5272" s="19">
        <f t="shared" si="246"/>
        <v>3578274</v>
      </c>
      <c r="G5272" s="119">
        <v>3412.5</v>
      </c>
      <c r="H5272" s="26">
        <v>1029.1915018315019</v>
      </c>
      <c r="I5272" s="115">
        <f t="shared" si="247"/>
        <v>3512116.0000000005</v>
      </c>
      <c r="J5272" s="117">
        <v>2021</v>
      </c>
      <c r="K5272" s="139">
        <f t="shared" si="248"/>
        <v>7090390</v>
      </c>
    </row>
    <row r="5273" spans="2:11">
      <c r="B5273" s="137" t="s">
        <v>7295</v>
      </c>
      <c r="C5273" s="43" t="s">
        <v>1020</v>
      </c>
      <c r="D5273" s="46">
        <v>170</v>
      </c>
      <c r="E5273" s="24">
        <v>17654.805882352943</v>
      </c>
      <c r="F5273" s="19">
        <f t="shared" si="246"/>
        <v>3001317.0000000005</v>
      </c>
      <c r="G5273" s="119">
        <v>1657.5</v>
      </c>
      <c r="H5273" s="26">
        <v>1677.9010558069381</v>
      </c>
      <c r="I5273" s="115">
        <f t="shared" si="247"/>
        <v>2781121</v>
      </c>
      <c r="J5273" s="117">
        <v>2021</v>
      </c>
      <c r="K5273" s="139">
        <f t="shared" si="248"/>
        <v>5782438</v>
      </c>
    </row>
    <row r="5274" spans="2:11">
      <c r="B5274" s="137" t="s">
        <v>7296</v>
      </c>
      <c r="C5274" s="43" t="s">
        <v>926</v>
      </c>
      <c r="D5274" s="46">
        <v>310</v>
      </c>
      <c r="E5274" s="24">
        <v>17668.629032258064</v>
      </c>
      <c r="F5274" s="19">
        <f t="shared" si="246"/>
        <v>5477275</v>
      </c>
      <c r="G5274" s="119">
        <v>2805.5</v>
      </c>
      <c r="H5274" s="26">
        <v>1172.7235786847264</v>
      </c>
      <c r="I5274" s="115">
        <f t="shared" si="247"/>
        <v>3290076</v>
      </c>
      <c r="J5274" s="117">
        <v>2021</v>
      </c>
      <c r="K5274" s="139">
        <f t="shared" si="248"/>
        <v>8767351</v>
      </c>
    </row>
    <row r="5275" spans="2:11">
      <c r="B5275" s="137" t="s">
        <v>7297</v>
      </c>
      <c r="C5275" s="43" t="s">
        <v>926</v>
      </c>
      <c r="D5275" s="46">
        <v>250</v>
      </c>
      <c r="E5275" s="24">
        <v>40353.756000000001</v>
      </c>
      <c r="F5275" s="19">
        <f t="shared" si="246"/>
        <v>10088439</v>
      </c>
      <c r="G5275" s="119">
        <v>2262.5</v>
      </c>
      <c r="H5275" s="26">
        <v>2014.4022099447513</v>
      </c>
      <c r="I5275" s="115">
        <f t="shared" si="247"/>
        <v>4557585</v>
      </c>
      <c r="J5275" s="117">
        <v>2021</v>
      </c>
      <c r="K5275" s="139">
        <f t="shared" si="248"/>
        <v>14646024</v>
      </c>
    </row>
    <row r="5276" spans="2:11">
      <c r="B5276" s="137" t="s">
        <v>7298</v>
      </c>
      <c r="C5276" s="43" t="s">
        <v>1020</v>
      </c>
      <c r="D5276" s="46">
        <v>170</v>
      </c>
      <c r="E5276" s="24">
        <v>17654.805882352943</v>
      </c>
      <c r="F5276" s="19">
        <f t="shared" si="246"/>
        <v>3001317.0000000005</v>
      </c>
      <c r="G5276" s="119">
        <v>1657.5</v>
      </c>
      <c r="H5276" s="26">
        <v>1677.9010558069381</v>
      </c>
      <c r="I5276" s="115">
        <f t="shared" si="247"/>
        <v>2781121</v>
      </c>
      <c r="J5276" s="117">
        <v>2021</v>
      </c>
      <c r="K5276" s="139">
        <f t="shared" si="248"/>
        <v>5782438</v>
      </c>
    </row>
    <row r="5277" spans="2:11">
      <c r="B5277" s="137" t="s">
        <v>7299</v>
      </c>
      <c r="C5277" s="43" t="s">
        <v>913</v>
      </c>
      <c r="D5277" s="46">
        <v>310</v>
      </c>
      <c r="E5277" s="24">
        <v>13899.564516129032</v>
      </c>
      <c r="F5277" s="19">
        <f t="shared" si="246"/>
        <v>4308865</v>
      </c>
      <c r="G5277" s="119">
        <v>3022.5</v>
      </c>
      <c r="H5277" s="26">
        <v>1077.7899090157155</v>
      </c>
      <c r="I5277" s="115">
        <f t="shared" si="247"/>
        <v>3257620</v>
      </c>
      <c r="J5277" s="117">
        <v>2021</v>
      </c>
      <c r="K5277" s="139">
        <f t="shared" si="248"/>
        <v>7566485</v>
      </c>
    </row>
    <row r="5278" spans="2:11">
      <c r="B5278" s="137" t="s">
        <v>7300</v>
      </c>
      <c r="C5278" s="43" t="s">
        <v>936</v>
      </c>
      <c r="D5278" s="46">
        <v>340</v>
      </c>
      <c r="E5278" s="24">
        <v>10098.861764705882</v>
      </c>
      <c r="F5278" s="19">
        <f t="shared" si="246"/>
        <v>3433613</v>
      </c>
      <c r="G5278" s="119">
        <v>3315</v>
      </c>
      <c r="H5278" s="26">
        <v>831.11040723981898</v>
      </c>
      <c r="I5278" s="115">
        <f t="shared" si="247"/>
        <v>2755131</v>
      </c>
      <c r="J5278" s="117">
        <v>2021</v>
      </c>
      <c r="K5278" s="139">
        <f t="shared" si="248"/>
        <v>6188744</v>
      </c>
    </row>
    <row r="5279" spans="2:11">
      <c r="B5279" s="137" t="s">
        <v>7301</v>
      </c>
      <c r="C5279" s="43" t="s">
        <v>913</v>
      </c>
      <c r="D5279" s="46">
        <v>260</v>
      </c>
      <c r="E5279" s="24">
        <v>8079.0384615384619</v>
      </c>
      <c r="F5279" s="19">
        <f t="shared" si="246"/>
        <v>2100550</v>
      </c>
      <c r="G5279" s="119">
        <v>2535</v>
      </c>
      <c r="H5279" s="26">
        <v>1001.5471400394478</v>
      </c>
      <c r="I5279" s="115">
        <f t="shared" si="247"/>
        <v>2538922</v>
      </c>
      <c r="J5279" s="117">
        <v>2021</v>
      </c>
      <c r="K5279" s="139">
        <f t="shared" si="248"/>
        <v>4639472</v>
      </c>
    </row>
    <row r="5280" spans="2:11">
      <c r="B5280" s="137" t="s">
        <v>7302</v>
      </c>
      <c r="C5280" s="43" t="s">
        <v>936</v>
      </c>
      <c r="D5280" s="46">
        <v>180</v>
      </c>
      <c r="E5280" s="24">
        <v>11632.344444444445</v>
      </c>
      <c r="F5280" s="19">
        <f t="shared" si="246"/>
        <v>2093822</v>
      </c>
      <c r="G5280" s="119">
        <v>1755</v>
      </c>
      <c r="H5280" s="26">
        <v>1083.1572649572649</v>
      </c>
      <c r="I5280" s="115">
        <f t="shared" si="247"/>
        <v>1900941</v>
      </c>
      <c r="J5280" s="117">
        <v>2021</v>
      </c>
      <c r="K5280" s="139">
        <f t="shared" si="248"/>
        <v>3994763</v>
      </c>
    </row>
    <row r="5281" spans="2:11">
      <c r="B5281" s="137" t="s">
        <v>7303</v>
      </c>
      <c r="C5281" s="43" t="s">
        <v>936</v>
      </c>
      <c r="D5281" s="46">
        <v>300</v>
      </c>
      <c r="E5281" s="24">
        <v>8034.7433333333329</v>
      </c>
      <c r="F5281" s="19">
        <f t="shared" si="246"/>
        <v>2410423</v>
      </c>
      <c r="G5281" s="119">
        <v>2925</v>
      </c>
      <c r="H5281" s="26">
        <v>869.36</v>
      </c>
      <c r="I5281" s="115">
        <f t="shared" si="247"/>
        <v>2542878</v>
      </c>
      <c r="J5281" s="117">
        <v>2021</v>
      </c>
      <c r="K5281" s="139">
        <f t="shared" si="248"/>
        <v>4953301</v>
      </c>
    </row>
    <row r="5282" spans="2:11">
      <c r="B5282" s="137" t="s">
        <v>7304</v>
      </c>
      <c r="C5282" s="43" t="s">
        <v>1000</v>
      </c>
      <c r="D5282" s="46">
        <v>250</v>
      </c>
      <c r="E5282" s="24">
        <v>17612.491999999998</v>
      </c>
      <c r="F5282" s="19">
        <f t="shared" si="246"/>
        <v>4403123</v>
      </c>
      <c r="G5282" s="119">
        <v>2437.5</v>
      </c>
      <c r="H5282" s="26">
        <v>1026.2354871794871</v>
      </c>
      <c r="I5282" s="115">
        <f t="shared" si="247"/>
        <v>2501449</v>
      </c>
      <c r="J5282" s="117">
        <v>2021</v>
      </c>
      <c r="K5282" s="139">
        <f t="shared" si="248"/>
        <v>6904572</v>
      </c>
    </row>
    <row r="5283" spans="2:11">
      <c r="B5283" s="137" t="s">
        <v>7305</v>
      </c>
      <c r="C5283" s="43" t="s">
        <v>936</v>
      </c>
      <c r="D5283" s="46">
        <v>290</v>
      </c>
      <c r="E5283" s="24">
        <v>15495.63448275862</v>
      </c>
      <c r="F5283" s="19">
        <f t="shared" si="246"/>
        <v>4493734</v>
      </c>
      <c r="G5283" s="119">
        <v>2827.5</v>
      </c>
      <c r="H5283" s="26">
        <v>963.72166224580019</v>
      </c>
      <c r="I5283" s="115">
        <f t="shared" si="247"/>
        <v>2724923</v>
      </c>
      <c r="J5283" s="117">
        <v>2021</v>
      </c>
      <c r="K5283" s="139">
        <f t="shared" si="248"/>
        <v>7218657</v>
      </c>
    </row>
    <row r="5284" spans="2:11">
      <c r="B5284" s="137" t="s">
        <v>7306</v>
      </c>
      <c r="C5284" s="43" t="s">
        <v>1045</v>
      </c>
      <c r="D5284" s="46">
        <v>230</v>
      </c>
      <c r="E5284" s="24">
        <v>14184.491304347826</v>
      </c>
      <c r="F5284" s="19">
        <f t="shared" si="246"/>
        <v>3262433</v>
      </c>
      <c r="G5284" s="119">
        <v>2242.5</v>
      </c>
      <c r="H5284" s="26">
        <v>1398.6724637681159</v>
      </c>
      <c r="I5284" s="115">
        <f t="shared" si="247"/>
        <v>3136523</v>
      </c>
      <c r="J5284" s="117">
        <v>2021</v>
      </c>
      <c r="K5284" s="139">
        <f t="shared" si="248"/>
        <v>6398956</v>
      </c>
    </row>
    <row r="5285" spans="2:11">
      <c r="B5285" s="137" t="s">
        <v>7307</v>
      </c>
      <c r="C5285" s="43" t="s">
        <v>1015</v>
      </c>
      <c r="D5285" s="46">
        <v>180</v>
      </c>
      <c r="E5285" s="24">
        <v>9390.072222222223</v>
      </c>
      <c r="F5285" s="19">
        <f t="shared" si="246"/>
        <v>1690213.0000000002</v>
      </c>
      <c r="G5285" s="119">
        <v>1755</v>
      </c>
      <c r="H5285" s="26">
        <v>1124.0581196581197</v>
      </c>
      <c r="I5285" s="115">
        <f t="shared" si="247"/>
        <v>1972722</v>
      </c>
      <c r="J5285" s="117">
        <v>2021</v>
      </c>
      <c r="K5285" s="139">
        <f t="shared" si="248"/>
        <v>3662935</v>
      </c>
    </row>
    <row r="5286" spans="2:11">
      <c r="B5286" s="137" t="s">
        <v>7308</v>
      </c>
      <c r="C5286" s="43" t="s">
        <v>2693</v>
      </c>
      <c r="D5286" s="46">
        <v>410</v>
      </c>
      <c r="E5286" s="24">
        <v>7438.0048780487805</v>
      </c>
      <c r="F5286" s="19">
        <f t="shared" si="246"/>
        <v>3049582</v>
      </c>
      <c r="G5286" s="119">
        <v>3997.5</v>
      </c>
      <c r="H5286" s="26">
        <v>1173.4201375859911</v>
      </c>
      <c r="I5286" s="115">
        <f t="shared" si="247"/>
        <v>4690747</v>
      </c>
      <c r="J5286" s="117">
        <v>2021</v>
      </c>
      <c r="K5286" s="139">
        <f t="shared" si="248"/>
        <v>7740329</v>
      </c>
    </row>
    <row r="5287" spans="2:11">
      <c r="B5287" s="137" t="s">
        <v>7309</v>
      </c>
      <c r="C5287" s="43" t="s">
        <v>1051</v>
      </c>
      <c r="D5287" s="46">
        <v>300</v>
      </c>
      <c r="E5287" s="24">
        <v>7373.6966666666667</v>
      </c>
      <c r="F5287" s="19">
        <f t="shared" si="246"/>
        <v>2212109</v>
      </c>
      <c r="G5287" s="119">
        <v>2925</v>
      </c>
      <c r="H5287" s="26">
        <v>1731.4899145299146</v>
      </c>
      <c r="I5287" s="115">
        <f t="shared" si="247"/>
        <v>5064608</v>
      </c>
      <c r="J5287" s="117">
        <v>2021</v>
      </c>
      <c r="K5287" s="139">
        <f t="shared" si="248"/>
        <v>7276717</v>
      </c>
    </row>
    <row r="5288" spans="2:11">
      <c r="B5288" s="137" t="s">
        <v>4160</v>
      </c>
      <c r="C5288" s="43" t="s">
        <v>3512</v>
      </c>
      <c r="D5288" s="46">
        <v>120</v>
      </c>
      <c r="E5288" s="24">
        <v>8068.2666666666664</v>
      </c>
      <c r="F5288" s="19">
        <f t="shared" si="246"/>
        <v>968192</v>
      </c>
      <c r="G5288" s="119">
        <v>1170</v>
      </c>
      <c r="H5288" s="26">
        <v>770.54273504273499</v>
      </c>
      <c r="I5288" s="115">
        <f t="shared" si="247"/>
        <v>901534.99999999988</v>
      </c>
      <c r="J5288" s="117">
        <v>2021</v>
      </c>
      <c r="K5288" s="139">
        <f t="shared" si="248"/>
        <v>1869727</v>
      </c>
    </row>
    <row r="5289" spans="2:11">
      <c r="B5289" s="137" t="s">
        <v>7310</v>
      </c>
      <c r="C5289" s="43" t="s">
        <v>732</v>
      </c>
      <c r="D5289" s="46">
        <v>180</v>
      </c>
      <c r="E5289" s="24">
        <v>5755.9888888888891</v>
      </c>
      <c r="F5289" s="19">
        <f t="shared" si="246"/>
        <v>1036078</v>
      </c>
      <c r="G5289" s="119">
        <v>4302</v>
      </c>
      <c r="H5289" s="26">
        <v>385.25058112505809</v>
      </c>
      <c r="I5289" s="115">
        <f t="shared" si="247"/>
        <v>1657348</v>
      </c>
      <c r="J5289" s="117">
        <v>2021</v>
      </c>
      <c r="K5289" s="139">
        <f t="shared" si="248"/>
        <v>2693426</v>
      </c>
    </row>
    <row r="5290" spans="2:11">
      <c r="B5290" s="137" t="s">
        <v>7311</v>
      </c>
      <c r="C5290" s="43" t="s">
        <v>732</v>
      </c>
      <c r="D5290" s="46">
        <v>250</v>
      </c>
      <c r="E5290" s="24">
        <v>5114.6719999999996</v>
      </c>
      <c r="F5290" s="19">
        <f t="shared" si="246"/>
        <v>1278668</v>
      </c>
      <c r="G5290" s="119">
        <v>5975</v>
      </c>
      <c r="H5290" s="26">
        <v>354.40619246861922</v>
      </c>
      <c r="I5290" s="115">
        <f t="shared" si="247"/>
        <v>2117577</v>
      </c>
      <c r="J5290" s="117">
        <v>2021</v>
      </c>
      <c r="K5290" s="139">
        <f t="shared" si="248"/>
        <v>3396245</v>
      </c>
    </row>
    <row r="5291" spans="2:11">
      <c r="B5291" s="137" t="s">
        <v>7312</v>
      </c>
      <c r="C5291" s="43" t="s">
        <v>726</v>
      </c>
      <c r="D5291" s="46">
        <v>100</v>
      </c>
      <c r="E5291" s="24">
        <v>13129.62</v>
      </c>
      <c r="F5291" s="19">
        <f t="shared" si="246"/>
        <v>1312962</v>
      </c>
      <c r="G5291" s="119">
        <v>975</v>
      </c>
      <c r="H5291" s="26">
        <v>1183.0174358974359</v>
      </c>
      <c r="I5291" s="115">
        <f t="shared" si="247"/>
        <v>1153442</v>
      </c>
      <c r="J5291" s="117">
        <v>2021</v>
      </c>
      <c r="K5291" s="139">
        <f t="shared" si="248"/>
        <v>2466404</v>
      </c>
    </row>
    <row r="5292" spans="2:11">
      <c r="B5292" s="137" t="s">
        <v>7313</v>
      </c>
      <c r="C5292" s="43" t="s">
        <v>732</v>
      </c>
      <c r="D5292" s="46">
        <v>200</v>
      </c>
      <c r="E5292" s="24">
        <v>8002.8050000000003</v>
      </c>
      <c r="F5292" s="19">
        <f t="shared" si="246"/>
        <v>1600561</v>
      </c>
      <c r="G5292" s="119">
        <v>4780</v>
      </c>
      <c r="H5292" s="26">
        <v>414.41736401673643</v>
      </c>
      <c r="I5292" s="115">
        <f t="shared" si="247"/>
        <v>1980915.0000000002</v>
      </c>
      <c r="J5292" s="117">
        <v>2021</v>
      </c>
      <c r="K5292" s="139">
        <f t="shared" si="248"/>
        <v>3581476</v>
      </c>
    </row>
    <row r="5293" spans="2:11">
      <c r="B5293" s="137" t="s">
        <v>7314</v>
      </c>
      <c r="C5293" s="43" t="s">
        <v>744</v>
      </c>
      <c r="D5293" s="46">
        <v>470</v>
      </c>
      <c r="E5293" s="24">
        <v>11567.365957446809</v>
      </c>
      <c r="F5293" s="19">
        <f t="shared" si="246"/>
        <v>5436662</v>
      </c>
      <c r="G5293" s="119">
        <v>4582.5</v>
      </c>
      <c r="H5293" s="26">
        <v>762.68412438625205</v>
      </c>
      <c r="I5293" s="115">
        <f t="shared" si="247"/>
        <v>3495000</v>
      </c>
      <c r="J5293" s="117">
        <v>2021</v>
      </c>
      <c r="K5293" s="139">
        <f t="shared" si="248"/>
        <v>8931662</v>
      </c>
    </row>
    <row r="5294" spans="2:11">
      <c r="B5294" s="137" t="s">
        <v>7315</v>
      </c>
      <c r="C5294" s="43" t="s">
        <v>732</v>
      </c>
      <c r="D5294" s="46">
        <v>620</v>
      </c>
      <c r="E5294" s="24">
        <v>13890.785483870968</v>
      </c>
      <c r="F5294" s="19">
        <f t="shared" si="246"/>
        <v>8612287</v>
      </c>
      <c r="G5294" s="119">
        <v>14818</v>
      </c>
      <c r="H5294" s="26">
        <v>417.70866513699553</v>
      </c>
      <c r="I5294" s="115">
        <f t="shared" si="247"/>
        <v>6189607</v>
      </c>
      <c r="J5294" s="117">
        <v>2021</v>
      </c>
      <c r="K5294" s="139">
        <f t="shared" si="248"/>
        <v>14801894</v>
      </c>
    </row>
    <row r="5295" spans="2:11">
      <c r="B5295" s="137" t="s">
        <v>7316</v>
      </c>
      <c r="C5295" s="43" t="s">
        <v>744</v>
      </c>
      <c r="D5295" s="46">
        <v>490</v>
      </c>
      <c r="E5295" s="24">
        <v>7952.5755102040812</v>
      </c>
      <c r="F5295" s="19">
        <f t="shared" si="246"/>
        <v>3896762</v>
      </c>
      <c r="G5295" s="119">
        <v>4777.5</v>
      </c>
      <c r="H5295" s="26">
        <v>774.07012035583466</v>
      </c>
      <c r="I5295" s="115">
        <f t="shared" si="247"/>
        <v>3698120</v>
      </c>
      <c r="J5295" s="117">
        <v>2021</v>
      </c>
      <c r="K5295" s="139">
        <f t="shared" si="248"/>
        <v>7594882</v>
      </c>
    </row>
    <row r="5296" spans="2:11">
      <c r="B5296" s="137" t="s">
        <v>7317</v>
      </c>
      <c r="C5296" s="43" t="s">
        <v>2693</v>
      </c>
      <c r="D5296" s="46">
        <v>410</v>
      </c>
      <c r="E5296" s="24">
        <v>7438.0048780487805</v>
      </c>
      <c r="F5296" s="19">
        <f t="shared" si="246"/>
        <v>3049582</v>
      </c>
      <c r="G5296" s="119">
        <v>3997.5</v>
      </c>
      <c r="H5296" s="26">
        <v>1173.4201375859911</v>
      </c>
      <c r="I5296" s="115">
        <f t="shared" si="247"/>
        <v>4690747</v>
      </c>
      <c r="J5296" s="117">
        <v>2021</v>
      </c>
      <c r="K5296" s="139">
        <f t="shared" si="248"/>
        <v>7740329</v>
      </c>
    </row>
    <row r="5297" spans="2:11">
      <c r="B5297" s="137" t="s">
        <v>7318</v>
      </c>
      <c r="C5297" s="43" t="s">
        <v>936</v>
      </c>
      <c r="D5297" s="46">
        <v>350</v>
      </c>
      <c r="E5297" s="24">
        <v>3799.9457142857141</v>
      </c>
      <c r="F5297" s="19">
        <f t="shared" si="246"/>
        <v>1329981</v>
      </c>
      <c r="G5297" s="119">
        <v>3412.5</v>
      </c>
      <c r="H5297" s="26">
        <v>689.95663003663003</v>
      </c>
      <c r="I5297" s="115">
        <f t="shared" si="247"/>
        <v>2354477</v>
      </c>
      <c r="J5297" s="117">
        <v>2021</v>
      </c>
      <c r="K5297" s="139">
        <f t="shared" si="248"/>
        <v>3684458</v>
      </c>
    </row>
    <row r="5298" spans="2:11">
      <c r="B5298" s="137" t="s">
        <v>7319</v>
      </c>
      <c r="C5298" s="43" t="s">
        <v>888</v>
      </c>
      <c r="D5298" s="46">
        <v>330</v>
      </c>
      <c r="E5298" s="24">
        <v>21155.669696969697</v>
      </c>
      <c r="F5298" s="19">
        <f t="shared" si="246"/>
        <v>6981371</v>
      </c>
      <c r="G5298" s="119">
        <v>10692</v>
      </c>
      <c r="H5298" s="26">
        <v>311.06490834268612</v>
      </c>
      <c r="I5298" s="115">
        <f t="shared" si="247"/>
        <v>3325906</v>
      </c>
      <c r="J5298" s="117">
        <v>2021</v>
      </c>
      <c r="K5298" s="139">
        <f t="shared" si="248"/>
        <v>10307277</v>
      </c>
    </row>
    <row r="5299" spans="2:11">
      <c r="B5299" s="137" t="s">
        <v>7320</v>
      </c>
      <c r="C5299" s="43" t="s">
        <v>900</v>
      </c>
      <c r="D5299" s="46">
        <v>210</v>
      </c>
      <c r="E5299" s="24">
        <v>8493.3666666666668</v>
      </c>
      <c r="F5299" s="19">
        <f t="shared" si="246"/>
        <v>1783607</v>
      </c>
      <c r="G5299" s="119">
        <v>2047.5</v>
      </c>
      <c r="H5299" s="26">
        <v>831.9316239316239</v>
      </c>
      <c r="I5299" s="115">
        <f t="shared" si="247"/>
        <v>1703380</v>
      </c>
      <c r="J5299" s="117">
        <v>2021</v>
      </c>
      <c r="K5299" s="139">
        <f t="shared" si="248"/>
        <v>3486987</v>
      </c>
    </row>
    <row r="5300" spans="2:11">
      <c r="B5300" s="137" t="s">
        <v>7321</v>
      </c>
      <c r="C5300" s="43" t="s">
        <v>1333</v>
      </c>
      <c r="D5300" s="46">
        <v>650</v>
      </c>
      <c r="E5300" s="24">
        <v>11767.66923076923</v>
      </c>
      <c r="F5300" s="19">
        <f t="shared" si="246"/>
        <v>7648985</v>
      </c>
      <c r="G5300" s="119">
        <v>14040</v>
      </c>
      <c r="H5300" s="26">
        <v>543.63397435897434</v>
      </c>
      <c r="I5300" s="115">
        <f t="shared" si="247"/>
        <v>7632621</v>
      </c>
      <c r="J5300" s="117">
        <v>2021</v>
      </c>
      <c r="K5300" s="139">
        <f t="shared" si="248"/>
        <v>15281606</v>
      </c>
    </row>
    <row r="5301" spans="2:11">
      <c r="B5301" s="137" t="s">
        <v>7322</v>
      </c>
      <c r="C5301" s="43" t="s">
        <v>1698</v>
      </c>
      <c r="D5301" s="46">
        <v>440</v>
      </c>
      <c r="E5301" s="24">
        <v>7376.022727272727</v>
      </c>
      <c r="F5301" s="19">
        <f t="shared" si="246"/>
        <v>3245450</v>
      </c>
      <c r="G5301" s="119">
        <v>14256</v>
      </c>
      <c r="H5301" s="26">
        <v>1500.3186026936028</v>
      </c>
      <c r="I5301" s="115">
        <f t="shared" si="247"/>
        <v>21388542</v>
      </c>
      <c r="J5301" s="117">
        <v>2021</v>
      </c>
      <c r="K5301" s="139">
        <f t="shared" si="248"/>
        <v>24633992</v>
      </c>
    </row>
    <row r="5302" spans="2:11">
      <c r="B5302" s="137" t="s">
        <v>7323</v>
      </c>
      <c r="C5302" s="43" t="s">
        <v>3512</v>
      </c>
      <c r="D5302" s="46">
        <v>290</v>
      </c>
      <c r="E5302" s="24">
        <v>13071.379310344828</v>
      </c>
      <c r="F5302" s="19">
        <f t="shared" si="246"/>
        <v>3790700</v>
      </c>
      <c r="G5302" s="119">
        <v>6264</v>
      </c>
      <c r="H5302" s="26">
        <v>0</v>
      </c>
      <c r="I5302" s="115">
        <f t="shared" si="247"/>
        <v>0</v>
      </c>
      <c r="J5302" s="117">
        <v>2021</v>
      </c>
      <c r="K5302" s="139">
        <f t="shared" si="248"/>
        <v>3790700</v>
      </c>
    </row>
    <row r="5303" spans="2:11">
      <c r="B5303" s="137" t="s">
        <v>7324</v>
      </c>
      <c r="C5303" s="43" t="s">
        <v>2694</v>
      </c>
      <c r="D5303" s="46">
        <v>200</v>
      </c>
      <c r="E5303" s="24">
        <v>16707.044999999998</v>
      </c>
      <c r="F5303" s="19">
        <f t="shared" si="246"/>
        <v>3341408.9999999995</v>
      </c>
      <c r="G5303" s="119">
        <v>4780</v>
      </c>
      <c r="H5303" s="26">
        <v>918.18368200836824</v>
      </c>
      <c r="I5303" s="115">
        <f t="shared" si="247"/>
        <v>4388918</v>
      </c>
      <c r="J5303" s="117">
        <v>2021</v>
      </c>
      <c r="K5303" s="139">
        <f t="shared" si="248"/>
        <v>7730327</v>
      </c>
    </row>
    <row r="5304" spans="2:11">
      <c r="B5304" s="137" t="s">
        <v>7325</v>
      </c>
      <c r="C5304" s="43" t="s">
        <v>1698</v>
      </c>
      <c r="D5304" s="46">
        <v>470</v>
      </c>
      <c r="E5304" s="24">
        <v>6792.9148936170213</v>
      </c>
      <c r="F5304" s="19">
        <f t="shared" si="246"/>
        <v>3192670</v>
      </c>
      <c r="G5304" s="119">
        <v>15228</v>
      </c>
      <c r="H5304" s="26">
        <v>445.08983451536642</v>
      </c>
      <c r="I5304" s="115">
        <f t="shared" si="247"/>
        <v>6777828</v>
      </c>
      <c r="J5304" s="117">
        <v>2021</v>
      </c>
      <c r="K5304" s="139">
        <f t="shared" si="248"/>
        <v>9970498</v>
      </c>
    </row>
    <row r="5305" spans="2:11">
      <c r="B5305" s="137" t="s">
        <v>7326</v>
      </c>
      <c r="C5305" s="43" t="s">
        <v>3512</v>
      </c>
      <c r="D5305" s="46">
        <v>290</v>
      </c>
      <c r="E5305" s="24">
        <v>13071.379310344828</v>
      </c>
      <c r="F5305" s="19">
        <f t="shared" si="246"/>
        <v>3790700</v>
      </c>
      <c r="G5305" s="119">
        <v>6264</v>
      </c>
      <c r="H5305" s="26">
        <v>0</v>
      </c>
      <c r="I5305" s="115">
        <f t="shared" si="247"/>
        <v>0</v>
      </c>
      <c r="J5305" s="117">
        <v>2021</v>
      </c>
      <c r="K5305" s="139">
        <f t="shared" si="248"/>
        <v>3790700</v>
      </c>
    </row>
    <row r="5306" spans="2:11">
      <c r="B5306" s="137" t="s">
        <v>7327</v>
      </c>
      <c r="C5306" s="43" t="s">
        <v>1280</v>
      </c>
      <c r="D5306" s="46">
        <v>50</v>
      </c>
      <c r="E5306" s="24">
        <v>7516.06</v>
      </c>
      <c r="F5306" s="19">
        <f t="shared" si="246"/>
        <v>375803</v>
      </c>
      <c r="G5306" s="119">
        <v>487.5</v>
      </c>
      <c r="H5306" s="26">
        <v>4832.6748717948722</v>
      </c>
      <c r="I5306" s="115">
        <f t="shared" si="247"/>
        <v>2355929</v>
      </c>
      <c r="J5306" s="117">
        <v>2021</v>
      </c>
      <c r="K5306" s="139">
        <f t="shared" si="248"/>
        <v>2731732</v>
      </c>
    </row>
    <row r="5307" spans="2:11">
      <c r="B5307" s="137" t="s">
        <v>7328</v>
      </c>
      <c r="C5307" s="43" t="s">
        <v>1284</v>
      </c>
      <c r="D5307" s="46">
        <v>120</v>
      </c>
      <c r="E5307" s="24">
        <v>6575.3583333333336</v>
      </c>
      <c r="F5307" s="19">
        <f t="shared" si="246"/>
        <v>789043</v>
      </c>
      <c r="G5307" s="119">
        <v>1086</v>
      </c>
      <c r="H5307" s="26">
        <v>2357.6565377532229</v>
      </c>
      <c r="I5307" s="115">
        <f t="shared" si="247"/>
        <v>2560415</v>
      </c>
      <c r="J5307" s="117">
        <v>2021</v>
      </c>
      <c r="K5307" s="139">
        <f t="shared" si="248"/>
        <v>3349458</v>
      </c>
    </row>
    <row r="5308" spans="2:11">
      <c r="B5308" s="137" t="s">
        <v>10148</v>
      </c>
      <c r="C5308" s="43" t="s">
        <v>1292</v>
      </c>
      <c r="D5308" s="46">
        <v>550</v>
      </c>
      <c r="E5308" s="24">
        <v>5180.0072727272727</v>
      </c>
      <c r="F5308" s="19">
        <f t="shared" si="246"/>
        <v>2849004</v>
      </c>
      <c r="G5308" s="119">
        <v>17820</v>
      </c>
      <c r="H5308" s="26">
        <v>407.76172839506171</v>
      </c>
      <c r="I5308" s="115">
        <f t="shared" si="247"/>
        <v>7266314</v>
      </c>
      <c r="J5308" s="117">
        <v>2021</v>
      </c>
      <c r="K5308" s="139">
        <f t="shared" si="248"/>
        <v>10115318</v>
      </c>
    </row>
    <row r="5309" spans="2:11">
      <c r="B5309" s="137" t="s">
        <v>10149</v>
      </c>
      <c r="C5309" s="43" t="s">
        <v>1292</v>
      </c>
      <c r="D5309" s="46">
        <v>130</v>
      </c>
      <c r="E5309" s="24">
        <v>16999.684615384616</v>
      </c>
      <c r="F5309" s="19">
        <f t="shared" si="246"/>
        <v>2209959</v>
      </c>
      <c r="G5309" s="119">
        <v>4212</v>
      </c>
      <c r="H5309" s="26">
        <v>1531.7371794871794</v>
      </c>
      <c r="I5309" s="115">
        <f t="shared" si="247"/>
        <v>6451677</v>
      </c>
      <c r="J5309" s="117">
        <v>2021</v>
      </c>
      <c r="K5309" s="139">
        <f t="shared" si="248"/>
        <v>8661636</v>
      </c>
    </row>
    <row r="5310" spans="2:11">
      <c r="B5310" s="137" t="s">
        <v>7329</v>
      </c>
      <c r="C5310" s="43" t="s">
        <v>1284</v>
      </c>
      <c r="D5310" s="46">
        <v>40</v>
      </c>
      <c r="E5310" s="24">
        <v>30315.1</v>
      </c>
      <c r="F5310" s="19">
        <f t="shared" si="246"/>
        <v>1212604</v>
      </c>
      <c r="G5310" s="119">
        <v>724</v>
      </c>
      <c r="H5310" s="26">
        <v>845.82044198895028</v>
      </c>
      <c r="I5310" s="115">
        <f t="shared" si="247"/>
        <v>612374</v>
      </c>
      <c r="J5310" s="117">
        <v>2021</v>
      </c>
      <c r="K5310" s="139">
        <f t="shared" si="248"/>
        <v>1824978</v>
      </c>
    </row>
    <row r="5311" spans="2:11">
      <c r="B5311" s="137" t="s">
        <v>7330</v>
      </c>
      <c r="C5311" s="43" t="s">
        <v>1284</v>
      </c>
      <c r="D5311" s="46">
        <v>60</v>
      </c>
      <c r="E5311" s="24">
        <v>7270.7666666666664</v>
      </c>
      <c r="F5311" s="19">
        <f t="shared" si="246"/>
        <v>436246</v>
      </c>
      <c r="G5311" s="119">
        <v>1086</v>
      </c>
      <c r="H5311" s="26">
        <v>1601.0534069981584</v>
      </c>
      <c r="I5311" s="115">
        <f t="shared" si="247"/>
        <v>1738744</v>
      </c>
      <c r="J5311" s="117">
        <v>2021</v>
      </c>
      <c r="K5311" s="139">
        <f t="shared" si="248"/>
        <v>2174990</v>
      </c>
    </row>
    <row r="5312" spans="2:11">
      <c r="B5312" s="137" t="s">
        <v>7331</v>
      </c>
      <c r="C5312" s="43" t="s">
        <v>1248</v>
      </c>
      <c r="D5312" s="46">
        <v>290</v>
      </c>
      <c r="E5312" s="24">
        <v>11395.693103448275</v>
      </c>
      <c r="F5312" s="19">
        <f t="shared" si="246"/>
        <v>3304750.9999999995</v>
      </c>
      <c r="G5312" s="119">
        <v>2827.5</v>
      </c>
      <c r="H5312" s="26">
        <v>715.37011494252874</v>
      </c>
      <c r="I5312" s="115">
        <f t="shared" si="247"/>
        <v>2022709</v>
      </c>
      <c r="J5312" s="117">
        <v>2021</v>
      </c>
      <c r="K5312" s="139">
        <f t="shared" si="248"/>
        <v>5327460</v>
      </c>
    </row>
    <row r="5313" spans="2:11">
      <c r="B5313" s="137" t="s">
        <v>7332</v>
      </c>
      <c r="C5313" s="43" t="s">
        <v>1245</v>
      </c>
      <c r="D5313" s="46">
        <v>120</v>
      </c>
      <c r="E5313" s="24">
        <v>78161.95</v>
      </c>
      <c r="F5313" s="19">
        <f t="shared" si="246"/>
        <v>9379434</v>
      </c>
      <c r="G5313" s="119">
        <v>1086</v>
      </c>
      <c r="H5313" s="26">
        <v>1679.0165745856355</v>
      </c>
      <c r="I5313" s="115">
        <f t="shared" si="247"/>
        <v>1823412</v>
      </c>
      <c r="J5313" s="117">
        <v>2021</v>
      </c>
      <c r="K5313" s="139">
        <f t="shared" si="248"/>
        <v>11202846</v>
      </c>
    </row>
    <row r="5314" spans="2:11">
      <c r="B5314" s="137" t="s">
        <v>7333</v>
      </c>
      <c r="C5314" s="43" t="s">
        <v>1245</v>
      </c>
      <c r="D5314" s="46">
        <v>160</v>
      </c>
      <c r="E5314" s="24">
        <v>13733.71875</v>
      </c>
      <c r="F5314" s="19">
        <f t="shared" si="246"/>
        <v>2197395</v>
      </c>
      <c r="G5314" s="119">
        <v>1448</v>
      </c>
      <c r="H5314" s="26">
        <v>1252.5607734806629</v>
      </c>
      <c r="I5314" s="115">
        <f t="shared" si="247"/>
        <v>1813707.9999999998</v>
      </c>
      <c r="J5314" s="117">
        <v>2021</v>
      </c>
      <c r="K5314" s="139">
        <f t="shared" si="248"/>
        <v>4011103</v>
      </c>
    </row>
    <row r="5315" spans="2:11">
      <c r="B5315" s="137" t="s">
        <v>7334</v>
      </c>
      <c r="C5315" s="43" t="s">
        <v>1259</v>
      </c>
      <c r="D5315" s="46">
        <v>200</v>
      </c>
      <c r="E5315" s="24">
        <v>30293.360000000001</v>
      </c>
      <c r="F5315" s="19">
        <f t="shared" si="246"/>
        <v>6058672</v>
      </c>
      <c r="G5315" s="119">
        <v>1950</v>
      </c>
      <c r="H5315" s="26">
        <v>2216.9907692307693</v>
      </c>
      <c r="I5315" s="115">
        <f t="shared" si="247"/>
        <v>4323132</v>
      </c>
      <c r="J5315" s="117">
        <v>2021</v>
      </c>
      <c r="K5315" s="139">
        <f t="shared" si="248"/>
        <v>10381804</v>
      </c>
    </row>
    <row r="5316" spans="2:11">
      <c r="B5316" s="137" t="s">
        <v>7335</v>
      </c>
      <c r="C5316" s="43" t="s">
        <v>1259</v>
      </c>
      <c r="D5316" s="46">
        <v>190</v>
      </c>
      <c r="E5316" s="24">
        <v>25549.173684210527</v>
      </c>
      <c r="F5316" s="19">
        <f t="shared" si="246"/>
        <v>4854343</v>
      </c>
      <c r="G5316" s="119">
        <v>1852.5</v>
      </c>
      <c r="H5316" s="26">
        <v>2802.9014844804319</v>
      </c>
      <c r="I5316" s="115">
        <f t="shared" si="247"/>
        <v>5192375</v>
      </c>
      <c r="J5316" s="117">
        <v>2021</v>
      </c>
      <c r="K5316" s="139">
        <f t="shared" si="248"/>
        <v>10046718</v>
      </c>
    </row>
    <row r="5317" spans="2:11">
      <c r="B5317" s="137" t="s">
        <v>7336</v>
      </c>
      <c r="C5317" s="43" t="s">
        <v>1255</v>
      </c>
      <c r="D5317" s="46">
        <v>290</v>
      </c>
      <c r="E5317" s="24">
        <v>40288.544827586207</v>
      </c>
      <c r="F5317" s="19">
        <f t="shared" si="246"/>
        <v>11683678</v>
      </c>
      <c r="G5317" s="119">
        <v>2827.5</v>
      </c>
      <c r="H5317" s="26">
        <v>2516.1283819628648</v>
      </c>
      <c r="I5317" s="115">
        <f t="shared" si="247"/>
        <v>7114353</v>
      </c>
      <c r="J5317" s="117">
        <v>2021</v>
      </c>
      <c r="K5317" s="139">
        <f t="shared" si="248"/>
        <v>18798031</v>
      </c>
    </row>
    <row r="5318" spans="2:11">
      <c r="B5318" s="137" t="s">
        <v>7337</v>
      </c>
      <c r="C5318" s="43" t="s">
        <v>1259</v>
      </c>
      <c r="D5318" s="46">
        <v>300</v>
      </c>
      <c r="E5318" s="24">
        <v>19384.123333333333</v>
      </c>
      <c r="F5318" s="19">
        <f t="shared" si="246"/>
        <v>5815237</v>
      </c>
      <c r="G5318" s="119">
        <v>2925</v>
      </c>
      <c r="H5318" s="26">
        <v>1657.2023931623933</v>
      </c>
      <c r="I5318" s="115">
        <f t="shared" si="247"/>
        <v>4847317</v>
      </c>
      <c r="J5318" s="117">
        <v>2021</v>
      </c>
      <c r="K5318" s="139">
        <f t="shared" si="248"/>
        <v>10662554</v>
      </c>
    </row>
    <row r="5319" spans="2:11">
      <c r="B5319" s="137" t="s">
        <v>7338</v>
      </c>
      <c r="C5319" s="43" t="s">
        <v>1282</v>
      </c>
      <c r="D5319" s="46">
        <v>240</v>
      </c>
      <c r="E5319" s="24">
        <v>157001.52083333334</v>
      </c>
      <c r="F5319" s="19">
        <f t="shared" si="246"/>
        <v>37680365</v>
      </c>
      <c r="G5319" s="119">
        <v>2340</v>
      </c>
      <c r="H5319" s="26">
        <v>2794.032905982906</v>
      </c>
      <c r="I5319" s="115">
        <f t="shared" si="247"/>
        <v>6538037</v>
      </c>
      <c r="J5319" s="117">
        <v>2021</v>
      </c>
      <c r="K5319" s="139">
        <f t="shared" si="248"/>
        <v>44218402</v>
      </c>
    </row>
    <row r="5320" spans="2:11">
      <c r="B5320" s="137" t="s">
        <v>7339</v>
      </c>
      <c r="C5320" s="43" t="s">
        <v>1259</v>
      </c>
      <c r="D5320" s="46">
        <v>160</v>
      </c>
      <c r="E5320" s="24">
        <v>19479.068749999999</v>
      </c>
      <c r="F5320" s="19">
        <f t="shared" si="246"/>
        <v>3116651</v>
      </c>
      <c r="G5320" s="119">
        <v>1560</v>
      </c>
      <c r="H5320" s="26">
        <v>2181.646153846154</v>
      </c>
      <c r="I5320" s="115">
        <f t="shared" si="247"/>
        <v>3403368</v>
      </c>
      <c r="J5320" s="117">
        <v>2021</v>
      </c>
      <c r="K5320" s="139">
        <f t="shared" si="248"/>
        <v>6520019</v>
      </c>
    </row>
    <row r="5321" spans="2:11">
      <c r="B5321" s="137" t="s">
        <v>7340</v>
      </c>
      <c r="C5321" s="43" t="s">
        <v>1282</v>
      </c>
      <c r="D5321" s="46">
        <v>170</v>
      </c>
      <c r="E5321" s="24">
        <v>44926.717647058824</v>
      </c>
      <c r="F5321" s="19">
        <f t="shared" si="246"/>
        <v>7637542</v>
      </c>
      <c r="G5321" s="119">
        <v>1657.5</v>
      </c>
      <c r="H5321" s="26">
        <v>2185.9064856711916</v>
      </c>
      <c r="I5321" s="115">
        <f t="shared" si="247"/>
        <v>3623140</v>
      </c>
      <c r="J5321" s="117">
        <v>2021</v>
      </c>
      <c r="K5321" s="139">
        <f t="shared" si="248"/>
        <v>11260682</v>
      </c>
    </row>
    <row r="5322" spans="2:11">
      <c r="B5322" s="137" t="s">
        <v>7341</v>
      </c>
      <c r="C5322" s="43" t="s">
        <v>1287</v>
      </c>
      <c r="D5322" s="46">
        <v>130</v>
      </c>
      <c r="E5322" s="24">
        <v>31585.784615384615</v>
      </c>
      <c r="F5322" s="19">
        <f t="shared" si="246"/>
        <v>4106152</v>
      </c>
      <c r="G5322" s="119">
        <v>1267.5</v>
      </c>
      <c r="H5322" s="26">
        <v>2999.1755424063117</v>
      </c>
      <c r="I5322" s="115">
        <f t="shared" si="247"/>
        <v>3801455</v>
      </c>
      <c r="J5322" s="117">
        <v>2021</v>
      </c>
      <c r="K5322" s="139">
        <f t="shared" si="248"/>
        <v>7907607</v>
      </c>
    </row>
    <row r="5323" spans="2:11">
      <c r="B5323" s="137" t="s">
        <v>10150</v>
      </c>
      <c r="C5323" s="43" t="s">
        <v>1292</v>
      </c>
      <c r="D5323" s="46">
        <v>130</v>
      </c>
      <c r="E5323" s="24">
        <v>36661.215384615381</v>
      </c>
      <c r="F5323" s="19">
        <f t="shared" si="246"/>
        <v>4765958</v>
      </c>
      <c r="G5323" s="119">
        <v>4212</v>
      </c>
      <c r="H5323" s="26">
        <v>2479.7359924026591</v>
      </c>
      <c r="I5323" s="115">
        <f t="shared" si="247"/>
        <v>10444648</v>
      </c>
      <c r="J5323" s="117">
        <v>2021</v>
      </c>
      <c r="K5323" s="139">
        <f t="shared" si="248"/>
        <v>15210606</v>
      </c>
    </row>
    <row r="5324" spans="2:11">
      <c r="B5324" s="137" t="s">
        <v>10151</v>
      </c>
      <c r="C5324" s="43" t="s">
        <v>1292</v>
      </c>
      <c r="D5324" s="46">
        <v>180</v>
      </c>
      <c r="E5324" s="24">
        <v>17997.705555555556</v>
      </c>
      <c r="F5324" s="19">
        <f t="shared" ref="F5324:F5387" si="249">IFERROR(D5324*E5324,0)</f>
        <v>3239587</v>
      </c>
      <c r="G5324" s="119">
        <v>5832</v>
      </c>
      <c r="H5324" s="26">
        <v>821.80195473251024</v>
      </c>
      <c r="I5324" s="115">
        <f t="shared" ref="I5324:I5387" si="250">IFERROR(G5324*H5324,"")</f>
        <v>4792749</v>
      </c>
      <c r="J5324" s="117">
        <v>2021</v>
      </c>
      <c r="K5324" s="139">
        <f t="shared" ref="K5324:K5387" si="251">IFERROR(ROUND((F5324+I5324),0),0)</f>
        <v>8032336</v>
      </c>
    </row>
    <row r="5325" spans="2:11">
      <c r="B5325" s="137" t="s">
        <v>7342</v>
      </c>
      <c r="C5325" s="43" t="s">
        <v>1287</v>
      </c>
      <c r="D5325" s="46">
        <v>140</v>
      </c>
      <c r="E5325" s="24">
        <v>12831.585714285715</v>
      </c>
      <c r="F5325" s="19">
        <f t="shared" si="249"/>
        <v>1796422</v>
      </c>
      <c r="G5325" s="119">
        <v>1365</v>
      </c>
      <c r="H5325" s="26">
        <v>2122.1780219780221</v>
      </c>
      <c r="I5325" s="115">
        <f t="shared" si="250"/>
        <v>2896773</v>
      </c>
      <c r="J5325" s="117">
        <v>2021</v>
      </c>
      <c r="K5325" s="139">
        <f t="shared" si="251"/>
        <v>4693195</v>
      </c>
    </row>
    <row r="5326" spans="2:11">
      <c r="B5326" s="137" t="s">
        <v>7343</v>
      </c>
      <c r="C5326" s="43" t="s">
        <v>1915</v>
      </c>
      <c r="D5326" s="46">
        <v>280</v>
      </c>
      <c r="E5326" s="24">
        <v>18287.417857142857</v>
      </c>
      <c r="F5326" s="19">
        <f t="shared" si="249"/>
        <v>5120477</v>
      </c>
      <c r="G5326" s="119">
        <v>2730</v>
      </c>
      <c r="H5326" s="26">
        <v>1063.8835164835166</v>
      </c>
      <c r="I5326" s="115">
        <f t="shared" si="250"/>
        <v>2904402.0000000005</v>
      </c>
      <c r="J5326" s="117">
        <v>2021</v>
      </c>
      <c r="K5326" s="139">
        <f t="shared" si="251"/>
        <v>8024879</v>
      </c>
    </row>
    <row r="5327" spans="2:11">
      <c r="B5327" s="137" t="s">
        <v>7344</v>
      </c>
      <c r="C5327" s="43" t="s">
        <v>3512</v>
      </c>
      <c r="D5327" s="46">
        <v>90</v>
      </c>
      <c r="E5327" s="24">
        <v>16883.711111111112</v>
      </c>
      <c r="F5327" s="19">
        <f t="shared" si="249"/>
        <v>1519534</v>
      </c>
      <c r="G5327" s="119">
        <v>877.5</v>
      </c>
      <c r="H5327" s="26">
        <v>0</v>
      </c>
      <c r="I5327" s="115">
        <f t="shared" si="250"/>
        <v>0</v>
      </c>
      <c r="J5327" s="117">
        <v>2021</v>
      </c>
      <c r="K5327" s="139">
        <f t="shared" si="251"/>
        <v>1519534</v>
      </c>
    </row>
    <row r="5328" spans="2:11">
      <c r="B5328" s="137" t="s">
        <v>7345</v>
      </c>
      <c r="C5328" s="43" t="s">
        <v>1259</v>
      </c>
      <c r="D5328" s="46">
        <v>200</v>
      </c>
      <c r="E5328" s="24">
        <v>8442.3850000000002</v>
      </c>
      <c r="F5328" s="19">
        <f t="shared" si="249"/>
        <v>1688477</v>
      </c>
      <c r="G5328" s="119">
        <v>1950</v>
      </c>
      <c r="H5328" s="26">
        <v>1703.6487179487181</v>
      </c>
      <c r="I5328" s="115">
        <f t="shared" si="250"/>
        <v>3322115</v>
      </c>
      <c r="J5328" s="117">
        <v>2021</v>
      </c>
      <c r="K5328" s="139">
        <f t="shared" si="251"/>
        <v>5010592</v>
      </c>
    </row>
    <row r="5329" spans="2:11">
      <c r="B5329" s="137" t="s">
        <v>7346</v>
      </c>
      <c r="C5329" s="43" t="s">
        <v>1296</v>
      </c>
      <c r="D5329" s="46">
        <v>230</v>
      </c>
      <c r="E5329" s="24">
        <v>13434.121739130434</v>
      </c>
      <c r="F5329" s="19">
        <f t="shared" si="249"/>
        <v>3089848</v>
      </c>
      <c r="G5329" s="119">
        <v>2242.5</v>
      </c>
      <c r="H5329" s="26">
        <v>1452.0280936454849</v>
      </c>
      <c r="I5329" s="115">
        <f t="shared" si="250"/>
        <v>3256173</v>
      </c>
      <c r="J5329" s="117">
        <v>2021</v>
      </c>
      <c r="K5329" s="139">
        <f t="shared" si="251"/>
        <v>6346021</v>
      </c>
    </row>
    <row r="5330" spans="2:11">
      <c r="B5330" s="137" t="s">
        <v>7347</v>
      </c>
      <c r="C5330" s="43" t="s">
        <v>1254</v>
      </c>
      <c r="D5330" s="46">
        <v>300</v>
      </c>
      <c r="E5330" s="24">
        <v>7757.413333333333</v>
      </c>
      <c r="F5330" s="19">
        <f t="shared" si="249"/>
        <v>2327224</v>
      </c>
      <c r="G5330" s="119">
        <v>2925</v>
      </c>
      <c r="H5330" s="26">
        <v>1557.5849572649572</v>
      </c>
      <c r="I5330" s="115">
        <f t="shared" si="250"/>
        <v>4555936</v>
      </c>
      <c r="J5330" s="117">
        <v>2021</v>
      </c>
      <c r="K5330" s="139">
        <f t="shared" si="251"/>
        <v>6883160</v>
      </c>
    </row>
    <row r="5331" spans="2:11">
      <c r="B5331" s="137" t="s">
        <v>7348</v>
      </c>
      <c r="C5331" s="43" t="s">
        <v>1915</v>
      </c>
      <c r="D5331" s="46">
        <v>100</v>
      </c>
      <c r="E5331" s="24">
        <v>59336.49</v>
      </c>
      <c r="F5331" s="19">
        <f t="shared" si="249"/>
        <v>5933649</v>
      </c>
      <c r="G5331" s="119">
        <v>975</v>
      </c>
      <c r="H5331" s="26">
        <v>1794.0697435897437</v>
      </c>
      <c r="I5331" s="115">
        <f t="shared" si="250"/>
        <v>1749218</v>
      </c>
      <c r="J5331" s="117">
        <v>2021</v>
      </c>
      <c r="K5331" s="139">
        <f t="shared" si="251"/>
        <v>7682867</v>
      </c>
    </row>
    <row r="5332" spans="2:11">
      <c r="B5332" s="137" t="s">
        <v>7349</v>
      </c>
      <c r="C5332" s="43" t="s">
        <v>1296</v>
      </c>
      <c r="D5332" s="46">
        <v>230</v>
      </c>
      <c r="E5332" s="24">
        <v>13434.121739130434</v>
      </c>
      <c r="F5332" s="19">
        <f t="shared" si="249"/>
        <v>3089848</v>
      </c>
      <c r="G5332" s="119">
        <v>2242.5</v>
      </c>
      <c r="H5332" s="26">
        <v>1452.0280936454849</v>
      </c>
      <c r="I5332" s="115">
        <f t="shared" si="250"/>
        <v>3256173</v>
      </c>
      <c r="J5332" s="117">
        <v>2021</v>
      </c>
      <c r="K5332" s="139">
        <f t="shared" si="251"/>
        <v>6346021</v>
      </c>
    </row>
    <row r="5333" spans="2:11">
      <c r="B5333" s="137" t="s">
        <v>7350</v>
      </c>
      <c r="C5333" s="43" t="s">
        <v>1298</v>
      </c>
      <c r="D5333" s="46">
        <v>40</v>
      </c>
      <c r="E5333" s="24">
        <v>8422.375</v>
      </c>
      <c r="F5333" s="19">
        <f t="shared" si="249"/>
        <v>336895</v>
      </c>
      <c r="G5333" s="119">
        <v>390</v>
      </c>
      <c r="H5333" s="26">
        <v>2286.2153846153847</v>
      </c>
      <c r="I5333" s="115">
        <f t="shared" si="250"/>
        <v>891624</v>
      </c>
      <c r="J5333" s="117">
        <v>2021</v>
      </c>
      <c r="K5333" s="139">
        <f t="shared" si="251"/>
        <v>1228519</v>
      </c>
    </row>
    <row r="5334" spans="2:11">
      <c r="B5334" s="137" t="s">
        <v>7351</v>
      </c>
      <c r="C5334" s="43" t="s">
        <v>3512</v>
      </c>
      <c r="D5334" s="46">
        <v>90</v>
      </c>
      <c r="E5334" s="24">
        <v>16883.711111111112</v>
      </c>
      <c r="F5334" s="19">
        <f t="shared" si="249"/>
        <v>1519534</v>
      </c>
      <c r="G5334" s="119">
        <v>877.5</v>
      </c>
      <c r="H5334" s="26">
        <v>0</v>
      </c>
      <c r="I5334" s="115">
        <f t="shared" si="250"/>
        <v>0</v>
      </c>
      <c r="J5334" s="117">
        <v>2021</v>
      </c>
      <c r="K5334" s="139">
        <f t="shared" si="251"/>
        <v>1519534</v>
      </c>
    </row>
    <row r="5335" spans="2:11">
      <c r="B5335" s="137" t="s">
        <v>7352</v>
      </c>
      <c r="C5335" s="43" t="s">
        <v>1297</v>
      </c>
      <c r="D5335" s="46">
        <v>290</v>
      </c>
      <c r="E5335" s="24">
        <v>18049.548275862067</v>
      </c>
      <c r="F5335" s="19">
        <f t="shared" si="249"/>
        <v>5234369</v>
      </c>
      <c r="G5335" s="119">
        <v>2827.5</v>
      </c>
      <c r="H5335" s="26">
        <v>1898.7964633068082</v>
      </c>
      <c r="I5335" s="115">
        <f t="shared" si="250"/>
        <v>5368847</v>
      </c>
      <c r="J5335" s="117">
        <v>2021</v>
      </c>
      <c r="K5335" s="139">
        <f t="shared" si="251"/>
        <v>10603216</v>
      </c>
    </row>
    <row r="5336" spans="2:11">
      <c r="B5336" s="137" t="s">
        <v>7353</v>
      </c>
      <c r="C5336" s="43" t="s">
        <v>1298</v>
      </c>
      <c r="D5336" s="46">
        <v>570</v>
      </c>
      <c r="E5336" s="24">
        <v>4632.80350877193</v>
      </c>
      <c r="F5336" s="19">
        <f t="shared" si="249"/>
        <v>2640698</v>
      </c>
      <c r="G5336" s="119">
        <v>5557.5</v>
      </c>
      <c r="H5336" s="26">
        <v>1636.4737741790373</v>
      </c>
      <c r="I5336" s="115">
        <f t="shared" si="250"/>
        <v>9094703</v>
      </c>
      <c r="J5336" s="117">
        <v>2021</v>
      </c>
      <c r="K5336" s="139">
        <f t="shared" si="251"/>
        <v>11735401</v>
      </c>
    </row>
    <row r="5337" spans="2:11">
      <c r="B5337" s="137" t="s">
        <v>7354</v>
      </c>
      <c r="C5337" s="43" t="s">
        <v>2695</v>
      </c>
      <c r="D5337" s="46">
        <v>320</v>
      </c>
      <c r="E5337" s="24">
        <v>7990.6374999999998</v>
      </c>
      <c r="F5337" s="19">
        <f t="shared" si="249"/>
        <v>2557004</v>
      </c>
      <c r="G5337" s="119">
        <v>3120</v>
      </c>
      <c r="H5337" s="26">
        <v>1293.9807692307693</v>
      </c>
      <c r="I5337" s="115">
        <f t="shared" si="250"/>
        <v>4037220</v>
      </c>
      <c r="J5337" s="117">
        <v>2021</v>
      </c>
      <c r="K5337" s="139">
        <f t="shared" si="251"/>
        <v>6594224</v>
      </c>
    </row>
    <row r="5338" spans="2:11">
      <c r="B5338" s="137" t="s">
        <v>7355</v>
      </c>
      <c r="C5338" s="43" t="s">
        <v>2695</v>
      </c>
      <c r="D5338" s="46">
        <v>320</v>
      </c>
      <c r="E5338" s="24">
        <v>7990.6374999999998</v>
      </c>
      <c r="F5338" s="19">
        <f t="shared" si="249"/>
        <v>2557004</v>
      </c>
      <c r="G5338" s="119">
        <v>3120</v>
      </c>
      <c r="H5338" s="26">
        <v>1293.9807692307693</v>
      </c>
      <c r="I5338" s="115">
        <f t="shared" si="250"/>
        <v>4037220</v>
      </c>
      <c r="J5338" s="117">
        <v>2021</v>
      </c>
      <c r="K5338" s="139">
        <f t="shared" si="251"/>
        <v>6594224</v>
      </c>
    </row>
    <row r="5339" spans="2:11">
      <c r="B5339" s="137" t="s">
        <v>7356</v>
      </c>
      <c r="C5339" s="43" t="s">
        <v>1302</v>
      </c>
      <c r="D5339" s="46">
        <v>90</v>
      </c>
      <c r="E5339" s="24">
        <v>2854.7444444444445</v>
      </c>
      <c r="F5339" s="19">
        <f t="shared" si="249"/>
        <v>256927</v>
      </c>
      <c r="G5339" s="119">
        <v>877.5</v>
      </c>
      <c r="H5339" s="26">
        <v>1029.2011396011396</v>
      </c>
      <c r="I5339" s="115">
        <f t="shared" si="250"/>
        <v>903124</v>
      </c>
      <c r="J5339" s="117">
        <v>2021</v>
      </c>
      <c r="K5339" s="139">
        <f t="shared" si="251"/>
        <v>1160051</v>
      </c>
    </row>
    <row r="5340" spans="2:11">
      <c r="B5340" s="137" t="s">
        <v>7357</v>
      </c>
      <c r="C5340" s="43" t="s">
        <v>1300</v>
      </c>
      <c r="D5340" s="46">
        <v>300</v>
      </c>
      <c r="E5340" s="24">
        <v>23929.906666666666</v>
      </c>
      <c r="F5340" s="19">
        <f t="shared" si="249"/>
        <v>7178972</v>
      </c>
      <c r="G5340" s="119">
        <v>2925</v>
      </c>
      <c r="H5340" s="26">
        <v>1312.2492307692307</v>
      </c>
      <c r="I5340" s="115">
        <f t="shared" si="250"/>
        <v>3838329</v>
      </c>
      <c r="J5340" s="117">
        <v>2021</v>
      </c>
      <c r="K5340" s="139">
        <f t="shared" si="251"/>
        <v>11017301</v>
      </c>
    </row>
    <row r="5341" spans="2:11">
      <c r="B5341" s="137" t="s">
        <v>7358</v>
      </c>
      <c r="C5341" s="43" t="s">
        <v>1302</v>
      </c>
      <c r="D5341" s="46">
        <v>90</v>
      </c>
      <c r="E5341" s="24">
        <v>2854.7444444444445</v>
      </c>
      <c r="F5341" s="19">
        <f t="shared" si="249"/>
        <v>256927</v>
      </c>
      <c r="G5341" s="119">
        <v>877.5</v>
      </c>
      <c r="H5341" s="26">
        <v>1029.2011396011396</v>
      </c>
      <c r="I5341" s="115">
        <f t="shared" si="250"/>
        <v>903124</v>
      </c>
      <c r="J5341" s="117">
        <v>2021</v>
      </c>
      <c r="K5341" s="139">
        <f t="shared" si="251"/>
        <v>1160051</v>
      </c>
    </row>
    <row r="5342" spans="2:11">
      <c r="B5342" s="137" t="s">
        <v>10152</v>
      </c>
      <c r="C5342" s="43" t="s">
        <v>1292</v>
      </c>
      <c r="D5342" s="46">
        <v>180</v>
      </c>
      <c r="E5342" s="24">
        <v>16058.755555555555</v>
      </c>
      <c r="F5342" s="19">
        <f t="shared" si="249"/>
        <v>2890576</v>
      </c>
      <c r="G5342" s="119">
        <v>5832</v>
      </c>
      <c r="H5342" s="26">
        <v>937.66066529492457</v>
      </c>
      <c r="I5342" s="115">
        <f t="shared" si="250"/>
        <v>5468437</v>
      </c>
      <c r="J5342" s="117">
        <v>2021</v>
      </c>
      <c r="K5342" s="139">
        <f t="shared" si="251"/>
        <v>8359013</v>
      </c>
    </row>
    <row r="5343" spans="2:11">
      <c r="B5343" s="137" t="s">
        <v>7359</v>
      </c>
      <c r="C5343" s="43" t="s">
        <v>1292</v>
      </c>
      <c r="D5343" s="46">
        <v>160</v>
      </c>
      <c r="E5343" s="24">
        <v>37999.731249999997</v>
      </c>
      <c r="F5343" s="19">
        <f t="shared" si="249"/>
        <v>6079957</v>
      </c>
      <c r="G5343" s="119">
        <v>5184</v>
      </c>
      <c r="H5343" s="26">
        <v>1810.2255015432099</v>
      </c>
      <c r="I5343" s="115">
        <f t="shared" si="250"/>
        <v>9384209</v>
      </c>
      <c r="J5343" s="117">
        <v>2021</v>
      </c>
      <c r="K5343" s="139">
        <f t="shared" si="251"/>
        <v>15464166</v>
      </c>
    </row>
    <row r="5344" spans="2:11">
      <c r="B5344" s="137" t="s">
        <v>7360</v>
      </c>
      <c r="C5344" s="43" t="s">
        <v>1300</v>
      </c>
      <c r="D5344" s="46">
        <v>70</v>
      </c>
      <c r="E5344" s="24">
        <v>11402.942857142858</v>
      </c>
      <c r="F5344" s="19">
        <f t="shared" si="249"/>
        <v>798206</v>
      </c>
      <c r="G5344" s="119">
        <v>682.5</v>
      </c>
      <c r="H5344" s="26">
        <v>1470.487912087912</v>
      </c>
      <c r="I5344" s="115">
        <f t="shared" si="250"/>
        <v>1003608</v>
      </c>
      <c r="J5344" s="117">
        <v>2021</v>
      </c>
      <c r="K5344" s="139">
        <f t="shared" si="251"/>
        <v>1801814</v>
      </c>
    </row>
    <row r="5345" spans="2:11">
      <c r="B5345" s="137" t="s">
        <v>7361</v>
      </c>
      <c r="C5345" s="43" t="s">
        <v>1255</v>
      </c>
      <c r="D5345" s="46">
        <v>330</v>
      </c>
      <c r="E5345" s="24">
        <v>9200.4727272727268</v>
      </c>
      <c r="F5345" s="19">
        <f t="shared" si="249"/>
        <v>3036156</v>
      </c>
      <c r="G5345" s="119">
        <v>3217.5</v>
      </c>
      <c r="H5345" s="26">
        <v>1380.1874125874126</v>
      </c>
      <c r="I5345" s="115">
        <f t="shared" si="250"/>
        <v>4440753</v>
      </c>
      <c r="J5345" s="117">
        <v>2021</v>
      </c>
      <c r="K5345" s="139">
        <f t="shared" si="251"/>
        <v>7476909</v>
      </c>
    </row>
    <row r="5346" spans="2:11">
      <c r="B5346" s="137" t="s">
        <v>7362</v>
      </c>
      <c r="C5346" s="43" t="s">
        <v>1258</v>
      </c>
      <c r="D5346" s="46">
        <v>200</v>
      </c>
      <c r="E5346" s="24">
        <v>10509.325000000001</v>
      </c>
      <c r="F5346" s="19">
        <f t="shared" si="249"/>
        <v>2101865</v>
      </c>
      <c r="G5346" s="119">
        <v>1950</v>
      </c>
      <c r="H5346" s="26">
        <v>2143.0112820512823</v>
      </c>
      <c r="I5346" s="115">
        <f t="shared" si="250"/>
        <v>4178872.0000000005</v>
      </c>
      <c r="J5346" s="117">
        <v>2021</v>
      </c>
      <c r="K5346" s="139">
        <f t="shared" si="251"/>
        <v>6280737</v>
      </c>
    </row>
    <row r="5347" spans="2:11">
      <c r="B5347" s="137" t="s">
        <v>7363</v>
      </c>
      <c r="C5347" s="43" t="s">
        <v>1255</v>
      </c>
      <c r="D5347" s="46">
        <v>290</v>
      </c>
      <c r="E5347" s="24">
        <v>40288.544827586207</v>
      </c>
      <c r="F5347" s="19">
        <f t="shared" si="249"/>
        <v>11683678</v>
      </c>
      <c r="G5347" s="119">
        <v>2827.5</v>
      </c>
      <c r="H5347" s="26">
        <v>2516.1283819628648</v>
      </c>
      <c r="I5347" s="115">
        <f t="shared" si="250"/>
        <v>7114353</v>
      </c>
      <c r="J5347" s="117">
        <v>2021</v>
      </c>
      <c r="K5347" s="139">
        <f t="shared" si="251"/>
        <v>18798031</v>
      </c>
    </row>
    <row r="5348" spans="2:11">
      <c r="B5348" s="137" t="s">
        <v>7364</v>
      </c>
      <c r="C5348" s="43" t="s">
        <v>1254</v>
      </c>
      <c r="D5348" s="46">
        <v>400</v>
      </c>
      <c r="E5348" s="24">
        <v>14542.372499999999</v>
      </c>
      <c r="F5348" s="19">
        <f t="shared" si="249"/>
        <v>5816949</v>
      </c>
      <c r="G5348" s="119">
        <v>3900</v>
      </c>
      <c r="H5348" s="26">
        <v>1799.5548717948718</v>
      </c>
      <c r="I5348" s="115">
        <f t="shared" si="250"/>
        <v>7018264</v>
      </c>
      <c r="J5348" s="117">
        <v>2021</v>
      </c>
      <c r="K5348" s="139">
        <f t="shared" si="251"/>
        <v>12835213</v>
      </c>
    </row>
    <row r="5349" spans="2:11">
      <c r="B5349" s="137" t="s">
        <v>7365</v>
      </c>
      <c r="C5349" s="43" t="s">
        <v>1257</v>
      </c>
      <c r="D5349" s="46">
        <v>190</v>
      </c>
      <c r="E5349" s="24">
        <v>20718.757894736842</v>
      </c>
      <c r="F5349" s="19">
        <f t="shared" si="249"/>
        <v>3936564</v>
      </c>
      <c r="G5349" s="119">
        <v>1852.5</v>
      </c>
      <c r="H5349" s="26">
        <v>2280.1624831309041</v>
      </c>
      <c r="I5349" s="115">
        <f t="shared" si="250"/>
        <v>4224001</v>
      </c>
      <c r="J5349" s="117">
        <v>2021</v>
      </c>
      <c r="K5349" s="139">
        <f t="shared" si="251"/>
        <v>8160565</v>
      </c>
    </row>
    <row r="5350" spans="2:11">
      <c r="B5350" s="137" t="s">
        <v>7366</v>
      </c>
      <c r="C5350" s="43" t="s">
        <v>1258</v>
      </c>
      <c r="D5350" s="46">
        <v>200</v>
      </c>
      <c r="E5350" s="24">
        <v>4703.9350000000004</v>
      </c>
      <c r="F5350" s="19">
        <f t="shared" si="249"/>
        <v>940787.00000000012</v>
      </c>
      <c r="G5350" s="119">
        <v>1950</v>
      </c>
      <c r="H5350" s="26">
        <v>1472.634358974359</v>
      </c>
      <c r="I5350" s="115">
        <f t="shared" si="250"/>
        <v>2871637</v>
      </c>
      <c r="J5350" s="117">
        <v>2021</v>
      </c>
      <c r="K5350" s="139">
        <f t="shared" si="251"/>
        <v>3812424</v>
      </c>
    </row>
    <row r="5351" spans="2:11">
      <c r="B5351" s="137" t="s">
        <v>7367</v>
      </c>
      <c r="C5351" s="43" t="s">
        <v>1254</v>
      </c>
      <c r="D5351" s="46">
        <v>300</v>
      </c>
      <c r="E5351" s="24">
        <v>7757.413333333333</v>
      </c>
      <c r="F5351" s="19">
        <f t="shared" si="249"/>
        <v>2327224</v>
      </c>
      <c r="G5351" s="119">
        <v>2925</v>
      </c>
      <c r="H5351" s="26">
        <v>1557.5849572649572</v>
      </c>
      <c r="I5351" s="115">
        <f t="shared" si="250"/>
        <v>4555936</v>
      </c>
      <c r="J5351" s="117">
        <v>2021</v>
      </c>
      <c r="K5351" s="139">
        <f t="shared" si="251"/>
        <v>6883160</v>
      </c>
    </row>
    <row r="5352" spans="2:11">
      <c r="B5352" s="137" t="s">
        <v>7368</v>
      </c>
      <c r="C5352" s="43" t="s">
        <v>1257</v>
      </c>
      <c r="D5352" s="46">
        <v>200</v>
      </c>
      <c r="E5352" s="24">
        <v>9769.42</v>
      </c>
      <c r="F5352" s="19">
        <f t="shared" si="249"/>
        <v>1953884</v>
      </c>
      <c r="G5352" s="119">
        <v>1950</v>
      </c>
      <c r="H5352" s="26">
        <v>1589.7235897435899</v>
      </c>
      <c r="I5352" s="115">
        <f t="shared" si="250"/>
        <v>3099961</v>
      </c>
      <c r="J5352" s="117">
        <v>2021</v>
      </c>
      <c r="K5352" s="139">
        <f t="shared" si="251"/>
        <v>5053845</v>
      </c>
    </row>
    <row r="5353" spans="2:11">
      <c r="B5353" s="137" t="s">
        <v>7369</v>
      </c>
      <c r="C5353" s="43" t="s">
        <v>1232</v>
      </c>
      <c r="D5353" s="46">
        <v>50</v>
      </c>
      <c r="E5353" s="24">
        <v>13060.54</v>
      </c>
      <c r="F5353" s="19">
        <f t="shared" si="249"/>
        <v>653027</v>
      </c>
      <c r="G5353" s="119">
        <v>905</v>
      </c>
      <c r="H5353" s="26">
        <v>5640.982320441989</v>
      </c>
      <c r="I5353" s="115">
        <f t="shared" si="250"/>
        <v>5105089</v>
      </c>
      <c r="J5353" s="117">
        <v>2021</v>
      </c>
      <c r="K5353" s="139">
        <f t="shared" si="251"/>
        <v>5758116</v>
      </c>
    </row>
    <row r="5354" spans="2:11">
      <c r="B5354" s="137" t="s">
        <v>7370</v>
      </c>
      <c r="C5354" s="43" t="s">
        <v>1232</v>
      </c>
      <c r="D5354" s="46">
        <v>220</v>
      </c>
      <c r="E5354" s="24">
        <v>8284.9363636363632</v>
      </c>
      <c r="F5354" s="19">
        <f t="shared" si="249"/>
        <v>1822686</v>
      </c>
      <c r="G5354" s="119">
        <v>3982</v>
      </c>
      <c r="H5354" s="26">
        <v>803.52988448016072</v>
      </c>
      <c r="I5354" s="115">
        <f t="shared" si="250"/>
        <v>3199656</v>
      </c>
      <c r="J5354" s="117">
        <v>2021</v>
      </c>
      <c r="K5354" s="139">
        <f t="shared" si="251"/>
        <v>5022342</v>
      </c>
    </row>
    <row r="5355" spans="2:11">
      <c r="B5355" s="137" t="s">
        <v>7371</v>
      </c>
      <c r="C5355" s="43" t="s">
        <v>1254</v>
      </c>
      <c r="D5355" s="46">
        <v>110</v>
      </c>
      <c r="E5355" s="24">
        <v>30046.645454545454</v>
      </c>
      <c r="F5355" s="19">
        <f t="shared" si="249"/>
        <v>3305131</v>
      </c>
      <c r="G5355" s="119">
        <v>1072.5</v>
      </c>
      <c r="H5355" s="26">
        <v>2533.0461538461536</v>
      </c>
      <c r="I5355" s="115">
        <f t="shared" si="250"/>
        <v>2716692</v>
      </c>
      <c r="J5355" s="117">
        <v>2021</v>
      </c>
      <c r="K5355" s="139">
        <f t="shared" si="251"/>
        <v>6021823</v>
      </c>
    </row>
    <row r="5356" spans="2:11">
      <c r="B5356" s="137" t="s">
        <v>7372</v>
      </c>
      <c r="C5356" s="43" t="s">
        <v>1877</v>
      </c>
      <c r="D5356" s="46">
        <v>230</v>
      </c>
      <c r="E5356" s="24">
        <v>16006.817391304348</v>
      </c>
      <c r="F5356" s="19">
        <f t="shared" si="249"/>
        <v>3681568</v>
      </c>
      <c r="G5356" s="119">
        <v>2242.5</v>
      </c>
      <c r="H5356" s="26">
        <v>1398.9395763656632</v>
      </c>
      <c r="I5356" s="115">
        <f t="shared" si="250"/>
        <v>3137122</v>
      </c>
      <c r="J5356" s="117">
        <v>2021</v>
      </c>
      <c r="K5356" s="139">
        <f t="shared" si="251"/>
        <v>6818690</v>
      </c>
    </row>
    <row r="5357" spans="2:11">
      <c r="B5357" s="137" t="s">
        <v>7373</v>
      </c>
      <c r="C5357" s="43" t="s">
        <v>1255</v>
      </c>
      <c r="D5357" s="46">
        <v>180</v>
      </c>
      <c r="E5357" s="24">
        <v>10351.93888888889</v>
      </c>
      <c r="F5357" s="19">
        <f t="shared" si="249"/>
        <v>1863349.0000000002</v>
      </c>
      <c r="G5357" s="119">
        <v>1755</v>
      </c>
      <c r="H5357" s="26">
        <v>1512.4148148148149</v>
      </c>
      <c r="I5357" s="115">
        <f t="shared" si="250"/>
        <v>2654288</v>
      </c>
      <c r="J5357" s="117">
        <v>2021</v>
      </c>
      <c r="K5357" s="139">
        <f t="shared" si="251"/>
        <v>4517637</v>
      </c>
    </row>
    <row r="5358" spans="2:11">
      <c r="B5358" s="137" t="s">
        <v>7374</v>
      </c>
      <c r="C5358" s="43" t="s">
        <v>3512</v>
      </c>
      <c r="D5358" s="46">
        <v>50</v>
      </c>
      <c r="E5358" s="24">
        <v>16883.72</v>
      </c>
      <c r="F5358" s="19">
        <f t="shared" si="249"/>
        <v>844186</v>
      </c>
      <c r="G5358" s="119">
        <v>487.5</v>
      </c>
      <c r="H5358" s="26">
        <v>0</v>
      </c>
      <c r="I5358" s="115">
        <f t="shared" si="250"/>
        <v>0</v>
      </c>
      <c r="J5358" s="117">
        <v>2021</v>
      </c>
      <c r="K5358" s="139">
        <f t="shared" si="251"/>
        <v>844186</v>
      </c>
    </row>
    <row r="5359" spans="2:11">
      <c r="B5359" s="137" t="s">
        <v>7375</v>
      </c>
      <c r="C5359" s="43" t="s">
        <v>1232</v>
      </c>
      <c r="D5359" s="46">
        <v>320</v>
      </c>
      <c r="E5359" s="24">
        <v>22567.356250000001</v>
      </c>
      <c r="F5359" s="19">
        <f t="shared" si="249"/>
        <v>7221554</v>
      </c>
      <c r="G5359" s="119">
        <v>5792</v>
      </c>
      <c r="H5359" s="26">
        <v>846.66419198895028</v>
      </c>
      <c r="I5359" s="115">
        <f t="shared" si="250"/>
        <v>4903879</v>
      </c>
      <c r="J5359" s="117">
        <v>2021</v>
      </c>
      <c r="K5359" s="139">
        <f t="shared" si="251"/>
        <v>12125433</v>
      </c>
    </row>
    <row r="5360" spans="2:11">
      <c r="B5360" s="137" t="s">
        <v>7376</v>
      </c>
      <c r="C5360" s="43" t="s">
        <v>1238</v>
      </c>
      <c r="D5360" s="46">
        <v>240</v>
      </c>
      <c r="E5360" s="24">
        <v>4259.2208333333338</v>
      </c>
      <c r="F5360" s="19">
        <f t="shared" si="249"/>
        <v>1022213.0000000001</v>
      </c>
      <c r="G5360" s="119">
        <v>2340</v>
      </c>
      <c r="H5360" s="26">
        <v>1770.8333333333333</v>
      </c>
      <c r="I5360" s="115">
        <f t="shared" si="250"/>
        <v>4143750</v>
      </c>
      <c r="J5360" s="117">
        <v>2021</v>
      </c>
      <c r="K5360" s="139">
        <f t="shared" si="251"/>
        <v>5165963</v>
      </c>
    </row>
    <row r="5361" spans="2:11">
      <c r="B5361" s="137" t="s">
        <v>7377</v>
      </c>
      <c r="C5361" s="43" t="s">
        <v>1239</v>
      </c>
      <c r="D5361" s="46">
        <v>250</v>
      </c>
      <c r="E5361" s="24">
        <v>27445.444</v>
      </c>
      <c r="F5361" s="19">
        <f t="shared" si="249"/>
        <v>6861361</v>
      </c>
      <c r="G5361" s="119">
        <v>2437.5</v>
      </c>
      <c r="H5361" s="26">
        <v>2094.5755897435897</v>
      </c>
      <c r="I5361" s="115">
        <f t="shared" si="250"/>
        <v>5105528</v>
      </c>
      <c r="J5361" s="117">
        <v>2021</v>
      </c>
      <c r="K5361" s="139">
        <f t="shared" si="251"/>
        <v>11966889</v>
      </c>
    </row>
    <row r="5362" spans="2:11">
      <c r="B5362" s="137" t="s">
        <v>7378</v>
      </c>
      <c r="C5362" s="43" t="s">
        <v>1232</v>
      </c>
      <c r="D5362" s="46">
        <v>330</v>
      </c>
      <c r="E5362" s="24">
        <v>27059.457575757577</v>
      </c>
      <c r="F5362" s="19">
        <f t="shared" si="249"/>
        <v>8929621</v>
      </c>
      <c r="G5362" s="119">
        <v>5973</v>
      </c>
      <c r="H5362" s="26">
        <v>1194.1927004855181</v>
      </c>
      <c r="I5362" s="115">
        <f t="shared" si="250"/>
        <v>7132913</v>
      </c>
      <c r="J5362" s="117">
        <v>2021</v>
      </c>
      <c r="K5362" s="139">
        <f t="shared" si="251"/>
        <v>16062534</v>
      </c>
    </row>
    <row r="5363" spans="2:11">
      <c r="B5363" s="137" t="s">
        <v>7379</v>
      </c>
      <c r="C5363" s="43" t="s">
        <v>1232</v>
      </c>
      <c r="D5363" s="46">
        <v>350</v>
      </c>
      <c r="E5363" s="24">
        <v>22287.391428571427</v>
      </c>
      <c r="F5363" s="19">
        <f t="shared" si="249"/>
        <v>7800587</v>
      </c>
      <c r="G5363" s="119">
        <v>6335</v>
      </c>
      <c r="H5363" s="26">
        <v>1372.3021310181532</v>
      </c>
      <c r="I5363" s="115">
        <f t="shared" si="250"/>
        <v>8693534</v>
      </c>
      <c r="J5363" s="117">
        <v>2021</v>
      </c>
      <c r="K5363" s="139">
        <f t="shared" si="251"/>
        <v>16494121</v>
      </c>
    </row>
    <row r="5364" spans="2:11">
      <c r="B5364" s="137" t="s">
        <v>7380</v>
      </c>
      <c r="C5364" s="43" t="s">
        <v>1232</v>
      </c>
      <c r="D5364" s="46">
        <v>330</v>
      </c>
      <c r="E5364" s="24">
        <v>27059.457575757577</v>
      </c>
      <c r="F5364" s="19">
        <f t="shared" si="249"/>
        <v>8929621</v>
      </c>
      <c r="G5364" s="119">
        <v>5973</v>
      </c>
      <c r="H5364" s="26">
        <v>1194.1927004855181</v>
      </c>
      <c r="I5364" s="115">
        <f t="shared" si="250"/>
        <v>7132913</v>
      </c>
      <c r="J5364" s="117">
        <v>2021</v>
      </c>
      <c r="K5364" s="139">
        <f t="shared" si="251"/>
        <v>16062534</v>
      </c>
    </row>
    <row r="5365" spans="2:11">
      <c r="B5365" s="137" t="s">
        <v>7381</v>
      </c>
      <c r="C5365" s="43" t="s">
        <v>1241</v>
      </c>
      <c r="D5365" s="46">
        <v>120</v>
      </c>
      <c r="E5365" s="24">
        <v>9302.4750000000004</v>
      </c>
      <c r="F5365" s="19">
        <f t="shared" si="249"/>
        <v>1116297</v>
      </c>
      <c r="G5365" s="119">
        <v>1170</v>
      </c>
      <c r="H5365" s="26">
        <v>1552.5444444444445</v>
      </c>
      <c r="I5365" s="115">
        <f t="shared" si="250"/>
        <v>1816477</v>
      </c>
      <c r="J5365" s="117">
        <v>2021</v>
      </c>
      <c r="K5365" s="139">
        <f t="shared" si="251"/>
        <v>2932774</v>
      </c>
    </row>
    <row r="5366" spans="2:11">
      <c r="B5366" s="137" t="s">
        <v>7382</v>
      </c>
      <c r="C5366" s="43" t="s">
        <v>1248</v>
      </c>
      <c r="D5366" s="46">
        <v>490</v>
      </c>
      <c r="E5366" s="24">
        <v>6101.0367346938774</v>
      </c>
      <c r="F5366" s="19">
        <f t="shared" si="249"/>
        <v>2989508</v>
      </c>
      <c r="G5366" s="119">
        <v>4777.5</v>
      </c>
      <c r="H5366" s="26">
        <v>1075.3770800627944</v>
      </c>
      <c r="I5366" s="115">
        <f t="shared" si="250"/>
        <v>5137614.0000000009</v>
      </c>
      <c r="J5366" s="117">
        <v>2021</v>
      </c>
      <c r="K5366" s="139">
        <f t="shared" si="251"/>
        <v>8127122</v>
      </c>
    </row>
    <row r="5367" spans="2:11">
      <c r="B5367" s="137" t="s">
        <v>7383</v>
      </c>
      <c r="C5367" s="43" t="s">
        <v>1241</v>
      </c>
      <c r="D5367" s="46">
        <v>130</v>
      </c>
      <c r="E5367" s="24">
        <v>7799.6153846153848</v>
      </c>
      <c r="F5367" s="19">
        <f t="shared" si="249"/>
        <v>1013950</v>
      </c>
      <c r="G5367" s="119">
        <v>1267.5</v>
      </c>
      <c r="H5367" s="26">
        <v>1597.4524654832346</v>
      </c>
      <c r="I5367" s="115">
        <f t="shared" si="250"/>
        <v>2024770.9999999998</v>
      </c>
      <c r="J5367" s="117">
        <v>2021</v>
      </c>
      <c r="K5367" s="139">
        <f t="shared" si="251"/>
        <v>3038721</v>
      </c>
    </row>
    <row r="5368" spans="2:11">
      <c r="B5368" s="137" t="s">
        <v>7384</v>
      </c>
      <c r="C5368" s="43" t="s">
        <v>1241</v>
      </c>
      <c r="D5368" s="46">
        <v>130</v>
      </c>
      <c r="E5368" s="24">
        <v>17001.346153846152</v>
      </c>
      <c r="F5368" s="19">
        <f t="shared" si="249"/>
        <v>2210175</v>
      </c>
      <c r="G5368" s="119">
        <v>1267.5</v>
      </c>
      <c r="H5368" s="26">
        <v>2531.3167652859961</v>
      </c>
      <c r="I5368" s="115">
        <f t="shared" si="250"/>
        <v>3208444</v>
      </c>
      <c r="J5368" s="117">
        <v>2021</v>
      </c>
      <c r="K5368" s="139">
        <f t="shared" si="251"/>
        <v>5418619</v>
      </c>
    </row>
    <row r="5369" spans="2:11">
      <c r="B5369" s="137" t="s">
        <v>7385</v>
      </c>
      <c r="C5369" s="43" t="s">
        <v>1241</v>
      </c>
      <c r="D5369" s="46">
        <v>130</v>
      </c>
      <c r="E5369" s="24">
        <v>7799.6153846153848</v>
      </c>
      <c r="F5369" s="19">
        <f t="shared" si="249"/>
        <v>1013950</v>
      </c>
      <c r="G5369" s="119">
        <v>1267.5</v>
      </c>
      <c r="H5369" s="26">
        <v>1597.4524654832346</v>
      </c>
      <c r="I5369" s="115">
        <f t="shared" si="250"/>
        <v>2024770.9999999998</v>
      </c>
      <c r="J5369" s="117">
        <v>2021</v>
      </c>
      <c r="K5369" s="139">
        <f t="shared" si="251"/>
        <v>3038721</v>
      </c>
    </row>
    <row r="5370" spans="2:11">
      <c r="B5370" s="137" t="s">
        <v>7386</v>
      </c>
      <c r="C5370" s="43" t="s">
        <v>1225</v>
      </c>
      <c r="D5370" s="46">
        <v>200</v>
      </c>
      <c r="E5370" s="24">
        <v>8630.3700000000008</v>
      </c>
      <c r="F5370" s="19">
        <f t="shared" si="249"/>
        <v>1726074.0000000002</v>
      </c>
      <c r="G5370" s="119">
        <v>1950</v>
      </c>
      <c r="H5370" s="26">
        <v>2190.4779487179485</v>
      </c>
      <c r="I5370" s="115">
        <f t="shared" si="250"/>
        <v>4271432</v>
      </c>
      <c r="J5370" s="117">
        <v>2021</v>
      </c>
      <c r="K5370" s="139">
        <f t="shared" si="251"/>
        <v>5997506</v>
      </c>
    </row>
    <row r="5371" spans="2:11">
      <c r="B5371" s="137" t="s">
        <v>7387</v>
      </c>
      <c r="C5371" s="43" t="s">
        <v>1225</v>
      </c>
      <c r="D5371" s="46">
        <v>200</v>
      </c>
      <c r="E5371" s="24">
        <v>8942.8649999999998</v>
      </c>
      <c r="F5371" s="19">
        <f t="shared" si="249"/>
        <v>1788573</v>
      </c>
      <c r="G5371" s="119">
        <v>1950</v>
      </c>
      <c r="H5371" s="26">
        <v>2234.9256410256412</v>
      </c>
      <c r="I5371" s="115">
        <f t="shared" si="250"/>
        <v>4358105</v>
      </c>
      <c r="J5371" s="117">
        <v>2021</v>
      </c>
      <c r="K5371" s="139">
        <f t="shared" si="251"/>
        <v>6146678</v>
      </c>
    </row>
    <row r="5372" spans="2:11">
      <c r="B5372" s="137" t="s">
        <v>7388</v>
      </c>
      <c r="C5372" s="43" t="s">
        <v>1234</v>
      </c>
      <c r="D5372" s="46">
        <v>120</v>
      </c>
      <c r="E5372" s="24">
        <v>5428.5583333333334</v>
      </c>
      <c r="F5372" s="19">
        <f t="shared" si="249"/>
        <v>651427</v>
      </c>
      <c r="G5372" s="119">
        <v>1170</v>
      </c>
      <c r="H5372" s="26">
        <v>1571.8888888888889</v>
      </c>
      <c r="I5372" s="115">
        <f t="shared" si="250"/>
        <v>1839110</v>
      </c>
      <c r="J5372" s="117">
        <v>2021</v>
      </c>
      <c r="K5372" s="139">
        <f t="shared" si="251"/>
        <v>2490537</v>
      </c>
    </row>
    <row r="5373" spans="2:11">
      <c r="B5373" s="137" t="s">
        <v>7389</v>
      </c>
      <c r="C5373" s="43" t="s">
        <v>1225</v>
      </c>
      <c r="D5373" s="46">
        <v>200</v>
      </c>
      <c r="E5373" s="24">
        <v>8630.3700000000008</v>
      </c>
      <c r="F5373" s="19">
        <f t="shared" si="249"/>
        <v>1726074.0000000002</v>
      </c>
      <c r="G5373" s="119">
        <v>1950</v>
      </c>
      <c r="H5373" s="26">
        <v>2190.4779487179485</v>
      </c>
      <c r="I5373" s="115">
        <f t="shared" si="250"/>
        <v>4271432</v>
      </c>
      <c r="J5373" s="117">
        <v>2021</v>
      </c>
      <c r="K5373" s="139">
        <f t="shared" si="251"/>
        <v>5997506</v>
      </c>
    </row>
    <row r="5374" spans="2:11">
      <c r="B5374" s="137" t="s">
        <v>7390</v>
      </c>
      <c r="C5374" s="43" t="s">
        <v>1225</v>
      </c>
      <c r="D5374" s="46">
        <v>200</v>
      </c>
      <c r="E5374" s="24">
        <v>11158.89</v>
      </c>
      <c r="F5374" s="19">
        <f t="shared" si="249"/>
        <v>2231778</v>
      </c>
      <c r="G5374" s="119">
        <v>1950</v>
      </c>
      <c r="H5374" s="26">
        <v>1854.354358974359</v>
      </c>
      <c r="I5374" s="115">
        <f t="shared" si="250"/>
        <v>3615991</v>
      </c>
      <c r="J5374" s="117">
        <v>2021</v>
      </c>
      <c r="K5374" s="139">
        <f t="shared" si="251"/>
        <v>5847769</v>
      </c>
    </row>
    <row r="5375" spans="2:11">
      <c r="B5375" s="137" t="s">
        <v>7391</v>
      </c>
      <c r="C5375" s="43" t="s">
        <v>1232</v>
      </c>
      <c r="D5375" s="46">
        <v>180</v>
      </c>
      <c r="E5375" s="24">
        <v>7178.1222222222223</v>
      </c>
      <c r="F5375" s="19">
        <f t="shared" si="249"/>
        <v>1292062</v>
      </c>
      <c r="G5375" s="119">
        <v>3258</v>
      </c>
      <c r="H5375" s="26">
        <v>931.90392879066917</v>
      </c>
      <c r="I5375" s="115">
        <f t="shared" si="250"/>
        <v>3036143</v>
      </c>
      <c r="J5375" s="117">
        <v>2021</v>
      </c>
      <c r="K5375" s="139">
        <f t="shared" si="251"/>
        <v>4328205</v>
      </c>
    </row>
    <row r="5376" spans="2:11">
      <c r="B5376" s="137" t="s">
        <v>7392</v>
      </c>
      <c r="C5376" s="43" t="s">
        <v>3512</v>
      </c>
      <c r="D5376" s="46">
        <v>130</v>
      </c>
      <c r="E5376" s="24">
        <v>15222.576923076924</v>
      </c>
      <c r="F5376" s="19">
        <f t="shared" si="249"/>
        <v>1978935</v>
      </c>
      <c r="G5376" s="119">
        <v>2353</v>
      </c>
      <c r="H5376" s="26">
        <v>0</v>
      </c>
      <c r="I5376" s="115">
        <f t="shared" si="250"/>
        <v>0</v>
      </c>
      <c r="J5376" s="117">
        <v>2021</v>
      </c>
      <c r="K5376" s="139">
        <f t="shared" si="251"/>
        <v>1978935</v>
      </c>
    </row>
    <row r="5377" spans="2:11">
      <c r="B5377" s="137" t="s">
        <v>7393</v>
      </c>
      <c r="C5377" s="43" t="s">
        <v>1272</v>
      </c>
      <c r="D5377" s="46">
        <v>150</v>
      </c>
      <c r="E5377" s="24">
        <v>9058.0666666666675</v>
      </c>
      <c r="F5377" s="19">
        <f t="shared" si="249"/>
        <v>1358710.0000000002</v>
      </c>
      <c r="G5377" s="119">
        <v>2715</v>
      </c>
      <c r="H5377" s="26">
        <v>219.66077348066298</v>
      </c>
      <c r="I5377" s="115">
        <f t="shared" si="250"/>
        <v>596379</v>
      </c>
      <c r="J5377" s="117">
        <v>2021</v>
      </c>
      <c r="K5377" s="139">
        <f t="shared" si="251"/>
        <v>1955089</v>
      </c>
    </row>
    <row r="5378" spans="2:11">
      <c r="B5378" s="137" t="s">
        <v>7394</v>
      </c>
      <c r="C5378" s="43" t="s">
        <v>1261</v>
      </c>
      <c r="D5378" s="46">
        <v>260</v>
      </c>
      <c r="E5378" s="24">
        <v>17655.753846153846</v>
      </c>
      <c r="F5378" s="19">
        <f t="shared" si="249"/>
        <v>4590496</v>
      </c>
      <c r="G5378" s="119">
        <v>2535</v>
      </c>
      <c r="H5378" s="26">
        <v>2449.9692307692308</v>
      </c>
      <c r="I5378" s="115">
        <f t="shared" si="250"/>
        <v>6210672</v>
      </c>
      <c r="J5378" s="117">
        <v>2021</v>
      </c>
      <c r="K5378" s="139">
        <f t="shared" si="251"/>
        <v>10801168</v>
      </c>
    </row>
    <row r="5379" spans="2:11">
      <c r="B5379" s="137" t="s">
        <v>7395</v>
      </c>
      <c r="C5379" s="43" t="s">
        <v>1272</v>
      </c>
      <c r="D5379" s="46">
        <v>80</v>
      </c>
      <c r="E5379" s="24">
        <v>6308.7375000000002</v>
      </c>
      <c r="F5379" s="19">
        <f t="shared" si="249"/>
        <v>504699</v>
      </c>
      <c r="G5379" s="119">
        <v>1448</v>
      </c>
      <c r="H5379" s="26">
        <v>1254.6291436464089</v>
      </c>
      <c r="I5379" s="115">
        <f t="shared" si="250"/>
        <v>1816703</v>
      </c>
      <c r="J5379" s="117">
        <v>2021</v>
      </c>
      <c r="K5379" s="139">
        <f t="shared" si="251"/>
        <v>2321402</v>
      </c>
    </row>
    <row r="5380" spans="2:11">
      <c r="B5380" s="137" t="s">
        <v>7396</v>
      </c>
      <c r="C5380" s="43" t="s">
        <v>1272</v>
      </c>
      <c r="D5380" s="46">
        <v>150</v>
      </c>
      <c r="E5380" s="24">
        <v>9058.0666666666675</v>
      </c>
      <c r="F5380" s="19">
        <f t="shared" si="249"/>
        <v>1358710.0000000002</v>
      </c>
      <c r="G5380" s="119">
        <v>2715</v>
      </c>
      <c r="H5380" s="26">
        <v>219.66077348066298</v>
      </c>
      <c r="I5380" s="115">
        <f t="shared" si="250"/>
        <v>596379</v>
      </c>
      <c r="J5380" s="117">
        <v>2021</v>
      </c>
      <c r="K5380" s="139">
        <f t="shared" si="251"/>
        <v>1955089</v>
      </c>
    </row>
    <row r="5381" spans="2:11">
      <c r="B5381" s="137" t="s">
        <v>7397</v>
      </c>
      <c r="C5381" s="43" t="s">
        <v>1239</v>
      </c>
      <c r="D5381" s="46">
        <v>410</v>
      </c>
      <c r="E5381" s="24">
        <v>14277.085365853658</v>
      </c>
      <c r="F5381" s="19">
        <f t="shared" si="249"/>
        <v>5853605</v>
      </c>
      <c r="G5381" s="119">
        <v>3997.5</v>
      </c>
      <c r="H5381" s="26">
        <v>1466.6406504065042</v>
      </c>
      <c r="I5381" s="115">
        <f t="shared" si="250"/>
        <v>5862896</v>
      </c>
      <c r="J5381" s="117">
        <v>2021</v>
      </c>
      <c r="K5381" s="139">
        <f t="shared" si="251"/>
        <v>11716501</v>
      </c>
    </row>
    <row r="5382" spans="2:11">
      <c r="B5382" s="137" t="s">
        <v>7398</v>
      </c>
      <c r="C5382" s="43" t="s">
        <v>1261</v>
      </c>
      <c r="D5382" s="46">
        <v>150</v>
      </c>
      <c r="E5382" s="24">
        <v>16439.78</v>
      </c>
      <c r="F5382" s="19">
        <f t="shared" si="249"/>
        <v>2465967</v>
      </c>
      <c r="G5382" s="119">
        <v>1462.5</v>
      </c>
      <c r="H5382" s="26">
        <v>2466.7856410256409</v>
      </c>
      <c r="I5382" s="115">
        <f t="shared" si="250"/>
        <v>3607674</v>
      </c>
      <c r="J5382" s="117">
        <v>2021</v>
      </c>
      <c r="K5382" s="139">
        <f t="shared" si="251"/>
        <v>6073641</v>
      </c>
    </row>
    <row r="5383" spans="2:11">
      <c r="B5383" s="137" t="s">
        <v>7399</v>
      </c>
      <c r="C5383" s="43" t="s">
        <v>1261</v>
      </c>
      <c r="D5383" s="46">
        <v>290</v>
      </c>
      <c r="E5383" s="24">
        <v>17852.241379310344</v>
      </c>
      <c r="F5383" s="19">
        <f t="shared" si="249"/>
        <v>5177150</v>
      </c>
      <c r="G5383" s="119">
        <v>2827.5</v>
      </c>
      <c r="H5383" s="26">
        <v>1262.1998231653404</v>
      </c>
      <c r="I5383" s="115">
        <f t="shared" si="250"/>
        <v>3568870</v>
      </c>
      <c r="J5383" s="117">
        <v>2021</v>
      </c>
      <c r="K5383" s="139">
        <f t="shared" si="251"/>
        <v>8746020</v>
      </c>
    </row>
    <row r="5384" spans="2:11">
      <c r="B5384" s="137" t="s">
        <v>7400</v>
      </c>
      <c r="C5384" s="43" t="s">
        <v>1261</v>
      </c>
      <c r="D5384" s="46">
        <v>290</v>
      </c>
      <c r="E5384" s="24">
        <v>17852.241379310344</v>
      </c>
      <c r="F5384" s="19">
        <f t="shared" si="249"/>
        <v>5177150</v>
      </c>
      <c r="G5384" s="119">
        <v>2827.5</v>
      </c>
      <c r="H5384" s="26">
        <v>1262.1998231653404</v>
      </c>
      <c r="I5384" s="115">
        <f t="shared" si="250"/>
        <v>3568870</v>
      </c>
      <c r="J5384" s="117">
        <v>2021</v>
      </c>
      <c r="K5384" s="139">
        <f t="shared" si="251"/>
        <v>8746020</v>
      </c>
    </row>
    <row r="5385" spans="2:11">
      <c r="B5385" s="137" t="s">
        <v>7401</v>
      </c>
      <c r="C5385" s="43" t="s">
        <v>2696</v>
      </c>
      <c r="D5385" s="46">
        <v>310</v>
      </c>
      <c r="E5385" s="24">
        <v>12302.974193548387</v>
      </c>
      <c r="F5385" s="19">
        <f t="shared" si="249"/>
        <v>3813922</v>
      </c>
      <c r="G5385" s="119">
        <v>3022.5</v>
      </c>
      <c r="H5385" s="26">
        <v>1846.3778329197685</v>
      </c>
      <c r="I5385" s="115">
        <f t="shared" si="250"/>
        <v>5580677</v>
      </c>
      <c r="J5385" s="117">
        <v>2021</v>
      </c>
      <c r="K5385" s="139">
        <f t="shared" si="251"/>
        <v>9394599</v>
      </c>
    </row>
    <row r="5386" spans="2:11">
      <c r="B5386" s="137" t="s">
        <v>7402</v>
      </c>
      <c r="C5386" s="43" t="s">
        <v>2696</v>
      </c>
      <c r="D5386" s="46">
        <v>310</v>
      </c>
      <c r="E5386" s="24">
        <v>12302.974193548387</v>
      </c>
      <c r="F5386" s="19">
        <f t="shared" si="249"/>
        <v>3813922</v>
      </c>
      <c r="G5386" s="119">
        <v>3022.5</v>
      </c>
      <c r="H5386" s="26">
        <v>1846.3778329197685</v>
      </c>
      <c r="I5386" s="115">
        <f t="shared" si="250"/>
        <v>5580677</v>
      </c>
      <c r="J5386" s="117">
        <v>2021</v>
      </c>
      <c r="K5386" s="139">
        <f t="shared" si="251"/>
        <v>9394599</v>
      </c>
    </row>
    <row r="5387" spans="2:11">
      <c r="B5387" s="137" t="s">
        <v>7403</v>
      </c>
      <c r="C5387" s="43" t="s">
        <v>2697</v>
      </c>
      <c r="D5387" s="46">
        <v>150</v>
      </c>
      <c r="E5387" s="24">
        <v>8170.0533333333333</v>
      </c>
      <c r="F5387" s="19">
        <f t="shared" si="249"/>
        <v>1225508</v>
      </c>
      <c r="G5387" s="119">
        <v>1462.5</v>
      </c>
      <c r="H5387" s="26">
        <v>1367.7846153846153</v>
      </c>
      <c r="I5387" s="115">
        <f t="shared" si="250"/>
        <v>2000385</v>
      </c>
      <c r="J5387" s="117">
        <v>2021</v>
      </c>
      <c r="K5387" s="139">
        <f t="shared" si="251"/>
        <v>3225893</v>
      </c>
    </row>
    <row r="5388" spans="2:11">
      <c r="B5388" s="137" t="s">
        <v>7404</v>
      </c>
      <c r="C5388" s="43" t="s">
        <v>2697</v>
      </c>
      <c r="D5388" s="46">
        <v>150</v>
      </c>
      <c r="E5388" s="24">
        <v>8170.0533333333333</v>
      </c>
      <c r="F5388" s="19">
        <f t="shared" ref="F5388:F5451" si="252">IFERROR(D5388*E5388,0)</f>
        <v>1225508</v>
      </c>
      <c r="G5388" s="119">
        <v>1462.5</v>
      </c>
      <c r="H5388" s="26">
        <v>1367.7846153846153</v>
      </c>
      <c r="I5388" s="115">
        <f t="shared" ref="I5388:I5451" si="253">IFERROR(G5388*H5388,"")</f>
        <v>2000385</v>
      </c>
      <c r="J5388" s="117">
        <v>2021</v>
      </c>
      <c r="K5388" s="139">
        <f t="shared" ref="K5388:K5451" si="254">IFERROR(ROUND((F5388+I5388),0),0)</f>
        <v>3225893</v>
      </c>
    </row>
    <row r="5389" spans="2:11">
      <c r="B5389" s="137" t="s">
        <v>7405</v>
      </c>
      <c r="C5389" s="43" t="s">
        <v>3512</v>
      </c>
      <c r="D5389" s="46">
        <v>470</v>
      </c>
      <c r="E5389" s="24">
        <v>16883.710638297871</v>
      </c>
      <c r="F5389" s="19">
        <f t="shared" si="252"/>
        <v>7935343.9999999991</v>
      </c>
      <c r="G5389" s="119">
        <v>4582.5</v>
      </c>
      <c r="H5389" s="26">
        <v>0</v>
      </c>
      <c r="I5389" s="115">
        <f t="shared" si="253"/>
        <v>0</v>
      </c>
      <c r="J5389" s="117">
        <v>2021</v>
      </c>
      <c r="K5389" s="139">
        <f t="shared" si="254"/>
        <v>7935344</v>
      </c>
    </row>
    <row r="5390" spans="2:11">
      <c r="B5390" s="137" t="s">
        <v>7406</v>
      </c>
      <c r="C5390" s="43" t="s">
        <v>3512</v>
      </c>
      <c r="D5390" s="46">
        <v>470</v>
      </c>
      <c r="E5390" s="24">
        <v>16883.710638297871</v>
      </c>
      <c r="F5390" s="19">
        <f t="shared" si="252"/>
        <v>7935343.9999999991</v>
      </c>
      <c r="G5390" s="119">
        <v>4582.5</v>
      </c>
      <c r="H5390" s="26">
        <v>0</v>
      </c>
      <c r="I5390" s="115">
        <f t="shared" si="253"/>
        <v>0</v>
      </c>
      <c r="J5390" s="117">
        <v>2021</v>
      </c>
      <c r="K5390" s="139">
        <f t="shared" si="254"/>
        <v>7935344</v>
      </c>
    </row>
    <row r="5391" spans="2:11">
      <c r="B5391" s="137" t="s">
        <v>7407</v>
      </c>
      <c r="C5391" s="43" t="s">
        <v>3512</v>
      </c>
      <c r="D5391" s="46">
        <v>290</v>
      </c>
      <c r="E5391" s="24">
        <v>16883.710344827585</v>
      </c>
      <c r="F5391" s="19">
        <f t="shared" si="252"/>
        <v>4896276</v>
      </c>
      <c r="G5391" s="119">
        <v>2827.5</v>
      </c>
      <c r="H5391" s="26">
        <v>0</v>
      </c>
      <c r="I5391" s="115">
        <f t="shared" si="253"/>
        <v>0</v>
      </c>
      <c r="J5391" s="117">
        <v>2021</v>
      </c>
      <c r="K5391" s="139">
        <f t="shared" si="254"/>
        <v>4896276</v>
      </c>
    </row>
    <row r="5392" spans="2:11">
      <c r="B5392" s="137" t="s">
        <v>7408</v>
      </c>
      <c r="C5392" s="43" t="s">
        <v>3512</v>
      </c>
      <c r="D5392" s="46">
        <v>100</v>
      </c>
      <c r="E5392" s="24">
        <v>13285.27</v>
      </c>
      <c r="F5392" s="19">
        <f t="shared" si="252"/>
        <v>1328527</v>
      </c>
      <c r="G5392" s="119">
        <v>975</v>
      </c>
      <c r="H5392" s="26">
        <v>0</v>
      </c>
      <c r="I5392" s="115">
        <f t="shared" si="253"/>
        <v>0</v>
      </c>
      <c r="J5392" s="117">
        <v>2021</v>
      </c>
      <c r="K5392" s="139">
        <f t="shared" si="254"/>
        <v>1328527</v>
      </c>
    </row>
    <row r="5393" spans="2:11">
      <c r="B5393" s="137" t="s">
        <v>7409</v>
      </c>
      <c r="C5393" s="43" t="s">
        <v>1226</v>
      </c>
      <c r="D5393" s="46">
        <v>310</v>
      </c>
      <c r="E5393" s="24">
        <v>814.12903225806451</v>
      </c>
      <c r="F5393" s="19">
        <f t="shared" si="252"/>
        <v>252380</v>
      </c>
      <c r="G5393" s="119">
        <v>3022.5</v>
      </c>
      <c r="H5393" s="26">
        <v>551.57220843672462</v>
      </c>
      <c r="I5393" s="115">
        <f t="shared" si="253"/>
        <v>1667127.0000000002</v>
      </c>
      <c r="J5393" s="117">
        <v>2021</v>
      </c>
      <c r="K5393" s="139">
        <f t="shared" si="254"/>
        <v>1919507</v>
      </c>
    </row>
    <row r="5394" spans="2:11">
      <c r="B5394" s="137" t="s">
        <v>7410</v>
      </c>
      <c r="C5394" s="43" t="s">
        <v>3512</v>
      </c>
      <c r="D5394" s="46">
        <v>290</v>
      </c>
      <c r="E5394" s="24">
        <v>16883.710344827585</v>
      </c>
      <c r="F5394" s="19">
        <f t="shared" si="252"/>
        <v>4896276</v>
      </c>
      <c r="G5394" s="119">
        <v>2827.5</v>
      </c>
      <c r="H5394" s="26">
        <v>0</v>
      </c>
      <c r="I5394" s="115">
        <f t="shared" si="253"/>
        <v>0</v>
      </c>
      <c r="J5394" s="117">
        <v>2021</v>
      </c>
      <c r="K5394" s="139">
        <f t="shared" si="254"/>
        <v>4896276</v>
      </c>
    </row>
    <row r="5395" spans="2:11">
      <c r="B5395" s="137" t="s">
        <v>7411</v>
      </c>
      <c r="C5395" s="43" t="s">
        <v>1297</v>
      </c>
      <c r="D5395" s="46">
        <v>320</v>
      </c>
      <c r="E5395" s="24">
        <v>23725.131249999999</v>
      </c>
      <c r="F5395" s="19">
        <f t="shared" si="252"/>
        <v>7592042</v>
      </c>
      <c r="G5395" s="119">
        <v>3120</v>
      </c>
      <c r="H5395" s="26">
        <v>1485.6923076923076</v>
      </c>
      <c r="I5395" s="115">
        <f t="shared" si="253"/>
        <v>4635360</v>
      </c>
      <c r="J5395" s="117">
        <v>2021</v>
      </c>
      <c r="K5395" s="139">
        <f t="shared" si="254"/>
        <v>12227402</v>
      </c>
    </row>
    <row r="5396" spans="2:11">
      <c r="B5396" s="137" t="s">
        <v>7412</v>
      </c>
      <c r="C5396" s="43" t="s">
        <v>3512</v>
      </c>
      <c r="D5396" s="46">
        <v>90</v>
      </c>
      <c r="E5396" s="24">
        <v>14400.2</v>
      </c>
      <c r="F5396" s="19">
        <f t="shared" si="252"/>
        <v>1296018</v>
      </c>
      <c r="G5396" s="119">
        <v>3294</v>
      </c>
      <c r="H5396" s="26">
        <v>0</v>
      </c>
      <c r="I5396" s="115">
        <f t="shared" si="253"/>
        <v>0</v>
      </c>
      <c r="J5396" s="117">
        <v>2021</v>
      </c>
      <c r="K5396" s="139">
        <f t="shared" si="254"/>
        <v>1296018</v>
      </c>
    </row>
    <row r="5397" spans="2:11">
      <c r="B5397" s="137" t="s">
        <v>7413</v>
      </c>
      <c r="C5397" s="43" t="s">
        <v>1272</v>
      </c>
      <c r="D5397" s="46">
        <v>80</v>
      </c>
      <c r="E5397" s="24">
        <v>6172.65</v>
      </c>
      <c r="F5397" s="19">
        <f t="shared" si="252"/>
        <v>493812</v>
      </c>
      <c r="G5397" s="119">
        <v>1448</v>
      </c>
      <c r="H5397" s="26">
        <v>1458.3846685082874</v>
      </c>
      <c r="I5397" s="115">
        <f t="shared" si="253"/>
        <v>2111741</v>
      </c>
      <c r="J5397" s="117">
        <v>2021</v>
      </c>
      <c r="K5397" s="139">
        <f t="shared" si="254"/>
        <v>2605553</v>
      </c>
    </row>
    <row r="5398" spans="2:11">
      <c r="B5398" s="137" t="s">
        <v>7414</v>
      </c>
      <c r="C5398" s="43" t="s">
        <v>1272</v>
      </c>
      <c r="D5398" s="46">
        <v>210</v>
      </c>
      <c r="E5398" s="24">
        <v>19958.033333333333</v>
      </c>
      <c r="F5398" s="19">
        <f t="shared" si="252"/>
        <v>4191187</v>
      </c>
      <c r="G5398" s="119">
        <v>3801</v>
      </c>
      <c r="H5398" s="26">
        <v>1022.0691923178111</v>
      </c>
      <c r="I5398" s="115">
        <f t="shared" si="253"/>
        <v>3884885</v>
      </c>
      <c r="J5398" s="117">
        <v>2021</v>
      </c>
      <c r="K5398" s="139">
        <f t="shared" si="254"/>
        <v>8076072</v>
      </c>
    </row>
    <row r="5399" spans="2:11">
      <c r="B5399" s="137" t="s">
        <v>7415</v>
      </c>
      <c r="C5399" s="43" t="s">
        <v>1272</v>
      </c>
      <c r="D5399" s="46">
        <v>60</v>
      </c>
      <c r="E5399" s="24">
        <v>1614.6833333333334</v>
      </c>
      <c r="F5399" s="19">
        <f t="shared" si="252"/>
        <v>96881</v>
      </c>
      <c r="G5399" s="119">
        <v>543</v>
      </c>
      <c r="H5399" s="26">
        <v>456.17127071823205</v>
      </c>
      <c r="I5399" s="115">
        <f t="shared" si="253"/>
        <v>247701</v>
      </c>
      <c r="J5399" s="117">
        <v>2021</v>
      </c>
      <c r="K5399" s="139">
        <f t="shared" si="254"/>
        <v>344582</v>
      </c>
    </row>
    <row r="5400" spans="2:11">
      <c r="B5400" s="137" t="s">
        <v>7416</v>
      </c>
      <c r="C5400" s="43" t="s">
        <v>1272</v>
      </c>
      <c r="D5400" s="46">
        <v>50</v>
      </c>
      <c r="E5400" s="24">
        <v>3534.02</v>
      </c>
      <c r="F5400" s="19">
        <f t="shared" si="252"/>
        <v>176701</v>
      </c>
      <c r="G5400" s="119">
        <v>452.5</v>
      </c>
      <c r="H5400" s="26">
        <v>1477.9712707182321</v>
      </c>
      <c r="I5400" s="115">
        <f t="shared" si="253"/>
        <v>668782</v>
      </c>
      <c r="J5400" s="117">
        <v>2021</v>
      </c>
      <c r="K5400" s="139">
        <f t="shared" si="254"/>
        <v>845483</v>
      </c>
    </row>
    <row r="5401" spans="2:11">
      <c r="B5401" s="137" t="s">
        <v>7417</v>
      </c>
      <c r="C5401" s="43" t="s">
        <v>3512</v>
      </c>
      <c r="D5401" s="46">
        <v>220</v>
      </c>
      <c r="E5401" s="24">
        <v>12454.836363636363</v>
      </c>
      <c r="F5401" s="19">
        <f t="shared" si="252"/>
        <v>2740064</v>
      </c>
      <c r="G5401" s="119">
        <v>3256</v>
      </c>
      <c r="H5401" s="26">
        <v>0</v>
      </c>
      <c r="I5401" s="115">
        <f t="shared" si="253"/>
        <v>0</v>
      </c>
      <c r="J5401" s="117">
        <v>2021</v>
      </c>
      <c r="K5401" s="139">
        <f t="shared" si="254"/>
        <v>2740064</v>
      </c>
    </row>
    <row r="5402" spans="2:11">
      <c r="B5402" s="137" t="s">
        <v>7418</v>
      </c>
      <c r="C5402" s="43" t="s">
        <v>2650</v>
      </c>
      <c r="D5402" s="46">
        <v>30</v>
      </c>
      <c r="E5402" s="24">
        <v>4554.8</v>
      </c>
      <c r="F5402" s="19">
        <f t="shared" si="252"/>
        <v>136644</v>
      </c>
      <c r="G5402" s="119">
        <v>888</v>
      </c>
      <c r="H5402" s="26">
        <v>514.42454954954951</v>
      </c>
      <c r="I5402" s="115">
        <f t="shared" si="253"/>
        <v>456808.99999999994</v>
      </c>
      <c r="J5402" s="117">
        <v>2021</v>
      </c>
      <c r="K5402" s="139">
        <f t="shared" si="254"/>
        <v>593453</v>
      </c>
    </row>
    <row r="5403" spans="2:11">
      <c r="B5403" s="137" t="s">
        <v>4161</v>
      </c>
      <c r="C5403" s="43" t="s">
        <v>3512</v>
      </c>
      <c r="D5403" s="46">
        <v>120</v>
      </c>
      <c r="E5403" s="24">
        <v>9810.1083333333336</v>
      </c>
      <c r="F5403" s="19">
        <f t="shared" si="252"/>
        <v>1177213</v>
      </c>
      <c r="G5403" s="119">
        <v>2592</v>
      </c>
      <c r="H5403" s="26">
        <v>662.76003086419757</v>
      </c>
      <c r="I5403" s="115">
        <f t="shared" si="253"/>
        <v>1717874</v>
      </c>
      <c r="J5403" s="117">
        <v>2021</v>
      </c>
      <c r="K5403" s="139">
        <f t="shared" si="254"/>
        <v>2895087</v>
      </c>
    </row>
    <row r="5404" spans="2:11">
      <c r="B5404" s="137" t="s">
        <v>7419</v>
      </c>
      <c r="C5404" s="43" t="s">
        <v>1657</v>
      </c>
      <c r="D5404" s="46">
        <v>460</v>
      </c>
      <c r="E5404" s="24">
        <v>63184.660869565218</v>
      </c>
      <c r="F5404" s="19">
        <f t="shared" si="252"/>
        <v>29064944</v>
      </c>
      <c r="G5404" s="119">
        <v>8326</v>
      </c>
      <c r="H5404" s="26">
        <v>2995.4863079509969</v>
      </c>
      <c r="I5404" s="115">
        <f t="shared" si="253"/>
        <v>24940419</v>
      </c>
      <c r="J5404" s="117">
        <v>2021</v>
      </c>
      <c r="K5404" s="139">
        <f t="shared" si="254"/>
        <v>54005363</v>
      </c>
    </row>
    <row r="5405" spans="2:11">
      <c r="B5405" s="137" t="s">
        <v>7420</v>
      </c>
      <c r="C5405" s="43" t="s">
        <v>1657</v>
      </c>
      <c r="D5405" s="46">
        <v>270</v>
      </c>
      <c r="E5405" s="24">
        <v>16001.788888888888</v>
      </c>
      <c r="F5405" s="19">
        <f t="shared" si="252"/>
        <v>4320483</v>
      </c>
      <c r="G5405" s="119">
        <v>7330.5</v>
      </c>
      <c r="H5405" s="26">
        <v>749.25366618920941</v>
      </c>
      <c r="I5405" s="115">
        <f t="shared" si="253"/>
        <v>5492404</v>
      </c>
      <c r="J5405" s="117">
        <v>2021</v>
      </c>
      <c r="K5405" s="139">
        <f t="shared" si="254"/>
        <v>9812887</v>
      </c>
    </row>
    <row r="5406" spans="2:11">
      <c r="B5406" s="137" t="s">
        <v>7421</v>
      </c>
      <c r="C5406" s="43" t="s">
        <v>1299</v>
      </c>
      <c r="D5406" s="46">
        <v>690</v>
      </c>
      <c r="E5406" s="24">
        <v>9334.7594202898545</v>
      </c>
      <c r="F5406" s="19">
        <f t="shared" si="252"/>
        <v>6440984</v>
      </c>
      <c r="G5406" s="119">
        <v>6727.5</v>
      </c>
      <c r="H5406" s="26">
        <v>832.58193979933105</v>
      </c>
      <c r="I5406" s="115">
        <f t="shared" si="253"/>
        <v>5601195</v>
      </c>
      <c r="J5406" s="117">
        <v>2021</v>
      </c>
      <c r="K5406" s="139">
        <f t="shared" si="254"/>
        <v>12042179</v>
      </c>
    </row>
    <row r="5407" spans="2:11">
      <c r="B5407" s="137" t="s">
        <v>7422</v>
      </c>
      <c r="C5407" s="43" t="s">
        <v>1299</v>
      </c>
      <c r="D5407" s="46">
        <v>690</v>
      </c>
      <c r="E5407" s="24">
        <v>9334.7594202898545</v>
      </c>
      <c r="F5407" s="19">
        <f t="shared" si="252"/>
        <v>6440984</v>
      </c>
      <c r="G5407" s="119">
        <v>6727.5</v>
      </c>
      <c r="H5407" s="26">
        <v>832.58193979933105</v>
      </c>
      <c r="I5407" s="115">
        <f t="shared" si="253"/>
        <v>5601195</v>
      </c>
      <c r="J5407" s="117">
        <v>2021</v>
      </c>
      <c r="K5407" s="139">
        <f t="shared" si="254"/>
        <v>12042179</v>
      </c>
    </row>
    <row r="5408" spans="2:11">
      <c r="B5408" s="137" t="s">
        <v>7423</v>
      </c>
      <c r="C5408" s="43" t="s">
        <v>1299</v>
      </c>
      <c r="D5408" s="46">
        <v>80</v>
      </c>
      <c r="E5408" s="24">
        <v>9205.4249999999993</v>
      </c>
      <c r="F5408" s="19">
        <f t="shared" si="252"/>
        <v>736434</v>
      </c>
      <c r="G5408" s="119">
        <v>1560</v>
      </c>
      <c r="H5408" s="26">
        <v>2252.4499999999998</v>
      </c>
      <c r="I5408" s="115">
        <f t="shared" si="253"/>
        <v>3513821.9999999995</v>
      </c>
      <c r="J5408" s="117">
        <v>2021</v>
      </c>
      <c r="K5408" s="139">
        <f t="shared" si="254"/>
        <v>4250256</v>
      </c>
    </row>
    <row r="5409" spans="2:11">
      <c r="B5409" s="137" t="s">
        <v>7424</v>
      </c>
      <c r="C5409" s="43" t="s">
        <v>1307</v>
      </c>
      <c r="D5409" s="46">
        <v>60</v>
      </c>
      <c r="E5409" s="24">
        <v>14244.683333333332</v>
      </c>
      <c r="F5409" s="19">
        <f t="shared" si="252"/>
        <v>854681</v>
      </c>
      <c r="G5409" s="119">
        <v>1170</v>
      </c>
      <c r="H5409" s="26">
        <v>1351.5264957264958</v>
      </c>
      <c r="I5409" s="115">
        <f t="shared" si="253"/>
        <v>1581286</v>
      </c>
      <c r="J5409" s="117">
        <v>2021</v>
      </c>
      <c r="K5409" s="139">
        <f t="shared" si="254"/>
        <v>2435967</v>
      </c>
    </row>
    <row r="5410" spans="2:11">
      <c r="B5410" s="137" t="s">
        <v>7425</v>
      </c>
      <c r="C5410" s="43" t="s">
        <v>1307</v>
      </c>
      <c r="D5410" s="46">
        <v>400</v>
      </c>
      <c r="E5410" s="24">
        <v>11671.547500000001</v>
      </c>
      <c r="F5410" s="19">
        <f t="shared" si="252"/>
        <v>4668619</v>
      </c>
      <c r="G5410" s="119">
        <v>7800</v>
      </c>
      <c r="H5410" s="26">
        <v>674.71192307692309</v>
      </c>
      <c r="I5410" s="115">
        <f t="shared" si="253"/>
        <v>5262753</v>
      </c>
      <c r="J5410" s="117">
        <v>2021</v>
      </c>
      <c r="K5410" s="139">
        <f t="shared" si="254"/>
        <v>9931372</v>
      </c>
    </row>
    <row r="5411" spans="2:11">
      <c r="B5411" s="137" t="s">
        <v>7426</v>
      </c>
      <c r="C5411" s="43" t="s">
        <v>1299</v>
      </c>
      <c r="D5411" s="46">
        <v>260</v>
      </c>
      <c r="E5411" s="24">
        <v>15491.98076923077</v>
      </c>
      <c r="F5411" s="19">
        <f t="shared" si="252"/>
        <v>4027915</v>
      </c>
      <c r="G5411" s="119">
        <v>2535</v>
      </c>
      <c r="H5411" s="26">
        <v>1449.5570019723866</v>
      </c>
      <c r="I5411" s="115">
        <f t="shared" si="253"/>
        <v>3674627</v>
      </c>
      <c r="J5411" s="117">
        <v>2021</v>
      </c>
      <c r="K5411" s="139">
        <f t="shared" si="254"/>
        <v>7702542</v>
      </c>
    </row>
    <row r="5412" spans="2:11">
      <c r="B5412" s="137" t="s">
        <v>7427</v>
      </c>
      <c r="C5412" s="43" t="s">
        <v>1299</v>
      </c>
      <c r="D5412" s="46">
        <v>80</v>
      </c>
      <c r="E5412" s="24">
        <v>9205.4249999999993</v>
      </c>
      <c r="F5412" s="19">
        <f t="shared" si="252"/>
        <v>736434</v>
      </c>
      <c r="G5412" s="119">
        <v>1560</v>
      </c>
      <c r="H5412" s="26">
        <v>2252.4499999999998</v>
      </c>
      <c r="I5412" s="115">
        <f t="shared" si="253"/>
        <v>3513821.9999999995</v>
      </c>
      <c r="J5412" s="117">
        <v>2021</v>
      </c>
      <c r="K5412" s="139">
        <f t="shared" si="254"/>
        <v>4250256</v>
      </c>
    </row>
    <row r="5413" spans="2:11">
      <c r="B5413" s="137" t="s">
        <v>7428</v>
      </c>
      <c r="C5413" s="43" t="s">
        <v>1272</v>
      </c>
      <c r="D5413" s="46">
        <v>210</v>
      </c>
      <c r="E5413" s="24">
        <v>19958.033333333333</v>
      </c>
      <c r="F5413" s="19">
        <f t="shared" si="252"/>
        <v>4191187</v>
      </c>
      <c r="G5413" s="119">
        <v>3801</v>
      </c>
      <c r="H5413" s="26">
        <v>1022.0691923178111</v>
      </c>
      <c r="I5413" s="115">
        <f t="shared" si="253"/>
        <v>3884885</v>
      </c>
      <c r="J5413" s="117">
        <v>2021</v>
      </c>
      <c r="K5413" s="139">
        <f t="shared" si="254"/>
        <v>8076072</v>
      </c>
    </row>
    <row r="5414" spans="2:11">
      <c r="B5414" s="137" t="s">
        <v>7429</v>
      </c>
      <c r="C5414" s="43" t="s">
        <v>1307</v>
      </c>
      <c r="D5414" s="46">
        <v>60</v>
      </c>
      <c r="E5414" s="24">
        <v>14244.683333333332</v>
      </c>
      <c r="F5414" s="19">
        <f t="shared" si="252"/>
        <v>854681</v>
      </c>
      <c r="G5414" s="119">
        <v>1755</v>
      </c>
      <c r="H5414" s="26">
        <v>901.01766381766379</v>
      </c>
      <c r="I5414" s="115">
        <f t="shared" si="253"/>
        <v>1581286</v>
      </c>
      <c r="J5414" s="117">
        <v>2021</v>
      </c>
      <c r="K5414" s="139">
        <f t="shared" si="254"/>
        <v>2435967</v>
      </c>
    </row>
    <row r="5415" spans="2:11">
      <c r="B5415" s="137" t="s">
        <v>7430</v>
      </c>
      <c r="C5415" s="43" t="s">
        <v>1272</v>
      </c>
      <c r="D5415" s="46">
        <v>80</v>
      </c>
      <c r="E5415" s="24">
        <v>16325.375</v>
      </c>
      <c r="F5415" s="19">
        <f t="shared" si="252"/>
        <v>1306030</v>
      </c>
      <c r="G5415" s="119">
        <v>1448</v>
      </c>
      <c r="H5415" s="26">
        <v>1973.8225138121547</v>
      </c>
      <c r="I5415" s="115">
        <f t="shared" si="253"/>
        <v>2858095</v>
      </c>
      <c r="J5415" s="117">
        <v>2021</v>
      </c>
      <c r="K5415" s="139">
        <f t="shared" si="254"/>
        <v>4164125</v>
      </c>
    </row>
    <row r="5416" spans="2:11">
      <c r="B5416" s="137" t="s">
        <v>7431</v>
      </c>
      <c r="C5416" s="43" t="s">
        <v>1272</v>
      </c>
      <c r="D5416" s="46">
        <v>40</v>
      </c>
      <c r="E5416" s="24">
        <v>26176.724999999999</v>
      </c>
      <c r="F5416" s="19">
        <f t="shared" si="252"/>
        <v>1047069</v>
      </c>
      <c r="G5416" s="119">
        <v>724</v>
      </c>
      <c r="H5416" s="26">
        <v>2244.767955801105</v>
      </c>
      <c r="I5416" s="115">
        <f t="shared" si="253"/>
        <v>1625212</v>
      </c>
      <c r="J5416" s="117">
        <v>2021</v>
      </c>
      <c r="K5416" s="139">
        <f t="shared" si="254"/>
        <v>2672281</v>
      </c>
    </row>
    <row r="5417" spans="2:11">
      <c r="B5417" s="137" t="s">
        <v>7432</v>
      </c>
      <c r="C5417" s="43" t="s">
        <v>1272</v>
      </c>
      <c r="D5417" s="46">
        <v>110</v>
      </c>
      <c r="E5417" s="24">
        <v>16809.472727272729</v>
      </c>
      <c r="F5417" s="19">
        <f t="shared" si="252"/>
        <v>1849042.0000000002</v>
      </c>
      <c r="G5417" s="119">
        <v>1991</v>
      </c>
      <c r="H5417" s="26">
        <v>1198.0271220492216</v>
      </c>
      <c r="I5417" s="115">
        <f t="shared" si="253"/>
        <v>2385272</v>
      </c>
      <c r="J5417" s="117">
        <v>2021</v>
      </c>
      <c r="K5417" s="139">
        <f t="shared" si="254"/>
        <v>4234314</v>
      </c>
    </row>
    <row r="5418" spans="2:11">
      <c r="B5418" s="137" t="s">
        <v>7433</v>
      </c>
      <c r="C5418" s="43" t="s">
        <v>1687</v>
      </c>
      <c r="D5418" s="46">
        <v>110</v>
      </c>
      <c r="E5418" s="24">
        <v>20702.581818181818</v>
      </c>
      <c r="F5418" s="19">
        <f t="shared" si="252"/>
        <v>2277284</v>
      </c>
      <c r="G5418" s="119">
        <v>4026</v>
      </c>
      <c r="H5418" s="26">
        <v>425.3224043715847</v>
      </c>
      <c r="I5418" s="115">
        <f t="shared" si="253"/>
        <v>1712348</v>
      </c>
      <c r="J5418" s="117">
        <v>2021</v>
      </c>
      <c r="K5418" s="139">
        <f t="shared" si="254"/>
        <v>3989632</v>
      </c>
    </row>
    <row r="5419" spans="2:11">
      <c r="B5419" s="137" t="s">
        <v>7434</v>
      </c>
      <c r="C5419" s="43" t="s">
        <v>1272</v>
      </c>
      <c r="D5419" s="46">
        <v>130</v>
      </c>
      <c r="E5419" s="24">
        <v>11848.384615384615</v>
      </c>
      <c r="F5419" s="19">
        <f t="shared" si="252"/>
        <v>1540290</v>
      </c>
      <c r="G5419" s="119">
        <v>2353</v>
      </c>
      <c r="H5419" s="26">
        <v>1061.4615384615386</v>
      </c>
      <c r="I5419" s="115">
        <f t="shared" si="253"/>
        <v>2497619.0000000005</v>
      </c>
      <c r="J5419" s="117">
        <v>2021</v>
      </c>
      <c r="K5419" s="139">
        <f t="shared" si="254"/>
        <v>4037909</v>
      </c>
    </row>
    <row r="5420" spans="2:11">
      <c r="B5420" s="137" t="s">
        <v>7435</v>
      </c>
      <c r="C5420" s="43" t="s">
        <v>1272</v>
      </c>
      <c r="D5420" s="46">
        <v>80</v>
      </c>
      <c r="E5420" s="24">
        <v>16325.375</v>
      </c>
      <c r="F5420" s="19">
        <f t="shared" si="252"/>
        <v>1306030</v>
      </c>
      <c r="G5420" s="119">
        <v>1448</v>
      </c>
      <c r="H5420" s="26">
        <v>1973.8225138121547</v>
      </c>
      <c r="I5420" s="115">
        <f t="shared" si="253"/>
        <v>2858095</v>
      </c>
      <c r="J5420" s="117">
        <v>2021</v>
      </c>
      <c r="K5420" s="139">
        <f t="shared" si="254"/>
        <v>4164125</v>
      </c>
    </row>
    <row r="5421" spans="2:11">
      <c r="B5421" s="137" t="s">
        <v>7436</v>
      </c>
      <c r="C5421" s="43" t="s">
        <v>1278</v>
      </c>
      <c r="D5421" s="46">
        <v>280</v>
      </c>
      <c r="E5421" s="24">
        <v>7346.0749999999998</v>
      </c>
      <c r="F5421" s="19">
        <f t="shared" si="252"/>
        <v>2056901</v>
      </c>
      <c r="G5421" s="119">
        <v>2730</v>
      </c>
      <c r="H5421" s="26">
        <v>1627.930402930403</v>
      </c>
      <c r="I5421" s="115">
        <f t="shared" si="253"/>
        <v>4444250</v>
      </c>
      <c r="J5421" s="117">
        <v>2021</v>
      </c>
      <c r="K5421" s="139">
        <f t="shared" si="254"/>
        <v>6501151</v>
      </c>
    </row>
    <row r="5422" spans="2:11">
      <c r="B5422" s="137" t="s">
        <v>7437</v>
      </c>
      <c r="C5422" s="43" t="s">
        <v>1222</v>
      </c>
      <c r="D5422" s="46">
        <v>230</v>
      </c>
      <c r="E5422" s="24">
        <v>6389.913043478261</v>
      </c>
      <c r="F5422" s="19">
        <f t="shared" si="252"/>
        <v>1469680</v>
      </c>
      <c r="G5422" s="119">
        <v>2242.5</v>
      </c>
      <c r="H5422" s="26">
        <v>1464.7268673355629</v>
      </c>
      <c r="I5422" s="115">
        <f t="shared" si="253"/>
        <v>3284650</v>
      </c>
      <c r="J5422" s="117">
        <v>2021</v>
      </c>
      <c r="K5422" s="139">
        <f t="shared" si="254"/>
        <v>4754330</v>
      </c>
    </row>
    <row r="5423" spans="2:11">
      <c r="B5423" s="137" t="s">
        <v>7438</v>
      </c>
      <c r="C5423" s="43" t="s">
        <v>1278</v>
      </c>
      <c r="D5423" s="46">
        <v>140</v>
      </c>
      <c r="E5423" s="24">
        <v>5055.4214285714288</v>
      </c>
      <c r="F5423" s="19">
        <f t="shared" si="252"/>
        <v>707759</v>
      </c>
      <c r="G5423" s="119">
        <v>1365</v>
      </c>
      <c r="H5423" s="26">
        <v>3145.8908424908427</v>
      </c>
      <c r="I5423" s="115">
        <f t="shared" si="253"/>
        <v>4294141</v>
      </c>
      <c r="J5423" s="117">
        <v>2021</v>
      </c>
      <c r="K5423" s="139">
        <f t="shared" si="254"/>
        <v>5001900</v>
      </c>
    </row>
    <row r="5424" spans="2:11">
      <c r="B5424" s="137" t="s">
        <v>7439</v>
      </c>
      <c r="C5424" s="43" t="s">
        <v>927</v>
      </c>
      <c r="D5424" s="46">
        <v>200</v>
      </c>
      <c r="E5424" s="24">
        <v>2905.59</v>
      </c>
      <c r="F5424" s="19">
        <f t="shared" si="252"/>
        <v>581118</v>
      </c>
      <c r="G5424" s="119">
        <v>1810</v>
      </c>
      <c r="H5424" s="26">
        <v>775.22983425414361</v>
      </c>
      <c r="I5424" s="115">
        <f t="shared" si="253"/>
        <v>1403166</v>
      </c>
      <c r="J5424" s="117">
        <v>2021</v>
      </c>
      <c r="K5424" s="139">
        <f t="shared" si="254"/>
        <v>1984284</v>
      </c>
    </row>
    <row r="5425" spans="2:11">
      <c r="B5425" s="137" t="s">
        <v>7440</v>
      </c>
      <c r="C5425" s="43" t="s">
        <v>885</v>
      </c>
      <c r="D5425" s="46">
        <v>520</v>
      </c>
      <c r="E5425" s="24">
        <v>4041.9288461538463</v>
      </c>
      <c r="F5425" s="19">
        <f t="shared" si="252"/>
        <v>2101803</v>
      </c>
      <c r="G5425" s="119">
        <v>4706</v>
      </c>
      <c r="H5425" s="26">
        <v>633.29876753081169</v>
      </c>
      <c r="I5425" s="115">
        <f t="shared" si="253"/>
        <v>2980304</v>
      </c>
      <c r="J5425" s="117">
        <v>2021</v>
      </c>
      <c r="K5425" s="139">
        <f t="shared" si="254"/>
        <v>5082107</v>
      </c>
    </row>
    <row r="5426" spans="2:11">
      <c r="B5426" s="137" t="s">
        <v>7441</v>
      </c>
      <c r="C5426" s="43" t="s">
        <v>920</v>
      </c>
      <c r="D5426" s="46">
        <v>320</v>
      </c>
      <c r="E5426" s="24">
        <v>18923.3</v>
      </c>
      <c r="F5426" s="19">
        <f t="shared" si="252"/>
        <v>6055456</v>
      </c>
      <c r="G5426" s="119">
        <v>3120</v>
      </c>
      <c r="H5426" s="26">
        <v>821.00833333333333</v>
      </c>
      <c r="I5426" s="115">
        <f t="shared" si="253"/>
        <v>2561546</v>
      </c>
      <c r="J5426" s="117">
        <v>2021</v>
      </c>
      <c r="K5426" s="139">
        <f t="shared" si="254"/>
        <v>8617002</v>
      </c>
    </row>
    <row r="5427" spans="2:11">
      <c r="B5427" s="137" t="s">
        <v>7442</v>
      </c>
      <c r="C5427" s="43" t="s">
        <v>923</v>
      </c>
      <c r="D5427" s="46">
        <v>150</v>
      </c>
      <c r="E5427" s="24">
        <v>5087.4266666666663</v>
      </c>
      <c r="F5427" s="19">
        <f t="shared" si="252"/>
        <v>763114</v>
      </c>
      <c r="G5427" s="119">
        <v>1462.5</v>
      </c>
      <c r="H5427" s="26">
        <v>1082.5805128205129</v>
      </c>
      <c r="I5427" s="115">
        <f t="shared" si="253"/>
        <v>1583274.0000000002</v>
      </c>
      <c r="J5427" s="117">
        <v>2021</v>
      </c>
      <c r="K5427" s="139">
        <f t="shared" si="254"/>
        <v>2346388</v>
      </c>
    </row>
    <row r="5428" spans="2:11">
      <c r="B5428" s="137" t="s">
        <v>7443</v>
      </c>
      <c r="C5428" s="43" t="s">
        <v>920</v>
      </c>
      <c r="D5428" s="46">
        <v>180</v>
      </c>
      <c r="E5428" s="24">
        <v>13721.094444444445</v>
      </c>
      <c r="F5428" s="19">
        <f t="shared" si="252"/>
        <v>2469797</v>
      </c>
      <c r="G5428" s="119">
        <v>1755</v>
      </c>
      <c r="H5428" s="26">
        <v>966.92022792022794</v>
      </c>
      <c r="I5428" s="115">
        <f t="shared" si="253"/>
        <v>1696945</v>
      </c>
      <c r="J5428" s="117">
        <v>2021</v>
      </c>
      <c r="K5428" s="139">
        <f t="shared" si="254"/>
        <v>4166742</v>
      </c>
    </row>
    <row r="5429" spans="2:11">
      <c r="B5429" s="137" t="s">
        <v>7444</v>
      </c>
      <c r="C5429" s="43" t="s">
        <v>923</v>
      </c>
      <c r="D5429" s="46">
        <v>200</v>
      </c>
      <c r="E5429" s="24">
        <v>16723.330000000002</v>
      </c>
      <c r="F5429" s="19">
        <f t="shared" si="252"/>
        <v>3344666.0000000005</v>
      </c>
      <c r="G5429" s="119">
        <v>1950</v>
      </c>
      <c r="H5429" s="26">
        <v>931.04461538461544</v>
      </c>
      <c r="I5429" s="115">
        <f t="shared" si="253"/>
        <v>1815537</v>
      </c>
      <c r="J5429" s="117">
        <v>2021</v>
      </c>
      <c r="K5429" s="139">
        <f t="shared" si="254"/>
        <v>5160203</v>
      </c>
    </row>
    <row r="5430" spans="2:11">
      <c r="B5430" s="137" t="s">
        <v>7445</v>
      </c>
      <c r="C5430" s="43" t="s">
        <v>923</v>
      </c>
      <c r="D5430" s="46">
        <v>170</v>
      </c>
      <c r="E5430" s="24">
        <v>10932.329411764706</v>
      </c>
      <c r="F5430" s="19">
        <f t="shared" si="252"/>
        <v>1858496</v>
      </c>
      <c r="G5430" s="119">
        <v>1657.5</v>
      </c>
      <c r="H5430" s="26">
        <v>1357.0829562594267</v>
      </c>
      <c r="I5430" s="115">
        <f t="shared" si="253"/>
        <v>2249365</v>
      </c>
      <c r="J5430" s="117">
        <v>2021</v>
      </c>
      <c r="K5430" s="139">
        <f t="shared" si="254"/>
        <v>4107861</v>
      </c>
    </row>
    <row r="5431" spans="2:11">
      <c r="B5431" s="137" t="s">
        <v>7446</v>
      </c>
      <c r="C5431" s="43" t="s">
        <v>911</v>
      </c>
      <c r="D5431" s="46">
        <v>370</v>
      </c>
      <c r="E5431" s="24">
        <v>5919.5297297297293</v>
      </c>
      <c r="F5431" s="19">
        <f t="shared" si="252"/>
        <v>2190226</v>
      </c>
      <c r="G5431" s="119">
        <v>3607.5</v>
      </c>
      <c r="H5431" s="26">
        <v>2107.694248094248</v>
      </c>
      <c r="I5431" s="115">
        <f t="shared" si="253"/>
        <v>7603507</v>
      </c>
      <c r="J5431" s="117">
        <v>2021</v>
      </c>
      <c r="K5431" s="139">
        <f t="shared" si="254"/>
        <v>9793733</v>
      </c>
    </row>
    <row r="5432" spans="2:11">
      <c r="B5432" s="137" t="s">
        <v>7447</v>
      </c>
      <c r="C5432" s="43" t="s">
        <v>911</v>
      </c>
      <c r="D5432" s="46">
        <v>370</v>
      </c>
      <c r="E5432" s="24">
        <v>5919.5297297297293</v>
      </c>
      <c r="F5432" s="19">
        <f t="shared" si="252"/>
        <v>2190226</v>
      </c>
      <c r="G5432" s="119">
        <v>3607.5</v>
      </c>
      <c r="H5432" s="26">
        <v>2107.694248094248</v>
      </c>
      <c r="I5432" s="115">
        <f t="shared" si="253"/>
        <v>7603507</v>
      </c>
      <c r="J5432" s="117">
        <v>2021</v>
      </c>
      <c r="K5432" s="139">
        <f t="shared" si="254"/>
        <v>9793733</v>
      </c>
    </row>
    <row r="5433" spans="2:11">
      <c r="B5433" s="137" t="s">
        <v>7448</v>
      </c>
      <c r="C5433" s="43" t="s">
        <v>1222</v>
      </c>
      <c r="D5433" s="46">
        <v>80</v>
      </c>
      <c r="E5433" s="24">
        <v>6219.15</v>
      </c>
      <c r="F5433" s="19">
        <f t="shared" si="252"/>
        <v>497532</v>
      </c>
      <c r="G5433" s="119">
        <v>1560</v>
      </c>
      <c r="H5433" s="26">
        <v>1010.3064102564102</v>
      </c>
      <c r="I5433" s="115">
        <f t="shared" si="253"/>
        <v>1576078</v>
      </c>
      <c r="J5433" s="117">
        <v>2021</v>
      </c>
      <c r="K5433" s="139">
        <f t="shared" si="254"/>
        <v>2073610</v>
      </c>
    </row>
    <row r="5434" spans="2:11">
      <c r="B5434" s="137" t="s">
        <v>7449</v>
      </c>
      <c r="C5434" s="43" t="s">
        <v>1222</v>
      </c>
      <c r="D5434" s="46">
        <v>150</v>
      </c>
      <c r="E5434" s="24">
        <v>16097.746666666666</v>
      </c>
      <c r="F5434" s="19">
        <f t="shared" si="252"/>
        <v>2414662</v>
      </c>
      <c r="G5434" s="119">
        <v>2925</v>
      </c>
      <c r="H5434" s="26">
        <v>1555.8095726495726</v>
      </c>
      <c r="I5434" s="115">
        <f t="shared" si="253"/>
        <v>4550743</v>
      </c>
      <c r="J5434" s="117">
        <v>2021</v>
      </c>
      <c r="K5434" s="139">
        <f t="shared" si="254"/>
        <v>6965405</v>
      </c>
    </row>
    <row r="5435" spans="2:11">
      <c r="B5435" s="137" t="s">
        <v>7450</v>
      </c>
      <c r="C5435" s="43" t="s">
        <v>1222</v>
      </c>
      <c r="D5435" s="46">
        <v>80</v>
      </c>
      <c r="E5435" s="24">
        <v>7044.2250000000004</v>
      </c>
      <c r="F5435" s="19">
        <f t="shared" si="252"/>
        <v>563538</v>
      </c>
      <c r="G5435" s="119">
        <v>780</v>
      </c>
      <c r="H5435" s="26">
        <v>1878.0474358974359</v>
      </c>
      <c r="I5435" s="115">
        <f t="shared" si="253"/>
        <v>1464877</v>
      </c>
      <c r="J5435" s="117">
        <v>2021</v>
      </c>
      <c r="K5435" s="139">
        <f t="shared" si="254"/>
        <v>2028415</v>
      </c>
    </row>
    <row r="5436" spans="2:11">
      <c r="B5436" s="137" t="s">
        <v>7451</v>
      </c>
      <c r="C5436" s="43" t="s">
        <v>1020</v>
      </c>
      <c r="D5436" s="46">
        <v>90</v>
      </c>
      <c r="E5436" s="24">
        <v>7954.5555555555557</v>
      </c>
      <c r="F5436" s="19">
        <f t="shared" si="252"/>
        <v>715910</v>
      </c>
      <c r="G5436" s="119">
        <v>1755</v>
      </c>
      <c r="H5436" s="26">
        <v>852.51566951566952</v>
      </c>
      <c r="I5436" s="115">
        <f t="shared" si="253"/>
        <v>1496165</v>
      </c>
      <c r="J5436" s="117">
        <v>2021</v>
      </c>
      <c r="K5436" s="139">
        <f t="shared" si="254"/>
        <v>2212075</v>
      </c>
    </row>
    <row r="5437" spans="2:11">
      <c r="B5437" s="137" t="s">
        <v>7452</v>
      </c>
      <c r="C5437" s="43" t="s">
        <v>923</v>
      </c>
      <c r="D5437" s="46">
        <v>210</v>
      </c>
      <c r="E5437" s="24">
        <v>20428.323809523808</v>
      </c>
      <c r="F5437" s="19">
        <f t="shared" si="252"/>
        <v>4289948</v>
      </c>
      <c r="G5437" s="119">
        <v>2047.5</v>
      </c>
      <c r="H5437" s="26">
        <v>682.8649572649573</v>
      </c>
      <c r="I5437" s="115">
        <f t="shared" si="253"/>
        <v>1398166</v>
      </c>
      <c r="J5437" s="117">
        <v>2021</v>
      </c>
      <c r="K5437" s="139">
        <f t="shared" si="254"/>
        <v>5688114</v>
      </c>
    </row>
    <row r="5438" spans="2:11">
      <c r="B5438" s="137" t="s">
        <v>7453</v>
      </c>
      <c r="C5438" s="43" t="s">
        <v>1020</v>
      </c>
      <c r="D5438" s="46">
        <v>170</v>
      </c>
      <c r="E5438" s="24">
        <v>5982.4941176470584</v>
      </c>
      <c r="F5438" s="19">
        <f t="shared" si="252"/>
        <v>1017023.9999999999</v>
      </c>
      <c r="G5438" s="119">
        <v>1657.5</v>
      </c>
      <c r="H5438" s="26">
        <v>1024.0024132730016</v>
      </c>
      <c r="I5438" s="115">
        <f t="shared" si="253"/>
        <v>1697284.0000000002</v>
      </c>
      <c r="J5438" s="117">
        <v>2021</v>
      </c>
      <c r="K5438" s="139">
        <f t="shared" si="254"/>
        <v>2714308</v>
      </c>
    </row>
    <row r="5439" spans="2:11">
      <c r="B5439" s="137" t="s">
        <v>7454</v>
      </c>
      <c r="C5439" s="43" t="s">
        <v>926</v>
      </c>
      <c r="D5439" s="46">
        <v>310</v>
      </c>
      <c r="E5439" s="24">
        <v>6654.7548387096776</v>
      </c>
      <c r="F5439" s="19">
        <f t="shared" si="252"/>
        <v>2062974</v>
      </c>
      <c r="G5439" s="119">
        <v>2805.5</v>
      </c>
      <c r="H5439" s="26">
        <v>950.52575298520765</v>
      </c>
      <c r="I5439" s="115">
        <f t="shared" si="253"/>
        <v>2666700</v>
      </c>
      <c r="J5439" s="117">
        <v>2021</v>
      </c>
      <c r="K5439" s="139">
        <f t="shared" si="254"/>
        <v>4729674</v>
      </c>
    </row>
    <row r="5440" spans="2:11">
      <c r="B5440" s="137" t="s">
        <v>7455</v>
      </c>
      <c r="C5440" s="43" t="s">
        <v>1691</v>
      </c>
      <c r="D5440" s="46">
        <v>190</v>
      </c>
      <c r="E5440" s="24">
        <v>10067.605263157895</v>
      </c>
      <c r="F5440" s="19">
        <f t="shared" si="252"/>
        <v>1912845</v>
      </c>
      <c r="G5440" s="119">
        <v>1852.5</v>
      </c>
      <c r="H5440" s="26">
        <v>1140.5614035087719</v>
      </c>
      <c r="I5440" s="115">
        <f t="shared" si="253"/>
        <v>2112890</v>
      </c>
      <c r="J5440" s="117">
        <v>2021</v>
      </c>
      <c r="K5440" s="139">
        <f t="shared" si="254"/>
        <v>4025735</v>
      </c>
    </row>
    <row r="5441" spans="2:11">
      <c r="B5441" s="137" t="s">
        <v>7456</v>
      </c>
      <c r="C5441" s="43" t="s">
        <v>900</v>
      </c>
      <c r="D5441" s="46">
        <v>160</v>
      </c>
      <c r="E5441" s="24">
        <v>3094.4250000000002</v>
      </c>
      <c r="F5441" s="19">
        <f t="shared" si="252"/>
        <v>495108</v>
      </c>
      <c r="G5441" s="119">
        <v>1560</v>
      </c>
      <c r="H5441" s="26">
        <v>653.72948717948714</v>
      </c>
      <c r="I5441" s="115">
        <f t="shared" si="253"/>
        <v>1019817.9999999999</v>
      </c>
      <c r="J5441" s="117">
        <v>2021</v>
      </c>
      <c r="K5441" s="139">
        <f t="shared" si="254"/>
        <v>1514926</v>
      </c>
    </row>
    <row r="5442" spans="2:11">
      <c r="B5442" s="137" t="s">
        <v>7457</v>
      </c>
      <c r="C5442" s="43" t="s">
        <v>1691</v>
      </c>
      <c r="D5442" s="46">
        <v>220</v>
      </c>
      <c r="E5442" s="24">
        <v>4047.8681818181817</v>
      </c>
      <c r="F5442" s="19">
        <f t="shared" si="252"/>
        <v>890531</v>
      </c>
      <c r="G5442" s="119">
        <v>2145</v>
      </c>
      <c r="H5442" s="26">
        <v>684.5515151515151</v>
      </c>
      <c r="I5442" s="115">
        <f t="shared" si="253"/>
        <v>1468363</v>
      </c>
      <c r="J5442" s="117">
        <v>2021</v>
      </c>
      <c r="K5442" s="139">
        <f t="shared" si="254"/>
        <v>2358894</v>
      </c>
    </row>
    <row r="5443" spans="2:11">
      <c r="B5443" s="137" t="s">
        <v>7458</v>
      </c>
      <c r="C5443" s="43" t="s">
        <v>1279</v>
      </c>
      <c r="D5443" s="46">
        <v>420</v>
      </c>
      <c r="E5443" s="24">
        <v>5933.1166666666668</v>
      </c>
      <c r="F5443" s="19">
        <f t="shared" si="252"/>
        <v>2491909</v>
      </c>
      <c r="G5443" s="119">
        <v>4095</v>
      </c>
      <c r="H5443" s="26">
        <v>1268.0681318681318</v>
      </c>
      <c r="I5443" s="115">
        <f t="shared" si="253"/>
        <v>5192739</v>
      </c>
      <c r="J5443" s="117">
        <v>2021</v>
      </c>
      <c r="K5443" s="139">
        <f t="shared" si="254"/>
        <v>7684648</v>
      </c>
    </row>
    <row r="5444" spans="2:11">
      <c r="B5444" s="137" t="s">
        <v>7459</v>
      </c>
      <c r="C5444" s="43" t="s">
        <v>1223</v>
      </c>
      <c r="D5444" s="46">
        <v>260</v>
      </c>
      <c r="E5444" s="24">
        <v>13694.788461538461</v>
      </c>
      <c r="F5444" s="19">
        <f t="shared" si="252"/>
        <v>3560645</v>
      </c>
      <c r="G5444" s="119">
        <v>4706</v>
      </c>
      <c r="H5444" s="26">
        <v>1147.7042073948151</v>
      </c>
      <c r="I5444" s="115">
        <f t="shared" si="253"/>
        <v>5401096</v>
      </c>
      <c r="J5444" s="117">
        <v>2021</v>
      </c>
      <c r="K5444" s="139">
        <f t="shared" si="254"/>
        <v>8961741</v>
      </c>
    </row>
    <row r="5445" spans="2:11">
      <c r="B5445" s="137" t="s">
        <v>7460</v>
      </c>
      <c r="C5445" s="43" t="s">
        <v>1223</v>
      </c>
      <c r="D5445" s="46">
        <v>110</v>
      </c>
      <c r="E5445" s="24">
        <v>18033.436363636363</v>
      </c>
      <c r="F5445" s="19">
        <f t="shared" si="252"/>
        <v>1983678</v>
      </c>
      <c r="G5445" s="119">
        <v>2376</v>
      </c>
      <c r="H5445" s="26">
        <v>1149.4221380471381</v>
      </c>
      <c r="I5445" s="115">
        <f t="shared" si="253"/>
        <v>2731027</v>
      </c>
      <c r="J5445" s="117">
        <v>2021</v>
      </c>
      <c r="K5445" s="139">
        <f t="shared" si="254"/>
        <v>4714705</v>
      </c>
    </row>
    <row r="5446" spans="2:11">
      <c r="B5446" s="137" t="s">
        <v>7461</v>
      </c>
      <c r="C5446" s="43" t="s">
        <v>862</v>
      </c>
      <c r="D5446" s="46">
        <v>310</v>
      </c>
      <c r="E5446" s="24">
        <v>18432.664516129033</v>
      </c>
      <c r="F5446" s="19">
        <f t="shared" si="252"/>
        <v>5714126</v>
      </c>
      <c r="G5446" s="119">
        <v>3022.5</v>
      </c>
      <c r="H5446" s="26">
        <v>860.18527708850286</v>
      </c>
      <c r="I5446" s="115">
        <f t="shared" si="253"/>
        <v>2599910</v>
      </c>
      <c r="J5446" s="117">
        <v>2021</v>
      </c>
      <c r="K5446" s="139">
        <f t="shared" si="254"/>
        <v>8314036</v>
      </c>
    </row>
    <row r="5447" spans="2:11">
      <c r="B5447" s="137" t="s">
        <v>7462</v>
      </c>
      <c r="C5447" s="43" t="s">
        <v>1333</v>
      </c>
      <c r="D5447" s="46">
        <v>70</v>
      </c>
      <c r="E5447" s="24">
        <v>20441.185714285715</v>
      </c>
      <c r="F5447" s="19">
        <f t="shared" si="252"/>
        <v>1430883</v>
      </c>
      <c r="G5447" s="119">
        <v>2268</v>
      </c>
      <c r="H5447" s="26">
        <v>1089.7486772486773</v>
      </c>
      <c r="I5447" s="115">
        <f t="shared" si="253"/>
        <v>2471550</v>
      </c>
      <c r="J5447" s="117">
        <v>2021</v>
      </c>
      <c r="K5447" s="139">
        <f t="shared" si="254"/>
        <v>3902433</v>
      </c>
    </row>
    <row r="5448" spans="2:11">
      <c r="B5448" s="137" t="s">
        <v>7463</v>
      </c>
      <c r="C5448" s="43" t="s">
        <v>1333</v>
      </c>
      <c r="D5448" s="46">
        <v>650</v>
      </c>
      <c r="E5448" s="24">
        <v>11767.66923076923</v>
      </c>
      <c r="F5448" s="19">
        <f t="shared" si="252"/>
        <v>7648985</v>
      </c>
      <c r="G5448" s="119">
        <v>14040</v>
      </c>
      <c r="H5448" s="26">
        <v>543.63397435897434</v>
      </c>
      <c r="I5448" s="115">
        <f t="shared" si="253"/>
        <v>7632621</v>
      </c>
      <c r="J5448" s="117">
        <v>2021</v>
      </c>
      <c r="K5448" s="139">
        <f t="shared" si="254"/>
        <v>15281606</v>
      </c>
    </row>
    <row r="5449" spans="2:11">
      <c r="B5449" s="137" t="s">
        <v>7464</v>
      </c>
      <c r="C5449" s="43" t="s">
        <v>3512</v>
      </c>
      <c r="D5449" s="46">
        <v>190</v>
      </c>
      <c r="E5449" s="24">
        <v>16883.71052631579</v>
      </c>
      <c r="F5449" s="19">
        <f t="shared" si="252"/>
        <v>3207905</v>
      </c>
      <c r="G5449" s="119">
        <v>1852.5</v>
      </c>
      <c r="H5449" s="26">
        <v>0</v>
      </c>
      <c r="I5449" s="115">
        <f t="shared" si="253"/>
        <v>0</v>
      </c>
      <c r="J5449" s="117">
        <v>2021</v>
      </c>
      <c r="K5449" s="139">
        <f t="shared" si="254"/>
        <v>3207905</v>
      </c>
    </row>
    <row r="5450" spans="2:11">
      <c r="B5450" s="137" t="s">
        <v>7465</v>
      </c>
      <c r="C5450" s="43" t="s">
        <v>856</v>
      </c>
      <c r="D5450" s="46">
        <v>290</v>
      </c>
      <c r="E5450" s="24">
        <v>15403.344827586207</v>
      </c>
      <c r="F5450" s="19">
        <f t="shared" si="252"/>
        <v>4466970</v>
      </c>
      <c r="G5450" s="119">
        <v>2827.5</v>
      </c>
      <c r="H5450" s="26">
        <v>192.93050397877985</v>
      </c>
      <c r="I5450" s="115">
        <f t="shared" si="253"/>
        <v>545511</v>
      </c>
      <c r="J5450" s="117">
        <v>2021</v>
      </c>
      <c r="K5450" s="139">
        <f t="shared" si="254"/>
        <v>5012481</v>
      </c>
    </row>
    <row r="5451" spans="2:11">
      <c r="B5451" s="137" t="s">
        <v>7466</v>
      </c>
      <c r="C5451" s="43" t="s">
        <v>862</v>
      </c>
      <c r="D5451" s="46">
        <v>200</v>
      </c>
      <c r="E5451" s="24">
        <v>1543.7850000000001</v>
      </c>
      <c r="F5451" s="19">
        <f t="shared" si="252"/>
        <v>308757</v>
      </c>
      <c r="G5451" s="119">
        <v>1950</v>
      </c>
      <c r="H5451" s="26">
        <v>448.28410256410257</v>
      </c>
      <c r="I5451" s="115">
        <f t="shared" si="253"/>
        <v>874154</v>
      </c>
      <c r="J5451" s="117">
        <v>2021</v>
      </c>
      <c r="K5451" s="139">
        <f t="shared" si="254"/>
        <v>1182911</v>
      </c>
    </row>
    <row r="5452" spans="2:11">
      <c r="B5452" s="137" t="s">
        <v>7467</v>
      </c>
      <c r="C5452" s="43" t="s">
        <v>885</v>
      </c>
      <c r="D5452" s="46">
        <v>390</v>
      </c>
      <c r="E5452" s="24">
        <v>12579.417948717948</v>
      </c>
      <c r="F5452" s="19">
        <f t="shared" ref="F5452:F5515" si="255">IFERROR(D5452*E5452,0)</f>
        <v>4905973</v>
      </c>
      <c r="G5452" s="119">
        <v>3529.5</v>
      </c>
      <c r="H5452" s="26">
        <v>811.07635642442267</v>
      </c>
      <c r="I5452" s="115">
        <f t="shared" ref="I5452:I5515" si="256">IFERROR(G5452*H5452,"")</f>
        <v>2862694</v>
      </c>
      <c r="J5452" s="117">
        <v>2021</v>
      </c>
      <c r="K5452" s="139">
        <f t="shared" ref="K5452:K5515" si="257">IFERROR(ROUND((F5452+I5452),0),0)</f>
        <v>7768667</v>
      </c>
    </row>
    <row r="5453" spans="2:11">
      <c r="B5453" s="137" t="s">
        <v>7468</v>
      </c>
      <c r="C5453" s="43" t="s">
        <v>888</v>
      </c>
      <c r="D5453" s="46">
        <v>250</v>
      </c>
      <c r="E5453" s="24">
        <v>8512.8359999999993</v>
      </c>
      <c r="F5453" s="19">
        <f t="shared" si="255"/>
        <v>2128209</v>
      </c>
      <c r="G5453" s="119">
        <v>5400</v>
      </c>
      <c r="H5453" s="26">
        <v>440.47481481481481</v>
      </c>
      <c r="I5453" s="115">
        <f t="shared" si="256"/>
        <v>2378564</v>
      </c>
      <c r="J5453" s="117">
        <v>2021</v>
      </c>
      <c r="K5453" s="139">
        <f t="shared" si="257"/>
        <v>4506773</v>
      </c>
    </row>
    <row r="5454" spans="2:11">
      <c r="B5454" s="137" t="s">
        <v>7469</v>
      </c>
      <c r="C5454" s="43" t="s">
        <v>888</v>
      </c>
      <c r="D5454" s="46">
        <v>290</v>
      </c>
      <c r="E5454" s="24">
        <v>7373.5793103448277</v>
      </c>
      <c r="F5454" s="19">
        <f t="shared" si="255"/>
        <v>2138338</v>
      </c>
      <c r="G5454" s="119">
        <v>6264</v>
      </c>
      <c r="H5454" s="26">
        <v>660.45833333333337</v>
      </c>
      <c r="I5454" s="115">
        <f t="shared" si="256"/>
        <v>4137111.0000000005</v>
      </c>
      <c r="J5454" s="117">
        <v>2021</v>
      </c>
      <c r="K5454" s="139">
        <f t="shared" si="257"/>
        <v>6275449</v>
      </c>
    </row>
    <row r="5455" spans="2:11">
      <c r="B5455" s="137" t="s">
        <v>7470</v>
      </c>
      <c r="C5455" s="43" t="s">
        <v>885</v>
      </c>
      <c r="D5455" s="46">
        <v>520</v>
      </c>
      <c r="E5455" s="24">
        <v>4041.9288461538463</v>
      </c>
      <c r="F5455" s="19">
        <f t="shared" si="255"/>
        <v>2101803</v>
      </c>
      <c r="G5455" s="119">
        <v>4706</v>
      </c>
      <c r="H5455" s="26">
        <v>633.29876753081169</v>
      </c>
      <c r="I5455" s="115">
        <f t="shared" si="256"/>
        <v>2980304</v>
      </c>
      <c r="J5455" s="117">
        <v>2021</v>
      </c>
      <c r="K5455" s="139">
        <f t="shared" si="257"/>
        <v>5082107</v>
      </c>
    </row>
    <row r="5456" spans="2:11">
      <c r="B5456" s="137" t="s">
        <v>7471</v>
      </c>
      <c r="C5456" s="43" t="s">
        <v>884</v>
      </c>
      <c r="D5456" s="46">
        <v>120</v>
      </c>
      <c r="E5456" s="24">
        <v>8249.5666666666675</v>
      </c>
      <c r="F5456" s="19">
        <f t="shared" si="255"/>
        <v>989948.00000000012</v>
      </c>
      <c r="G5456" s="119">
        <v>1170</v>
      </c>
      <c r="H5456" s="26">
        <v>1167.8111111111111</v>
      </c>
      <c r="I5456" s="115">
        <f t="shared" si="256"/>
        <v>1366339</v>
      </c>
      <c r="J5456" s="117">
        <v>2021</v>
      </c>
      <c r="K5456" s="139">
        <f t="shared" si="257"/>
        <v>2356287</v>
      </c>
    </row>
    <row r="5457" spans="2:11">
      <c r="B5457" s="137" t="s">
        <v>7472</v>
      </c>
      <c r="C5457" s="43" t="s">
        <v>888</v>
      </c>
      <c r="D5457" s="46">
        <v>290</v>
      </c>
      <c r="E5457" s="24">
        <v>11799.848275862068</v>
      </c>
      <c r="F5457" s="19">
        <f t="shared" si="255"/>
        <v>3421956</v>
      </c>
      <c r="G5457" s="119">
        <v>9396</v>
      </c>
      <c r="H5457" s="26">
        <v>377.7489357173265</v>
      </c>
      <c r="I5457" s="115">
        <f t="shared" si="256"/>
        <v>3549329</v>
      </c>
      <c r="J5457" s="117">
        <v>2021</v>
      </c>
      <c r="K5457" s="139">
        <f t="shared" si="257"/>
        <v>6971285</v>
      </c>
    </row>
    <row r="5458" spans="2:11">
      <c r="B5458" s="137" t="s">
        <v>7473</v>
      </c>
      <c r="C5458" s="43" t="s">
        <v>917</v>
      </c>
      <c r="D5458" s="46">
        <v>210</v>
      </c>
      <c r="E5458" s="24">
        <v>7463.2238095238099</v>
      </c>
      <c r="F5458" s="19">
        <f t="shared" si="255"/>
        <v>1567277</v>
      </c>
      <c r="G5458" s="119">
        <v>2047.5</v>
      </c>
      <c r="H5458" s="26">
        <v>843.75677655677657</v>
      </c>
      <c r="I5458" s="115">
        <f t="shared" si="256"/>
        <v>1727592</v>
      </c>
      <c r="J5458" s="117">
        <v>2021</v>
      </c>
      <c r="K5458" s="139">
        <f t="shared" si="257"/>
        <v>3294869</v>
      </c>
    </row>
    <row r="5459" spans="2:11">
      <c r="B5459" s="137" t="s">
        <v>7474</v>
      </c>
      <c r="C5459" s="43" t="s">
        <v>888</v>
      </c>
      <c r="D5459" s="46">
        <v>250</v>
      </c>
      <c r="E5459" s="24">
        <v>14981.22</v>
      </c>
      <c r="F5459" s="19">
        <f t="shared" si="255"/>
        <v>3745305</v>
      </c>
      <c r="G5459" s="119">
        <v>5400</v>
      </c>
      <c r="H5459" s="26">
        <v>448.27314814814815</v>
      </c>
      <c r="I5459" s="115">
        <f t="shared" si="256"/>
        <v>2420675</v>
      </c>
      <c r="J5459" s="117">
        <v>2021</v>
      </c>
      <c r="K5459" s="139">
        <f t="shared" si="257"/>
        <v>6165980</v>
      </c>
    </row>
    <row r="5460" spans="2:11">
      <c r="B5460" s="137" t="s">
        <v>7475</v>
      </c>
      <c r="C5460" s="43" t="s">
        <v>885</v>
      </c>
      <c r="D5460" s="46">
        <v>230</v>
      </c>
      <c r="E5460" s="24">
        <v>14216.278260869565</v>
      </c>
      <c r="F5460" s="19">
        <f t="shared" si="255"/>
        <v>3269744</v>
      </c>
      <c r="G5460" s="119">
        <v>2081.5</v>
      </c>
      <c r="H5460" s="26">
        <v>1175.2904155656979</v>
      </c>
      <c r="I5460" s="115">
        <f t="shared" si="256"/>
        <v>2446367</v>
      </c>
      <c r="J5460" s="117">
        <v>2021</v>
      </c>
      <c r="K5460" s="139">
        <f t="shared" si="257"/>
        <v>5716111</v>
      </c>
    </row>
    <row r="5461" spans="2:11">
      <c r="B5461" s="137" t="s">
        <v>7476</v>
      </c>
      <c r="C5461" s="43" t="s">
        <v>884</v>
      </c>
      <c r="D5461" s="46">
        <v>300</v>
      </c>
      <c r="E5461" s="24">
        <v>16108.96</v>
      </c>
      <c r="F5461" s="19">
        <f t="shared" si="255"/>
        <v>4832688</v>
      </c>
      <c r="G5461" s="119">
        <v>2925</v>
      </c>
      <c r="H5461" s="26">
        <v>894.14632478632484</v>
      </c>
      <c r="I5461" s="115">
        <f t="shared" si="256"/>
        <v>2615378</v>
      </c>
      <c r="J5461" s="117">
        <v>2021</v>
      </c>
      <c r="K5461" s="139">
        <f t="shared" si="257"/>
        <v>7448066</v>
      </c>
    </row>
    <row r="5462" spans="2:11">
      <c r="B5462" s="137" t="s">
        <v>7477</v>
      </c>
      <c r="C5462" s="43" t="s">
        <v>885</v>
      </c>
      <c r="D5462" s="46">
        <v>270</v>
      </c>
      <c r="E5462" s="24">
        <v>4539.3111111111111</v>
      </c>
      <c r="F5462" s="19">
        <f t="shared" si="255"/>
        <v>1225614</v>
      </c>
      <c r="G5462" s="119">
        <v>2443.5</v>
      </c>
      <c r="H5462" s="26">
        <v>762.52793124616323</v>
      </c>
      <c r="I5462" s="115">
        <f t="shared" si="256"/>
        <v>1863236.9999999998</v>
      </c>
      <c r="J5462" s="117">
        <v>2021</v>
      </c>
      <c r="K5462" s="139">
        <f t="shared" si="257"/>
        <v>3088851</v>
      </c>
    </row>
    <row r="5463" spans="2:11">
      <c r="B5463" s="137" t="s">
        <v>7478</v>
      </c>
      <c r="C5463" s="43" t="s">
        <v>853</v>
      </c>
      <c r="D5463" s="46">
        <v>480</v>
      </c>
      <c r="E5463" s="24">
        <v>3986.4020833333334</v>
      </c>
      <c r="F5463" s="19">
        <f t="shared" si="255"/>
        <v>1913473</v>
      </c>
      <c r="G5463" s="119">
        <v>4680</v>
      </c>
      <c r="H5463" s="26">
        <v>184.04957264957264</v>
      </c>
      <c r="I5463" s="115">
        <f t="shared" si="256"/>
        <v>861352</v>
      </c>
      <c r="J5463" s="117">
        <v>2021</v>
      </c>
      <c r="K5463" s="139">
        <f t="shared" si="257"/>
        <v>2774825</v>
      </c>
    </row>
    <row r="5464" spans="2:11">
      <c r="B5464" s="137" t="s">
        <v>7479</v>
      </c>
      <c r="C5464" s="43" t="s">
        <v>853</v>
      </c>
      <c r="D5464" s="46">
        <v>360</v>
      </c>
      <c r="E5464" s="24">
        <v>9917.6222222222223</v>
      </c>
      <c r="F5464" s="19">
        <f t="shared" si="255"/>
        <v>3570344</v>
      </c>
      <c r="G5464" s="119">
        <v>3510</v>
      </c>
      <c r="H5464" s="26">
        <v>208.08148148148149</v>
      </c>
      <c r="I5464" s="115">
        <f t="shared" si="256"/>
        <v>730366</v>
      </c>
      <c r="J5464" s="117">
        <v>2021</v>
      </c>
      <c r="K5464" s="139">
        <f t="shared" si="257"/>
        <v>4300710</v>
      </c>
    </row>
    <row r="5465" spans="2:11">
      <c r="B5465" s="137" t="s">
        <v>7480</v>
      </c>
      <c r="C5465" s="43" t="s">
        <v>1748</v>
      </c>
      <c r="D5465" s="46">
        <v>500</v>
      </c>
      <c r="E5465" s="24">
        <v>5721.268</v>
      </c>
      <c r="F5465" s="19">
        <f t="shared" si="255"/>
        <v>2860634</v>
      </c>
      <c r="G5465" s="119">
        <v>4875</v>
      </c>
      <c r="H5465" s="26">
        <v>200.3308717948718</v>
      </c>
      <c r="I5465" s="115">
        <f t="shared" si="256"/>
        <v>976613</v>
      </c>
      <c r="J5465" s="117">
        <v>2021</v>
      </c>
      <c r="K5465" s="139">
        <f t="shared" si="257"/>
        <v>3837247</v>
      </c>
    </row>
    <row r="5466" spans="2:11">
      <c r="B5466" s="137" t="s">
        <v>7481</v>
      </c>
      <c r="C5466" s="43" t="s">
        <v>1748</v>
      </c>
      <c r="D5466" s="46">
        <v>750</v>
      </c>
      <c r="E5466" s="24">
        <v>2316.2426666666665</v>
      </c>
      <c r="F5466" s="19">
        <f t="shared" si="255"/>
        <v>1737182</v>
      </c>
      <c r="G5466" s="119">
        <v>7312.5</v>
      </c>
      <c r="H5466" s="26">
        <v>131.52916239316238</v>
      </c>
      <c r="I5466" s="115">
        <f t="shared" si="256"/>
        <v>961806.99999999988</v>
      </c>
      <c r="J5466" s="117">
        <v>2021</v>
      </c>
      <c r="K5466" s="139">
        <f t="shared" si="257"/>
        <v>2698989</v>
      </c>
    </row>
    <row r="5467" spans="2:11">
      <c r="B5467" s="137" t="s">
        <v>7482</v>
      </c>
      <c r="C5467" s="43" t="s">
        <v>882</v>
      </c>
      <c r="D5467" s="46">
        <v>560</v>
      </c>
      <c r="E5467" s="24">
        <v>11848.957142857143</v>
      </c>
      <c r="F5467" s="19">
        <f t="shared" si="255"/>
        <v>6635416</v>
      </c>
      <c r="G5467" s="119">
        <v>5068</v>
      </c>
      <c r="H5467" s="26">
        <v>385.48776637726917</v>
      </c>
      <c r="I5467" s="115">
        <f t="shared" si="256"/>
        <v>1953652.0000000002</v>
      </c>
      <c r="J5467" s="117">
        <v>2021</v>
      </c>
      <c r="K5467" s="139">
        <f t="shared" si="257"/>
        <v>8589068</v>
      </c>
    </row>
    <row r="5468" spans="2:11">
      <c r="B5468" s="137" t="s">
        <v>7483</v>
      </c>
      <c r="C5468" s="43" t="s">
        <v>853</v>
      </c>
      <c r="D5468" s="46">
        <v>210</v>
      </c>
      <c r="E5468" s="24">
        <v>17037.900000000001</v>
      </c>
      <c r="F5468" s="19">
        <f t="shared" si="255"/>
        <v>3577959.0000000005</v>
      </c>
      <c r="G5468" s="119">
        <v>2047.5</v>
      </c>
      <c r="H5468" s="26">
        <v>346.66764346764347</v>
      </c>
      <c r="I5468" s="115">
        <f t="shared" si="256"/>
        <v>709802</v>
      </c>
      <c r="J5468" s="117">
        <v>2021</v>
      </c>
      <c r="K5468" s="139">
        <f t="shared" si="257"/>
        <v>4287761</v>
      </c>
    </row>
    <row r="5469" spans="2:11">
      <c r="B5469" s="137" t="s">
        <v>7484</v>
      </c>
      <c r="C5469" s="43" t="s">
        <v>882</v>
      </c>
      <c r="D5469" s="46">
        <v>760</v>
      </c>
      <c r="E5469" s="24">
        <v>6283.746052631579</v>
      </c>
      <c r="F5469" s="19">
        <f t="shared" si="255"/>
        <v>4775647</v>
      </c>
      <c r="G5469" s="119">
        <v>6878</v>
      </c>
      <c r="H5469" s="26">
        <v>470.98415236987495</v>
      </c>
      <c r="I5469" s="115">
        <f t="shared" si="256"/>
        <v>3239429</v>
      </c>
      <c r="J5469" s="117">
        <v>2021</v>
      </c>
      <c r="K5469" s="139">
        <f t="shared" si="257"/>
        <v>8015076</v>
      </c>
    </row>
    <row r="5470" spans="2:11">
      <c r="B5470" s="137" t="s">
        <v>4162</v>
      </c>
      <c r="C5470" s="43" t="s">
        <v>3512</v>
      </c>
      <c r="D5470" s="46">
        <v>360</v>
      </c>
      <c r="E5470" s="24">
        <v>8068.2638888888887</v>
      </c>
      <c r="F5470" s="19">
        <f t="shared" si="255"/>
        <v>2904575</v>
      </c>
      <c r="G5470" s="119">
        <v>3510</v>
      </c>
      <c r="H5470" s="26">
        <v>770.54301994302</v>
      </c>
      <c r="I5470" s="115">
        <f t="shared" si="256"/>
        <v>2704606</v>
      </c>
      <c r="J5470" s="117">
        <v>2021</v>
      </c>
      <c r="K5470" s="139">
        <f t="shared" si="257"/>
        <v>5609181</v>
      </c>
    </row>
    <row r="5471" spans="2:11">
      <c r="B5471" s="137" t="s">
        <v>7485</v>
      </c>
      <c r="C5471" s="43" t="s">
        <v>1748</v>
      </c>
      <c r="D5471" s="46">
        <v>80</v>
      </c>
      <c r="E5471" s="24">
        <v>11641.85</v>
      </c>
      <c r="F5471" s="19">
        <f t="shared" si="255"/>
        <v>931348</v>
      </c>
      <c r="G5471" s="119">
        <v>780</v>
      </c>
      <c r="H5471" s="26">
        <v>419.8051282051282</v>
      </c>
      <c r="I5471" s="115">
        <f t="shared" si="256"/>
        <v>327448</v>
      </c>
      <c r="J5471" s="117">
        <v>2021</v>
      </c>
      <c r="K5471" s="139">
        <f t="shared" si="257"/>
        <v>1258796</v>
      </c>
    </row>
    <row r="5472" spans="2:11">
      <c r="B5472" s="137" t="s">
        <v>7486</v>
      </c>
      <c r="C5472" s="43" t="s">
        <v>337</v>
      </c>
      <c r="D5472" s="46">
        <v>550</v>
      </c>
      <c r="E5472" s="24">
        <v>6310.8509090909092</v>
      </c>
      <c r="F5472" s="19">
        <f t="shared" si="255"/>
        <v>3470968</v>
      </c>
      <c r="G5472" s="119">
        <v>11880</v>
      </c>
      <c r="H5472" s="26">
        <v>628.19503367003369</v>
      </c>
      <c r="I5472" s="115">
        <f t="shared" si="256"/>
        <v>7462957</v>
      </c>
      <c r="J5472" s="117">
        <v>2021</v>
      </c>
      <c r="K5472" s="139">
        <f t="shared" si="257"/>
        <v>10933925</v>
      </c>
    </row>
    <row r="5473" spans="2:11">
      <c r="B5473" s="137" t="s">
        <v>7487</v>
      </c>
      <c r="C5473" s="43" t="s">
        <v>3512</v>
      </c>
      <c r="D5473" s="46">
        <v>170</v>
      </c>
      <c r="E5473" s="24">
        <v>17876.870588235295</v>
      </c>
      <c r="F5473" s="19">
        <f t="shared" si="255"/>
        <v>3039068</v>
      </c>
      <c r="G5473" s="119">
        <v>1657.5</v>
      </c>
      <c r="H5473" s="26">
        <v>0</v>
      </c>
      <c r="I5473" s="115">
        <f t="shared" si="256"/>
        <v>0</v>
      </c>
      <c r="J5473" s="117">
        <v>2021</v>
      </c>
      <c r="K5473" s="139">
        <f t="shared" si="257"/>
        <v>3039068</v>
      </c>
    </row>
    <row r="5474" spans="2:11">
      <c r="B5474" s="137" t="s">
        <v>7488</v>
      </c>
      <c r="C5474" s="43" t="s">
        <v>354</v>
      </c>
      <c r="D5474" s="46">
        <v>470</v>
      </c>
      <c r="E5474" s="24">
        <v>2841.5127659574468</v>
      </c>
      <c r="F5474" s="19">
        <f t="shared" si="255"/>
        <v>1335511</v>
      </c>
      <c r="G5474" s="119">
        <v>4582.5</v>
      </c>
      <c r="H5474" s="26">
        <v>1020.6655755591926</v>
      </c>
      <c r="I5474" s="115">
        <f t="shared" si="256"/>
        <v>4677200</v>
      </c>
      <c r="J5474" s="117">
        <v>2021</v>
      </c>
      <c r="K5474" s="139">
        <f t="shared" si="257"/>
        <v>6012711</v>
      </c>
    </row>
    <row r="5475" spans="2:11">
      <c r="B5475" s="137" t="s">
        <v>7489</v>
      </c>
      <c r="C5475" s="43" t="s">
        <v>354</v>
      </c>
      <c r="D5475" s="46">
        <v>400</v>
      </c>
      <c r="E5475" s="24">
        <v>3023.9749999999999</v>
      </c>
      <c r="F5475" s="19">
        <f t="shared" si="255"/>
        <v>1209590</v>
      </c>
      <c r="G5475" s="119">
        <v>3900</v>
      </c>
      <c r="H5475" s="26">
        <v>903.08282051282049</v>
      </c>
      <c r="I5475" s="115">
        <f t="shared" si="256"/>
        <v>3522023</v>
      </c>
      <c r="J5475" s="117">
        <v>2021</v>
      </c>
      <c r="K5475" s="139">
        <f t="shared" si="257"/>
        <v>4731613</v>
      </c>
    </row>
    <row r="5476" spans="2:11">
      <c r="B5476" s="137" t="s">
        <v>7490</v>
      </c>
      <c r="C5476" s="43" t="s">
        <v>3512</v>
      </c>
      <c r="D5476" s="46">
        <v>50</v>
      </c>
      <c r="E5476" s="24">
        <v>16883.72</v>
      </c>
      <c r="F5476" s="19">
        <f t="shared" si="255"/>
        <v>844186</v>
      </c>
      <c r="G5476" s="119">
        <v>487.5</v>
      </c>
      <c r="H5476" s="26">
        <v>0</v>
      </c>
      <c r="I5476" s="115">
        <f t="shared" si="256"/>
        <v>0</v>
      </c>
      <c r="J5476" s="117">
        <v>2021</v>
      </c>
      <c r="K5476" s="139">
        <f t="shared" si="257"/>
        <v>844186</v>
      </c>
    </row>
    <row r="5477" spans="2:11">
      <c r="B5477" s="137" t="s">
        <v>7491</v>
      </c>
      <c r="C5477" s="43" t="s">
        <v>367</v>
      </c>
      <c r="D5477" s="46">
        <v>1160</v>
      </c>
      <c r="E5477" s="24">
        <v>1248.6586206896552</v>
      </c>
      <c r="F5477" s="19">
        <f t="shared" si="255"/>
        <v>1448444</v>
      </c>
      <c r="G5477" s="119">
        <v>11310</v>
      </c>
      <c r="H5477" s="26">
        <v>584.05817860300624</v>
      </c>
      <c r="I5477" s="115">
        <f t="shared" si="256"/>
        <v>6605698.0000000009</v>
      </c>
      <c r="J5477" s="117">
        <v>2021</v>
      </c>
      <c r="K5477" s="139">
        <f t="shared" si="257"/>
        <v>8054142</v>
      </c>
    </row>
    <row r="5478" spans="2:11">
      <c r="B5478" s="137" t="s">
        <v>7492</v>
      </c>
      <c r="C5478" s="43" t="s">
        <v>354</v>
      </c>
      <c r="D5478" s="46">
        <v>400</v>
      </c>
      <c r="E5478" s="24">
        <v>3023.9749999999999</v>
      </c>
      <c r="F5478" s="19">
        <f t="shared" si="255"/>
        <v>1209590</v>
      </c>
      <c r="G5478" s="119">
        <v>3900</v>
      </c>
      <c r="H5478" s="26">
        <v>903.08282051282049</v>
      </c>
      <c r="I5478" s="115">
        <f t="shared" si="256"/>
        <v>3522023</v>
      </c>
      <c r="J5478" s="117">
        <v>2021</v>
      </c>
      <c r="K5478" s="139">
        <f t="shared" si="257"/>
        <v>4731613</v>
      </c>
    </row>
    <row r="5479" spans="2:11">
      <c r="B5479" s="137" t="s">
        <v>7493</v>
      </c>
      <c r="C5479" s="43" t="s">
        <v>352</v>
      </c>
      <c r="D5479" s="46">
        <v>730</v>
      </c>
      <c r="E5479" s="24">
        <v>6971.8547945205482</v>
      </c>
      <c r="F5479" s="19">
        <f t="shared" si="255"/>
        <v>5089454</v>
      </c>
      <c r="G5479" s="119">
        <v>15768</v>
      </c>
      <c r="H5479" s="26">
        <v>555.46429477422623</v>
      </c>
      <c r="I5479" s="115">
        <f t="shared" si="256"/>
        <v>8758561</v>
      </c>
      <c r="J5479" s="117">
        <v>2021</v>
      </c>
      <c r="K5479" s="139">
        <f t="shared" si="257"/>
        <v>13848015</v>
      </c>
    </row>
    <row r="5480" spans="2:11">
      <c r="B5480" s="137" t="s">
        <v>7494</v>
      </c>
      <c r="C5480" s="43" t="s">
        <v>337</v>
      </c>
      <c r="D5480" s="46">
        <v>260</v>
      </c>
      <c r="E5480" s="24">
        <v>10547.373076923077</v>
      </c>
      <c r="F5480" s="19">
        <f t="shared" si="255"/>
        <v>2742317</v>
      </c>
      <c r="G5480" s="119">
        <v>4706</v>
      </c>
      <c r="H5480" s="26">
        <v>716.31364215894598</v>
      </c>
      <c r="I5480" s="115">
        <f t="shared" si="256"/>
        <v>3370972</v>
      </c>
      <c r="J5480" s="117">
        <v>2021</v>
      </c>
      <c r="K5480" s="139">
        <f t="shared" si="257"/>
        <v>6113289</v>
      </c>
    </row>
    <row r="5481" spans="2:11">
      <c r="B5481" s="137" t="s">
        <v>7495</v>
      </c>
      <c r="C5481" s="43" t="s">
        <v>337</v>
      </c>
      <c r="D5481" s="46">
        <v>780</v>
      </c>
      <c r="E5481" s="24">
        <v>5164.830769230769</v>
      </c>
      <c r="F5481" s="19">
        <f t="shared" si="255"/>
        <v>4028568</v>
      </c>
      <c r="G5481" s="119">
        <v>14118</v>
      </c>
      <c r="H5481" s="26">
        <v>624.07692307692309</v>
      </c>
      <c r="I5481" s="115">
        <f t="shared" si="256"/>
        <v>8810718</v>
      </c>
      <c r="J5481" s="117">
        <v>2021</v>
      </c>
      <c r="K5481" s="139">
        <f t="shared" si="257"/>
        <v>12839286</v>
      </c>
    </row>
    <row r="5482" spans="2:11">
      <c r="B5482" s="137" t="s">
        <v>7496</v>
      </c>
      <c r="C5482" s="43" t="s">
        <v>352</v>
      </c>
      <c r="D5482" s="46">
        <v>220</v>
      </c>
      <c r="E5482" s="24">
        <v>10876.390909090909</v>
      </c>
      <c r="F5482" s="19">
        <f t="shared" si="255"/>
        <v>2392806</v>
      </c>
      <c r="G5482" s="119">
        <v>4752</v>
      </c>
      <c r="H5482" s="26">
        <v>741.16919191919192</v>
      </c>
      <c r="I5482" s="115">
        <f t="shared" si="256"/>
        <v>3522036</v>
      </c>
      <c r="J5482" s="117">
        <v>2021</v>
      </c>
      <c r="K5482" s="139">
        <f t="shared" si="257"/>
        <v>5914842</v>
      </c>
    </row>
    <row r="5483" spans="2:11">
      <c r="B5483" s="137" t="s">
        <v>7497</v>
      </c>
      <c r="C5483" s="43" t="s">
        <v>354</v>
      </c>
      <c r="D5483" s="46">
        <v>430</v>
      </c>
      <c r="E5483" s="24">
        <v>3329.8627906976744</v>
      </c>
      <c r="F5483" s="19">
        <f t="shared" si="255"/>
        <v>1431841</v>
      </c>
      <c r="G5483" s="119">
        <v>4192.5</v>
      </c>
      <c r="H5483" s="26">
        <v>709.33452593917707</v>
      </c>
      <c r="I5483" s="115">
        <f t="shared" si="256"/>
        <v>2973885</v>
      </c>
      <c r="J5483" s="117">
        <v>2021</v>
      </c>
      <c r="K5483" s="139">
        <f t="shared" si="257"/>
        <v>4405726</v>
      </c>
    </row>
    <row r="5484" spans="2:11">
      <c r="B5484" s="137" t="s">
        <v>7498</v>
      </c>
      <c r="C5484" s="43" t="s">
        <v>352</v>
      </c>
      <c r="D5484" s="46">
        <v>170</v>
      </c>
      <c r="E5484" s="24">
        <v>5157.9588235294113</v>
      </c>
      <c r="F5484" s="19">
        <f t="shared" si="255"/>
        <v>876852.99999999988</v>
      </c>
      <c r="G5484" s="119">
        <v>5508</v>
      </c>
      <c r="H5484" s="26">
        <v>406.10711692084243</v>
      </c>
      <c r="I5484" s="115">
        <f t="shared" si="256"/>
        <v>2236838</v>
      </c>
      <c r="J5484" s="117">
        <v>2021</v>
      </c>
      <c r="K5484" s="139">
        <f t="shared" si="257"/>
        <v>3113691</v>
      </c>
    </row>
    <row r="5485" spans="2:11">
      <c r="B5485" s="137" t="s">
        <v>7499</v>
      </c>
      <c r="C5485" s="43" t="s">
        <v>304</v>
      </c>
      <c r="D5485" s="46">
        <v>310</v>
      </c>
      <c r="E5485" s="24">
        <v>12828.577419354839</v>
      </c>
      <c r="F5485" s="19">
        <f t="shared" si="255"/>
        <v>3976859</v>
      </c>
      <c r="G5485" s="119">
        <v>6696</v>
      </c>
      <c r="H5485" s="26">
        <v>716.63291517323773</v>
      </c>
      <c r="I5485" s="115">
        <f t="shared" si="256"/>
        <v>4798574</v>
      </c>
      <c r="J5485" s="117">
        <v>2021</v>
      </c>
      <c r="K5485" s="139">
        <f t="shared" si="257"/>
        <v>8775433</v>
      </c>
    </row>
    <row r="5486" spans="2:11">
      <c r="B5486" s="137" t="s">
        <v>7500</v>
      </c>
      <c r="C5486" s="43" t="s">
        <v>2024</v>
      </c>
      <c r="D5486" s="46">
        <v>100</v>
      </c>
      <c r="E5486" s="24">
        <v>7426.85</v>
      </c>
      <c r="F5486" s="19">
        <f t="shared" si="255"/>
        <v>742685</v>
      </c>
      <c r="G5486" s="119">
        <v>3240</v>
      </c>
      <c r="H5486" s="26">
        <v>500.74135802469135</v>
      </c>
      <c r="I5486" s="115">
        <f t="shared" si="256"/>
        <v>1622402</v>
      </c>
      <c r="J5486" s="117">
        <v>2021</v>
      </c>
      <c r="K5486" s="139">
        <f t="shared" si="257"/>
        <v>2365087</v>
      </c>
    </row>
    <row r="5487" spans="2:11">
      <c r="B5487" s="137" t="s">
        <v>7501</v>
      </c>
      <c r="C5487" s="43" t="s">
        <v>352</v>
      </c>
      <c r="D5487" s="46">
        <v>170</v>
      </c>
      <c r="E5487" s="24">
        <v>5157.9588235294113</v>
      </c>
      <c r="F5487" s="19">
        <f t="shared" si="255"/>
        <v>876852.99999999988</v>
      </c>
      <c r="G5487" s="119">
        <v>3672</v>
      </c>
      <c r="H5487" s="26">
        <v>609.16067538126367</v>
      </c>
      <c r="I5487" s="115">
        <f t="shared" si="256"/>
        <v>2236838</v>
      </c>
      <c r="J5487" s="117">
        <v>2021</v>
      </c>
      <c r="K5487" s="139">
        <f t="shared" si="257"/>
        <v>3113691</v>
      </c>
    </row>
    <row r="5488" spans="2:11">
      <c r="B5488" s="137" t="s">
        <v>7502</v>
      </c>
      <c r="C5488" s="43" t="s">
        <v>376</v>
      </c>
      <c r="D5488" s="46">
        <v>410</v>
      </c>
      <c r="E5488" s="24">
        <v>7552.1926829268295</v>
      </c>
      <c r="F5488" s="19">
        <f t="shared" si="255"/>
        <v>3096399</v>
      </c>
      <c r="G5488" s="119">
        <v>8856</v>
      </c>
      <c r="H5488" s="26">
        <v>554.9492999096658</v>
      </c>
      <c r="I5488" s="115">
        <f t="shared" si="256"/>
        <v>4914631</v>
      </c>
      <c r="J5488" s="117">
        <v>2021</v>
      </c>
      <c r="K5488" s="139">
        <f t="shared" si="257"/>
        <v>8011030</v>
      </c>
    </row>
    <row r="5489" spans="2:11">
      <c r="B5489" s="137" t="s">
        <v>7503</v>
      </c>
      <c r="C5489" s="43" t="s">
        <v>304</v>
      </c>
      <c r="D5489" s="46">
        <v>90</v>
      </c>
      <c r="E5489" s="24">
        <v>28586.400000000001</v>
      </c>
      <c r="F5489" s="19">
        <f t="shared" si="255"/>
        <v>2572776</v>
      </c>
      <c r="G5489" s="119">
        <v>1944</v>
      </c>
      <c r="H5489" s="26">
        <v>2410.974794238683</v>
      </c>
      <c r="I5489" s="115">
        <f t="shared" si="256"/>
        <v>4686935</v>
      </c>
      <c r="J5489" s="117">
        <v>2021</v>
      </c>
      <c r="K5489" s="139">
        <f t="shared" si="257"/>
        <v>7259711</v>
      </c>
    </row>
    <row r="5490" spans="2:11">
      <c r="B5490" s="137" t="s">
        <v>7504</v>
      </c>
      <c r="C5490" s="43" t="s">
        <v>304</v>
      </c>
      <c r="D5490" s="46">
        <v>260</v>
      </c>
      <c r="E5490" s="24">
        <v>11117.896153846154</v>
      </c>
      <c r="F5490" s="19">
        <f t="shared" si="255"/>
        <v>2890653</v>
      </c>
      <c r="G5490" s="119">
        <v>5616</v>
      </c>
      <c r="H5490" s="26">
        <v>681.84846866096871</v>
      </c>
      <c r="I5490" s="115">
        <f t="shared" si="256"/>
        <v>3829261.0000000005</v>
      </c>
      <c r="J5490" s="117">
        <v>2021</v>
      </c>
      <c r="K5490" s="139">
        <f t="shared" si="257"/>
        <v>6719914</v>
      </c>
    </row>
    <row r="5491" spans="2:11">
      <c r="B5491" s="137" t="s">
        <v>7505</v>
      </c>
      <c r="C5491" s="43" t="s">
        <v>308</v>
      </c>
      <c r="D5491" s="46">
        <v>210</v>
      </c>
      <c r="E5491" s="24">
        <v>5662.861904761905</v>
      </c>
      <c r="F5491" s="19">
        <f t="shared" si="255"/>
        <v>1189201</v>
      </c>
      <c r="G5491" s="119">
        <v>2047.5</v>
      </c>
      <c r="H5491" s="26">
        <v>695.60683760683764</v>
      </c>
      <c r="I5491" s="115">
        <f t="shared" si="256"/>
        <v>1424255</v>
      </c>
      <c r="J5491" s="117">
        <v>2021</v>
      </c>
      <c r="K5491" s="139">
        <f t="shared" si="257"/>
        <v>2613456</v>
      </c>
    </row>
    <row r="5492" spans="2:11">
      <c r="B5492" s="137" t="s">
        <v>7506</v>
      </c>
      <c r="C5492" s="43" t="s">
        <v>350</v>
      </c>
      <c r="D5492" s="46">
        <v>360</v>
      </c>
      <c r="E5492" s="24">
        <v>4364.3277777777776</v>
      </c>
      <c r="F5492" s="19">
        <f t="shared" si="255"/>
        <v>1571158</v>
      </c>
      <c r="G5492" s="119">
        <v>3510</v>
      </c>
      <c r="H5492" s="26">
        <v>774.99031339031342</v>
      </c>
      <c r="I5492" s="115">
        <f t="shared" si="256"/>
        <v>2720216</v>
      </c>
      <c r="J5492" s="117">
        <v>2021</v>
      </c>
      <c r="K5492" s="139">
        <f t="shared" si="257"/>
        <v>4291374</v>
      </c>
    </row>
    <row r="5493" spans="2:11">
      <c r="B5493" s="137" t="s">
        <v>7507</v>
      </c>
      <c r="C5493" s="43" t="s">
        <v>350</v>
      </c>
      <c r="D5493" s="46">
        <v>640</v>
      </c>
      <c r="E5493" s="24">
        <v>6593.0859375</v>
      </c>
      <c r="F5493" s="19">
        <f t="shared" si="255"/>
        <v>4219575</v>
      </c>
      <c r="G5493" s="119">
        <v>6240</v>
      </c>
      <c r="H5493" s="26">
        <v>895.14230769230767</v>
      </c>
      <c r="I5493" s="115">
        <f t="shared" si="256"/>
        <v>5585688</v>
      </c>
      <c r="J5493" s="117">
        <v>2021</v>
      </c>
      <c r="K5493" s="139">
        <f t="shared" si="257"/>
        <v>9805263</v>
      </c>
    </row>
    <row r="5494" spans="2:11">
      <c r="B5494" s="137" t="s">
        <v>7508</v>
      </c>
      <c r="C5494" s="43" t="s">
        <v>337</v>
      </c>
      <c r="D5494" s="46">
        <v>780</v>
      </c>
      <c r="E5494" s="24">
        <v>5164.830769230769</v>
      </c>
      <c r="F5494" s="19">
        <f t="shared" si="255"/>
        <v>4028568</v>
      </c>
      <c r="G5494" s="119">
        <v>14118</v>
      </c>
      <c r="H5494" s="26">
        <v>624.07692307692309</v>
      </c>
      <c r="I5494" s="115">
        <f t="shared" si="256"/>
        <v>8810718</v>
      </c>
      <c r="J5494" s="117">
        <v>2021</v>
      </c>
      <c r="K5494" s="139">
        <f t="shared" si="257"/>
        <v>12839286</v>
      </c>
    </row>
    <row r="5495" spans="2:11">
      <c r="B5495" s="137" t="s">
        <v>7509</v>
      </c>
      <c r="C5495" s="43" t="s">
        <v>347</v>
      </c>
      <c r="D5495" s="46">
        <v>290</v>
      </c>
      <c r="E5495" s="24">
        <v>7964.0586206896551</v>
      </c>
      <c r="F5495" s="19">
        <f t="shared" si="255"/>
        <v>2309577</v>
      </c>
      <c r="G5495" s="119">
        <v>5249</v>
      </c>
      <c r="H5495" s="26">
        <v>1125.877119451324</v>
      </c>
      <c r="I5495" s="115">
        <f t="shared" si="256"/>
        <v>5909729</v>
      </c>
      <c r="J5495" s="117">
        <v>2021</v>
      </c>
      <c r="K5495" s="139">
        <f t="shared" si="257"/>
        <v>8219306</v>
      </c>
    </row>
    <row r="5496" spans="2:11">
      <c r="B5496" s="137" t="s">
        <v>7510</v>
      </c>
      <c r="C5496" s="43" t="s">
        <v>347</v>
      </c>
      <c r="D5496" s="46">
        <v>850</v>
      </c>
      <c r="E5496" s="24">
        <v>10332.976470588235</v>
      </c>
      <c r="F5496" s="19">
        <f t="shared" si="255"/>
        <v>8783030</v>
      </c>
      <c r="G5496" s="119">
        <v>8287.5</v>
      </c>
      <c r="H5496" s="26">
        <v>1086.1478129713423</v>
      </c>
      <c r="I5496" s="115">
        <f t="shared" si="256"/>
        <v>9001450</v>
      </c>
      <c r="J5496" s="117">
        <v>2021</v>
      </c>
      <c r="K5496" s="139">
        <f t="shared" si="257"/>
        <v>17784480</v>
      </c>
    </row>
    <row r="5497" spans="2:11">
      <c r="B5497" s="137" t="s">
        <v>7511</v>
      </c>
      <c r="C5497" s="43" t="s">
        <v>349</v>
      </c>
      <c r="D5497" s="46">
        <v>520</v>
      </c>
      <c r="E5497" s="24">
        <v>5256.8076923076924</v>
      </c>
      <c r="F5497" s="19">
        <f t="shared" si="255"/>
        <v>2733540</v>
      </c>
      <c r="G5497" s="119">
        <v>4706</v>
      </c>
      <c r="H5497" s="26">
        <v>1211.2773055673608</v>
      </c>
      <c r="I5497" s="115">
        <f t="shared" si="256"/>
        <v>5700271</v>
      </c>
      <c r="J5497" s="117">
        <v>2021</v>
      </c>
      <c r="K5497" s="139">
        <f t="shared" si="257"/>
        <v>8433811</v>
      </c>
    </row>
    <row r="5498" spans="2:11">
      <c r="B5498" s="137" t="s">
        <v>7512</v>
      </c>
      <c r="C5498" s="43" t="s">
        <v>347</v>
      </c>
      <c r="D5498" s="46">
        <v>290</v>
      </c>
      <c r="E5498" s="24">
        <v>7964.0586206896551</v>
      </c>
      <c r="F5498" s="19">
        <f t="shared" si="255"/>
        <v>2309577</v>
      </c>
      <c r="G5498" s="119">
        <v>5249</v>
      </c>
      <c r="H5498" s="26">
        <v>1125.877119451324</v>
      </c>
      <c r="I5498" s="115">
        <f t="shared" si="256"/>
        <v>5909729</v>
      </c>
      <c r="J5498" s="117">
        <v>2021</v>
      </c>
      <c r="K5498" s="139">
        <f t="shared" si="257"/>
        <v>8219306</v>
      </c>
    </row>
    <row r="5499" spans="2:11">
      <c r="B5499" s="137" t="s">
        <v>7513</v>
      </c>
      <c r="C5499" s="43" t="s">
        <v>341</v>
      </c>
      <c r="D5499" s="46">
        <v>120</v>
      </c>
      <c r="E5499" s="24">
        <v>4030.05</v>
      </c>
      <c r="F5499" s="19">
        <f t="shared" si="255"/>
        <v>483606</v>
      </c>
      <c r="G5499" s="119">
        <v>1170</v>
      </c>
      <c r="H5499" s="26">
        <v>2087.728205128205</v>
      </c>
      <c r="I5499" s="115">
        <f t="shared" si="256"/>
        <v>2442642</v>
      </c>
      <c r="J5499" s="117">
        <v>2021</v>
      </c>
      <c r="K5499" s="139">
        <f t="shared" si="257"/>
        <v>2926248</v>
      </c>
    </row>
    <row r="5500" spans="2:11">
      <c r="B5500" s="137" t="s">
        <v>7514</v>
      </c>
      <c r="C5500" s="43" t="s">
        <v>347</v>
      </c>
      <c r="D5500" s="46">
        <v>640</v>
      </c>
      <c r="E5500" s="24">
        <v>17220.692187500001</v>
      </c>
      <c r="F5500" s="19">
        <f t="shared" si="255"/>
        <v>11021243</v>
      </c>
      <c r="G5500" s="119">
        <v>6240</v>
      </c>
      <c r="H5500" s="26">
        <v>912.00625000000002</v>
      </c>
      <c r="I5500" s="115">
        <f t="shared" si="256"/>
        <v>5690919</v>
      </c>
      <c r="J5500" s="117">
        <v>2021</v>
      </c>
      <c r="K5500" s="139">
        <f t="shared" si="257"/>
        <v>16712162</v>
      </c>
    </row>
    <row r="5501" spans="2:11">
      <c r="B5501" s="137" t="s">
        <v>7515</v>
      </c>
      <c r="C5501" s="43" t="s">
        <v>341</v>
      </c>
      <c r="D5501" s="46">
        <v>290</v>
      </c>
      <c r="E5501" s="24">
        <v>778.73103448275867</v>
      </c>
      <c r="F5501" s="19">
        <f t="shared" si="255"/>
        <v>225832.00000000003</v>
      </c>
      <c r="G5501" s="119">
        <v>2827.5</v>
      </c>
      <c r="H5501" s="26">
        <v>0</v>
      </c>
      <c r="I5501" s="115">
        <f t="shared" si="256"/>
        <v>0</v>
      </c>
      <c r="J5501" s="117">
        <v>2021</v>
      </c>
      <c r="K5501" s="139">
        <f t="shared" si="257"/>
        <v>225832</v>
      </c>
    </row>
    <row r="5502" spans="2:11">
      <c r="B5502" s="137" t="s">
        <v>7516</v>
      </c>
      <c r="C5502" s="43" t="s">
        <v>312</v>
      </c>
      <c r="D5502" s="46">
        <v>410</v>
      </c>
      <c r="E5502" s="24">
        <v>6825.1536585365857</v>
      </c>
      <c r="F5502" s="19">
        <f t="shared" si="255"/>
        <v>2798313</v>
      </c>
      <c r="G5502" s="119">
        <v>8856</v>
      </c>
      <c r="H5502" s="26">
        <v>1300.2427732610658</v>
      </c>
      <c r="I5502" s="115">
        <f t="shared" si="256"/>
        <v>11514950</v>
      </c>
      <c r="J5502" s="117">
        <v>2021</v>
      </c>
      <c r="K5502" s="139">
        <f t="shared" si="257"/>
        <v>14313263</v>
      </c>
    </row>
    <row r="5503" spans="2:11">
      <c r="B5503" s="137" t="s">
        <v>7517</v>
      </c>
      <c r="C5503" s="43" t="s">
        <v>349</v>
      </c>
      <c r="D5503" s="46">
        <v>70</v>
      </c>
      <c r="E5503" s="24">
        <v>4789.8714285714286</v>
      </c>
      <c r="F5503" s="19">
        <f t="shared" si="255"/>
        <v>335291</v>
      </c>
      <c r="G5503" s="119">
        <v>756</v>
      </c>
      <c r="H5503" s="26">
        <v>3210.5105820105819</v>
      </c>
      <c r="I5503" s="115">
        <f t="shared" si="256"/>
        <v>2427146</v>
      </c>
      <c r="J5503" s="117">
        <v>2021</v>
      </c>
      <c r="K5503" s="139">
        <f t="shared" si="257"/>
        <v>2762437</v>
      </c>
    </row>
    <row r="5504" spans="2:11">
      <c r="B5504" s="137" t="s">
        <v>7518</v>
      </c>
      <c r="C5504" s="43" t="s">
        <v>312</v>
      </c>
      <c r="D5504" s="46">
        <v>190</v>
      </c>
      <c r="E5504" s="24">
        <v>40150.905263157896</v>
      </c>
      <c r="F5504" s="19">
        <f t="shared" si="255"/>
        <v>7628672</v>
      </c>
      <c r="G5504" s="119">
        <v>4104</v>
      </c>
      <c r="H5504" s="26">
        <v>9143.2867933723192</v>
      </c>
      <c r="I5504" s="115">
        <f t="shared" si="256"/>
        <v>37524049</v>
      </c>
      <c r="J5504" s="117">
        <v>2021</v>
      </c>
      <c r="K5504" s="139">
        <f t="shared" si="257"/>
        <v>45152721</v>
      </c>
    </row>
    <row r="5505" spans="2:11">
      <c r="B5505" s="137" t="s">
        <v>7519</v>
      </c>
      <c r="C5505" s="43" t="s">
        <v>304</v>
      </c>
      <c r="D5505" s="46">
        <v>360</v>
      </c>
      <c r="E5505" s="24">
        <v>12859.711111111112</v>
      </c>
      <c r="F5505" s="19">
        <f t="shared" si="255"/>
        <v>4629496</v>
      </c>
      <c r="G5505" s="119">
        <v>7776</v>
      </c>
      <c r="H5505" s="26">
        <v>1079.9515174897119</v>
      </c>
      <c r="I5505" s="115">
        <f t="shared" si="256"/>
        <v>8397703</v>
      </c>
      <c r="J5505" s="117">
        <v>2021</v>
      </c>
      <c r="K5505" s="139">
        <f t="shared" si="257"/>
        <v>13027199</v>
      </c>
    </row>
    <row r="5506" spans="2:11">
      <c r="B5506" s="137" t="s">
        <v>7520</v>
      </c>
      <c r="C5506" s="43" t="s">
        <v>312</v>
      </c>
      <c r="D5506" s="46">
        <v>190</v>
      </c>
      <c r="E5506" s="24">
        <v>40150.905263157896</v>
      </c>
      <c r="F5506" s="19">
        <f t="shared" si="255"/>
        <v>7628672</v>
      </c>
      <c r="G5506" s="119">
        <v>4104</v>
      </c>
      <c r="H5506" s="26">
        <v>9143.2867933723192</v>
      </c>
      <c r="I5506" s="115">
        <f t="shared" si="256"/>
        <v>37524049</v>
      </c>
      <c r="J5506" s="117">
        <v>2021</v>
      </c>
      <c r="K5506" s="139">
        <f t="shared" si="257"/>
        <v>45152721</v>
      </c>
    </row>
    <row r="5507" spans="2:11">
      <c r="B5507" s="137" t="s">
        <v>7521</v>
      </c>
      <c r="C5507" s="43" t="s">
        <v>349</v>
      </c>
      <c r="D5507" s="46">
        <v>300</v>
      </c>
      <c r="E5507" s="24">
        <v>4290.2933333333331</v>
      </c>
      <c r="F5507" s="19">
        <f t="shared" si="255"/>
        <v>1287088</v>
      </c>
      <c r="G5507" s="119">
        <v>5430</v>
      </c>
      <c r="H5507" s="26">
        <v>1470.0303867403316</v>
      </c>
      <c r="I5507" s="115">
        <f t="shared" si="256"/>
        <v>7982265</v>
      </c>
      <c r="J5507" s="117">
        <v>2021</v>
      </c>
      <c r="K5507" s="139">
        <f t="shared" si="257"/>
        <v>9269353</v>
      </c>
    </row>
    <row r="5508" spans="2:11">
      <c r="B5508" s="137" t="s">
        <v>4163</v>
      </c>
      <c r="C5508" s="43" t="s">
        <v>3512</v>
      </c>
      <c r="D5508" s="46">
        <v>110</v>
      </c>
      <c r="E5508" s="24">
        <v>4905.0545454545454</v>
      </c>
      <c r="F5508" s="19">
        <f t="shared" si="255"/>
        <v>539556</v>
      </c>
      <c r="G5508" s="119">
        <v>1188</v>
      </c>
      <c r="H5508" s="26">
        <v>662.76010101010104</v>
      </c>
      <c r="I5508" s="115">
        <f t="shared" si="256"/>
        <v>787359</v>
      </c>
      <c r="J5508" s="117">
        <v>2021</v>
      </c>
      <c r="K5508" s="139">
        <f t="shared" si="257"/>
        <v>1326915</v>
      </c>
    </row>
    <row r="5509" spans="2:11">
      <c r="B5509" s="137" t="s">
        <v>7522</v>
      </c>
      <c r="C5509" s="43" t="s">
        <v>334</v>
      </c>
      <c r="D5509" s="46">
        <v>220</v>
      </c>
      <c r="E5509" s="24">
        <v>7058.55</v>
      </c>
      <c r="F5509" s="19">
        <f t="shared" si="255"/>
        <v>1552881</v>
      </c>
      <c r="G5509" s="119">
        <v>2145</v>
      </c>
      <c r="H5509" s="26">
        <v>2251.8051282051283</v>
      </c>
      <c r="I5509" s="115">
        <f t="shared" si="256"/>
        <v>4830122</v>
      </c>
      <c r="J5509" s="117">
        <v>2021</v>
      </c>
      <c r="K5509" s="139">
        <f t="shared" si="257"/>
        <v>6383003</v>
      </c>
    </row>
    <row r="5510" spans="2:11">
      <c r="B5510" s="137" t="s">
        <v>7523</v>
      </c>
      <c r="C5510" s="43" t="s">
        <v>2622</v>
      </c>
      <c r="D5510" s="46">
        <v>250</v>
      </c>
      <c r="E5510" s="24">
        <v>13241.067999999999</v>
      </c>
      <c r="F5510" s="19">
        <f t="shared" si="255"/>
        <v>3310267</v>
      </c>
      <c r="G5510" s="119">
        <v>2437.5</v>
      </c>
      <c r="H5510" s="26">
        <v>2301.2746666666667</v>
      </c>
      <c r="I5510" s="115">
        <f t="shared" si="256"/>
        <v>5609357</v>
      </c>
      <c r="J5510" s="117">
        <v>2021</v>
      </c>
      <c r="K5510" s="139">
        <f t="shared" si="257"/>
        <v>8919624</v>
      </c>
    </row>
    <row r="5511" spans="2:11">
      <c r="B5511" s="137" t="s">
        <v>7524</v>
      </c>
      <c r="C5511" s="43" t="s">
        <v>334</v>
      </c>
      <c r="D5511" s="46">
        <v>330</v>
      </c>
      <c r="E5511" s="24">
        <v>5216.287878787879</v>
      </c>
      <c r="F5511" s="19">
        <f t="shared" si="255"/>
        <v>1721375</v>
      </c>
      <c r="G5511" s="119">
        <v>3217.5</v>
      </c>
      <c r="H5511" s="26">
        <v>1715.7641025641026</v>
      </c>
      <c r="I5511" s="115">
        <f t="shared" si="256"/>
        <v>5520471</v>
      </c>
      <c r="J5511" s="117">
        <v>2021</v>
      </c>
      <c r="K5511" s="139">
        <f t="shared" si="257"/>
        <v>7241846</v>
      </c>
    </row>
    <row r="5512" spans="2:11">
      <c r="B5512" s="137" t="s">
        <v>7525</v>
      </c>
      <c r="C5512" s="43" t="s">
        <v>2622</v>
      </c>
      <c r="D5512" s="46">
        <v>130</v>
      </c>
      <c r="E5512" s="24">
        <v>6400.1846153846154</v>
      </c>
      <c r="F5512" s="19">
        <f t="shared" si="255"/>
        <v>832024</v>
      </c>
      <c r="G5512" s="119">
        <v>1267.5</v>
      </c>
      <c r="H5512" s="26">
        <v>2636.5893491124261</v>
      </c>
      <c r="I5512" s="115">
        <f t="shared" si="256"/>
        <v>3341877</v>
      </c>
      <c r="J5512" s="117">
        <v>2021</v>
      </c>
      <c r="K5512" s="139">
        <f t="shared" si="257"/>
        <v>4173901</v>
      </c>
    </row>
    <row r="5513" spans="2:11">
      <c r="B5513" s="137" t="s">
        <v>7526</v>
      </c>
      <c r="C5513" s="43" t="s">
        <v>2622</v>
      </c>
      <c r="D5513" s="46">
        <v>250</v>
      </c>
      <c r="E5513" s="24">
        <v>13241.067999999999</v>
      </c>
      <c r="F5513" s="19">
        <f t="shared" si="255"/>
        <v>3310267</v>
      </c>
      <c r="G5513" s="119">
        <v>2437.5</v>
      </c>
      <c r="H5513" s="26">
        <v>2301.2746666666667</v>
      </c>
      <c r="I5513" s="115">
        <f t="shared" si="256"/>
        <v>5609357</v>
      </c>
      <c r="J5513" s="117">
        <v>2021</v>
      </c>
      <c r="K5513" s="139">
        <f t="shared" si="257"/>
        <v>8919624</v>
      </c>
    </row>
    <row r="5514" spans="2:11">
      <c r="B5514" s="137" t="s">
        <v>7527</v>
      </c>
      <c r="C5514" s="43" t="s">
        <v>327</v>
      </c>
      <c r="D5514" s="46">
        <v>220</v>
      </c>
      <c r="E5514" s="24">
        <v>17309.25</v>
      </c>
      <c r="F5514" s="19">
        <f t="shared" si="255"/>
        <v>3808035</v>
      </c>
      <c r="G5514" s="119">
        <v>2145</v>
      </c>
      <c r="H5514" s="26">
        <v>1577.1221445221445</v>
      </c>
      <c r="I5514" s="115">
        <f t="shared" si="256"/>
        <v>3382927</v>
      </c>
      <c r="J5514" s="117">
        <v>2021</v>
      </c>
      <c r="K5514" s="139">
        <f t="shared" si="257"/>
        <v>7190962</v>
      </c>
    </row>
    <row r="5515" spans="2:11">
      <c r="B5515" s="137" t="s">
        <v>7528</v>
      </c>
      <c r="C5515" s="43" t="s">
        <v>336</v>
      </c>
      <c r="D5515" s="46">
        <v>310</v>
      </c>
      <c r="E5515" s="24">
        <v>39945.396774193548</v>
      </c>
      <c r="F5515" s="19">
        <f t="shared" si="255"/>
        <v>12383073</v>
      </c>
      <c r="G5515" s="119">
        <v>3022.5</v>
      </c>
      <c r="H5515" s="26">
        <v>1757.7541770057899</v>
      </c>
      <c r="I5515" s="115">
        <f t="shared" si="256"/>
        <v>5312812</v>
      </c>
      <c r="J5515" s="117">
        <v>2021</v>
      </c>
      <c r="K5515" s="139">
        <f t="shared" si="257"/>
        <v>17695885</v>
      </c>
    </row>
    <row r="5516" spans="2:11">
      <c r="B5516" s="137" t="s">
        <v>7529</v>
      </c>
      <c r="C5516" s="43" t="s">
        <v>330</v>
      </c>
      <c r="D5516" s="46">
        <v>310</v>
      </c>
      <c r="E5516" s="24">
        <v>9050.470967741936</v>
      </c>
      <c r="F5516" s="19">
        <f t="shared" ref="F5516:F5579" si="258">IFERROR(D5516*E5516,0)</f>
        <v>2805646</v>
      </c>
      <c r="G5516" s="119">
        <v>3022.5</v>
      </c>
      <c r="H5516" s="26">
        <v>1571.4041356492969</v>
      </c>
      <c r="I5516" s="115">
        <f t="shared" ref="I5516:I5579" si="259">IFERROR(G5516*H5516,"")</f>
        <v>4749569</v>
      </c>
      <c r="J5516" s="117">
        <v>2021</v>
      </c>
      <c r="K5516" s="139">
        <f t="shared" ref="K5516:K5579" si="260">IFERROR(ROUND((F5516+I5516),0),0)</f>
        <v>7555215</v>
      </c>
    </row>
    <row r="5517" spans="2:11">
      <c r="B5517" s="137" t="s">
        <v>7530</v>
      </c>
      <c r="C5517" s="43" t="s">
        <v>334</v>
      </c>
      <c r="D5517" s="46">
        <v>330</v>
      </c>
      <c r="E5517" s="24">
        <v>5216.287878787879</v>
      </c>
      <c r="F5517" s="19">
        <f t="shared" si="258"/>
        <v>1721375</v>
      </c>
      <c r="G5517" s="119">
        <v>3217.5</v>
      </c>
      <c r="H5517" s="26">
        <v>1715.7641025641026</v>
      </c>
      <c r="I5517" s="115">
        <f t="shared" si="259"/>
        <v>5520471</v>
      </c>
      <c r="J5517" s="117">
        <v>2021</v>
      </c>
      <c r="K5517" s="139">
        <f t="shared" si="260"/>
        <v>7241846</v>
      </c>
    </row>
    <row r="5518" spans="2:11">
      <c r="B5518" s="137" t="s">
        <v>7531</v>
      </c>
      <c r="C5518" s="43" t="s">
        <v>330</v>
      </c>
      <c r="D5518" s="46">
        <v>130</v>
      </c>
      <c r="E5518" s="24">
        <v>18292.76923076923</v>
      </c>
      <c r="F5518" s="19">
        <f t="shared" si="258"/>
        <v>2378060</v>
      </c>
      <c r="G5518" s="119">
        <v>1267.5</v>
      </c>
      <c r="H5518" s="26">
        <v>4024.3802761341221</v>
      </c>
      <c r="I5518" s="115">
        <f t="shared" si="259"/>
        <v>5100902</v>
      </c>
      <c r="J5518" s="117">
        <v>2021</v>
      </c>
      <c r="K5518" s="139">
        <f t="shared" si="260"/>
        <v>7478962</v>
      </c>
    </row>
    <row r="5519" spans="2:11">
      <c r="B5519" s="137" t="s">
        <v>7532</v>
      </c>
      <c r="C5519" s="43" t="s">
        <v>330</v>
      </c>
      <c r="D5519" s="46">
        <v>140</v>
      </c>
      <c r="E5519" s="24">
        <v>8765.2000000000007</v>
      </c>
      <c r="F5519" s="19">
        <f t="shared" si="258"/>
        <v>1227128</v>
      </c>
      <c r="G5519" s="119">
        <v>1365</v>
      </c>
      <c r="H5519" s="26">
        <v>3085.0227106227107</v>
      </c>
      <c r="I5519" s="115">
        <f t="shared" si="259"/>
        <v>4211056</v>
      </c>
      <c r="J5519" s="117">
        <v>2021</v>
      </c>
      <c r="K5519" s="139">
        <f t="shared" si="260"/>
        <v>5438184</v>
      </c>
    </row>
    <row r="5520" spans="2:11">
      <c r="B5520" s="137" t="s">
        <v>7533</v>
      </c>
      <c r="C5520" s="43" t="s">
        <v>319</v>
      </c>
      <c r="D5520" s="46">
        <v>170</v>
      </c>
      <c r="E5520" s="24">
        <v>22216.594117647059</v>
      </c>
      <c r="F5520" s="19">
        <f t="shared" si="258"/>
        <v>3776821</v>
      </c>
      <c r="G5520" s="119">
        <v>1657.5</v>
      </c>
      <c r="H5520" s="26">
        <v>6921.7984917043741</v>
      </c>
      <c r="I5520" s="115">
        <f t="shared" si="259"/>
        <v>11472881</v>
      </c>
      <c r="J5520" s="117">
        <v>2021</v>
      </c>
      <c r="K5520" s="139">
        <f t="shared" si="260"/>
        <v>15249702</v>
      </c>
    </row>
    <row r="5521" spans="2:11">
      <c r="B5521" s="137" t="s">
        <v>7534</v>
      </c>
      <c r="C5521" s="43" t="s">
        <v>330</v>
      </c>
      <c r="D5521" s="46">
        <v>40</v>
      </c>
      <c r="E5521" s="24">
        <v>19605.2</v>
      </c>
      <c r="F5521" s="19">
        <f t="shared" si="258"/>
        <v>784208</v>
      </c>
      <c r="G5521" s="119">
        <v>390</v>
      </c>
      <c r="H5521" s="26">
        <v>2732.1538461538462</v>
      </c>
      <c r="I5521" s="115">
        <f t="shared" si="259"/>
        <v>1065540</v>
      </c>
      <c r="J5521" s="117">
        <v>2021</v>
      </c>
      <c r="K5521" s="139">
        <f t="shared" si="260"/>
        <v>1849748</v>
      </c>
    </row>
    <row r="5522" spans="2:11">
      <c r="B5522" s="137" t="s">
        <v>7535</v>
      </c>
      <c r="C5522" s="43" t="s">
        <v>317</v>
      </c>
      <c r="D5522" s="46">
        <v>160</v>
      </c>
      <c r="E5522" s="24">
        <v>10395.174999999999</v>
      </c>
      <c r="F5522" s="19">
        <f t="shared" si="258"/>
        <v>1663228</v>
      </c>
      <c r="G5522" s="119">
        <v>1560</v>
      </c>
      <c r="H5522" s="26">
        <v>2536.2166666666667</v>
      </c>
      <c r="I5522" s="115">
        <f t="shared" si="259"/>
        <v>3956498</v>
      </c>
      <c r="J5522" s="117">
        <v>2021</v>
      </c>
      <c r="K5522" s="139">
        <f t="shared" si="260"/>
        <v>5619726</v>
      </c>
    </row>
    <row r="5523" spans="2:11">
      <c r="B5523" s="137" t="s">
        <v>7536</v>
      </c>
      <c r="C5523" s="43" t="s">
        <v>317</v>
      </c>
      <c r="D5523" s="46">
        <v>40</v>
      </c>
      <c r="E5523" s="24">
        <v>100542.3</v>
      </c>
      <c r="F5523" s="19">
        <f t="shared" si="258"/>
        <v>4021692</v>
      </c>
      <c r="G5523" s="119">
        <v>390</v>
      </c>
      <c r="H5523" s="26">
        <v>14287.530769230769</v>
      </c>
      <c r="I5523" s="115">
        <f t="shared" si="259"/>
        <v>5572137</v>
      </c>
      <c r="J5523" s="117">
        <v>2021</v>
      </c>
      <c r="K5523" s="139">
        <f t="shared" si="260"/>
        <v>9593829</v>
      </c>
    </row>
    <row r="5524" spans="2:11">
      <c r="B5524" s="137" t="s">
        <v>7537</v>
      </c>
      <c r="C5524" s="43" t="s">
        <v>317</v>
      </c>
      <c r="D5524" s="46">
        <v>300</v>
      </c>
      <c r="E5524" s="24">
        <v>15707.73</v>
      </c>
      <c r="F5524" s="19">
        <f t="shared" si="258"/>
        <v>4712319</v>
      </c>
      <c r="G5524" s="119">
        <v>2925</v>
      </c>
      <c r="H5524" s="26">
        <v>1978.9876923076922</v>
      </c>
      <c r="I5524" s="115">
        <f t="shared" si="259"/>
        <v>5788539</v>
      </c>
      <c r="J5524" s="117">
        <v>2021</v>
      </c>
      <c r="K5524" s="139">
        <f t="shared" si="260"/>
        <v>10500858</v>
      </c>
    </row>
    <row r="5525" spans="2:11">
      <c r="B5525" s="137" t="s">
        <v>7538</v>
      </c>
      <c r="C5525" s="43" t="s">
        <v>317</v>
      </c>
      <c r="D5525" s="46">
        <v>40</v>
      </c>
      <c r="E5525" s="24">
        <v>100542.3</v>
      </c>
      <c r="F5525" s="19">
        <f t="shared" si="258"/>
        <v>4021692</v>
      </c>
      <c r="G5525" s="119">
        <v>390</v>
      </c>
      <c r="H5525" s="26">
        <v>14287.530769230769</v>
      </c>
      <c r="I5525" s="115">
        <f t="shared" si="259"/>
        <v>5572137</v>
      </c>
      <c r="J5525" s="117">
        <v>2021</v>
      </c>
      <c r="K5525" s="139">
        <f t="shared" si="260"/>
        <v>9593829</v>
      </c>
    </row>
    <row r="5526" spans="2:11">
      <c r="B5526" s="137" t="s">
        <v>7539</v>
      </c>
      <c r="C5526" s="43" t="s">
        <v>317</v>
      </c>
      <c r="D5526" s="46">
        <v>350</v>
      </c>
      <c r="E5526" s="24">
        <v>13079.488571428572</v>
      </c>
      <c r="F5526" s="19">
        <f t="shared" si="258"/>
        <v>4577821</v>
      </c>
      <c r="G5526" s="119">
        <v>3412.5</v>
      </c>
      <c r="H5526" s="26">
        <v>1418.5849084249085</v>
      </c>
      <c r="I5526" s="115">
        <f t="shared" si="259"/>
        <v>4840921</v>
      </c>
      <c r="J5526" s="117">
        <v>2021</v>
      </c>
      <c r="K5526" s="139">
        <f t="shared" si="260"/>
        <v>9418742</v>
      </c>
    </row>
    <row r="5527" spans="2:11">
      <c r="B5527" s="137" t="s">
        <v>7540</v>
      </c>
      <c r="C5527" s="43" t="s">
        <v>323</v>
      </c>
      <c r="D5527" s="46">
        <v>180</v>
      </c>
      <c r="E5527" s="24">
        <v>11835.927777777777</v>
      </c>
      <c r="F5527" s="19">
        <f t="shared" si="258"/>
        <v>2130467</v>
      </c>
      <c r="G5527" s="119">
        <v>6588</v>
      </c>
      <c r="H5527" s="26">
        <v>513.33469945355193</v>
      </c>
      <c r="I5527" s="115">
        <f t="shared" si="259"/>
        <v>3381849</v>
      </c>
      <c r="J5527" s="117">
        <v>2021</v>
      </c>
      <c r="K5527" s="139">
        <f t="shared" si="260"/>
        <v>5512316</v>
      </c>
    </row>
    <row r="5528" spans="2:11">
      <c r="B5528" s="137" t="s">
        <v>7541</v>
      </c>
      <c r="C5528" s="43" t="s">
        <v>466</v>
      </c>
      <c r="D5528" s="46">
        <v>310</v>
      </c>
      <c r="E5528" s="24">
        <v>7998.0290322580649</v>
      </c>
      <c r="F5528" s="19">
        <f t="shared" si="258"/>
        <v>2479389</v>
      </c>
      <c r="G5528" s="119">
        <v>5611</v>
      </c>
      <c r="H5528" s="26">
        <v>1252.1354482266975</v>
      </c>
      <c r="I5528" s="115">
        <f t="shared" si="259"/>
        <v>7025731.9999999991</v>
      </c>
      <c r="J5528" s="117">
        <v>2021</v>
      </c>
      <c r="K5528" s="139">
        <f t="shared" si="260"/>
        <v>9505121</v>
      </c>
    </row>
    <row r="5529" spans="2:11">
      <c r="B5529" s="137" t="s">
        <v>7542</v>
      </c>
      <c r="C5529" s="43" t="s">
        <v>462</v>
      </c>
      <c r="D5529" s="46">
        <v>110</v>
      </c>
      <c r="E5529" s="24">
        <v>3311.7454545454543</v>
      </c>
      <c r="F5529" s="19">
        <f t="shared" si="258"/>
        <v>364292</v>
      </c>
      <c r="G5529" s="119">
        <v>1072.5</v>
      </c>
      <c r="H5529" s="26">
        <v>1786.3449883449885</v>
      </c>
      <c r="I5529" s="115">
        <f t="shared" si="259"/>
        <v>1915855</v>
      </c>
      <c r="J5529" s="117">
        <v>2021</v>
      </c>
      <c r="K5529" s="139">
        <f t="shared" si="260"/>
        <v>2280147</v>
      </c>
    </row>
    <row r="5530" spans="2:11">
      <c r="B5530" s="137" t="s">
        <v>7543</v>
      </c>
      <c r="C5530" s="43" t="s">
        <v>466</v>
      </c>
      <c r="D5530" s="46">
        <v>420</v>
      </c>
      <c r="E5530" s="24">
        <v>20033.942857142858</v>
      </c>
      <c r="F5530" s="19">
        <f t="shared" si="258"/>
        <v>8414256</v>
      </c>
      <c r="G5530" s="119">
        <v>15372</v>
      </c>
      <c r="H5530" s="26">
        <v>444.75110590684363</v>
      </c>
      <c r="I5530" s="115">
        <f t="shared" si="259"/>
        <v>6836714</v>
      </c>
      <c r="J5530" s="117">
        <v>2021</v>
      </c>
      <c r="K5530" s="139">
        <f t="shared" si="260"/>
        <v>15250970</v>
      </c>
    </row>
    <row r="5531" spans="2:11">
      <c r="B5531" s="137" t="s">
        <v>7544</v>
      </c>
      <c r="C5531" s="43" t="s">
        <v>3512</v>
      </c>
      <c r="D5531" s="46">
        <v>210</v>
      </c>
      <c r="E5531" s="24">
        <v>15222.576190476191</v>
      </c>
      <c r="F5531" s="19">
        <f t="shared" si="258"/>
        <v>3196741</v>
      </c>
      <c r="G5531" s="119">
        <v>1900.5</v>
      </c>
      <c r="H5531" s="26">
        <v>0</v>
      </c>
      <c r="I5531" s="115">
        <f t="shared" si="259"/>
        <v>0</v>
      </c>
      <c r="J5531" s="117">
        <v>2021</v>
      </c>
      <c r="K5531" s="139">
        <f t="shared" si="260"/>
        <v>3196741</v>
      </c>
    </row>
    <row r="5532" spans="2:11">
      <c r="B5532" s="137" t="s">
        <v>7545</v>
      </c>
      <c r="C5532" s="43" t="s">
        <v>319</v>
      </c>
      <c r="D5532" s="46">
        <v>320</v>
      </c>
      <c r="E5532" s="24">
        <v>6283.6218749999998</v>
      </c>
      <c r="F5532" s="19">
        <f t="shared" si="258"/>
        <v>2010759</v>
      </c>
      <c r="G5532" s="119">
        <v>3120</v>
      </c>
      <c r="H5532" s="26">
        <v>1488.1996794871795</v>
      </c>
      <c r="I5532" s="115">
        <f t="shared" si="259"/>
        <v>4643183</v>
      </c>
      <c r="J5532" s="117">
        <v>2021</v>
      </c>
      <c r="K5532" s="139">
        <f t="shared" si="260"/>
        <v>6653942</v>
      </c>
    </row>
    <row r="5533" spans="2:11">
      <c r="B5533" s="137" t="s">
        <v>7546</v>
      </c>
      <c r="C5533" s="43" t="s">
        <v>3512</v>
      </c>
      <c r="D5533" s="46">
        <v>210</v>
      </c>
      <c r="E5533" s="24">
        <v>15222.576190476191</v>
      </c>
      <c r="F5533" s="19">
        <f t="shared" si="258"/>
        <v>3196741</v>
      </c>
      <c r="G5533" s="119">
        <v>5701.5</v>
      </c>
      <c r="H5533" s="26">
        <v>0</v>
      </c>
      <c r="I5533" s="115">
        <f t="shared" si="259"/>
        <v>0</v>
      </c>
      <c r="J5533" s="117">
        <v>2021</v>
      </c>
      <c r="K5533" s="139">
        <f t="shared" si="260"/>
        <v>3196741</v>
      </c>
    </row>
    <row r="5534" spans="2:11">
      <c r="B5534" s="137" t="s">
        <v>7547</v>
      </c>
      <c r="C5534" s="43" t="s">
        <v>312</v>
      </c>
      <c r="D5534" s="46">
        <v>540</v>
      </c>
      <c r="E5534" s="24">
        <v>7285.0370370370374</v>
      </c>
      <c r="F5534" s="19">
        <f t="shared" si="258"/>
        <v>3933920</v>
      </c>
      <c r="G5534" s="119">
        <v>9774</v>
      </c>
      <c r="H5534" s="26">
        <v>1051.318191119296</v>
      </c>
      <c r="I5534" s="115">
        <f t="shared" si="259"/>
        <v>10275583.999999998</v>
      </c>
      <c r="J5534" s="117">
        <v>2021</v>
      </c>
      <c r="K5534" s="139">
        <f t="shared" si="260"/>
        <v>14209504</v>
      </c>
    </row>
    <row r="5535" spans="2:11">
      <c r="B5535" s="137" t="s">
        <v>7548</v>
      </c>
      <c r="C5535" s="43" t="s">
        <v>330</v>
      </c>
      <c r="D5535" s="46">
        <v>230</v>
      </c>
      <c r="E5535" s="24">
        <v>18342.73043478261</v>
      </c>
      <c r="F5535" s="19">
        <f t="shared" si="258"/>
        <v>4218828</v>
      </c>
      <c r="G5535" s="119">
        <v>2242.5</v>
      </c>
      <c r="H5535" s="26">
        <v>2098.4771460423635</v>
      </c>
      <c r="I5535" s="115">
        <f t="shared" si="259"/>
        <v>4705835</v>
      </c>
      <c r="J5535" s="117">
        <v>2021</v>
      </c>
      <c r="K5535" s="139">
        <f t="shared" si="260"/>
        <v>8924663</v>
      </c>
    </row>
    <row r="5536" spans="2:11">
      <c r="B5536" s="137" t="s">
        <v>7549</v>
      </c>
      <c r="C5536" s="43" t="s">
        <v>330</v>
      </c>
      <c r="D5536" s="46">
        <v>40</v>
      </c>
      <c r="E5536" s="24">
        <v>19605.2</v>
      </c>
      <c r="F5536" s="19">
        <f t="shared" si="258"/>
        <v>784208</v>
      </c>
      <c r="G5536" s="119">
        <v>390</v>
      </c>
      <c r="H5536" s="26">
        <v>2732.1538461538462</v>
      </c>
      <c r="I5536" s="115">
        <f t="shared" si="259"/>
        <v>1065540</v>
      </c>
      <c r="J5536" s="117">
        <v>2021</v>
      </c>
      <c r="K5536" s="139">
        <f t="shared" si="260"/>
        <v>1849748</v>
      </c>
    </row>
    <row r="5537" spans="2:11">
      <c r="B5537" s="137" t="s">
        <v>7550</v>
      </c>
      <c r="C5537" s="43" t="s">
        <v>312</v>
      </c>
      <c r="D5537" s="46">
        <v>540</v>
      </c>
      <c r="E5537" s="24">
        <v>7285.0370370370374</v>
      </c>
      <c r="F5537" s="19">
        <f t="shared" si="258"/>
        <v>3933920</v>
      </c>
      <c r="G5537" s="119">
        <v>9774</v>
      </c>
      <c r="H5537" s="26">
        <v>1051.318191119296</v>
      </c>
      <c r="I5537" s="115">
        <f t="shared" si="259"/>
        <v>10275583.999999998</v>
      </c>
      <c r="J5537" s="117">
        <v>2021</v>
      </c>
      <c r="K5537" s="139">
        <f t="shared" si="260"/>
        <v>14209504</v>
      </c>
    </row>
    <row r="5538" spans="2:11">
      <c r="B5538" s="137" t="s">
        <v>7551</v>
      </c>
      <c r="C5538" s="43" t="s">
        <v>312</v>
      </c>
      <c r="D5538" s="46">
        <v>160</v>
      </c>
      <c r="E5538" s="24">
        <v>15821.424999999999</v>
      </c>
      <c r="F5538" s="19">
        <f t="shared" si="258"/>
        <v>2531428</v>
      </c>
      <c r="G5538" s="119">
        <v>3456</v>
      </c>
      <c r="H5538" s="26">
        <v>1365.7352430555557</v>
      </c>
      <c r="I5538" s="115">
        <f t="shared" si="259"/>
        <v>4719981</v>
      </c>
      <c r="J5538" s="117">
        <v>2021</v>
      </c>
      <c r="K5538" s="139">
        <f t="shared" si="260"/>
        <v>7251409</v>
      </c>
    </row>
    <row r="5539" spans="2:11">
      <c r="B5539" s="137" t="s">
        <v>7552</v>
      </c>
      <c r="C5539" s="43" t="s">
        <v>2698</v>
      </c>
      <c r="D5539" s="46">
        <v>280</v>
      </c>
      <c r="E5539" s="24">
        <v>6322.3535714285717</v>
      </c>
      <c r="F5539" s="19">
        <f t="shared" si="258"/>
        <v>1770259</v>
      </c>
      <c r="G5539" s="119">
        <v>6692</v>
      </c>
      <c r="H5539" s="26">
        <v>764.74536760310821</v>
      </c>
      <c r="I5539" s="115">
        <f t="shared" si="259"/>
        <v>5117676</v>
      </c>
      <c r="J5539" s="117">
        <v>2021</v>
      </c>
      <c r="K5539" s="139">
        <f t="shared" si="260"/>
        <v>6887935</v>
      </c>
    </row>
    <row r="5540" spans="2:11">
      <c r="B5540" s="137" t="s">
        <v>7553</v>
      </c>
      <c r="C5540" s="43" t="s">
        <v>312</v>
      </c>
      <c r="D5540" s="46">
        <v>100</v>
      </c>
      <c r="E5540" s="24">
        <v>18873.599999999999</v>
      </c>
      <c r="F5540" s="19">
        <f t="shared" si="258"/>
        <v>1887359.9999999998</v>
      </c>
      <c r="G5540" s="119">
        <v>2160</v>
      </c>
      <c r="H5540" s="26">
        <v>2600.7800925925926</v>
      </c>
      <c r="I5540" s="115">
        <f t="shared" si="259"/>
        <v>5617685</v>
      </c>
      <c r="J5540" s="117">
        <v>2021</v>
      </c>
      <c r="K5540" s="139">
        <f t="shared" si="260"/>
        <v>7505045</v>
      </c>
    </row>
    <row r="5541" spans="2:11">
      <c r="B5541" s="137" t="s">
        <v>7554</v>
      </c>
      <c r="C5541" s="43" t="s">
        <v>312</v>
      </c>
      <c r="D5541" s="46">
        <v>160</v>
      </c>
      <c r="E5541" s="24">
        <v>15821.424999999999</v>
      </c>
      <c r="F5541" s="19">
        <f t="shared" si="258"/>
        <v>2531428</v>
      </c>
      <c r="G5541" s="119">
        <v>3456</v>
      </c>
      <c r="H5541" s="26">
        <v>1365.7352430555557</v>
      </c>
      <c r="I5541" s="115">
        <f t="shared" si="259"/>
        <v>4719981</v>
      </c>
      <c r="J5541" s="117">
        <v>2021</v>
      </c>
      <c r="K5541" s="139">
        <f t="shared" si="260"/>
        <v>7251409</v>
      </c>
    </row>
    <row r="5542" spans="2:11">
      <c r="B5542" s="137" t="s">
        <v>7555</v>
      </c>
      <c r="C5542" s="43" t="s">
        <v>294</v>
      </c>
      <c r="D5542" s="46">
        <v>190</v>
      </c>
      <c r="E5542" s="24">
        <v>7508.9263157894738</v>
      </c>
      <c r="F5542" s="19">
        <f t="shared" si="258"/>
        <v>1426696</v>
      </c>
      <c r="G5542" s="119">
        <v>1852.5</v>
      </c>
      <c r="H5542" s="26">
        <v>1958.7632928475034</v>
      </c>
      <c r="I5542" s="115">
        <f t="shared" si="259"/>
        <v>3628609</v>
      </c>
      <c r="J5542" s="117">
        <v>2021</v>
      </c>
      <c r="K5542" s="139">
        <f t="shared" si="260"/>
        <v>5055305</v>
      </c>
    </row>
    <row r="5543" spans="2:11">
      <c r="B5543" s="137" t="s">
        <v>7556</v>
      </c>
      <c r="C5543" s="43" t="s">
        <v>294</v>
      </c>
      <c r="D5543" s="46">
        <v>230</v>
      </c>
      <c r="E5543" s="24">
        <v>5123.2304347826084</v>
      </c>
      <c r="F5543" s="19">
        <f t="shared" si="258"/>
        <v>1178343</v>
      </c>
      <c r="G5543" s="119">
        <v>2242.5</v>
      </c>
      <c r="H5543" s="26">
        <v>1797.7502787068004</v>
      </c>
      <c r="I5543" s="115">
        <f t="shared" si="259"/>
        <v>4031455</v>
      </c>
      <c r="J5543" s="117">
        <v>2021</v>
      </c>
      <c r="K5543" s="139">
        <f t="shared" si="260"/>
        <v>5209798</v>
      </c>
    </row>
    <row r="5544" spans="2:11">
      <c r="B5544" s="137" t="s">
        <v>7557</v>
      </c>
      <c r="C5544" s="43" t="s">
        <v>299</v>
      </c>
      <c r="D5544" s="46">
        <v>460</v>
      </c>
      <c r="E5544" s="24">
        <v>1459.4652173913043</v>
      </c>
      <c r="F5544" s="19">
        <f t="shared" si="258"/>
        <v>671354</v>
      </c>
      <c r="G5544" s="119">
        <v>4485</v>
      </c>
      <c r="H5544" s="26">
        <v>405.58639910813827</v>
      </c>
      <c r="I5544" s="115">
        <f t="shared" si="259"/>
        <v>1819055.0000000002</v>
      </c>
      <c r="J5544" s="117">
        <v>2021</v>
      </c>
      <c r="K5544" s="139">
        <f t="shared" si="260"/>
        <v>2490409</v>
      </c>
    </row>
    <row r="5545" spans="2:11">
      <c r="B5545" s="137" t="s">
        <v>7558</v>
      </c>
      <c r="C5545" s="43" t="s">
        <v>299</v>
      </c>
      <c r="D5545" s="46">
        <v>300</v>
      </c>
      <c r="E5545" s="24">
        <v>7743.8033333333333</v>
      </c>
      <c r="F5545" s="19">
        <f t="shared" si="258"/>
        <v>2323141</v>
      </c>
      <c r="G5545" s="119">
        <v>2925</v>
      </c>
      <c r="H5545" s="26">
        <v>1133.7846153846153</v>
      </c>
      <c r="I5545" s="115">
        <f t="shared" si="259"/>
        <v>3316320</v>
      </c>
      <c r="J5545" s="117">
        <v>2021</v>
      </c>
      <c r="K5545" s="139">
        <f t="shared" si="260"/>
        <v>5639461</v>
      </c>
    </row>
    <row r="5546" spans="2:11">
      <c r="B5546" s="137" t="s">
        <v>7559</v>
      </c>
      <c r="C5546" s="43" t="s">
        <v>308</v>
      </c>
      <c r="D5546" s="46">
        <v>200</v>
      </c>
      <c r="E5546" s="24">
        <v>7488.4250000000002</v>
      </c>
      <c r="F5546" s="19">
        <f t="shared" si="258"/>
        <v>1497685</v>
      </c>
      <c r="G5546" s="119">
        <v>1950</v>
      </c>
      <c r="H5546" s="26">
        <v>869.01128205128202</v>
      </c>
      <c r="I5546" s="115">
        <f t="shared" si="259"/>
        <v>1694572</v>
      </c>
      <c r="J5546" s="117">
        <v>2021</v>
      </c>
      <c r="K5546" s="139">
        <f t="shared" si="260"/>
        <v>3192257</v>
      </c>
    </row>
    <row r="5547" spans="2:11">
      <c r="B5547" s="137" t="s">
        <v>7560</v>
      </c>
      <c r="C5547" s="43" t="s">
        <v>1668</v>
      </c>
      <c r="D5547" s="46">
        <v>330</v>
      </c>
      <c r="E5547" s="24">
        <v>11246.118181818181</v>
      </c>
      <c r="F5547" s="19">
        <f t="shared" si="258"/>
        <v>3711219</v>
      </c>
      <c r="G5547" s="119">
        <v>3217.5</v>
      </c>
      <c r="H5547" s="26">
        <v>1387.1157731157732</v>
      </c>
      <c r="I5547" s="115">
        <f t="shared" si="259"/>
        <v>4463045</v>
      </c>
      <c r="J5547" s="117">
        <v>2021</v>
      </c>
      <c r="K5547" s="139">
        <f t="shared" si="260"/>
        <v>8174264</v>
      </c>
    </row>
    <row r="5548" spans="2:11">
      <c r="B5548" s="137" t="s">
        <v>4164</v>
      </c>
      <c r="C5548" s="43" t="s">
        <v>3512</v>
      </c>
      <c r="D5548" s="46">
        <v>380</v>
      </c>
      <c r="E5548" s="24">
        <v>8068.2631578947367</v>
      </c>
      <c r="F5548" s="19">
        <f t="shared" si="258"/>
        <v>3065940</v>
      </c>
      <c r="G5548" s="119">
        <v>3705</v>
      </c>
      <c r="H5548" s="26">
        <v>770.54304993252367</v>
      </c>
      <c r="I5548" s="115">
        <f t="shared" si="259"/>
        <v>2854862</v>
      </c>
      <c r="J5548" s="117">
        <v>2021</v>
      </c>
      <c r="K5548" s="139">
        <f t="shared" si="260"/>
        <v>5920802</v>
      </c>
    </row>
    <row r="5549" spans="2:11">
      <c r="B5549" s="137" t="s">
        <v>4165</v>
      </c>
      <c r="C5549" s="43" t="s">
        <v>3512</v>
      </c>
      <c r="D5549" s="46">
        <v>70</v>
      </c>
      <c r="E5549" s="24">
        <v>8068.2571428571428</v>
      </c>
      <c r="F5549" s="19">
        <f t="shared" si="258"/>
        <v>564778</v>
      </c>
      <c r="G5549" s="119">
        <v>683</v>
      </c>
      <c r="H5549" s="26">
        <v>769.97950219619327</v>
      </c>
      <c r="I5549" s="115">
        <f t="shared" si="259"/>
        <v>525896</v>
      </c>
      <c r="J5549" s="117">
        <v>2021</v>
      </c>
      <c r="K5549" s="139">
        <f t="shared" si="260"/>
        <v>1090674</v>
      </c>
    </row>
    <row r="5550" spans="2:11">
      <c r="B5550" s="137" t="s">
        <v>4166</v>
      </c>
      <c r="C5550" s="43" t="s">
        <v>3512</v>
      </c>
      <c r="D5550" s="46">
        <v>380</v>
      </c>
      <c r="E5550" s="24">
        <v>8068.2631578947367</v>
      </c>
      <c r="F5550" s="19">
        <f t="shared" si="258"/>
        <v>3065940</v>
      </c>
      <c r="G5550" s="119">
        <v>3705</v>
      </c>
      <c r="H5550" s="26">
        <v>770.54304993252367</v>
      </c>
      <c r="I5550" s="115">
        <f t="shared" si="259"/>
        <v>2854862</v>
      </c>
      <c r="J5550" s="117">
        <v>2021</v>
      </c>
      <c r="K5550" s="139">
        <f t="shared" si="260"/>
        <v>5920802</v>
      </c>
    </row>
    <row r="5551" spans="2:11">
      <c r="B5551" s="137" t="s">
        <v>7561</v>
      </c>
      <c r="C5551" s="43" t="s">
        <v>2475</v>
      </c>
      <c r="D5551" s="46">
        <v>180</v>
      </c>
      <c r="E5551" s="24">
        <v>6717.7555555555555</v>
      </c>
      <c r="F5551" s="19">
        <f t="shared" si="258"/>
        <v>1209196</v>
      </c>
      <c r="G5551" s="119">
        <v>1755</v>
      </c>
      <c r="H5551" s="26">
        <v>0</v>
      </c>
      <c r="I5551" s="115">
        <f t="shared" si="259"/>
        <v>0</v>
      </c>
      <c r="J5551" s="117">
        <v>2021</v>
      </c>
      <c r="K5551" s="139">
        <f t="shared" si="260"/>
        <v>1209196</v>
      </c>
    </row>
    <row r="5552" spans="2:11">
      <c r="B5552" s="137" t="s">
        <v>7562</v>
      </c>
      <c r="C5552" s="43" t="s">
        <v>1658</v>
      </c>
      <c r="D5552" s="46">
        <v>150</v>
      </c>
      <c r="E5552" s="24">
        <v>10335.693333333333</v>
      </c>
      <c r="F5552" s="19">
        <f t="shared" si="258"/>
        <v>1550354</v>
      </c>
      <c r="G5552" s="119">
        <v>1462.5</v>
      </c>
      <c r="H5552" s="26">
        <v>0</v>
      </c>
      <c r="I5552" s="115">
        <f t="shared" si="259"/>
        <v>0</v>
      </c>
      <c r="J5552" s="117">
        <v>2021</v>
      </c>
      <c r="K5552" s="139">
        <f t="shared" si="260"/>
        <v>1550354</v>
      </c>
    </row>
    <row r="5553" spans="2:11">
      <c r="B5553" s="137" t="s">
        <v>7563</v>
      </c>
      <c r="C5553" s="43" t="s">
        <v>3512</v>
      </c>
      <c r="D5553" s="46">
        <v>310</v>
      </c>
      <c r="E5553" s="24">
        <v>16883.712903225805</v>
      </c>
      <c r="F5553" s="19">
        <f t="shared" si="258"/>
        <v>5233951</v>
      </c>
      <c r="G5553" s="119">
        <v>3022.5</v>
      </c>
      <c r="H5553" s="26">
        <v>0</v>
      </c>
      <c r="I5553" s="115">
        <f t="shared" si="259"/>
        <v>0</v>
      </c>
      <c r="J5553" s="117">
        <v>2021</v>
      </c>
      <c r="K5553" s="139">
        <f t="shared" si="260"/>
        <v>5233951</v>
      </c>
    </row>
    <row r="5554" spans="2:11">
      <c r="B5554" s="137" t="s">
        <v>7564</v>
      </c>
      <c r="C5554" s="43" t="s">
        <v>2475</v>
      </c>
      <c r="D5554" s="46">
        <v>180</v>
      </c>
      <c r="E5554" s="24">
        <v>6717.7555555555555</v>
      </c>
      <c r="F5554" s="19">
        <f t="shared" si="258"/>
        <v>1209196</v>
      </c>
      <c r="G5554" s="119">
        <v>1755</v>
      </c>
      <c r="H5554" s="26">
        <v>0</v>
      </c>
      <c r="I5554" s="115">
        <f t="shared" si="259"/>
        <v>0</v>
      </c>
      <c r="J5554" s="117">
        <v>2021</v>
      </c>
      <c r="K5554" s="139">
        <f t="shared" si="260"/>
        <v>1209196</v>
      </c>
    </row>
    <row r="5555" spans="2:11">
      <c r="B5555" s="137" t="s">
        <v>7565</v>
      </c>
      <c r="C5555" s="43" t="s">
        <v>1658</v>
      </c>
      <c r="D5555" s="46">
        <v>290</v>
      </c>
      <c r="E5555" s="24">
        <v>9815.9862068965522</v>
      </c>
      <c r="F5555" s="19">
        <f t="shared" si="258"/>
        <v>2846636</v>
      </c>
      <c r="G5555" s="119">
        <v>2827.5</v>
      </c>
      <c r="H5555" s="26">
        <v>0</v>
      </c>
      <c r="I5555" s="115">
        <f t="shared" si="259"/>
        <v>0</v>
      </c>
      <c r="J5555" s="117">
        <v>2021</v>
      </c>
      <c r="K5555" s="139">
        <f t="shared" si="260"/>
        <v>2846636</v>
      </c>
    </row>
    <row r="5556" spans="2:11">
      <c r="B5556" s="137" t="s">
        <v>7566</v>
      </c>
      <c r="C5556" s="43" t="s">
        <v>1661</v>
      </c>
      <c r="D5556" s="46">
        <v>160</v>
      </c>
      <c r="E5556" s="24">
        <v>6225.2937499999998</v>
      </c>
      <c r="F5556" s="19">
        <f t="shared" si="258"/>
        <v>996047</v>
      </c>
      <c r="G5556" s="119">
        <v>3120</v>
      </c>
      <c r="H5556" s="26">
        <v>0</v>
      </c>
      <c r="I5556" s="115">
        <f t="shared" si="259"/>
        <v>0</v>
      </c>
      <c r="J5556" s="117">
        <v>2021</v>
      </c>
      <c r="K5556" s="139">
        <f t="shared" si="260"/>
        <v>996047</v>
      </c>
    </row>
    <row r="5557" spans="2:11">
      <c r="B5557" s="137" t="s">
        <v>7567</v>
      </c>
      <c r="C5557" s="43" t="s">
        <v>1664</v>
      </c>
      <c r="D5557" s="46">
        <v>100</v>
      </c>
      <c r="E5557" s="24">
        <v>48602.83</v>
      </c>
      <c r="F5557" s="19">
        <f t="shared" si="258"/>
        <v>4860283</v>
      </c>
      <c r="G5557" s="119">
        <v>5920</v>
      </c>
      <c r="H5557" s="26">
        <v>0</v>
      </c>
      <c r="I5557" s="115">
        <f t="shared" si="259"/>
        <v>0</v>
      </c>
      <c r="J5557" s="117">
        <v>2021</v>
      </c>
      <c r="K5557" s="139">
        <f t="shared" si="260"/>
        <v>4860283</v>
      </c>
    </row>
    <row r="5558" spans="2:11">
      <c r="B5558" s="137" t="s">
        <v>7568</v>
      </c>
      <c r="C5558" s="43" t="s">
        <v>1664</v>
      </c>
      <c r="D5558" s="46">
        <v>270</v>
      </c>
      <c r="E5558" s="24">
        <v>21102.737037037037</v>
      </c>
      <c r="F5558" s="19">
        <f t="shared" si="258"/>
        <v>5697739</v>
      </c>
      <c r="G5558" s="119">
        <v>19764</v>
      </c>
      <c r="H5558" s="26">
        <v>0</v>
      </c>
      <c r="I5558" s="115">
        <f t="shared" si="259"/>
        <v>0</v>
      </c>
      <c r="J5558" s="117">
        <v>2021</v>
      </c>
      <c r="K5558" s="139">
        <f t="shared" si="260"/>
        <v>5697739</v>
      </c>
    </row>
    <row r="5559" spans="2:11">
      <c r="B5559" s="137" t="s">
        <v>7569</v>
      </c>
      <c r="C5559" s="43" t="s">
        <v>1662</v>
      </c>
      <c r="D5559" s="46">
        <v>80</v>
      </c>
      <c r="E5559" s="24">
        <v>46021.65</v>
      </c>
      <c r="F5559" s="19">
        <f t="shared" si="258"/>
        <v>3681732</v>
      </c>
      <c r="G5559" s="119">
        <v>3456</v>
      </c>
      <c r="H5559" s="26">
        <v>0</v>
      </c>
      <c r="I5559" s="115">
        <f t="shared" si="259"/>
        <v>0</v>
      </c>
      <c r="J5559" s="117">
        <v>2021</v>
      </c>
      <c r="K5559" s="139">
        <f t="shared" si="260"/>
        <v>3681732</v>
      </c>
    </row>
    <row r="5560" spans="2:11">
      <c r="B5560" s="137" t="s">
        <v>7570</v>
      </c>
      <c r="C5560" s="43" t="s">
        <v>1662</v>
      </c>
      <c r="D5560" s="46">
        <v>80</v>
      </c>
      <c r="E5560" s="24">
        <v>46021.65</v>
      </c>
      <c r="F5560" s="19">
        <f t="shared" si="258"/>
        <v>3681732</v>
      </c>
      <c r="G5560" s="119">
        <v>3456</v>
      </c>
      <c r="H5560" s="26">
        <v>0</v>
      </c>
      <c r="I5560" s="115">
        <f t="shared" si="259"/>
        <v>0</v>
      </c>
      <c r="J5560" s="117">
        <v>2021</v>
      </c>
      <c r="K5560" s="139">
        <f t="shared" si="260"/>
        <v>3681732</v>
      </c>
    </row>
    <row r="5561" spans="2:11">
      <c r="B5561" s="137" t="s">
        <v>7571</v>
      </c>
      <c r="C5561" s="43" t="s">
        <v>1656</v>
      </c>
      <c r="D5561" s="46">
        <v>260</v>
      </c>
      <c r="E5561" s="24">
        <v>34413.550000000003</v>
      </c>
      <c r="F5561" s="19">
        <f t="shared" si="258"/>
        <v>8947523</v>
      </c>
      <c r="G5561" s="119">
        <v>5616</v>
      </c>
      <c r="H5561" s="26">
        <v>0</v>
      </c>
      <c r="I5561" s="115">
        <f t="shared" si="259"/>
        <v>0</v>
      </c>
      <c r="J5561" s="117">
        <v>2021</v>
      </c>
      <c r="K5561" s="139">
        <f t="shared" si="260"/>
        <v>8947523</v>
      </c>
    </row>
    <row r="5562" spans="2:11">
      <c r="B5562" s="137" t="s">
        <v>7572</v>
      </c>
      <c r="C5562" s="43" t="s">
        <v>2699</v>
      </c>
      <c r="D5562" s="46">
        <v>470</v>
      </c>
      <c r="E5562" s="24">
        <v>16438.744680851065</v>
      </c>
      <c r="F5562" s="19">
        <f t="shared" si="258"/>
        <v>7726210.0000000009</v>
      </c>
      <c r="G5562" s="119">
        <v>8507</v>
      </c>
      <c r="H5562" s="26">
        <v>0</v>
      </c>
      <c r="I5562" s="115">
        <f t="shared" si="259"/>
        <v>0</v>
      </c>
      <c r="J5562" s="117">
        <v>2021</v>
      </c>
      <c r="K5562" s="139">
        <f t="shared" si="260"/>
        <v>7726210</v>
      </c>
    </row>
    <row r="5563" spans="2:11">
      <c r="B5563" s="137" t="s">
        <v>7573</v>
      </c>
      <c r="C5563" s="43" t="s">
        <v>1656</v>
      </c>
      <c r="D5563" s="46">
        <v>110</v>
      </c>
      <c r="E5563" s="24">
        <v>11788.963636363636</v>
      </c>
      <c r="F5563" s="19">
        <f t="shared" si="258"/>
        <v>1296786</v>
      </c>
      <c r="G5563" s="119">
        <v>3564</v>
      </c>
      <c r="H5563" s="26">
        <v>0</v>
      </c>
      <c r="I5563" s="115">
        <f t="shared" si="259"/>
        <v>0</v>
      </c>
      <c r="J5563" s="117">
        <v>2021</v>
      </c>
      <c r="K5563" s="139">
        <f t="shared" si="260"/>
        <v>1296786</v>
      </c>
    </row>
    <row r="5564" spans="2:11">
      <c r="B5564" s="137" t="s">
        <v>7574</v>
      </c>
      <c r="C5564" s="43" t="s">
        <v>1656</v>
      </c>
      <c r="D5564" s="46">
        <v>260</v>
      </c>
      <c r="E5564" s="24">
        <v>34413.550000000003</v>
      </c>
      <c r="F5564" s="19">
        <f t="shared" si="258"/>
        <v>8947523</v>
      </c>
      <c r="G5564" s="119">
        <v>8424</v>
      </c>
      <c r="H5564" s="26">
        <v>0</v>
      </c>
      <c r="I5564" s="115">
        <f t="shared" si="259"/>
        <v>0</v>
      </c>
      <c r="J5564" s="117">
        <v>2021</v>
      </c>
      <c r="K5564" s="139">
        <f t="shared" si="260"/>
        <v>8947523</v>
      </c>
    </row>
    <row r="5565" spans="2:11">
      <c r="B5565" s="137" t="s">
        <v>7575</v>
      </c>
      <c r="C5565" s="43" t="s">
        <v>1657</v>
      </c>
      <c r="D5565" s="46">
        <v>200</v>
      </c>
      <c r="E5565" s="24">
        <v>34943.915000000001</v>
      </c>
      <c r="F5565" s="19">
        <f t="shared" si="258"/>
        <v>6988783</v>
      </c>
      <c r="G5565" s="119">
        <v>5430</v>
      </c>
      <c r="H5565" s="26">
        <v>1361.0261510128914</v>
      </c>
      <c r="I5565" s="115">
        <f t="shared" si="259"/>
        <v>7390372.0000000009</v>
      </c>
      <c r="J5565" s="117">
        <v>2021</v>
      </c>
      <c r="K5565" s="139">
        <f t="shared" si="260"/>
        <v>14379155</v>
      </c>
    </row>
    <row r="5566" spans="2:11">
      <c r="B5566" s="137" t="s">
        <v>7576</v>
      </c>
      <c r="C5566" s="43" t="s">
        <v>3512</v>
      </c>
      <c r="D5566" s="46">
        <v>430</v>
      </c>
      <c r="E5566" s="24">
        <v>14396.746511627907</v>
      </c>
      <c r="F5566" s="19">
        <f t="shared" si="258"/>
        <v>6190601</v>
      </c>
      <c r="G5566" s="119">
        <v>15738</v>
      </c>
      <c r="H5566" s="26">
        <v>0</v>
      </c>
      <c r="I5566" s="115">
        <f t="shared" si="259"/>
        <v>0</v>
      </c>
      <c r="J5566" s="117">
        <v>2021</v>
      </c>
      <c r="K5566" s="139">
        <f t="shared" si="260"/>
        <v>6190601</v>
      </c>
    </row>
    <row r="5567" spans="2:11">
      <c r="B5567" s="137" t="s">
        <v>7577</v>
      </c>
      <c r="C5567" s="43" t="s">
        <v>814</v>
      </c>
      <c r="D5567" s="46">
        <v>70</v>
      </c>
      <c r="E5567" s="24">
        <v>10923.071428571429</v>
      </c>
      <c r="F5567" s="19">
        <f t="shared" si="258"/>
        <v>764615</v>
      </c>
      <c r="G5567" s="119">
        <v>1267</v>
      </c>
      <c r="H5567" s="26">
        <v>0</v>
      </c>
      <c r="I5567" s="115">
        <f t="shared" si="259"/>
        <v>0</v>
      </c>
      <c r="J5567" s="117">
        <v>2021</v>
      </c>
      <c r="K5567" s="139">
        <f t="shared" si="260"/>
        <v>764615</v>
      </c>
    </row>
    <row r="5568" spans="2:11">
      <c r="B5568" s="137" t="s">
        <v>7578</v>
      </c>
      <c r="C5568" s="43" t="s">
        <v>2700</v>
      </c>
      <c r="D5568" s="46">
        <v>160</v>
      </c>
      <c r="E5568" s="24">
        <v>17997.40625</v>
      </c>
      <c r="F5568" s="19">
        <f t="shared" si="258"/>
        <v>2879585</v>
      </c>
      <c r="G5568" s="119">
        <v>3120</v>
      </c>
      <c r="H5568" s="26">
        <v>0</v>
      </c>
      <c r="I5568" s="115">
        <f t="shared" si="259"/>
        <v>0</v>
      </c>
      <c r="J5568" s="117">
        <v>2021</v>
      </c>
      <c r="K5568" s="139">
        <f t="shared" si="260"/>
        <v>2879585</v>
      </c>
    </row>
    <row r="5569" spans="2:11">
      <c r="B5569" s="137" t="s">
        <v>7579</v>
      </c>
      <c r="C5569" s="43" t="s">
        <v>1619</v>
      </c>
      <c r="D5569" s="46">
        <v>70</v>
      </c>
      <c r="E5569" s="24">
        <v>61040.828571428574</v>
      </c>
      <c r="F5569" s="19">
        <f t="shared" si="258"/>
        <v>4272858</v>
      </c>
      <c r="G5569" s="119">
        <v>2268</v>
      </c>
      <c r="H5569" s="26">
        <v>0</v>
      </c>
      <c r="I5569" s="115">
        <f t="shared" si="259"/>
        <v>0</v>
      </c>
      <c r="J5569" s="117">
        <v>2021</v>
      </c>
      <c r="K5569" s="139">
        <f t="shared" si="260"/>
        <v>4272858</v>
      </c>
    </row>
    <row r="5570" spans="2:11">
      <c r="B5570" s="137" t="s">
        <v>7580</v>
      </c>
      <c r="C5570" s="43" t="s">
        <v>1619</v>
      </c>
      <c r="D5570" s="46">
        <v>150</v>
      </c>
      <c r="E5570" s="24">
        <v>58298.41333333333</v>
      </c>
      <c r="F5570" s="19">
        <f t="shared" si="258"/>
        <v>8744762</v>
      </c>
      <c r="G5570" s="119">
        <v>4072.5</v>
      </c>
      <c r="H5570" s="26">
        <v>0</v>
      </c>
      <c r="I5570" s="115">
        <f t="shared" si="259"/>
        <v>0</v>
      </c>
      <c r="J5570" s="117">
        <v>2021</v>
      </c>
      <c r="K5570" s="139">
        <f t="shared" si="260"/>
        <v>8744762</v>
      </c>
    </row>
    <row r="5571" spans="2:11">
      <c r="B5571" s="137" t="s">
        <v>7581</v>
      </c>
      <c r="C5571" s="43" t="s">
        <v>814</v>
      </c>
      <c r="D5571" s="46">
        <v>60</v>
      </c>
      <c r="E5571" s="24">
        <v>36818.166666666664</v>
      </c>
      <c r="F5571" s="19">
        <f t="shared" si="258"/>
        <v>2209090</v>
      </c>
      <c r="G5571" s="119">
        <v>585</v>
      </c>
      <c r="H5571" s="26">
        <v>0</v>
      </c>
      <c r="I5571" s="115">
        <f t="shared" si="259"/>
        <v>0</v>
      </c>
      <c r="J5571" s="117">
        <v>2021</v>
      </c>
      <c r="K5571" s="139">
        <f t="shared" si="260"/>
        <v>2209090</v>
      </c>
    </row>
    <row r="5572" spans="2:11">
      <c r="B5572" s="137" t="s">
        <v>7582</v>
      </c>
      <c r="C5572" s="43" t="s">
        <v>1619</v>
      </c>
      <c r="D5572" s="46">
        <v>60</v>
      </c>
      <c r="E5572" s="24">
        <v>45461.15</v>
      </c>
      <c r="F5572" s="19">
        <f t="shared" si="258"/>
        <v>2727669</v>
      </c>
      <c r="G5572" s="119">
        <v>1629</v>
      </c>
      <c r="H5572" s="26">
        <v>0</v>
      </c>
      <c r="I5572" s="115">
        <f t="shared" si="259"/>
        <v>0</v>
      </c>
      <c r="J5572" s="117">
        <v>2021</v>
      </c>
      <c r="K5572" s="139">
        <f t="shared" si="260"/>
        <v>2727669</v>
      </c>
    </row>
    <row r="5573" spans="2:11">
      <c r="B5573" s="137" t="s">
        <v>7583</v>
      </c>
      <c r="C5573" s="43" t="s">
        <v>3512</v>
      </c>
      <c r="D5573" s="46">
        <v>90</v>
      </c>
      <c r="E5573" s="24">
        <v>19442.855555555554</v>
      </c>
      <c r="F5573" s="19">
        <f t="shared" si="258"/>
        <v>1749856.9999999998</v>
      </c>
      <c r="G5573" s="119">
        <v>3258</v>
      </c>
      <c r="H5573" s="26">
        <v>0</v>
      </c>
      <c r="I5573" s="115">
        <f t="shared" si="259"/>
        <v>0</v>
      </c>
      <c r="J5573" s="117">
        <v>2021</v>
      </c>
      <c r="K5573" s="139">
        <f t="shared" si="260"/>
        <v>1749857</v>
      </c>
    </row>
    <row r="5574" spans="2:11">
      <c r="B5574" s="137" t="s">
        <v>7584</v>
      </c>
      <c r="C5574" s="43" t="s">
        <v>1619</v>
      </c>
      <c r="D5574" s="46">
        <v>60</v>
      </c>
      <c r="E5574" s="24">
        <v>134175.78333333333</v>
      </c>
      <c r="F5574" s="19">
        <f t="shared" si="258"/>
        <v>8050547</v>
      </c>
      <c r="G5574" s="119">
        <v>1629</v>
      </c>
      <c r="H5574" s="26">
        <v>0</v>
      </c>
      <c r="I5574" s="115">
        <f t="shared" si="259"/>
        <v>0</v>
      </c>
      <c r="J5574" s="117">
        <v>2021</v>
      </c>
      <c r="K5574" s="139">
        <f t="shared" si="260"/>
        <v>8050547</v>
      </c>
    </row>
    <row r="5575" spans="2:11">
      <c r="B5575" s="137" t="s">
        <v>7585</v>
      </c>
      <c r="C5575" s="43" t="s">
        <v>1313</v>
      </c>
      <c r="D5575" s="46">
        <v>60</v>
      </c>
      <c r="E5575" s="24">
        <v>44918.683333333334</v>
      </c>
      <c r="F5575" s="19">
        <f t="shared" si="258"/>
        <v>2695121</v>
      </c>
      <c r="G5575" s="119">
        <v>3294</v>
      </c>
      <c r="H5575" s="26">
        <v>1501.231329690346</v>
      </c>
      <c r="I5575" s="115">
        <f t="shared" si="259"/>
        <v>4945056</v>
      </c>
      <c r="J5575" s="117">
        <v>2021</v>
      </c>
      <c r="K5575" s="139">
        <f t="shared" si="260"/>
        <v>7640177</v>
      </c>
    </row>
    <row r="5576" spans="2:11">
      <c r="B5576" s="137" t="s">
        <v>7586</v>
      </c>
      <c r="C5576" s="43" t="s">
        <v>3512</v>
      </c>
      <c r="D5576" s="46">
        <v>90</v>
      </c>
      <c r="E5576" s="24">
        <v>18759.677777777779</v>
      </c>
      <c r="F5576" s="19">
        <f t="shared" si="258"/>
        <v>1688371</v>
      </c>
      <c r="G5576" s="119">
        <v>877.5</v>
      </c>
      <c r="H5576" s="26">
        <v>0</v>
      </c>
      <c r="I5576" s="115">
        <f t="shared" si="259"/>
        <v>0</v>
      </c>
      <c r="J5576" s="117">
        <v>2021</v>
      </c>
      <c r="K5576" s="139">
        <f t="shared" si="260"/>
        <v>1688371</v>
      </c>
    </row>
    <row r="5577" spans="2:11">
      <c r="B5577" s="137" t="s">
        <v>4167</v>
      </c>
      <c r="C5577" s="43" t="s">
        <v>3512</v>
      </c>
      <c r="D5577" s="46">
        <v>40</v>
      </c>
      <c r="E5577" s="24">
        <v>13044.35</v>
      </c>
      <c r="F5577" s="19">
        <f t="shared" si="258"/>
        <v>521774</v>
      </c>
      <c r="G5577" s="119">
        <v>1184</v>
      </c>
      <c r="H5577" s="26">
        <v>508.50760135135135</v>
      </c>
      <c r="I5577" s="115">
        <f t="shared" si="259"/>
        <v>602073</v>
      </c>
      <c r="J5577" s="117">
        <v>2021</v>
      </c>
      <c r="K5577" s="139">
        <f t="shared" si="260"/>
        <v>1123847</v>
      </c>
    </row>
    <row r="5578" spans="2:11">
      <c r="B5578" s="137" t="s">
        <v>7587</v>
      </c>
      <c r="C5578" s="43" t="s">
        <v>1659</v>
      </c>
      <c r="D5578" s="46">
        <v>90</v>
      </c>
      <c r="E5578" s="24">
        <v>14223.377777777778</v>
      </c>
      <c r="F5578" s="19">
        <f t="shared" si="258"/>
        <v>1280104</v>
      </c>
      <c r="G5578" s="119">
        <v>1755</v>
      </c>
      <c r="H5578" s="26">
        <v>0</v>
      </c>
      <c r="I5578" s="115">
        <f t="shared" si="259"/>
        <v>0</v>
      </c>
      <c r="J5578" s="117">
        <v>2021</v>
      </c>
      <c r="K5578" s="139">
        <f t="shared" si="260"/>
        <v>1280104</v>
      </c>
    </row>
    <row r="5579" spans="2:11">
      <c r="B5579" s="137" t="s">
        <v>7588</v>
      </c>
      <c r="C5579" s="43" t="s">
        <v>1636</v>
      </c>
      <c r="D5579" s="46">
        <v>240</v>
      </c>
      <c r="E5579" s="24">
        <v>39675.758333333331</v>
      </c>
      <c r="F5579" s="19">
        <f t="shared" si="258"/>
        <v>9522182</v>
      </c>
      <c r="G5579" s="119">
        <v>4680</v>
      </c>
      <c r="H5579" s="26">
        <v>0</v>
      </c>
      <c r="I5579" s="115">
        <f t="shared" si="259"/>
        <v>0</v>
      </c>
      <c r="J5579" s="117">
        <v>2021</v>
      </c>
      <c r="K5579" s="139">
        <f t="shared" si="260"/>
        <v>9522182</v>
      </c>
    </row>
    <row r="5580" spans="2:11">
      <c r="B5580" s="137" t="s">
        <v>7589</v>
      </c>
      <c r="C5580" s="43" t="s">
        <v>1659</v>
      </c>
      <c r="D5580" s="46">
        <v>140</v>
      </c>
      <c r="E5580" s="24">
        <v>20999.05</v>
      </c>
      <c r="F5580" s="19">
        <f t="shared" ref="F5580:F5643" si="261">IFERROR(D5580*E5580,0)</f>
        <v>2939867</v>
      </c>
      <c r="G5580" s="119">
        <v>2730</v>
      </c>
      <c r="H5580" s="26">
        <v>0</v>
      </c>
      <c r="I5580" s="115">
        <f t="shared" ref="I5580:I5643" si="262">IFERROR(G5580*H5580,"")</f>
        <v>0</v>
      </c>
      <c r="J5580" s="117">
        <v>2021</v>
      </c>
      <c r="K5580" s="139">
        <f t="shared" ref="K5580:K5643" si="263">IFERROR(ROUND((F5580+I5580),0),0)</f>
        <v>2939867</v>
      </c>
    </row>
    <row r="5581" spans="2:11">
      <c r="B5581" s="137" t="s">
        <v>7590</v>
      </c>
      <c r="C5581" s="43" t="s">
        <v>1636</v>
      </c>
      <c r="D5581" s="46">
        <v>150</v>
      </c>
      <c r="E5581" s="24">
        <v>70460.42</v>
      </c>
      <c r="F5581" s="19">
        <f t="shared" si="261"/>
        <v>10569063</v>
      </c>
      <c r="G5581" s="119">
        <v>2925</v>
      </c>
      <c r="H5581" s="26">
        <v>0</v>
      </c>
      <c r="I5581" s="115">
        <f t="shared" si="262"/>
        <v>0</v>
      </c>
      <c r="J5581" s="117">
        <v>2021</v>
      </c>
      <c r="K5581" s="139">
        <f t="shared" si="263"/>
        <v>10569063</v>
      </c>
    </row>
    <row r="5582" spans="2:11">
      <c r="B5582" s="137" t="s">
        <v>7591</v>
      </c>
      <c r="C5582" s="43" t="s">
        <v>1636</v>
      </c>
      <c r="D5582" s="46">
        <v>300</v>
      </c>
      <c r="E5582" s="24">
        <v>19053.553333333333</v>
      </c>
      <c r="F5582" s="19">
        <f t="shared" si="261"/>
        <v>5716066</v>
      </c>
      <c r="G5582" s="119">
        <v>5850</v>
      </c>
      <c r="H5582" s="26">
        <v>0</v>
      </c>
      <c r="I5582" s="115">
        <f t="shared" si="262"/>
        <v>0</v>
      </c>
      <c r="J5582" s="117">
        <v>2021</v>
      </c>
      <c r="K5582" s="139">
        <f t="shared" si="263"/>
        <v>5716066</v>
      </c>
    </row>
    <row r="5583" spans="2:11">
      <c r="B5583" s="137" t="s">
        <v>4168</v>
      </c>
      <c r="C5583" s="43" t="s">
        <v>3512</v>
      </c>
      <c r="D5583" s="46">
        <v>90</v>
      </c>
      <c r="E5583" s="24">
        <v>21051.144444444446</v>
      </c>
      <c r="F5583" s="19">
        <f t="shared" si="261"/>
        <v>1894603.0000000002</v>
      </c>
      <c r="G5583" s="119">
        <v>2444</v>
      </c>
      <c r="H5583" s="26">
        <v>831.42225859247139</v>
      </c>
      <c r="I5583" s="115">
        <f t="shared" si="262"/>
        <v>2031996</v>
      </c>
      <c r="J5583" s="117">
        <v>2021</v>
      </c>
      <c r="K5583" s="139">
        <f t="shared" si="263"/>
        <v>3926599</v>
      </c>
    </row>
    <row r="5584" spans="2:11">
      <c r="B5584" s="137" t="s">
        <v>7592</v>
      </c>
      <c r="C5584" s="43" t="s">
        <v>2701</v>
      </c>
      <c r="D5584" s="46">
        <v>170</v>
      </c>
      <c r="E5584" s="24">
        <v>6716.9529411764706</v>
      </c>
      <c r="F5584" s="19">
        <f t="shared" si="261"/>
        <v>1141882</v>
      </c>
      <c r="G5584" s="119">
        <v>4615.5</v>
      </c>
      <c r="H5584" s="26">
        <v>0</v>
      </c>
      <c r="I5584" s="115">
        <f t="shared" si="262"/>
        <v>0</v>
      </c>
      <c r="J5584" s="117">
        <v>2021</v>
      </c>
      <c r="K5584" s="139">
        <f t="shared" si="263"/>
        <v>1141882</v>
      </c>
    </row>
    <row r="5585" spans="2:11">
      <c r="B5585" s="137" t="s">
        <v>7593</v>
      </c>
      <c r="C5585" s="43" t="s">
        <v>2700</v>
      </c>
      <c r="D5585" s="46">
        <v>160</v>
      </c>
      <c r="E5585" s="24">
        <v>17997.40625</v>
      </c>
      <c r="F5585" s="19">
        <f t="shared" si="261"/>
        <v>2879585</v>
      </c>
      <c r="G5585" s="119">
        <v>3120</v>
      </c>
      <c r="H5585" s="26">
        <v>0</v>
      </c>
      <c r="I5585" s="115">
        <f t="shared" si="262"/>
        <v>0</v>
      </c>
      <c r="J5585" s="117">
        <v>2021</v>
      </c>
      <c r="K5585" s="139">
        <f t="shared" si="263"/>
        <v>2879585</v>
      </c>
    </row>
    <row r="5586" spans="2:11">
      <c r="B5586" s="137" t="s">
        <v>7594</v>
      </c>
      <c r="C5586" s="43" t="s">
        <v>1659</v>
      </c>
      <c r="D5586" s="46">
        <v>140</v>
      </c>
      <c r="E5586" s="24">
        <v>20999.05</v>
      </c>
      <c r="F5586" s="19">
        <f t="shared" si="261"/>
        <v>2939867</v>
      </c>
      <c r="G5586" s="119">
        <v>2730</v>
      </c>
      <c r="H5586" s="26">
        <v>0</v>
      </c>
      <c r="I5586" s="115">
        <f t="shared" si="262"/>
        <v>0</v>
      </c>
      <c r="J5586" s="117">
        <v>2021</v>
      </c>
      <c r="K5586" s="139">
        <f t="shared" si="263"/>
        <v>2939867</v>
      </c>
    </row>
    <row r="5587" spans="2:11">
      <c r="B5587" s="137" t="s">
        <v>7595</v>
      </c>
      <c r="C5587" s="43" t="s">
        <v>3512</v>
      </c>
      <c r="D5587" s="46">
        <v>190</v>
      </c>
      <c r="E5587" s="24">
        <v>10092.299999999999</v>
      </c>
      <c r="F5587" s="19">
        <f t="shared" si="261"/>
        <v>1917536.9999999998</v>
      </c>
      <c r="G5587" s="119">
        <v>2270.5</v>
      </c>
      <c r="H5587" s="26">
        <v>0</v>
      </c>
      <c r="I5587" s="115">
        <f t="shared" si="262"/>
        <v>0</v>
      </c>
      <c r="J5587" s="117">
        <v>2021</v>
      </c>
      <c r="K5587" s="139">
        <f t="shared" si="263"/>
        <v>1917537</v>
      </c>
    </row>
    <row r="5588" spans="2:11">
      <c r="B5588" s="137" t="s">
        <v>7596</v>
      </c>
      <c r="C5588" s="43" t="s">
        <v>1659</v>
      </c>
      <c r="D5588" s="46">
        <v>130</v>
      </c>
      <c r="E5588" s="24">
        <v>31463.692307692309</v>
      </c>
      <c r="F5588" s="19">
        <f t="shared" si="261"/>
        <v>4090280</v>
      </c>
      <c r="G5588" s="119">
        <v>2535</v>
      </c>
      <c r="H5588" s="26">
        <v>0</v>
      </c>
      <c r="I5588" s="115">
        <f t="shared" si="262"/>
        <v>0</v>
      </c>
      <c r="J5588" s="117">
        <v>2021</v>
      </c>
      <c r="K5588" s="139">
        <f t="shared" si="263"/>
        <v>4090280</v>
      </c>
    </row>
    <row r="5589" spans="2:11">
      <c r="B5589" s="137" t="s">
        <v>7597</v>
      </c>
      <c r="C5589" s="43" t="s">
        <v>1659</v>
      </c>
      <c r="D5589" s="46">
        <v>120</v>
      </c>
      <c r="E5589" s="24">
        <v>15070.008333333333</v>
      </c>
      <c r="F5589" s="19">
        <f t="shared" si="261"/>
        <v>1808401</v>
      </c>
      <c r="G5589" s="119">
        <v>2340</v>
      </c>
      <c r="H5589" s="26">
        <v>0</v>
      </c>
      <c r="I5589" s="115">
        <f t="shared" si="262"/>
        <v>0</v>
      </c>
      <c r="J5589" s="117">
        <v>2021</v>
      </c>
      <c r="K5589" s="139">
        <f t="shared" si="263"/>
        <v>1808401</v>
      </c>
    </row>
    <row r="5590" spans="2:11">
      <c r="B5590" s="137" t="s">
        <v>7598</v>
      </c>
      <c r="C5590" s="43" t="s">
        <v>1638</v>
      </c>
      <c r="D5590" s="46">
        <v>70</v>
      </c>
      <c r="E5590" s="24">
        <v>9176.9285714285706</v>
      </c>
      <c r="F5590" s="19">
        <f t="shared" si="261"/>
        <v>642385</v>
      </c>
      <c r="G5590" s="119">
        <v>1267</v>
      </c>
      <c r="H5590" s="26">
        <v>0</v>
      </c>
      <c r="I5590" s="115">
        <f t="shared" si="262"/>
        <v>0</v>
      </c>
      <c r="J5590" s="117">
        <v>2021</v>
      </c>
      <c r="K5590" s="139">
        <f t="shared" si="263"/>
        <v>642385</v>
      </c>
    </row>
    <row r="5591" spans="2:11">
      <c r="B5591" s="137" t="s">
        <v>7599</v>
      </c>
      <c r="C5591" s="43" t="s">
        <v>2702</v>
      </c>
      <c r="D5591" s="46">
        <v>510</v>
      </c>
      <c r="E5591" s="24">
        <v>10166.723529411765</v>
      </c>
      <c r="F5591" s="19">
        <f t="shared" si="261"/>
        <v>5185029</v>
      </c>
      <c r="G5591" s="119">
        <v>9231</v>
      </c>
      <c r="H5591" s="26">
        <v>0</v>
      </c>
      <c r="I5591" s="115">
        <f t="shared" si="262"/>
        <v>0</v>
      </c>
      <c r="J5591" s="117">
        <v>2021</v>
      </c>
      <c r="K5591" s="139">
        <f t="shared" si="263"/>
        <v>5185029</v>
      </c>
    </row>
    <row r="5592" spans="2:11">
      <c r="B5592" s="137" t="s">
        <v>7600</v>
      </c>
      <c r="C5592" s="43" t="s">
        <v>1638</v>
      </c>
      <c r="D5592" s="46">
        <v>110</v>
      </c>
      <c r="E5592" s="24">
        <v>35779.727272727272</v>
      </c>
      <c r="F5592" s="19">
        <f t="shared" si="261"/>
        <v>3935770</v>
      </c>
      <c r="G5592" s="119">
        <v>1991</v>
      </c>
      <c r="H5592" s="26">
        <v>0</v>
      </c>
      <c r="I5592" s="115">
        <f t="shared" si="262"/>
        <v>0</v>
      </c>
      <c r="J5592" s="117">
        <v>2021</v>
      </c>
      <c r="K5592" s="139">
        <f t="shared" si="263"/>
        <v>3935770</v>
      </c>
    </row>
    <row r="5593" spans="2:11">
      <c r="B5593" s="137" t="s">
        <v>7601</v>
      </c>
      <c r="C5593" s="43" t="s">
        <v>1638</v>
      </c>
      <c r="D5593" s="46">
        <v>70</v>
      </c>
      <c r="E5593" s="24">
        <v>9176.9285714285706</v>
      </c>
      <c r="F5593" s="19">
        <f t="shared" si="261"/>
        <v>642385</v>
      </c>
      <c r="G5593" s="119">
        <v>1267</v>
      </c>
      <c r="H5593" s="26">
        <v>0</v>
      </c>
      <c r="I5593" s="115">
        <f t="shared" si="262"/>
        <v>0</v>
      </c>
      <c r="J5593" s="117">
        <v>2021</v>
      </c>
      <c r="K5593" s="139">
        <f t="shared" si="263"/>
        <v>642385</v>
      </c>
    </row>
    <row r="5594" spans="2:11">
      <c r="B5594" s="137" t="s">
        <v>7602</v>
      </c>
      <c r="C5594" s="43" t="s">
        <v>1660</v>
      </c>
      <c r="D5594" s="46">
        <v>140</v>
      </c>
      <c r="E5594" s="24">
        <v>35087.385714285716</v>
      </c>
      <c r="F5594" s="19">
        <f t="shared" si="261"/>
        <v>4912234</v>
      </c>
      <c r="G5594" s="119">
        <v>2730</v>
      </c>
      <c r="H5594" s="26">
        <v>0</v>
      </c>
      <c r="I5594" s="115">
        <f t="shared" si="262"/>
        <v>0</v>
      </c>
      <c r="J5594" s="117">
        <v>2021</v>
      </c>
      <c r="K5594" s="139">
        <f t="shared" si="263"/>
        <v>4912234</v>
      </c>
    </row>
    <row r="5595" spans="2:11">
      <c r="B5595" s="137" t="s">
        <v>7603</v>
      </c>
      <c r="C5595" s="43" t="s">
        <v>1662</v>
      </c>
      <c r="D5595" s="46">
        <v>220</v>
      </c>
      <c r="E5595" s="24">
        <v>49606.172727272729</v>
      </c>
      <c r="F5595" s="19">
        <f t="shared" si="261"/>
        <v>10913358</v>
      </c>
      <c r="G5595" s="119">
        <v>16104</v>
      </c>
      <c r="H5595" s="26">
        <v>0</v>
      </c>
      <c r="I5595" s="115">
        <f t="shared" si="262"/>
        <v>0</v>
      </c>
      <c r="J5595" s="117">
        <v>2021</v>
      </c>
      <c r="K5595" s="139">
        <f t="shared" si="263"/>
        <v>10913358</v>
      </c>
    </row>
    <row r="5596" spans="2:11">
      <c r="B5596" s="137" t="s">
        <v>7604</v>
      </c>
      <c r="C5596" s="43" t="s">
        <v>3512</v>
      </c>
      <c r="D5596" s="46">
        <v>160</v>
      </c>
      <c r="E5596" s="24">
        <v>13285.268749999999</v>
      </c>
      <c r="F5596" s="19">
        <f t="shared" si="261"/>
        <v>2125643</v>
      </c>
      <c r="G5596" s="119">
        <v>3120</v>
      </c>
      <c r="H5596" s="26">
        <v>0</v>
      </c>
      <c r="I5596" s="115">
        <f t="shared" si="262"/>
        <v>0</v>
      </c>
      <c r="J5596" s="117">
        <v>2021</v>
      </c>
      <c r="K5596" s="139">
        <f t="shared" si="263"/>
        <v>2125643</v>
      </c>
    </row>
    <row r="5597" spans="2:11">
      <c r="B5597" s="137" t="s">
        <v>7605</v>
      </c>
      <c r="C5597" s="43" t="s">
        <v>3512</v>
      </c>
      <c r="D5597" s="46">
        <v>160</v>
      </c>
      <c r="E5597" s="24">
        <v>13285.268749999999</v>
      </c>
      <c r="F5597" s="19">
        <f t="shared" si="261"/>
        <v>2125643</v>
      </c>
      <c r="G5597" s="119">
        <v>3120</v>
      </c>
      <c r="H5597" s="26">
        <v>0</v>
      </c>
      <c r="I5597" s="115">
        <f t="shared" si="262"/>
        <v>0</v>
      </c>
      <c r="J5597" s="117">
        <v>2021</v>
      </c>
      <c r="K5597" s="139">
        <f t="shared" si="263"/>
        <v>2125643</v>
      </c>
    </row>
    <row r="5598" spans="2:11">
      <c r="B5598" s="137" t="s">
        <v>7606</v>
      </c>
      <c r="C5598" s="43" t="s">
        <v>1664</v>
      </c>
      <c r="D5598" s="46">
        <v>170</v>
      </c>
      <c r="E5598" s="24">
        <v>37319.935294117648</v>
      </c>
      <c r="F5598" s="19">
        <f t="shared" si="261"/>
        <v>6344389</v>
      </c>
      <c r="G5598" s="119">
        <v>10064</v>
      </c>
      <c r="H5598" s="26">
        <v>0</v>
      </c>
      <c r="I5598" s="115">
        <f t="shared" si="262"/>
        <v>0</v>
      </c>
      <c r="J5598" s="117">
        <v>2021</v>
      </c>
      <c r="K5598" s="139">
        <f t="shared" si="263"/>
        <v>6344389</v>
      </c>
    </row>
    <row r="5599" spans="2:11">
      <c r="B5599" s="137" t="s">
        <v>7607</v>
      </c>
      <c r="C5599" s="43" t="s">
        <v>1662</v>
      </c>
      <c r="D5599" s="46">
        <v>170</v>
      </c>
      <c r="E5599" s="24">
        <v>42921.74705882353</v>
      </c>
      <c r="F5599" s="19">
        <f t="shared" si="261"/>
        <v>7296697</v>
      </c>
      <c r="G5599" s="119">
        <v>10064</v>
      </c>
      <c r="H5599" s="26">
        <v>0</v>
      </c>
      <c r="I5599" s="115">
        <f t="shared" si="262"/>
        <v>0</v>
      </c>
      <c r="J5599" s="117">
        <v>2021</v>
      </c>
      <c r="K5599" s="139">
        <f t="shared" si="263"/>
        <v>7296697</v>
      </c>
    </row>
    <row r="5600" spans="2:11">
      <c r="B5600" s="137" t="s">
        <v>7608</v>
      </c>
      <c r="C5600" s="43" t="s">
        <v>1669</v>
      </c>
      <c r="D5600" s="46">
        <v>190</v>
      </c>
      <c r="E5600" s="24">
        <v>30479.310526315789</v>
      </c>
      <c r="F5600" s="19">
        <f t="shared" si="261"/>
        <v>5791069</v>
      </c>
      <c r="G5600" s="119">
        <v>1852.5</v>
      </c>
      <c r="H5600" s="26">
        <v>0</v>
      </c>
      <c r="I5600" s="115">
        <f t="shared" si="262"/>
        <v>0</v>
      </c>
      <c r="J5600" s="117">
        <v>2021</v>
      </c>
      <c r="K5600" s="139">
        <f t="shared" si="263"/>
        <v>5791069</v>
      </c>
    </row>
    <row r="5601" spans="2:11">
      <c r="B5601" s="137" t="s">
        <v>7609</v>
      </c>
      <c r="C5601" s="43" t="s">
        <v>1669</v>
      </c>
      <c r="D5601" s="46">
        <v>110</v>
      </c>
      <c r="E5601" s="24">
        <v>3470.6090909090908</v>
      </c>
      <c r="F5601" s="19">
        <f t="shared" si="261"/>
        <v>381767</v>
      </c>
      <c r="G5601" s="119">
        <v>2986.5</v>
      </c>
      <c r="H5601" s="26">
        <v>0</v>
      </c>
      <c r="I5601" s="115">
        <f t="shared" si="262"/>
        <v>0</v>
      </c>
      <c r="J5601" s="117">
        <v>2021</v>
      </c>
      <c r="K5601" s="139">
        <f t="shared" si="263"/>
        <v>381767</v>
      </c>
    </row>
    <row r="5602" spans="2:11">
      <c r="B5602" s="137" t="s">
        <v>7610</v>
      </c>
      <c r="C5602" s="43" t="s">
        <v>3512</v>
      </c>
      <c r="D5602" s="46">
        <v>260</v>
      </c>
      <c r="E5602" s="24">
        <v>16883.711538461539</v>
      </c>
      <c r="F5602" s="19">
        <f t="shared" si="261"/>
        <v>4389765</v>
      </c>
      <c r="G5602" s="119">
        <v>2535</v>
      </c>
      <c r="H5602" s="26">
        <v>0</v>
      </c>
      <c r="I5602" s="115">
        <f t="shared" si="262"/>
        <v>0</v>
      </c>
      <c r="J5602" s="117">
        <v>2021</v>
      </c>
      <c r="K5602" s="139">
        <f t="shared" si="263"/>
        <v>4389765</v>
      </c>
    </row>
    <row r="5603" spans="2:11">
      <c r="B5603" s="137" t="s">
        <v>7611</v>
      </c>
      <c r="C5603" s="43" t="s">
        <v>1669</v>
      </c>
      <c r="D5603" s="46">
        <v>110</v>
      </c>
      <c r="E5603" s="24">
        <v>91576.672727272729</v>
      </c>
      <c r="F5603" s="19">
        <f t="shared" si="261"/>
        <v>10073434</v>
      </c>
      <c r="G5603" s="119">
        <v>1072.5</v>
      </c>
      <c r="H5603" s="26">
        <v>0</v>
      </c>
      <c r="I5603" s="115">
        <f t="shared" si="262"/>
        <v>0</v>
      </c>
      <c r="J5603" s="117">
        <v>2021</v>
      </c>
      <c r="K5603" s="139">
        <f t="shared" si="263"/>
        <v>10073434</v>
      </c>
    </row>
    <row r="5604" spans="2:11">
      <c r="B5604" s="137" t="s">
        <v>7612</v>
      </c>
      <c r="C5604" s="43" t="s">
        <v>3512</v>
      </c>
      <c r="D5604" s="46">
        <v>250</v>
      </c>
      <c r="E5604" s="24">
        <v>16883.712</v>
      </c>
      <c r="F5604" s="19">
        <f t="shared" si="261"/>
        <v>4220928</v>
      </c>
      <c r="G5604" s="119">
        <v>2437.5</v>
      </c>
      <c r="H5604" s="26">
        <v>0</v>
      </c>
      <c r="I5604" s="115">
        <f t="shared" si="262"/>
        <v>0</v>
      </c>
      <c r="J5604" s="117">
        <v>2021</v>
      </c>
      <c r="K5604" s="139">
        <f t="shared" si="263"/>
        <v>4220928</v>
      </c>
    </row>
    <row r="5605" spans="2:11">
      <c r="B5605" s="137" t="s">
        <v>7613</v>
      </c>
      <c r="C5605" s="43" t="s">
        <v>1669</v>
      </c>
      <c r="D5605" s="46">
        <v>110</v>
      </c>
      <c r="E5605" s="24">
        <v>62888.172727272729</v>
      </c>
      <c r="F5605" s="19">
        <f t="shared" si="261"/>
        <v>6917699</v>
      </c>
      <c r="G5605" s="119">
        <v>1072.5</v>
      </c>
      <c r="H5605" s="26">
        <v>0</v>
      </c>
      <c r="I5605" s="115">
        <f t="shared" si="262"/>
        <v>0</v>
      </c>
      <c r="J5605" s="117">
        <v>2021</v>
      </c>
      <c r="K5605" s="139">
        <f t="shared" si="263"/>
        <v>6917699</v>
      </c>
    </row>
    <row r="5606" spans="2:11">
      <c r="B5606" s="137" t="s">
        <v>4169</v>
      </c>
      <c r="C5606" s="43" t="s">
        <v>3512</v>
      </c>
      <c r="D5606" s="46">
        <v>90</v>
      </c>
      <c r="E5606" s="24">
        <v>26088.7</v>
      </c>
      <c r="F5606" s="19">
        <f t="shared" si="261"/>
        <v>2347983</v>
      </c>
      <c r="G5606" s="119">
        <v>5328</v>
      </c>
      <c r="H5606" s="26">
        <v>508.50750750750751</v>
      </c>
      <c r="I5606" s="115">
        <f t="shared" si="262"/>
        <v>2709328</v>
      </c>
      <c r="J5606" s="117">
        <v>2021</v>
      </c>
      <c r="K5606" s="139">
        <f t="shared" si="263"/>
        <v>5057311</v>
      </c>
    </row>
    <row r="5607" spans="2:11">
      <c r="B5607" s="137" t="s">
        <v>7614</v>
      </c>
      <c r="C5607" s="43" t="s">
        <v>1662</v>
      </c>
      <c r="D5607" s="46">
        <v>110</v>
      </c>
      <c r="E5607" s="24">
        <v>43232.4</v>
      </c>
      <c r="F5607" s="19">
        <f t="shared" si="261"/>
        <v>4755564</v>
      </c>
      <c r="G5607" s="119">
        <v>6512</v>
      </c>
      <c r="H5607" s="26">
        <v>0</v>
      </c>
      <c r="I5607" s="115">
        <f t="shared" si="262"/>
        <v>0</v>
      </c>
      <c r="J5607" s="117">
        <v>2021</v>
      </c>
      <c r="K5607" s="139">
        <f t="shared" si="263"/>
        <v>4755564</v>
      </c>
    </row>
    <row r="5608" spans="2:11">
      <c r="B5608" s="137" t="s">
        <v>7615</v>
      </c>
      <c r="C5608" s="43" t="s">
        <v>1664</v>
      </c>
      <c r="D5608" s="46">
        <v>100</v>
      </c>
      <c r="E5608" s="24">
        <v>29692.41</v>
      </c>
      <c r="F5608" s="19">
        <f t="shared" si="261"/>
        <v>2969241</v>
      </c>
      <c r="G5608" s="119">
        <v>5920</v>
      </c>
      <c r="H5608" s="26">
        <v>0</v>
      </c>
      <c r="I5608" s="115">
        <f t="shared" si="262"/>
        <v>0</v>
      </c>
      <c r="J5608" s="117">
        <v>2021</v>
      </c>
      <c r="K5608" s="139">
        <f t="shared" si="263"/>
        <v>2969241</v>
      </c>
    </row>
    <row r="5609" spans="2:11">
      <c r="B5609" s="137" t="s">
        <v>7616</v>
      </c>
      <c r="C5609" s="43" t="s">
        <v>2701</v>
      </c>
      <c r="D5609" s="46">
        <v>100</v>
      </c>
      <c r="E5609" s="24">
        <v>2285.0300000000002</v>
      </c>
      <c r="F5609" s="19">
        <f t="shared" si="261"/>
        <v>228503.00000000003</v>
      </c>
      <c r="G5609" s="119">
        <v>975</v>
      </c>
      <c r="H5609" s="26">
        <v>0</v>
      </c>
      <c r="I5609" s="115">
        <f t="shared" si="262"/>
        <v>0</v>
      </c>
      <c r="J5609" s="117">
        <v>2021</v>
      </c>
      <c r="K5609" s="139">
        <f t="shared" si="263"/>
        <v>228503</v>
      </c>
    </row>
    <row r="5610" spans="2:11">
      <c r="B5610" s="137" t="s">
        <v>7617</v>
      </c>
      <c r="C5610" s="43" t="s">
        <v>3512</v>
      </c>
      <c r="D5610" s="46">
        <v>470</v>
      </c>
      <c r="E5610" s="24">
        <v>13071.378723404256</v>
      </c>
      <c r="F5610" s="19">
        <f t="shared" si="261"/>
        <v>6143548</v>
      </c>
      <c r="G5610" s="119">
        <v>34404</v>
      </c>
      <c r="H5610" s="26">
        <v>0</v>
      </c>
      <c r="I5610" s="115">
        <f t="shared" si="262"/>
        <v>0</v>
      </c>
      <c r="J5610" s="117">
        <v>2021</v>
      </c>
      <c r="K5610" s="139">
        <f t="shared" si="263"/>
        <v>6143548</v>
      </c>
    </row>
    <row r="5611" spans="2:11">
      <c r="B5611" s="137" t="s">
        <v>7618</v>
      </c>
      <c r="C5611" s="43" t="s">
        <v>2701</v>
      </c>
      <c r="D5611" s="46">
        <v>100</v>
      </c>
      <c r="E5611" s="24">
        <v>2285.0300000000002</v>
      </c>
      <c r="F5611" s="19">
        <f t="shared" si="261"/>
        <v>228503.00000000003</v>
      </c>
      <c r="G5611" s="119">
        <v>975</v>
      </c>
      <c r="H5611" s="26">
        <v>0</v>
      </c>
      <c r="I5611" s="115">
        <f t="shared" si="262"/>
        <v>0</v>
      </c>
      <c r="J5611" s="117">
        <v>2021</v>
      </c>
      <c r="K5611" s="139">
        <f t="shared" si="263"/>
        <v>228503</v>
      </c>
    </row>
    <row r="5612" spans="2:11">
      <c r="B5612" s="137" t="s">
        <v>7619</v>
      </c>
      <c r="C5612" s="43" t="s">
        <v>2701</v>
      </c>
      <c r="D5612" s="46">
        <v>30</v>
      </c>
      <c r="E5612" s="24">
        <v>6780.5666666666666</v>
      </c>
      <c r="F5612" s="19">
        <f t="shared" si="261"/>
        <v>203417</v>
      </c>
      <c r="G5612" s="119">
        <v>292.5</v>
      </c>
      <c r="H5612" s="26">
        <v>0</v>
      </c>
      <c r="I5612" s="115">
        <f t="shared" si="262"/>
        <v>0</v>
      </c>
      <c r="J5612" s="117">
        <v>2021</v>
      </c>
      <c r="K5612" s="139">
        <f t="shared" si="263"/>
        <v>203417</v>
      </c>
    </row>
    <row r="5613" spans="2:11">
      <c r="B5613" s="137" t="s">
        <v>7620</v>
      </c>
      <c r="C5613" s="43" t="s">
        <v>2704</v>
      </c>
      <c r="D5613" s="46">
        <v>130</v>
      </c>
      <c r="E5613" s="24">
        <v>13200.707692307693</v>
      </c>
      <c r="F5613" s="19">
        <f t="shared" si="261"/>
        <v>1716092</v>
      </c>
      <c r="G5613" s="119">
        <v>1267.5</v>
      </c>
      <c r="H5613" s="26">
        <v>0</v>
      </c>
      <c r="I5613" s="115">
        <f t="shared" si="262"/>
        <v>0</v>
      </c>
      <c r="J5613" s="117">
        <v>2021</v>
      </c>
      <c r="K5613" s="139">
        <f t="shared" si="263"/>
        <v>1716092</v>
      </c>
    </row>
    <row r="5614" spans="2:11">
      <c r="B5614" s="137" t="s">
        <v>7621</v>
      </c>
      <c r="C5614" s="43" t="s">
        <v>1998</v>
      </c>
      <c r="D5614" s="46">
        <v>240</v>
      </c>
      <c r="E5614" s="24">
        <v>65482.879166666666</v>
      </c>
      <c r="F5614" s="19">
        <f t="shared" si="261"/>
        <v>15715891</v>
      </c>
      <c r="G5614" s="119">
        <v>2340</v>
      </c>
      <c r="H5614" s="26">
        <v>0</v>
      </c>
      <c r="I5614" s="115">
        <f t="shared" si="262"/>
        <v>0</v>
      </c>
      <c r="J5614" s="117">
        <v>2021</v>
      </c>
      <c r="K5614" s="139">
        <f t="shared" si="263"/>
        <v>15715891</v>
      </c>
    </row>
    <row r="5615" spans="2:11">
      <c r="B5615" s="137" t="s">
        <v>7622</v>
      </c>
      <c r="C5615" s="43" t="s">
        <v>1676</v>
      </c>
      <c r="D5615" s="46">
        <v>230</v>
      </c>
      <c r="E5615" s="24">
        <v>14041.3</v>
      </c>
      <c r="F5615" s="19">
        <f t="shared" si="261"/>
        <v>3229499</v>
      </c>
      <c r="G5615" s="119">
        <v>2242.5</v>
      </c>
      <c r="H5615" s="26">
        <v>0</v>
      </c>
      <c r="I5615" s="115">
        <f t="shared" si="262"/>
        <v>0</v>
      </c>
      <c r="J5615" s="117">
        <v>2021</v>
      </c>
      <c r="K5615" s="139">
        <f t="shared" si="263"/>
        <v>3229499</v>
      </c>
    </row>
    <row r="5616" spans="2:11">
      <c r="B5616" s="137" t="s">
        <v>7623</v>
      </c>
      <c r="C5616" s="43" t="s">
        <v>1674</v>
      </c>
      <c r="D5616" s="46">
        <v>190</v>
      </c>
      <c r="E5616" s="24">
        <v>87707.721052631576</v>
      </c>
      <c r="F5616" s="19">
        <f t="shared" si="261"/>
        <v>16664467</v>
      </c>
      <c r="G5616" s="119">
        <v>1852.5</v>
      </c>
      <c r="H5616" s="26">
        <v>0</v>
      </c>
      <c r="I5616" s="115">
        <f t="shared" si="262"/>
        <v>0</v>
      </c>
      <c r="J5616" s="117">
        <v>2021</v>
      </c>
      <c r="K5616" s="139">
        <f t="shared" si="263"/>
        <v>16664467</v>
      </c>
    </row>
    <row r="5617" spans="2:11">
      <c r="B5617" s="137" t="s">
        <v>7624</v>
      </c>
      <c r="C5617" s="43" t="s">
        <v>2704</v>
      </c>
      <c r="D5617" s="46">
        <v>140</v>
      </c>
      <c r="E5617" s="24">
        <v>14751.585714285715</v>
      </c>
      <c r="F5617" s="19">
        <f t="shared" si="261"/>
        <v>2065222</v>
      </c>
      <c r="G5617" s="119">
        <v>1365</v>
      </c>
      <c r="H5617" s="26">
        <v>0</v>
      </c>
      <c r="I5617" s="115">
        <f t="shared" si="262"/>
        <v>0</v>
      </c>
      <c r="J5617" s="117">
        <v>2021</v>
      </c>
      <c r="K5617" s="139">
        <f t="shared" si="263"/>
        <v>2065222</v>
      </c>
    </row>
    <row r="5618" spans="2:11">
      <c r="B5618" s="137" t="s">
        <v>7625</v>
      </c>
      <c r="C5618" s="43" t="s">
        <v>1674</v>
      </c>
      <c r="D5618" s="46">
        <v>190</v>
      </c>
      <c r="E5618" s="24">
        <v>58283.984210526316</v>
      </c>
      <c r="F5618" s="19">
        <f t="shared" si="261"/>
        <v>11073957</v>
      </c>
      <c r="G5618" s="119">
        <v>1852.5</v>
      </c>
      <c r="H5618" s="26">
        <v>0</v>
      </c>
      <c r="I5618" s="115">
        <f t="shared" si="262"/>
        <v>0</v>
      </c>
      <c r="J5618" s="117">
        <v>2021</v>
      </c>
      <c r="K5618" s="139">
        <f t="shared" si="263"/>
        <v>11073957</v>
      </c>
    </row>
    <row r="5619" spans="2:11">
      <c r="B5619" s="137" t="s">
        <v>7626</v>
      </c>
      <c r="C5619" s="43" t="s">
        <v>1666</v>
      </c>
      <c r="D5619" s="46">
        <v>140</v>
      </c>
      <c r="E5619" s="24">
        <v>24185.971428571429</v>
      </c>
      <c r="F5619" s="19">
        <f t="shared" si="261"/>
        <v>3386036</v>
      </c>
      <c r="G5619" s="119">
        <v>1365</v>
      </c>
      <c r="H5619" s="26">
        <v>0</v>
      </c>
      <c r="I5619" s="115">
        <f t="shared" si="262"/>
        <v>0</v>
      </c>
      <c r="J5619" s="117">
        <v>2021</v>
      </c>
      <c r="K5619" s="139">
        <f t="shared" si="263"/>
        <v>3386036</v>
      </c>
    </row>
    <row r="5620" spans="2:11">
      <c r="B5620" s="137" t="s">
        <v>7627</v>
      </c>
      <c r="C5620" s="43" t="s">
        <v>1674</v>
      </c>
      <c r="D5620" s="46">
        <v>140</v>
      </c>
      <c r="E5620" s="24">
        <v>24290.842857142856</v>
      </c>
      <c r="F5620" s="19">
        <f t="shared" si="261"/>
        <v>3400718</v>
      </c>
      <c r="G5620" s="119">
        <v>1365</v>
      </c>
      <c r="H5620" s="26">
        <v>0</v>
      </c>
      <c r="I5620" s="115">
        <f t="shared" si="262"/>
        <v>0</v>
      </c>
      <c r="J5620" s="117">
        <v>2021</v>
      </c>
      <c r="K5620" s="139">
        <f t="shared" si="263"/>
        <v>3400718</v>
      </c>
    </row>
    <row r="5621" spans="2:11">
      <c r="B5621" s="137" t="s">
        <v>7628</v>
      </c>
      <c r="C5621" s="43" t="s">
        <v>1666</v>
      </c>
      <c r="D5621" s="46">
        <v>260</v>
      </c>
      <c r="E5621" s="24">
        <v>28792.98076923077</v>
      </c>
      <c r="F5621" s="19">
        <f t="shared" si="261"/>
        <v>7486175</v>
      </c>
      <c r="G5621" s="119">
        <v>2535</v>
      </c>
      <c r="H5621" s="26">
        <v>0</v>
      </c>
      <c r="I5621" s="115">
        <f t="shared" si="262"/>
        <v>0</v>
      </c>
      <c r="J5621" s="117">
        <v>2021</v>
      </c>
      <c r="K5621" s="139">
        <f t="shared" si="263"/>
        <v>7486175</v>
      </c>
    </row>
    <row r="5622" spans="2:11">
      <c r="B5622" s="137" t="s">
        <v>7629</v>
      </c>
      <c r="C5622" s="43" t="s">
        <v>1674</v>
      </c>
      <c r="D5622" s="46">
        <v>240</v>
      </c>
      <c r="E5622" s="24">
        <v>53403</v>
      </c>
      <c r="F5622" s="19">
        <f t="shared" si="261"/>
        <v>12816720</v>
      </c>
      <c r="G5622" s="119">
        <v>2340</v>
      </c>
      <c r="H5622" s="26">
        <v>535.02051282051286</v>
      </c>
      <c r="I5622" s="115">
        <f t="shared" si="262"/>
        <v>1251948</v>
      </c>
      <c r="J5622" s="117">
        <v>2021</v>
      </c>
      <c r="K5622" s="139">
        <f t="shared" si="263"/>
        <v>14068668</v>
      </c>
    </row>
    <row r="5623" spans="2:11">
      <c r="B5623" s="137" t="s">
        <v>7630</v>
      </c>
      <c r="C5623" s="43" t="s">
        <v>1674</v>
      </c>
      <c r="D5623" s="46">
        <v>240</v>
      </c>
      <c r="E5623" s="24">
        <v>53403</v>
      </c>
      <c r="F5623" s="19">
        <f t="shared" si="261"/>
        <v>12816720</v>
      </c>
      <c r="G5623" s="119">
        <v>2340</v>
      </c>
      <c r="H5623" s="26">
        <v>535.02051282051286</v>
      </c>
      <c r="I5623" s="115">
        <f t="shared" si="262"/>
        <v>1251948</v>
      </c>
      <c r="J5623" s="117">
        <v>2021</v>
      </c>
      <c r="K5623" s="139">
        <f t="shared" si="263"/>
        <v>14068668</v>
      </c>
    </row>
    <row r="5624" spans="2:11">
      <c r="B5624" s="137" t="s">
        <v>7631</v>
      </c>
      <c r="C5624" s="43" t="s">
        <v>1671</v>
      </c>
      <c r="D5624" s="46">
        <v>160</v>
      </c>
      <c r="E5624" s="24">
        <v>9683.4500000000007</v>
      </c>
      <c r="F5624" s="19">
        <f t="shared" si="261"/>
        <v>1549352</v>
      </c>
      <c r="G5624" s="119">
        <v>1560</v>
      </c>
      <c r="H5624" s="26">
        <v>1520.5032051282051</v>
      </c>
      <c r="I5624" s="115">
        <f t="shared" si="262"/>
        <v>2371985</v>
      </c>
      <c r="J5624" s="117">
        <v>2021</v>
      </c>
      <c r="K5624" s="139">
        <f t="shared" si="263"/>
        <v>3921337</v>
      </c>
    </row>
    <row r="5625" spans="2:11">
      <c r="B5625" s="137" t="s">
        <v>7632</v>
      </c>
      <c r="C5625" s="43" t="s">
        <v>1666</v>
      </c>
      <c r="D5625" s="46">
        <v>200</v>
      </c>
      <c r="E5625" s="24">
        <v>22585.244999999999</v>
      </c>
      <c r="F5625" s="19">
        <f t="shared" si="261"/>
        <v>4517049</v>
      </c>
      <c r="G5625" s="119">
        <v>1950</v>
      </c>
      <c r="H5625" s="26">
        <v>1107.2974358974359</v>
      </c>
      <c r="I5625" s="115">
        <f t="shared" si="262"/>
        <v>2159230</v>
      </c>
      <c r="J5625" s="117">
        <v>2021</v>
      </c>
      <c r="K5625" s="139">
        <f t="shared" si="263"/>
        <v>6676279</v>
      </c>
    </row>
    <row r="5626" spans="2:11">
      <c r="B5626" s="137" t="s">
        <v>7633</v>
      </c>
      <c r="C5626" s="43" t="s">
        <v>1666</v>
      </c>
      <c r="D5626" s="46">
        <v>100</v>
      </c>
      <c r="E5626" s="24">
        <v>52427.32</v>
      </c>
      <c r="F5626" s="19">
        <f t="shared" si="261"/>
        <v>5242732</v>
      </c>
      <c r="G5626" s="119">
        <v>975</v>
      </c>
      <c r="H5626" s="26">
        <v>2408.5384615384614</v>
      </c>
      <c r="I5626" s="115">
        <f t="shared" si="262"/>
        <v>2348325</v>
      </c>
      <c r="J5626" s="117">
        <v>2021</v>
      </c>
      <c r="K5626" s="139">
        <f t="shared" si="263"/>
        <v>7591057</v>
      </c>
    </row>
    <row r="5627" spans="2:11">
      <c r="B5627" s="137" t="s">
        <v>7634</v>
      </c>
      <c r="C5627" s="43" t="s">
        <v>1998</v>
      </c>
      <c r="D5627" s="46">
        <v>240</v>
      </c>
      <c r="E5627" s="24">
        <v>65482.879166666666</v>
      </c>
      <c r="F5627" s="19">
        <f t="shared" si="261"/>
        <v>15715891</v>
      </c>
      <c r="G5627" s="119">
        <v>2340</v>
      </c>
      <c r="H5627" s="26">
        <v>0</v>
      </c>
      <c r="I5627" s="115">
        <f t="shared" si="262"/>
        <v>0</v>
      </c>
      <c r="J5627" s="117">
        <v>2021</v>
      </c>
      <c r="K5627" s="139">
        <f t="shared" si="263"/>
        <v>15715891</v>
      </c>
    </row>
    <row r="5628" spans="2:11">
      <c r="B5628" s="137" t="s">
        <v>7635</v>
      </c>
      <c r="C5628" s="43" t="s">
        <v>1998</v>
      </c>
      <c r="D5628" s="46">
        <v>270</v>
      </c>
      <c r="E5628" s="24">
        <v>48810.222222222219</v>
      </c>
      <c r="F5628" s="19">
        <f t="shared" si="261"/>
        <v>13178760</v>
      </c>
      <c r="G5628" s="119">
        <v>2632.5</v>
      </c>
      <c r="H5628" s="26">
        <v>0</v>
      </c>
      <c r="I5628" s="115">
        <f t="shared" si="262"/>
        <v>0</v>
      </c>
      <c r="J5628" s="117">
        <v>2021</v>
      </c>
      <c r="K5628" s="139">
        <f t="shared" si="263"/>
        <v>13178760</v>
      </c>
    </row>
    <row r="5629" spans="2:11">
      <c r="B5629" s="137" t="s">
        <v>7636</v>
      </c>
      <c r="C5629" s="43" t="s">
        <v>2701</v>
      </c>
      <c r="D5629" s="46">
        <v>230</v>
      </c>
      <c r="E5629" s="24">
        <v>37967.226086956522</v>
      </c>
      <c r="F5629" s="19">
        <f t="shared" si="261"/>
        <v>8732462</v>
      </c>
      <c r="G5629" s="119">
        <v>2242.5</v>
      </c>
      <c r="H5629" s="26">
        <v>0</v>
      </c>
      <c r="I5629" s="115">
        <f t="shared" si="262"/>
        <v>0</v>
      </c>
      <c r="J5629" s="117">
        <v>2021</v>
      </c>
      <c r="K5629" s="139">
        <f t="shared" si="263"/>
        <v>8732462</v>
      </c>
    </row>
    <row r="5630" spans="2:11">
      <c r="B5630" s="137" t="s">
        <v>7637</v>
      </c>
      <c r="C5630" s="43" t="s">
        <v>3512</v>
      </c>
      <c r="D5630" s="46">
        <v>220</v>
      </c>
      <c r="E5630" s="24">
        <v>16883.713636363635</v>
      </c>
      <c r="F5630" s="19">
        <f t="shared" si="261"/>
        <v>3714416.9999999995</v>
      </c>
      <c r="G5630" s="119">
        <v>2145</v>
      </c>
      <c r="H5630" s="26">
        <v>0</v>
      </c>
      <c r="I5630" s="115">
        <f t="shared" si="262"/>
        <v>0</v>
      </c>
      <c r="J5630" s="117">
        <v>2021</v>
      </c>
      <c r="K5630" s="139">
        <f t="shared" si="263"/>
        <v>3714417</v>
      </c>
    </row>
    <row r="5631" spans="2:11">
      <c r="B5631" s="137" t="s">
        <v>7638</v>
      </c>
      <c r="C5631" s="43" t="s">
        <v>2701</v>
      </c>
      <c r="D5631" s="46">
        <v>110</v>
      </c>
      <c r="E5631" s="24">
        <v>13720</v>
      </c>
      <c r="F5631" s="19">
        <f t="shared" si="261"/>
        <v>1509200</v>
      </c>
      <c r="G5631" s="119">
        <v>1072.5</v>
      </c>
      <c r="H5631" s="26">
        <v>0</v>
      </c>
      <c r="I5631" s="115">
        <f t="shared" si="262"/>
        <v>0</v>
      </c>
      <c r="J5631" s="117">
        <v>2021</v>
      </c>
      <c r="K5631" s="139">
        <f t="shared" si="263"/>
        <v>1509200</v>
      </c>
    </row>
    <row r="5632" spans="2:11">
      <c r="B5632" s="137" t="s">
        <v>4170</v>
      </c>
      <c r="C5632" s="43" t="s">
        <v>3512</v>
      </c>
      <c r="D5632" s="46">
        <v>140</v>
      </c>
      <c r="E5632" s="24">
        <v>8068.2642857142855</v>
      </c>
      <c r="F5632" s="19">
        <f t="shared" si="261"/>
        <v>1129557</v>
      </c>
      <c r="G5632" s="119">
        <v>1365</v>
      </c>
      <c r="H5632" s="26">
        <v>770.54285714285709</v>
      </c>
      <c r="I5632" s="115">
        <f t="shared" si="262"/>
        <v>1051791</v>
      </c>
      <c r="J5632" s="117">
        <v>2021</v>
      </c>
      <c r="K5632" s="139">
        <f t="shared" si="263"/>
        <v>2181348</v>
      </c>
    </row>
    <row r="5633" spans="2:11">
      <c r="B5633" s="137" t="s">
        <v>4171</v>
      </c>
      <c r="C5633" s="43" t="s">
        <v>3512</v>
      </c>
      <c r="D5633" s="46">
        <v>140</v>
      </c>
      <c r="E5633" s="24">
        <v>8068.2642857142855</v>
      </c>
      <c r="F5633" s="19">
        <f t="shared" si="261"/>
        <v>1129557</v>
      </c>
      <c r="G5633" s="119">
        <v>1365</v>
      </c>
      <c r="H5633" s="26">
        <v>770.54285714285709</v>
      </c>
      <c r="I5633" s="115">
        <f t="shared" si="262"/>
        <v>1051791</v>
      </c>
      <c r="J5633" s="117">
        <v>2021</v>
      </c>
      <c r="K5633" s="139">
        <f t="shared" si="263"/>
        <v>2181348</v>
      </c>
    </row>
    <row r="5634" spans="2:11">
      <c r="B5634" s="137" t="s">
        <v>7639</v>
      </c>
      <c r="C5634" s="43" t="s">
        <v>1671</v>
      </c>
      <c r="D5634" s="46">
        <v>290</v>
      </c>
      <c r="E5634" s="24">
        <v>21012.275862068964</v>
      </c>
      <c r="F5634" s="19">
        <f t="shared" si="261"/>
        <v>6093559.9999999991</v>
      </c>
      <c r="G5634" s="119">
        <v>2827.5</v>
      </c>
      <c r="H5634" s="26">
        <v>41.606366047745361</v>
      </c>
      <c r="I5634" s="115">
        <f t="shared" si="262"/>
        <v>117642.00000000001</v>
      </c>
      <c r="J5634" s="117">
        <v>2021</v>
      </c>
      <c r="K5634" s="139">
        <f t="shared" si="263"/>
        <v>6211202</v>
      </c>
    </row>
    <row r="5635" spans="2:11">
      <c r="B5635" s="137" t="s">
        <v>7640</v>
      </c>
      <c r="C5635" s="43" t="s">
        <v>1671</v>
      </c>
      <c r="D5635" s="46">
        <v>250</v>
      </c>
      <c r="E5635" s="24">
        <v>28477.072</v>
      </c>
      <c r="F5635" s="19">
        <f t="shared" si="261"/>
        <v>7119268</v>
      </c>
      <c r="G5635" s="119">
        <v>2437.5</v>
      </c>
      <c r="H5635" s="26">
        <v>0</v>
      </c>
      <c r="I5635" s="115">
        <f t="shared" si="262"/>
        <v>0</v>
      </c>
      <c r="J5635" s="117">
        <v>2021</v>
      </c>
      <c r="K5635" s="139">
        <f t="shared" si="263"/>
        <v>7119268</v>
      </c>
    </row>
    <row r="5636" spans="2:11">
      <c r="B5636" s="137" t="s">
        <v>7641</v>
      </c>
      <c r="C5636" s="43" t="s">
        <v>1676</v>
      </c>
      <c r="D5636" s="46">
        <v>230</v>
      </c>
      <c r="E5636" s="24">
        <v>39327.852173913045</v>
      </c>
      <c r="F5636" s="19">
        <f t="shared" si="261"/>
        <v>9045406</v>
      </c>
      <c r="G5636" s="119">
        <v>2242.5</v>
      </c>
      <c r="H5636" s="26">
        <v>0</v>
      </c>
      <c r="I5636" s="115">
        <f t="shared" si="262"/>
        <v>0</v>
      </c>
      <c r="J5636" s="117">
        <v>2021</v>
      </c>
      <c r="K5636" s="139">
        <f t="shared" si="263"/>
        <v>9045406</v>
      </c>
    </row>
    <row r="5637" spans="2:11">
      <c r="B5637" s="137" t="s">
        <v>7642</v>
      </c>
      <c r="C5637" s="43" t="s">
        <v>2705</v>
      </c>
      <c r="D5637" s="46">
        <v>90</v>
      </c>
      <c r="E5637" s="24">
        <v>14621.7</v>
      </c>
      <c r="F5637" s="19">
        <f t="shared" si="261"/>
        <v>1315953</v>
      </c>
      <c r="G5637" s="119">
        <v>877.5</v>
      </c>
      <c r="H5637" s="26">
        <v>0</v>
      </c>
      <c r="I5637" s="115">
        <f t="shared" si="262"/>
        <v>0</v>
      </c>
      <c r="J5637" s="117">
        <v>2021</v>
      </c>
      <c r="K5637" s="139">
        <f t="shared" si="263"/>
        <v>1315953</v>
      </c>
    </row>
    <row r="5638" spans="2:11">
      <c r="B5638" s="137" t="s">
        <v>7643</v>
      </c>
      <c r="C5638" s="43" t="s">
        <v>2701</v>
      </c>
      <c r="D5638" s="46">
        <v>170</v>
      </c>
      <c r="E5638" s="24">
        <v>6716.9529411764706</v>
      </c>
      <c r="F5638" s="19">
        <f t="shared" si="261"/>
        <v>1141882</v>
      </c>
      <c r="G5638" s="119">
        <v>3077</v>
      </c>
      <c r="H5638" s="26">
        <v>0</v>
      </c>
      <c r="I5638" s="115">
        <f t="shared" si="262"/>
        <v>0</v>
      </c>
      <c r="J5638" s="117">
        <v>2021</v>
      </c>
      <c r="K5638" s="139">
        <f t="shared" si="263"/>
        <v>1141882</v>
      </c>
    </row>
    <row r="5639" spans="2:11">
      <c r="B5639" s="137" t="s">
        <v>7644</v>
      </c>
      <c r="C5639" s="43" t="s">
        <v>2701</v>
      </c>
      <c r="D5639" s="46">
        <v>290</v>
      </c>
      <c r="E5639" s="24">
        <v>7953.3551724137933</v>
      </c>
      <c r="F5639" s="19">
        <f t="shared" si="261"/>
        <v>2306473</v>
      </c>
      <c r="G5639" s="119">
        <v>5249</v>
      </c>
      <c r="H5639" s="26">
        <v>0</v>
      </c>
      <c r="I5639" s="115">
        <f t="shared" si="262"/>
        <v>0</v>
      </c>
      <c r="J5639" s="117">
        <v>2021</v>
      </c>
      <c r="K5639" s="139">
        <f t="shared" si="263"/>
        <v>2306473</v>
      </c>
    </row>
    <row r="5640" spans="2:11">
      <c r="B5640" s="137" t="s">
        <v>7645</v>
      </c>
      <c r="C5640" s="43" t="s">
        <v>2701</v>
      </c>
      <c r="D5640" s="46">
        <v>110</v>
      </c>
      <c r="E5640" s="24">
        <v>12622.209090909091</v>
      </c>
      <c r="F5640" s="19">
        <f t="shared" si="261"/>
        <v>1388443</v>
      </c>
      <c r="G5640" s="119">
        <v>1072.5</v>
      </c>
      <c r="H5640" s="26">
        <v>0</v>
      </c>
      <c r="I5640" s="115">
        <f t="shared" si="262"/>
        <v>0</v>
      </c>
      <c r="J5640" s="117">
        <v>2021</v>
      </c>
      <c r="K5640" s="139">
        <f t="shared" si="263"/>
        <v>1388443</v>
      </c>
    </row>
    <row r="5641" spans="2:11">
      <c r="B5641" s="137" t="s">
        <v>7646</v>
      </c>
      <c r="C5641" s="43" t="s">
        <v>1638</v>
      </c>
      <c r="D5641" s="46">
        <v>70</v>
      </c>
      <c r="E5641" s="24">
        <v>7805.4285714285716</v>
      </c>
      <c r="F5641" s="19">
        <f t="shared" si="261"/>
        <v>546380</v>
      </c>
      <c r="G5641" s="119">
        <v>1267</v>
      </c>
      <c r="H5641" s="26">
        <v>0</v>
      </c>
      <c r="I5641" s="115">
        <f t="shared" si="262"/>
        <v>0</v>
      </c>
      <c r="J5641" s="117">
        <v>2021</v>
      </c>
      <c r="K5641" s="139">
        <f t="shared" si="263"/>
        <v>546380</v>
      </c>
    </row>
    <row r="5642" spans="2:11">
      <c r="B5642" s="137" t="s">
        <v>7647</v>
      </c>
      <c r="C5642" s="43" t="s">
        <v>1638</v>
      </c>
      <c r="D5642" s="46">
        <v>60</v>
      </c>
      <c r="E5642" s="24">
        <v>6784.3833333333332</v>
      </c>
      <c r="F5642" s="19">
        <f t="shared" si="261"/>
        <v>407063</v>
      </c>
      <c r="G5642" s="119">
        <v>1086</v>
      </c>
      <c r="H5642" s="26">
        <v>0</v>
      </c>
      <c r="I5642" s="115">
        <f t="shared" si="262"/>
        <v>0</v>
      </c>
      <c r="J5642" s="117">
        <v>2021</v>
      </c>
      <c r="K5642" s="139">
        <f t="shared" si="263"/>
        <v>407063</v>
      </c>
    </row>
    <row r="5643" spans="2:11">
      <c r="B5643" s="137" t="s">
        <v>7648</v>
      </c>
      <c r="C5643" s="43" t="s">
        <v>2701</v>
      </c>
      <c r="D5643" s="46">
        <v>290</v>
      </c>
      <c r="E5643" s="24">
        <v>7953.3551724137933</v>
      </c>
      <c r="F5643" s="19">
        <f t="shared" si="261"/>
        <v>2306473</v>
      </c>
      <c r="G5643" s="119">
        <v>5249</v>
      </c>
      <c r="H5643" s="26">
        <v>0</v>
      </c>
      <c r="I5643" s="115">
        <f t="shared" si="262"/>
        <v>0</v>
      </c>
      <c r="J5643" s="117">
        <v>2021</v>
      </c>
      <c r="K5643" s="139">
        <f t="shared" si="263"/>
        <v>2306473</v>
      </c>
    </row>
    <row r="5644" spans="2:11">
      <c r="B5644" s="137" t="s">
        <v>7649</v>
      </c>
      <c r="C5644" s="43" t="s">
        <v>1937</v>
      </c>
      <c r="D5644" s="46">
        <v>190</v>
      </c>
      <c r="E5644" s="24">
        <v>58296.063157894736</v>
      </c>
      <c r="F5644" s="19">
        <f t="shared" ref="F5644:F5707" si="264">IFERROR(D5644*E5644,0)</f>
        <v>11076252</v>
      </c>
      <c r="G5644" s="119">
        <v>4104</v>
      </c>
      <c r="H5644" s="26">
        <v>0</v>
      </c>
      <c r="I5644" s="115">
        <f t="shared" ref="I5644:I5707" si="265">IFERROR(G5644*H5644,"")</f>
        <v>0</v>
      </c>
      <c r="J5644" s="117">
        <v>2021</v>
      </c>
      <c r="K5644" s="139">
        <f t="shared" ref="K5644:K5707" si="266">IFERROR(ROUND((F5644+I5644),0),0)</f>
        <v>11076252</v>
      </c>
    </row>
    <row r="5645" spans="2:11">
      <c r="B5645" s="137" t="s">
        <v>7650</v>
      </c>
      <c r="C5645" s="43" t="s">
        <v>2701</v>
      </c>
      <c r="D5645" s="46">
        <v>160</v>
      </c>
      <c r="E5645" s="24">
        <v>31804.418750000001</v>
      </c>
      <c r="F5645" s="19">
        <f t="shared" si="264"/>
        <v>5088707</v>
      </c>
      <c r="G5645" s="119">
        <v>1560</v>
      </c>
      <c r="H5645" s="26">
        <v>0</v>
      </c>
      <c r="I5645" s="115">
        <f t="shared" si="265"/>
        <v>0</v>
      </c>
      <c r="J5645" s="117">
        <v>2021</v>
      </c>
      <c r="K5645" s="139">
        <f t="shared" si="266"/>
        <v>5088707</v>
      </c>
    </row>
    <row r="5646" spans="2:11">
      <c r="B5646" s="137" t="s">
        <v>7651</v>
      </c>
      <c r="C5646" s="43" t="s">
        <v>1662</v>
      </c>
      <c r="D5646" s="46">
        <v>90</v>
      </c>
      <c r="E5646" s="24">
        <v>32349</v>
      </c>
      <c r="F5646" s="19">
        <f t="shared" si="264"/>
        <v>2911410</v>
      </c>
      <c r="G5646" s="119">
        <v>5328</v>
      </c>
      <c r="H5646" s="26">
        <v>0</v>
      </c>
      <c r="I5646" s="115">
        <f t="shared" si="265"/>
        <v>0</v>
      </c>
      <c r="J5646" s="117">
        <v>2021</v>
      </c>
      <c r="K5646" s="139">
        <f t="shared" si="266"/>
        <v>2911410</v>
      </c>
    </row>
    <row r="5647" spans="2:11">
      <c r="B5647" s="137" t="s">
        <v>7652</v>
      </c>
      <c r="C5647" s="43" t="s">
        <v>1937</v>
      </c>
      <c r="D5647" s="46">
        <v>170</v>
      </c>
      <c r="E5647" s="24">
        <v>23248.352941176472</v>
      </c>
      <c r="F5647" s="19">
        <f t="shared" si="264"/>
        <v>3952220.0000000005</v>
      </c>
      <c r="G5647" s="119">
        <v>1538.5</v>
      </c>
      <c r="H5647" s="26">
        <v>0</v>
      </c>
      <c r="I5647" s="115">
        <f t="shared" si="265"/>
        <v>0</v>
      </c>
      <c r="J5647" s="117">
        <v>2021</v>
      </c>
      <c r="K5647" s="139">
        <f t="shared" si="266"/>
        <v>3952220</v>
      </c>
    </row>
    <row r="5648" spans="2:11">
      <c r="B5648" s="137" t="s">
        <v>7653</v>
      </c>
      <c r="C5648" s="43" t="s">
        <v>1935</v>
      </c>
      <c r="D5648" s="46">
        <v>90</v>
      </c>
      <c r="E5648" s="24">
        <v>9942.9111111111106</v>
      </c>
      <c r="F5648" s="19">
        <f t="shared" si="264"/>
        <v>894862</v>
      </c>
      <c r="G5648" s="119">
        <v>2916</v>
      </c>
      <c r="H5648" s="26">
        <v>0</v>
      </c>
      <c r="I5648" s="115">
        <f t="shared" si="265"/>
        <v>0</v>
      </c>
      <c r="J5648" s="117">
        <v>2021</v>
      </c>
      <c r="K5648" s="139">
        <f t="shared" si="266"/>
        <v>894862</v>
      </c>
    </row>
    <row r="5649" spans="2:11">
      <c r="B5649" s="137" t="s">
        <v>7654</v>
      </c>
      <c r="C5649" s="43" t="s">
        <v>1937</v>
      </c>
      <c r="D5649" s="46">
        <v>190</v>
      </c>
      <c r="E5649" s="24">
        <v>58296.063157894736</v>
      </c>
      <c r="F5649" s="19">
        <f t="shared" si="264"/>
        <v>11076252</v>
      </c>
      <c r="G5649" s="119">
        <v>4104</v>
      </c>
      <c r="H5649" s="26">
        <v>0</v>
      </c>
      <c r="I5649" s="115">
        <f t="shared" si="265"/>
        <v>0</v>
      </c>
      <c r="J5649" s="117">
        <v>2021</v>
      </c>
      <c r="K5649" s="139">
        <f t="shared" si="266"/>
        <v>11076252</v>
      </c>
    </row>
    <row r="5650" spans="2:11">
      <c r="B5650" s="137" t="s">
        <v>7655</v>
      </c>
      <c r="C5650" s="43" t="s">
        <v>1935</v>
      </c>
      <c r="D5650" s="46">
        <v>90</v>
      </c>
      <c r="E5650" s="24">
        <v>10892.366666666667</v>
      </c>
      <c r="F5650" s="19">
        <f t="shared" si="264"/>
        <v>980313</v>
      </c>
      <c r="G5650" s="119">
        <v>814.5</v>
      </c>
      <c r="H5650" s="26">
        <v>0</v>
      </c>
      <c r="I5650" s="115">
        <f t="shared" si="265"/>
        <v>0</v>
      </c>
      <c r="J5650" s="117">
        <v>2021</v>
      </c>
      <c r="K5650" s="139">
        <f t="shared" si="266"/>
        <v>980313</v>
      </c>
    </row>
    <row r="5651" spans="2:11">
      <c r="B5651" s="137" t="s">
        <v>7656</v>
      </c>
      <c r="C5651" s="43" t="s">
        <v>1638</v>
      </c>
      <c r="D5651" s="46">
        <v>140</v>
      </c>
      <c r="E5651" s="24">
        <v>49526.678571428572</v>
      </c>
      <c r="F5651" s="19">
        <f t="shared" si="264"/>
        <v>6933735</v>
      </c>
      <c r="G5651" s="119">
        <v>2534</v>
      </c>
      <c r="H5651" s="26">
        <v>0</v>
      </c>
      <c r="I5651" s="115">
        <f t="shared" si="265"/>
        <v>0</v>
      </c>
      <c r="J5651" s="117">
        <v>2021</v>
      </c>
      <c r="K5651" s="139">
        <f t="shared" si="266"/>
        <v>6933735</v>
      </c>
    </row>
    <row r="5652" spans="2:11">
      <c r="B5652" s="137" t="s">
        <v>7657</v>
      </c>
      <c r="C5652" s="43" t="s">
        <v>1638</v>
      </c>
      <c r="D5652" s="46">
        <v>100</v>
      </c>
      <c r="E5652" s="24">
        <v>17404.150000000001</v>
      </c>
      <c r="F5652" s="19">
        <f t="shared" si="264"/>
        <v>1740415.0000000002</v>
      </c>
      <c r="G5652" s="119">
        <v>2715</v>
      </c>
      <c r="H5652" s="26">
        <v>0</v>
      </c>
      <c r="I5652" s="115">
        <f t="shared" si="265"/>
        <v>0</v>
      </c>
      <c r="J5652" s="117">
        <v>2021</v>
      </c>
      <c r="K5652" s="139">
        <f t="shared" si="266"/>
        <v>1740415</v>
      </c>
    </row>
    <row r="5653" spans="2:11">
      <c r="B5653" s="137" t="s">
        <v>7658</v>
      </c>
      <c r="C5653" s="43" t="s">
        <v>1935</v>
      </c>
      <c r="D5653" s="46">
        <v>90</v>
      </c>
      <c r="E5653" s="24">
        <v>10892.366666666667</v>
      </c>
      <c r="F5653" s="19">
        <f t="shared" si="264"/>
        <v>980313</v>
      </c>
      <c r="G5653" s="119">
        <v>814.5</v>
      </c>
      <c r="H5653" s="26">
        <v>0</v>
      </c>
      <c r="I5653" s="115">
        <f t="shared" si="265"/>
        <v>0</v>
      </c>
      <c r="J5653" s="117">
        <v>2021</v>
      </c>
      <c r="K5653" s="139">
        <f t="shared" si="266"/>
        <v>980313</v>
      </c>
    </row>
    <row r="5654" spans="2:11">
      <c r="B5654" s="137" t="s">
        <v>7659</v>
      </c>
      <c r="C5654" s="43" t="s">
        <v>1935</v>
      </c>
      <c r="D5654" s="46">
        <v>70</v>
      </c>
      <c r="E5654" s="24">
        <v>19753.842857142856</v>
      </c>
      <c r="F5654" s="19">
        <f t="shared" si="264"/>
        <v>1382769</v>
      </c>
      <c r="G5654" s="119">
        <v>3024</v>
      </c>
      <c r="H5654" s="26">
        <v>0</v>
      </c>
      <c r="I5654" s="115">
        <f t="shared" si="265"/>
        <v>0</v>
      </c>
      <c r="J5654" s="117">
        <v>2021</v>
      </c>
      <c r="K5654" s="139">
        <f t="shared" si="266"/>
        <v>1382769</v>
      </c>
    </row>
    <row r="5655" spans="2:11">
      <c r="B5655" s="137" t="s">
        <v>7660</v>
      </c>
      <c r="C5655" s="43" t="s">
        <v>1935</v>
      </c>
      <c r="D5655" s="46">
        <v>90</v>
      </c>
      <c r="E5655" s="24">
        <v>8375.0222222222219</v>
      </c>
      <c r="F5655" s="19">
        <f t="shared" si="264"/>
        <v>753752</v>
      </c>
      <c r="G5655" s="119">
        <v>2916</v>
      </c>
      <c r="H5655" s="26">
        <v>0</v>
      </c>
      <c r="I5655" s="115">
        <f t="shared" si="265"/>
        <v>0</v>
      </c>
      <c r="J5655" s="117">
        <v>2021</v>
      </c>
      <c r="K5655" s="139">
        <f t="shared" si="266"/>
        <v>753752</v>
      </c>
    </row>
    <row r="5656" spans="2:11">
      <c r="B5656" s="137" t="s">
        <v>7661</v>
      </c>
      <c r="C5656" s="43" t="s">
        <v>1662</v>
      </c>
      <c r="D5656" s="46">
        <v>80</v>
      </c>
      <c r="E5656" s="24">
        <v>18355.45</v>
      </c>
      <c r="F5656" s="19">
        <f t="shared" si="264"/>
        <v>1468436</v>
      </c>
      <c r="G5656" s="119">
        <v>4736</v>
      </c>
      <c r="H5656" s="26">
        <v>0</v>
      </c>
      <c r="I5656" s="115">
        <f t="shared" si="265"/>
        <v>0</v>
      </c>
      <c r="J5656" s="117">
        <v>2021</v>
      </c>
      <c r="K5656" s="139">
        <f t="shared" si="266"/>
        <v>1468436</v>
      </c>
    </row>
    <row r="5657" spans="2:11">
      <c r="B5657" s="137" t="s">
        <v>7662</v>
      </c>
      <c r="C5657" s="43" t="s">
        <v>3512</v>
      </c>
      <c r="D5657" s="46">
        <v>180</v>
      </c>
      <c r="E5657" s="24">
        <v>13071.377777777778</v>
      </c>
      <c r="F5657" s="19">
        <f t="shared" si="264"/>
        <v>2352848</v>
      </c>
      <c r="G5657" s="119">
        <v>9882</v>
      </c>
      <c r="H5657" s="26">
        <v>0</v>
      </c>
      <c r="I5657" s="115">
        <f t="shared" si="265"/>
        <v>0</v>
      </c>
      <c r="J5657" s="117">
        <v>2021</v>
      </c>
      <c r="K5657" s="139">
        <f t="shared" si="266"/>
        <v>2352848</v>
      </c>
    </row>
    <row r="5658" spans="2:11">
      <c r="B5658" s="137" t="s">
        <v>7663</v>
      </c>
      <c r="C5658" s="43" t="s">
        <v>1935</v>
      </c>
      <c r="D5658" s="46">
        <v>90</v>
      </c>
      <c r="E5658" s="24">
        <v>5407.5333333333338</v>
      </c>
      <c r="F5658" s="19">
        <f t="shared" si="264"/>
        <v>486678.00000000006</v>
      </c>
      <c r="G5658" s="119">
        <v>2916</v>
      </c>
      <c r="H5658" s="26">
        <v>0</v>
      </c>
      <c r="I5658" s="115">
        <f t="shared" si="265"/>
        <v>0</v>
      </c>
      <c r="J5658" s="117">
        <v>2021</v>
      </c>
      <c r="K5658" s="139">
        <f t="shared" si="266"/>
        <v>486678</v>
      </c>
    </row>
    <row r="5659" spans="2:11">
      <c r="B5659" s="137" t="s">
        <v>7664</v>
      </c>
      <c r="C5659" s="43" t="s">
        <v>1664</v>
      </c>
      <c r="D5659" s="46">
        <v>160</v>
      </c>
      <c r="E5659" s="24">
        <v>28742.462500000001</v>
      </c>
      <c r="F5659" s="19">
        <f t="shared" si="264"/>
        <v>4598794</v>
      </c>
      <c r="G5659" s="119">
        <v>9472</v>
      </c>
      <c r="H5659" s="26">
        <v>0</v>
      </c>
      <c r="I5659" s="115">
        <f t="shared" si="265"/>
        <v>0</v>
      </c>
      <c r="J5659" s="117">
        <v>2021</v>
      </c>
      <c r="K5659" s="139">
        <f t="shared" si="266"/>
        <v>4598794</v>
      </c>
    </row>
    <row r="5660" spans="2:11">
      <c r="B5660" s="137" t="s">
        <v>7665</v>
      </c>
      <c r="C5660" s="43" t="s">
        <v>2707</v>
      </c>
      <c r="D5660" s="46">
        <v>230</v>
      </c>
      <c r="E5660" s="24">
        <v>3467.3173913043479</v>
      </c>
      <c r="F5660" s="19">
        <f t="shared" si="264"/>
        <v>797483</v>
      </c>
      <c r="G5660" s="119">
        <v>2081.5</v>
      </c>
      <c r="H5660" s="26">
        <v>0</v>
      </c>
      <c r="I5660" s="115">
        <f t="shared" si="265"/>
        <v>0</v>
      </c>
      <c r="J5660" s="117">
        <v>2021</v>
      </c>
      <c r="K5660" s="139">
        <f t="shared" si="266"/>
        <v>797483</v>
      </c>
    </row>
    <row r="5661" spans="2:11">
      <c r="B5661" s="137" t="s">
        <v>7666</v>
      </c>
      <c r="C5661" s="43" t="s">
        <v>3512</v>
      </c>
      <c r="D5661" s="46">
        <v>90</v>
      </c>
      <c r="E5661" s="24">
        <v>13071.377777777778</v>
      </c>
      <c r="F5661" s="19">
        <f t="shared" si="264"/>
        <v>1176424</v>
      </c>
      <c r="G5661" s="119">
        <v>1647</v>
      </c>
      <c r="H5661" s="26">
        <v>0</v>
      </c>
      <c r="I5661" s="115">
        <f t="shared" si="265"/>
        <v>0</v>
      </c>
      <c r="J5661" s="117">
        <v>2021</v>
      </c>
      <c r="K5661" s="139">
        <f t="shared" si="266"/>
        <v>1176424</v>
      </c>
    </row>
    <row r="5662" spans="2:11">
      <c r="B5662" s="137" t="s">
        <v>7667</v>
      </c>
      <c r="C5662" s="43" t="s">
        <v>3512</v>
      </c>
      <c r="D5662" s="46">
        <v>50</v>
      </c>
      <c r="E5662" s="24">
        <v>16663.939999999999</v>
      </c>
      <c r="F5662" s="19">
        <f t="shared" si="264"/>
        <v>833196.99999999988</v>
      </c>
      <c r="G5662" s="119">
        <v>905</v>
      </c>
      <c r="H5662" s="26">
        <v>0</v>
      </c>
      <c r="I5662" s="115">
        <f t="shared" si="265"/>
        <v>0</v>
      </c>
      <c r="J5662" s="117">
        <v>2021</v>
      </c>
      <c r="K5662" s="139">
        <f t="shared" si="266"/>
        <v>833197</v>
      </c>
    </row>
    <row r="5663" spans="2:11">
      <c r="B5663" s="137" t="s">
        <v>4172</v>
      </c>
      <c r="C5663" s="43" t="s">
        <v>3512</v>
      </c>
      <c r="D5663" s="46">
        <v>70</v>
      </c>
      <c r="E5663" s="24">
        <v>8068.2571428571428</v>
      </c>
      <c r="F5663" s="19">
        <f t="shared" si="264"/>
        <v>564778</v>
      </c>
      <c r="G5663" s="119">
        <v>683</v>
      </c>
      <c r="H5663" s="26">
        <v>769.97950219619327</v>
      </c>
      <c r="I5663" s="115">
        <f t="shared" si="265"/>
        <v>525896</v>
      </c>
      <c r="J5663" s="117">
        <v>2021</v>
      </c>
      <c r="K5663" s="139">
        <f t="shared" si="266"/>
        <v>1090674</v>
      </c>
    </row>
    <row r="5664" spans="2:11">
      <c r="B5664" s="137" t="s">
        <v>7668</v>
      </c>
      <c r="C5664" s="43" t="s">
        <v>1626</v>
      </c>
      <c r="D5664" s="46">
        <v>80</v>
      </c>
      <c r="E5664" s="24">
        <v>66016.387499999997</v>
      </c>
      <c r="F5664" s="19">
        <f t="shared" si="264"/>
        <v>5281311</v>
      </c>
      <c r="G5664" s="119">
        <v>780</v>
      </c>
      <c r="H5664" s="26">
        <v>0</v>
      </c>
      <c r="I5664" s="115">
        <f t="shared" si="265"/>
        <v>0</v>
      </c>
      <c r="J5664" s="117">
        <v>2021</v>
      </c>
      <c r="K5664" s="139">
        <f t="shared" si="266"/>
        <v>5281311</v>
      </c>
    </row>
    <row r="5665" spans="2:11">
      <c r="B5665" s="137" t="s">
        <v>7669</v>
      </c>
      <c r="C5665" s="43" t="s">
        <v>1626</v>
      </c>
      <c r="D5665" s="46">
        <v>120</v>
      </c>
      <c r="E5665" s="24">
        <v>86173.8</v>
      </c>
      <c r="F5665" s="19">
        <f t="shared" si="264"/>
        <v>10340856</v>
      </c>
      <c r="G5665" s="119">
        <v>6516</v>
      </c>
      <c r="H5665" s="26">
        <v>0</v>
      </c>
      <c r="I5665" s="115">
        <f t="shared" si="265"/>
        <v>0</v>
      </c>
      <c r="J5665" s="117">
        <v>2021</v>
      </c>
      <c r="K5665" s="139">
        <f t="shared" si="266"/>
        <v>10340856</v>
      </c>
    </row>
    <row r="5666" spans="2:11">
      <c r="B5666" s="137" t="s">
        <v>7670</v>
      </c>
      <c r="C5666" s="43" t="s">
        <v>1698</v>
      </c>
      <c r="D5666" s="46">
        <v>170</v>
      </c>
      <c r="E5666" s="24">
        <v>6268.8058823529409</v>
      </c>
      <c r="F5666" s="19">
        <f t="shared" si="264"/>
        <v>1065697</v>
      </c>
      <c r="G5666" s="119">
        <v>5508</v>
      </c>
      <c r="H5666" s="26">
        <v>1254.6439724037764</v>
      </c>
      <c r="I5666" s="115">
        <f t="shared" si="265"/>
        <v>6910579</v>
      </c>
      <c r="J5666" s="117">
        <v>2021</v>
      </c>
      <c r="K5666" s="139">
        <f t="shared" si="266"/>
        <v>7976276</v>
      </c>
    </row>
    <row r="5667" spans="2:11">
      <c r="B5667" s="137" t="s">
        <v>7671</v>
      </c>
      <c r="C5667" s="43" t="s">
        <v>338</v>
      </c>
      <c r="D5667" s="46">
        <v>350</v>
      </c>
      <c r="E5667" s="24">
        <v>2778.66</v>
      </c>
      <c r="F5667" s="19">
        <f t="shared" si="264"/>
        <v>972531</v>
      </c>
      <c r="G5667" s="119">
        <v>7560</v>
      </c>
      <c r="H5667" s="26">
        <v>1386.0564814814816</v>
      </c>
      <c r="I5667" s="115">
        <f t="shared" si="265"/>
        <v>10478587</v>
      </c>
      <c r="J5667" s="117">
        <v>2021</v>
      </c>
      <c r="K5667" s="139">
        <f t="shared" si="266"/>
        <v>11451118</v>
      </c>
    </row>
    <row r="5668" spans="2:11">
      <c r="B5668" s="137" t="s">
        <v>7672</v>
      </c>
      <c r="C5668" s="43" t="s">
        <v>1698</v>
      </c>
      <c r="D5668" s="46">
        <v>550</v>
      </c>
      <c r="E5668" s="24">
        <v>6124.2909090909088</v>
      </c>
      <c r="F5668" s="19">
        <f t="shared" si="264"/>
        <v>3368360</v>
      </c>
      <c r="G5668" s="119">
        <v>17820</v>
      </c>
      <c r="H5668" s="26">
        <v>1097.3445566778901</v>
      </c>
      <c r="I5668" s="115">
        <f t="shared" si="265"/>
        <v>19554680</v>
      </c>
      <c r="J5668" s="117">
        <v>2021</v>
      </c>
      <c r="K5668" s="139">
        <f t="shared" si="266"/>
        <v>22923040</v>
      </c>
    </row>
    <row r="5669" spans="2:11">
      <c r="B5669" s="137" t="s">
        <v>7673</v>
      </c>
      <c r="C5669" s="43" t="s">
        <v>2465</v>
      </c>
      <c r="D5669" s="46">
        <v>80</v>
      </c>
      <c r="E5669" s="24">
        <v>18833.212500000001</v>
      </c>
      <c r="F5669" s="19">
        <f t="shared" si="264"/>
        <v>1506657</v>
      </c>
      <c r="G5669" s="119">
        <v>1560</v>
      </c>
      <c r="H5669" s="26">
        <v>0</v>
      </c>
      <c r="I5669" s="115">
        <f t="shared" si="265"/>
        <v>0</v>
      </c>
      <c r="J5669" s="117">
        <v>2021</v>
      </c>
      <c r="K5669" s="139">
        <f t="shared" si="266"/>
        <v>1506657</v>
      </c>
    </row>
    <row r="5670" spans="2:11">
      <c r="B5670" s="137" t="s">
        <v>7674</v>
      </c>
      <c r="C5670" s="43" t="s">
        <v>2465</v>
      </c>
      <c r="D5670" s="46">
        <v>70</v>
      </c>
      <c r="E5670" s="24">
        <v>24648.028571428571</v>
      </c>
      <c r="F5670" s="19">
        <f t="shared" si="264"/>
        <v>1725362</v>
      </c>
      <c r="G5670" s="119">
        <v>1365</v>
      </c>
      <c r="H5670" s="26">
        <v>0</v>
      </c>
      <c r="I5670" s="115">
        <f t="shared" si="265"/>
        <v>0</v>
      </c>
      <c r="J5670" s="117">
        <v>2021</v>
      </c>
      <c r="K5670" s="139">
        <f t="shared" si="266"/>
        <v>1725362</v>
      </c>
    </row>
    <row r="5671" spans="2:11">
      <c r="B5671" s="137" t="s">
        <v>7675</v>
      </c>
      <c r="C5671" s="43" t="s">
        <v>1677</v>
      </c>
      <c r="D5671" s="46">
        <v>110</v>
      </c>
      <c r="E5671" s="24">
        <v>45732</v>
      </c>
      <c r="F5671" s="19">
        <f t="shared" si="264"/>
        <v>5030520</v>
      </c>
      <c r="G5671" s="119">
        <v>1072.5</v>
      </c>
      <c r="H5671" s="26">
        <v>0</v>
      </c>
      <c r="I5671" s="115">
        <f t="shared" si="265"/>
        <v>0</v>
      </c>
      <c r="J5671" s="117">
        <v>2021</v>
      </c>
      <c r="K5671" s="139">
        <f t="shared" si="266"/>
        <v>5030520</v>
      </c>
    </row>
    <row r="5672" spans="2:11">
      <c r="B5672" s="137" t="s">
        <v>7676</v>
      </c>
      <c r="C5672" s="43" t="s">
        <v>1677</v>
      </c>
      <c r="D5672" s="46">
        <v>120</v>
      </c>
      <c r="E5672" s="24">
        <v>49795.51666666667</v>
      </c>
      <c r="F5672" s="19">
        <f t="shared" si="264"/>
        <v>5975462</v>
      </c>
      <c r="G5672" s="119">
        <v>1170</v>
      </c>
      <c r="H5672" s="26">
        <v>0</v>
      </c>
      <c r="I5672" s="115">
        <f t="shared" si="265"/>
        <v>0</v>
      </c>
      <c r="J5672" s="117">
        <v>2021</v>
      </c>
      <c r="K5672" s="139">
        <f t="shared" si="266"/>
        <v>5975462</v>
      </c>
    </row>
    <row r="5673" spans="2:11">
      <c r="B5673" s="137" t="s">
        <v>7677</v>
      </c>
      <c r="C5673" s="43" t="s">
        <v>2465</v>
      </c>
      <c r="D5673" s="46">
        <v>70</v>
      </c>
      <c r="E5673" s="24">
        <v>24648.028571428571</v>
      </c>
      <c r="F5673" s="19">
        <f t="shared" si="264"/>
        <v>1725362</v>
      </c>
      <c r="G5673" s="119">
        <v>1365</v>
      </c>
      <c r="H5673" s="26">
        <v>0</v>
      </c>
      <c r="I5673" s="115">
        <f t="shared" si="265"/>
        <v>0</v>
      </c>
      <c r="J5673" s="117">
        <v>2021</v>
      </c>
      <c r="K5673" s="139">
        <f t="shared" si="266"/>
        <v>1725362</v>
      </c>
    </row>
    <row r="5674" spans="2:11">
      <c r="B5674" s="137" t="s">
        <v>7678</v>
      </c>
      <c r="C5674" s="43" t="s">
        <v>2465</v>
      </c>
      <c r="D5674" s="46">
        <v>140</v>
      </c>
      <c r="E5674" s="24">
        <v>20758.8</v>
      </c>
      <c r="F5674" s="19">
        <f t="shared" si="264"/>
        <v>2906232</v>
      </c>
      <c r="G5674" s="119">
        <v>5019</v>
      </c>
      <c r="H5674" s="26">
        <v>0</v>
      </c>
      <c r="I5674" s="115">
        <f t="shared" si="265"/>
        <v>0</v>
      </c>
      <c r="J5674" s="117">
        <v>2021</v>
      </c>
      <c r="K5674" s="139">
        <f t="shared" si="266"/>
        <v>2906232</v>
      </c>
    </row>
    <row r="5675" spans="2:11">
      <c r="B5675" s="137" t="s">
        <v>7679</v>
      </c>
      <c r="C5675" s="43" t="s">
        <v>1662</v>
      </c>
      <c r="D5675" s="46">
        <v>100</v>
      </c>
      <c r="E5675" s="24">
        <v>12652.55</v>
      </c>
      <c r="F5675" s="19">
        <f t="shared" si="264"/>
        <v>1265255</v>
      </c>
      <c r="G5675" s="119">
        <v>7320</v>
      </c>
      <c r="H5675" s="26">
        <v>0</v>
      </c>
      <c r="I5675" s="115">
        <f t="shared" si="265"/>
        <v>0</v>
      </c>
      <c r="J5675" s="117">
        <v>2021</v>
      </c>
      <c r="K5675" s="139">
        <f t="shared" si="266"/>
        <v>1265255</v>
      </c>
    </row>
    <row r="5676" spans="2:11">
      <c r="B5676" s="137" t="s">
        <v>7680</v>
      </c>
      <c r="C5676" s="43" t="s">
        <v>1655</v>
      </c>
      <c r="D5676" s="46">
        <v>70</v>
      </c>
      <c r="E5676" s="24">
        <v>14539.928571428571</v>
      </c>
      <c r="F5676" s="19">
        <f t="shared" si="264"/>
        <v>1017795</v>
      </c>
      <c r="G5676" s="119">
        <v>2884</v>
      </c>
      <c r="H5676" s="26">
        <v>0</v>
      </c>
      <c r="I5676" s="115">
        <f t="shared" si="265"/>
        <v>0</v>
      </c>
      <c r="J5676" s="117">
        <v>2021</v>
      </c>
      <c r="K5676" s="139">
        <f t="shared" si="266"/>
        <v>1017795</v>
      </c>
    </row>
    <row r="5677" spans="2:11">
      <c r="B5677" s="137" t="s">
        <v>7681</v>
      </c>
      <c r="C5677" s="43" t="s">
        <v>1662</v>
      </c>
      <c r="D5677" s="46">
        <v>150</v>
      </c>
      <c r="E5677" s="24">
        <v>50705.02</v>
      </c>
      <c r="F5677" s="19">
        <f t="shared" si="264"/>
        <v>7605752.9999999991</v>
      </c>
      <c r="G5677" s="119">
        <v>8880</v>
      </c>
      <c r="H5677" s="26">
        <v>0</v>
      </c>
      <c r="I5677" s="115">
        <f t="shared" si="265"/>
        <v>0</v>
      </c>
      <c r="J5677" s="117">
        <v>2021</v>
      </c>
      <c r="K5677" s="139">
        <f t="shared" si="266"/>
        <v>7605753</v>
      </c>
    </row>
    <row r="5678" spans="2:11">
      <c r="B5678" s="137" t="s">
        <v>7682</v>
      </c>
      <c r="C5678" s="43" t="s">
        <v>1664</v>
      </c>
      <c r="D5678" s="46">
        <v>140</v>
      </c>
      <c r="E5678" s="24">
        <v>17404.92142857143</v>
      </c>
      <c r="F5678" s="19">
        <f t="shared" si="264"/>
        <v>2436689</v>
      </c>
      <c r="G5678" s="119">
        <v>8288</v>
      </c>
      <c r="H5678" s="26">
        <v>0</v>
      </c>
      <c r="I5678" s="115">
        <f t="shared" si="265"/>
        <v>0</v>
      </c>
      <c r="J5678" s="117">
        <v>2021</v>
      </c>
      <c r="K5678" s="139">
        <f t="shared" si="266"/>
        <v>2436689</v>
      </c>
    </row>
    <row r="5679" spans="2:11">
      <c r="B5679" s="137" t="s">
        <v>7683</v>
      </c>
      <c r="C5679" s="43" t="s">
        <v>2701</v>
      </c>
      <c r="D5679" s="46">
        <v>30</v>
      </c>
      <c r="E5679" s="24">
        <v>6780.5666666666666</v>
      </c>
      <c r="F5679" s="19">
        <f t="shared" si="264"/>
        <v>203417</v>
      </c>
      <c r="G5679" s="119">
        <v>292.5</v>
      </c>
      <c r="H5679" s="26">
        <v>0</v>
      </c>
      <c r="I5679" s="115">
        <f t="shared" si="265"/>
        <v>0</v>
      </c>
      <c r="J5679" s="117">
        <v>2021</v>
      </c>
      <c r="K5679" s="139">
        <f t="shared" si="266"/>
        <v>203417</v>
      </c>
    </row>
    <row r="5680" spans="2:11">
      <c r="B5680" s="137" t="s">
        <v>7684</v>
      </c>
      <c r="C5680" s="43" t="s">
        <v>3512</v>
      </c>
      <c r="D5680" s="46">
        <v>110</v>
      </c>
      <c r="E5680" s="24">
        <v>13071.381818181819</v>
      </c>
      <c r="F5680" s="19">
        <f t="shared" si="264"/>
        <v>1437852</v>
      </c>
      <c r="G5680" s="119">
        <v>2013</v>
      </c>
      <c r="H5680" s="26">
        <v>0</v>
      </c>
      <c r="I5680" s="115">
        <f t="shared" si="265"/>
        <v>0</v>
      </c>
      <c r="J5680" s="117">
        <v>2021</v>
      </c>
      <c r="K5680" s="139">
        <f t="shared" si="266"/>
        <v>1437852</v>
      </c>
    </row>
    <row r="5681" spans="2:11">
      <c r="B5681" s="137" t="s">
        <v>7685</v>
      </c>
      <c r="C5681" s="43" t="s">
        <v>2701</v>
      </c>
      <c r="D5681" s="46">
        <v>50</v>
      </c>
      <c r="E5681" s="24">
        <v>20261.62</v>
      </c>
      <c r="F5681" s="19">
        <f t="shared" si="264"/>
        <v>1013081</v>
      </c>
      <c r="G5681" s="119">
        <v>487.5</v>
      </c>
      <c r="H5681" s="26">
        <v>0</v>
      </c>
      <c r="I5681" s="115">
        <f t="shared" si="265"/>
        <v>0</v>
      </c>
      <c r="J5681" s="117">
        <v>2021</v>
      </c>
      <c r="K5681" s="139">
        <f t="shared" si="266"/>
        <v>1013081</v>
      </c>
    </row>
    <row r="5682" spans="2:11">
      <c r="B5682" s="137" t="s">
        <v>7686</v>
      </c>
      <c r="C5682" s="43" t="s">
        <v>2707</v>
      </c>
      <c r="D5682" s="46">
        <v>110</v>
      </c>
      <c r="E5682" s="24">
        <v>8946.7363636363643</v>
      </c>
      <c r="F5682" s="19">
        <f t="shared" si="264"/>
        <v>984141.00000000012</v>
      </c>
      <c r="G5682" s="119">
        <v>995.5</v>
      </c>
      <c r="H5682" s="26">
        <v>0</v>
      </c>
      <c r="I5682" s="115">
        <f t="shared" si="265"/>
        <v>0</v>
      </c>
      <c r="J5682" s="117">
        <v>2021</v>
      </c>
      <c r="K5682" s="139">
        <f t="shared" si="266"/>
        <v>984141</v>
      </c>
    </row>
    <row r="5683" spans="2:11">
      <c r="B5683" s="137" t="s">
        <v>7687</v>
      </c>
      <c r="C5683" s="43" t="s">
        <v>2701</v>
      </c>
      <c r="D5683" s="46">
        <v>80</v>
      </c>
      <c r="E5683" s="24">
        <v>26459.112499999999</v>
      </c>
      <c r="F5683" s="19">
        <f t="shared" si="264"/>
        <v>2116729</v>
      </c>
      <c r="G5683" s="119">
        <v>780</v>
      </c>
      <c r="H5683" s="26">
        <v>0</v>
      </c>
      <c r="I5683" s="115">
        <f t="shared" si="265"/>
        <v>0</v>
      </c>
      <c r="J5683" s="117">
        <v>2021</v>
      </c>
      <c r="K5683" s="139">
        <f t="shared" si="266"/>
        <v>2116729</v>
      </c>
    </row>
    <row r="5684" spans="2:11">
      <c r="B5684" s="137" t="s">
        <v>7688</v>
      </c>
      <c r="C5684" s="43" t="s">
        <v>2701</v>
      </c>
      <c r="D5684" s="46">
        <v>50</v>
      </c>
      <c r="E5684" s="24">
        <v>20261.62</v>
      </c>
      <c r="F5684" s="19">
        <f t="shared" si="264"/>
        <v>1013081</v>
      </c>
      <c r="G5684" s="119">
        <v>487.5</v>
      </c>
      <c r="H5684" s="26">
        <v>0</v>
      </c>
      <c r="I5684" s="115">
        <f t="shared" si="265"/>
        <v>0</v>
      </c>
      <c r="J5684" s="117">
        <v>2021</v>
      </c>
      <c r="K5684" s="139">
        <f t="shared" si="266"/>
        <v>1013081</v>
      </c>
    </row>
    <row r="5685" spans="2:11">
      <c r="B5685" s="137" t="s">
        <v>7689</v>
      </c>
      <c r="C5685" s="43" t="s">
        <v>2708</v>
      </c>
      <c r="D5685" s="46">
        <v>200</v>
      </c>
      <c r="E5685" s="24">
        <v>38596.525000000001</v>
      </c>
      <c r="F5685" s="19">
        <f t="shared" si="264"/>
        <v>7719305</v>
      </c>
      <c r="G5685" s="119">
        <v>1950</v>
      </c>
      <c r="H5685" s="26">
        <v>0</v>
      </c>
      <c r="I5685" s="115">
        <f t="shared" si="265"/>
        <v>0</v>
      </c>
      <c r="J5685" s="117">
        <v>2021</v>
      </c>
      <c r="K5685" s="139">
        <f t="shared" si="266"/>
        <v>7719305</v>
      </c>
    </row>
    <row r="5686" spans="2:11">
      <c r="B5686" s="137" t="s">
        <v>7690</v>
      </c>
      <c r="C5686" s="43" t="s">
        <v>2708</v>
      </c>
      <c r="D5686" s="46">
        <v>150</v>
      </c>
      <c r="E5686" s="24">
        <v>17273.233333333334</v>
      </c>
      <c r="F5686" s="19">
        <f t="shared" si="264"/>
        <v>2590985</v>
      </c>
      <c r="G5686" s="119">
        <v>1462.5</v>
      </c>
      <c r="H5686" s="26">
        <v>0</v>
      </c>
      <c r="I5686" s="115">
        <f t="shared" si="265"/>
        <v>0</v>
      </c>
      <c r="J5686" s="117">
        <v>2021</v>
      </c>
      <c r="K5686" s="139">
        <f t="shared" si="266"/>
        <v>2590985</v>
      </c>
    </row>
    <row r="5687" spans="2:11">
      <c r="B5687" s="137" t="s">
        <v>7691</v>
      </c>
      <c r="C5687" s="43" t="s">
        <v>1655</v>
      </c>
      <c r="D5687" s="46">
        <v>300</v>
      </c>
      <c r="E5687" s="24">
        <v>18524.893333333333</v>
      </c>
      <c r="F5687" s="19">
        <f t="shared" si="264"/>
        <v>5557468</v>
      </c>
      <c r="G5687" s="119">
        <v>5850</v>
      </c>
      <c r="H5687" s="26">
        <v>0</v>
      </c>
      <c r="I5687" s="115">
        <f t="shared" si="265"/>
        <v>0</v>
      </c>
      <c r="J5687" s="117">
        <v>2021</v>
      </c>
      <c r="K5687" s="139">
        <f t="shared" si="266"/>
        <v>5557468</v>
      </c>
    </row>
    <row r="5688" spans="2:11">
      <c r="B5688" s="137" t="s">
        <v>7692</v>
      </c>
      <c r="C5688" s="43" t="s">
        <v>2709</v>
      </c>
      <c r="D5688" s="46">
        <v>90</v>
      </c>
      <c r="E5688" s="24">
        <v>49044.26666666667</v>
      </c>
      <c r="F5688" s="19">
        <f t="shared" si="264"/>
        <v>4413984</v>
      </c>
      <c r="G5688" s="119">
        <v>877.5</v>
      </c>
      <c r="H5688" s="26">
        <v>0</v>
      </c>
      <c r="I5688" s="115">
        <f t="shared" si="265"/>
        <v>0</v>
      </c>
      <c r="J5688" s="117">
        <v>2021</v>
      </c>
      <c r="K5688" s="139">
        <f t="shared" si="266"/>
        <v>4413984</v>
      </c>
    </row>
    <row r="5689" spans="2:11">
      <c r="B5689" s="137" t="s">
        <v>7693</v>
      </c>
      <c r="C5689" s="43" t="s">
        <v>1655</v>
      </c>
      <c r="D5689" s="46">
        <v>210</v>
      </c>
      <c r="E5689" s="24">
        <v>22887.295238095237</v>
      </c>
      <c r="F5689" s="19">
        <f t="shared" si="264"/>
        <v>4806332</v>
      </c>
      <c r="G5689" s="119">
        <v>4095</v>
      </c>
      <c r="H5689" s="26">
        <v>0</v>
      </c>
      <c r="I5689" s="115">
        <f t="shared" si="265"/>
        <v>0</v>
      </c>
      <c r="J5689" s="117">
        <v>2021</v>
      </c>
      <c r="K5689" s="139">
        <f t="shared" si="266"/>
        <v>4806332</v>
      </c>
    </row>
    <row r="5690" spans="2:11">
      <c r="B5690" s="137" t="s">
        <v>7694</v>
      </c>
      <c r="C5690" s="43" t="s">
        <v>2708</v>
      </c>
      <c r="D5690" s="46">
        <v>100</v>
      </c>
      <c r="E5690" s="24">
        <v>24293.53</v>
      </c>
      <c r="F5690" s="19">
        <f t="shared" si="264"/>
        <v>2429353</v>
      </c>
      <c r="G5690" s="119">
        <v>975</v>
      </c>
      <c r="H5690" s="26">
        <v>0</v>
      </c>
      <c r="I5690" s="115">
        <f t="shared" si="265"/>
        <v>0</v>
      </c>
      <c r="J5690" s="117">
        <v>2021</v>
      </c>
      <c r="K5690" s="139">
        <f t="shared" si="266"/>
        <v>2429353</v>
      </c>
    </row>
    <row r="5691" spans="2:11">
      <c r="B5691" s="137" t="s">
        <v>7695</v>
      </c>
      <c r="C5691" s="43" t="s">
        <v>1653</v>
      </c>
      <c r="D5691" s="46">
        <v>50</v>
      </c>
      <c r="E5691" s="24">
        <v>20766.400000000001</v>
      </c>
      <c r="F5691" s="19">
        <f t="shared" si="264"/>
        <v>1038320.0000000001</v>
      </c>
      <c r="G5691" s="119">
        <v>975</v>
      </c>
      <c r="H5691" s="26">
        <v>0</v>
      </c>
      <c r="I5691" s="115">
        <f t="shared" si="265"/>
        <v>0</v>
      </c>
      <c r="J5691" s="117">
        <v>2021</v>
      </c>
      <c r="K5691" s="139">
        <f t="shared" si="266"/>
        <v>1038320</v>
      </c>
    </row>
    <row r="5692" spans="2:11">
      <c r="B5692" s="137" t="s">
        <v>7696</v>
      </c>
      <c r="C5692" s="43" t="s">
        <v>1655</v>
      </c>
      <c r="D5692" s="46">
        <v>200</v>
      </c>
      <c r="E5692" s="24">
        <v>22854.904999999999</v>
      </c>
      <c r="F5692" s="19">
        <f t="shared" si="264"/>
        <v>4570981</v>
      </c>
      <c r="G5692" s="119">
        <v>3900</v>
      </c>
      <c r="H5692" s="26">
        <v>0</v>
      </c>
      <c r="I5692" s="115">
        <f t="shared" si="265"/>
        <v>0</v>
      </c>
      <c r="J5692" s="117">
        <v>2021</v>
      </c>
      <c r="K5692" s="139">
        <f t="shared" si="266"/>
        <v>4570981</v>
      </c>
    </row>
    <row r="5693" spans="2:11">
      <c r="B5693" s="137" t="s">
        <v>7697</v>
      </c>
      <c r="C5693" s="43" t="s">
        <v>1653</v>
      </c>
      <c r="D5693" s="46">
        <v>120</v>
      </c>
      <c r="E5693" s="24">
        <v>16683.924999999999</v>
      </c>
      <c r="F5693" s="19">
        <f t="shared" si="264"/>
        <v>2002071</v>
      </c>
      <c r="G5693" s="119">
        <v>2868</v>
      </c>
      <c r="H5693" s="26">
        <v>0</v>
      </c>
      <c r="I5693" s="115">
        <f t="shared" si="265"/>
        <v>0</v>
      </c>
      <c r="J5693" s="117">
        <v>2021</v>
      </c>
      <c r="K5693" s="139">
        <f t="shared" si="266"/>
        <v>2002071</v>
      </c>
    </row>
    <row r="5694" spans="2:11">
      <c r="B5694" s="137" t="s">
        <v>7698</v>
      </c>
      <c r="C5694" s="43" t="s">
        <v>3512</v>
      </c>
      <c r="D5694" s="46">
        <v>230</v>
      </c>
      <c r="E5694" s="24">
        <v>15222.578260869564</v>
      </c>
      <c r="F5694" s="19">
        <f t="shared" si="264"/>
        <v>3501193</v>
      </c>
      <c r="G5694" s="119">
        <v>4163</v>
      </c>
      <c r="H5694" s="26">
        <v>0</v>
      </c>
      <c r="I5694" s="115">
        <f t="shared" si="265"/>
        <v>0</v>
      </c>
      <c r="J5694" s="117">
        <v>2021</v>
      </c>
      <c r="K5694" s="139">
        <f t="shared" si="266"/>
        <v>3501193</v>
      </c>
    </row>
    <row r="5695" spans="2:11">
      <c r="B5695" s="137" t="s">
        <v>7699</v>
      </c>
      <c r="C5695" s="43" t="s">
        <v>1992</v>
      </c>
      <c r="D5695" s="46">
        <v>200</v>
      </c>
      <c r="E5695" s="24">
        <v>12700.32</v>
      </c>
      <c r="F5695" s="19">
        <f t="shared" si="264"/>
        <v>2540064</v>
      </c>
      <c r="G5695" s="119">
        <v>5430</v>
      </c>
      <c r="H5695" s="26">
        <v>0</v>
      </c>
      <c r="I5695" s="115">
        <f t="shared" si="265"/>
        <v>0</v>
      </c>
      <c r="J5695" s="117">
        <v>2021</v>
      </c>
      <c r="K5695" s="139">
        <f t="shared" si="266"/>
        <v>2540064</v>
      </c>
    </row>
    <row r="5696" spans="2:11">
      <c r="B5696" s="137" t="s">
        <v>7700</v>
      </c>
      <c r="C5696" s="43" t="s">
        <v>1653</v>
      </c>
      <c r="D5696" s="46">
        <v>120</v>
      </c>
      <c r="E5696" s="24">
        <v>16683.924999999999</v>
      </c>
      <c r="F5696" s="19">
        <f t="shared" si="264"/>
        <v>2002071</v>
      </c>
      <c r="G5696" s="119">
        <v>2868</v>
      </c>
      <c r="H5696" s="26">
        <v>0</v>
      </c>
      <c r="I5696" s="115">
        <f t="shared" si="265"/>
        <v>0</v>
      </c>
      <c r="J5696" s="117">
        <v>2021</v>
      </c>
      <c r="K5696" s="139">
        <f t="shared" si="266"/>
        <v>2002071</v>
      </c>
    </row>
    <row r="5697" spans="2:11">
      <c r="B5697" s="137" t="s">
        <v>7701</v>
      </c>
      <c r="C5697" s="43" t="s">
        <v>1653</v>
      </c>
      <c r="D5697" s="46">
        <v>250</v>
      </c>
      <c r="E5697" s="24">
        <v>27142.312000000002</v>
      </c>
      <c r="F5697" s="19">
        <f t="shared" si="264"/>
        <v>6785578</v>
      </c>
      <c r="G5697" s="119">
        <v>2437.5</v>
      </c>
      <c r="H5697" s="26">
        <v>0</v>
      </c>
      <c r="I5697" s="115">
        <f t="shared" si="265"/>
        <v>0</v>
      </c>
      <c r="J5697" s="117">
        <v>2021</v>
      </c>
      <c r="K5697" s="139">
        <f t="shared" si="266"/>
        <v>6785578</v>
      </c>
    </row>
    <row r="5698" spans="2:11">
      <c r="B5698" s="137" t="s">
        <v>7702</v>
      </c>
      <c r="C5698" s="43" t="s">
        <v>1653</v>
      </c>
      <c r="D5698" s="46">
        <v>180</v>
      </c>
      <c r="E5698" s="24">
        <v>26958.805555555555</v>
      </c>
      <c r="F5698" s="19">
        <f t="shared" si="264"/>
        <v>4852585</v>
      </c>
      <c r="G5698" s="119">
        <v>3510</v>
      </c>
      <c r="H5698" s="26">
        <v>0</v>
      </c>
      <c r="I5698" s="115">
        <f t="shared" si="265"/>
        <v>0</v>
      </c>
      <c r="J5698" s="117">
        <v>2021</v>
      </c>
      <c r="K5698" s="139">
        <f t="shared" si="266"/>
        <v>4852585</v>
      </c>
    </row>
    <row r="5699" spans="2:11">
      <c r="B5699" s="137" t="s">
        <v>7703</v>
      </c>
      <c r="C5699" s="43" t="s">
        <v>1655</v>
      </c>
      <c r="D5699" s="46">
        <v>60</v>
      </c>
      <c r="E5699" s="24">
        <v>41382.449999999997</v>
      </c>
      <c r="F5699" s="19">
        <f t="shared" si="264"/>
        <v>2482947</v>
      </c>
      <c r="G5699" s="119">
        <v>1170</v>
      </c>
      <c r="H5699" s="26">
        <v>0</v>
      </c>
      <c r="I5699" s="115">
        <f t="shared" si="265"/>
        <v>0</v>
      </c>
      <c r="J5699" s="117">
        <v>2021</v>
      </c>
      <c r="K5699" s="139">
        <f t="shared" si="266"/>
        <v>2482947</v>
      </c>
    </row>
    <row r="5700" spans="2:11">
      <c r="B5700" s="137" t="s">
        <v>7704</v>
      </c>
      <c r="C5700" s="43" t="s">
        <v>1996</v>
      </c>
      <c r="D5700" s="46">
        <v>90</v>
      </c>
      <c r="E5700" s="24">
        <v>21684.866666666665</v>
      </c>
      <c r="F5700" s="19">
        <f t="shared" si="264"/>
        <v>1951637.9999999998</v>
      </c>
      <c r="G5700" s="119">
        <v>1629</v>
      </c>
      <c r="H5700" s="26">
        <v>0</v>
      </c>
      <c r="I5700" s="115">
        <f t="shared" si="265"/>
        <v>0</v>
      </c>
      <c r="J5700" s="117">
        <v>2021</v>
      </c>
      <c r="K5700" s="139">
        <f t="shared" si="266"/>
        <v>1951638</v>
      </c>
    </row>
    <row r="5701" spans="2:11">
      <c r="B5701" s="137" t="s">
        <v>7705</v>
      </c>
      <c r="C5701" s="43" t="s">
        <v>1655</v>
      </c>
      <c r="D5701" s="46">
        <v>210</v>
      </c>
      <c r="E5701" s="24">
        <v>22887.295238095237</v>
      </c>
      <c r="F5701" s="19">
        <f t="shared" si="264"/>
        <v>4806332</v>
      </c>
      <c r="G5701" s="119">
        <v>4095</v>
      </c>
      <c r="H5701" s="26">
        <v>0</v>
      </c>
      <c r="I5701" s="115">
        <f t="shared" si="265"/>
        <v>0</v>
      </c>
      <c r="J5701" s="117">
        <v>2021</v>
      </c>
      <c r="K5701" s="139">
        <f t="shared" si="266"/>
        <v>4806332</v>
      </c>
    </row>
    <row r="5702" spans="2:11">
      <c r="B5702" s="137" t="s">
        <v>7706</v>
      </c>
      <c r="C5702" s="43" t="s">
        <v>2710</v>
      </c>
      <c r="D5702" s="46">
        <v>60</v>
      </c>
      <c r="E5702" s="24">
        <v>41468.449999999997</v>
      </c>
      <c r="F5702" s="19">
        <f t="shared" si="264"/>
        <v>2488107</v>
      </c>
      <c r="G5702" s="119">
        <v>1086</v>
      </c>
      <c r="H5702" s="26">
        <v>0</v>
      </c>
      <c r="I5702" s="115">
        <f t="shared" si="265"/>
        <v>0</v>
      </c>
      <c r="J5702" s="117">
        <v>2021</v>
      </c>
      <c r="K5702" s="139">
        <f t="shared" si="266"/>
        <v>2488107</v>
      </c>
    </row>
    <row r="5703" spans="2:11">
      <c r="B5703" s="137" t="s">
        <v>7707</v>
      </c>
      <c r="C5703" s="43" t="s">
        <v>2711</v>
      </c>
      <c r="D5703" s="46">
        <v>130</v>
      </c>
      <c r="E5703" s="24">
        <v>19196.646153846155</v>
      </c>
      <c r="F5703" s="19">
        <f t="shared" si="264"/>
        <v>2495564</v>
      </c>
      <c r="G5703" s="119">
        <v>3107</v>
      </c>
      <c r="H5703" s="26">
        <v>0</v>
      </c>
      <c r="I5703" s="115">
        <f t="shared" si="265"/>
        <v>0</v>
      </c>
      <c r="J5703" s="117">
        <v>2021</v>
      </c>
      <c r="K5703" s="139">
        <f t="shared" si="266"/>
        <v>2495564</v>
      </c>
    </row>
    <row r="5704" spans="2:11">
      <c r="B5704" s="137" t="s">
        <v>7708</v>
      </c>
      <c r="C5704" s="43" t="s">
        <v>2465</v>
      </c>
      <c r="D5704" s="46">
        <v>120</v>
      </c>
      <c r="E5704" s="24">
        <v>35688.675000000003</v>
      </c>
      <c r="F5704" s="19">
        <f t="shared" si="264"/>
        <v>4282641</v>
      </c>
      <c r="G5704" s="119">
        <v>2340</v>
      </c>
      <c r="H5704" s="26">
        <v>0</v>
      </c>
      <c r="I5704" s="115">
        <f t="shared" si="265"/>
        <v>0</v>
      </c>
      <c r="J5704" s="117">
        <v>2021</v>
      </c>
      <c r="K5704" s="139">
        <f t="shared" si="266"/>
        <v>4282641</v>
      </c>
    </row>
    <row r="5705" spans="2:11">
      <c r="B5705" s="137" t="s">
        <v>7709</v>
      </c>
      <c r="C5705" s="43" t="s">
        <v>2595</v>
      </c>
      <c r="D5705" s="46">
        <v>50</v>
      </c>
      <c r="E5705" s="24">
        <v>187844.26</v>
      </c>
      <c r="F5705" s="19">
        <f t="shared" si="264"/>
        <v>9392213</v>
      </c>
      <c r="G5705" s="119">
        <v>3090</v>
      </c>
      <c r="H5705" s="26">
        <v>0</v>
      </c>
      <c r="I5705" s="115">
        <f t="shared" si="265"/>
        <v>0</v>
      </c>
      <c r="J5705" s="117">
        <v>2021</v>
      </c>
      <c r="K5705" s="139">
        <f t="shared" si="266"/>
        <v>9392213</v>
      </c>
    </row>
    <row r="5706" spans="2:11">
      <c r="B5706" s="137" t="s">
        <v>7710</v>
      </c>
      <c r="C5706" s="43" t="s">
        <v>2711</v>
      </c>
      <c r="D5706" s="46">
        <v>60</v>
      </c>
      <c r="E5706" s="24">
        <v>23885.033333333333</v>
      </c>
      <c r="F5706" s="19">
        <f t="shared" si="264"/>
        <v>1433102</v>
      </c>
      <c r="G5706" s="119">
        <v>1434</v>
      </c>
      <c r="H5706" s="26">
        <v>0</v>
      </c>
      <c r="I5706" s="115">
        <f t="shared" si="265"/>
        <v>0</v>
      </c>
      <c r="J5706" s="117">
        <v>2021</v>
      </c>
      <c r="K5706" s="139">
        <f t="shared" si="266"/>
        <v>1433102</v>
      </c>
    </row>
    <row r="5707" spans="2:11">
      <c r="B5707" s="137" t="s">
        <v>7711</v>
      </c>
      <c r="C5707" s="43" t="s">
        <v>2712</v>
      </c>
      <c r="D5707" s="46">
        <v>80</v>
      </c>
      <c r="E5707" s="24">
        <v>302817.36249999999</v>
      </c>
      <c r="F5707" s="19">
        <f t="shared" si="264"/>
        <v>24225389</v>
      </c>
      <c r="G5707" s="119">
        <v>4944</v>
      </c>
      <c r="H5707" s="26">
        <v>0</v>
      </c>
      <c r="I5707" s="115">
        <f t="shared" si="265"/>
        <v>0</v>
      </c>
      <c r="J5707" s="117">
        <v>2021</v>
      </c>
      <c r="K5707" s="139">
        <f t="shared" si="266"/>
        <v>24225389</v>
      </c>
    </row>
    <row r="5708" spans="2:11">
      <c r="B5708" s="137" t="s">
        <v>7712</v>
      </c>
      <c r="C5708" s="43" t="s">
        <v>2711</v>
      </c>
      <c r="D5708" s="46">
        <v>60</v>
      </c>
      <c r="E5708" s="24">
        <v>12019.416666666666</v>
      </c>
      <c r="F5708" s="19">
        <f t="shared" ref="F5708:F5771" si="267">IFERROR(D5708*E5708,0)</f>
        <v>721165</v>
      </c>
      <c r="G5708" s="119">
        <v>1434</v>
      </c>
      <c r="H5708" s="26">
        <v>0</v>
      </c>
      <c r="I5708" s="115">
        <f t="shared" ref="I5708:I5771" si="268">IFERROR(G5708*H5708,"")</f>
        <v>0</v>
      </c>
      <c r="J5708" s="117">
        <v>2021</v>
      </c>
      <c r="K5708" s="139">
        <f t="shared" ref="K5708:K5771" si="269">IFERROR(ROUND((F5708+I5708),0),0)</f>
        <v>721165</v>
      </c>
    </row>
    <row r="5709" spans="2:11">
      <c r="B5709" s="137" t="s">
        <v>7713</v>
      </c>
      <c r="C5709" s="43" t="s">
        <v>2711</v>
      </c>
      <c r="D5709" s="46">
        <v>90</v>
      </c>
      <c r="E5709" s="24">
        <v>58519.944444444445</v>
      </c>
      <c r="F5709" s="19">
        <f t="shared" si="267"/>
        <v>5266795</v>
      </c>
      <c r="G5709" s="119">
        <v>5562</v>
      </c>
      <c r="H5709" s="26">
        <v>0</v>
      </c>
      <c r="I5709" s="115">
        <f t="shared" si="268"/>
        <v>0</v>
      </c>
      <c r="J5709" s="117">
        <v>2021</v>
      </c>
      <c r="K5709" s="139">
        <f t="shared" si="269"/>
        <v>5266795</v>
      </c>
    </row>
    <row r="5710" spans="2:11">
      <c r="B5710" s="137" t="s">
        <v>7714</v>
      </c>
      <c r="C5710" s="43" t="s">
        <v>1677</v>
      </c>
      <c r="D5710" s="46">
        <v>110</v>
      </c>
      <c r="E5710" s="24">
        <v>24329.536363636365</v>
      </c>
      <c r="F5710" s="19">
        <f t="shared" si="267"/>
        <v>2676249</v>
      </c>
      <c r="G5710" s="119">
        <v>1072.5</v>
      </c>
      <c r="H5710" s="26">
        <v>0</v>
      </c>
      <c r="I5710" s="115">
        <f t="shared" si="268"/>
        <v>0</v>
      </c>
      <c r="J5710" s="117">
        <v>2021</v>
      </c>
      <c r="K5710" s="139">
        <f t="shared" si="269"/>
        <v>2676249</v>
      </c>
    </row>
    <row r="5711" spans="2:11">
      <c r="B5711" s="137" t="s">
        <v>7715</v>
      </c>
      <c r="C5711" s="43" t="s">
        <v>1677</v>
      </c>
      <c r="D5711" s="46">
        <v>120</v>
      </c>
      <c r="E5711" s="24">
        <v>56490.791666666664</v>
      </c>
      <c r="F5711" s="19">
        <f t="shared" si="267"/>
        <v>6778895</v>
      </c>
      <c r="G5711" s="119">
        <v>1170</v>
      </c>
      <c r="H5711" s="26">
        <v>0</v>
      </c>
      <c r="I5711" s="115">
        <f t="shared" si="268"/>
        <v>0</v>
      </c>
      <c r="J5711" s="117">
        <v>2021</v>
      </c>
      <c r="K5711" s="139">
        <f t="shared" si="269"/>
        <v>6778895</v>
      </c>
    </row>
    <row r="5712" spans="2:11">
      <c r="B5712" s="137" t="s">
        <v>7716</v>
      </c>
      <c r="C5712" s="43" t="s">
        <v>1677</v>
      </c>
      <c r="D5712" s="46">
        <v>90</v>
      </c>
      <c r="E5712" s="24">
        <v>137668.06666666668</v>
      </c>
      <c r="F5712" s="19">
        <f t="shared" si="267"/>
        <v>12390126.000000002</v>
      </c>
      <c r="G5712" s="119">
        <v>877.5</v>
      </c>
      <c r="H5712" s="26">
        <v>0</v>
      </c>
      <c r="I5712" s="115">
        <f t="shared" si="268"/>
        <v>0</v>
      </c>
      <c r="J5712" s="117">
        <v>2021</v>
      </c>
      <c r="K5712" s="139">
        <f t="shared" si="269"/>
        <v>12390126</v>
      </c>
    </row>
    <row r="5713" spans="2:11">
      <c r="B5713" s="137" t="s">
        <v>7717</v>
      </c>
      <c r="C5713" s="43" t="s">
        <v>1677</v>
      </c>
      <c r="D5713" s="46">
        <v>110</v>
      </c>
      <c r="E5713" s="24">
        <v>35178.327272727271</v>
      </c>
      <c r="F5713" s="19">
        <f t="shared" si="267"/>
        <v>3869616</v>
      </c>
      <c r="G5713" s="119">
        <v>1072.5</v>
      </c>
      <c r="H5713" s="26">
        <v>0</v>
      </c>
      <c r="I5713" s="115">
        <f t="shared" si="268"/>
        <v>0</v>
      </c>
      <c r="J5713" s="117">
        <v>2021</v>
      </c>
      <c r="K5713" s="139">
        <f t="shared" si="269"/>
        <v>3869616</v>
      </c>
    </row>
    <row r="5714" spans="2:11">
      <c r="B5714" s="137" t="s">
        <v>7718</v>
      </c>
      <c r="C5714" s="43" t="s">
        <v>1677</v>
      </c>
      <c r="D5714" s="46">
        <v>110</v>
      </c>
      <c r="E5714" s="24">
        <v>63285.318181818184</v>
      </c>
      <c r="F5714" s="19">
        <f t="shared" si="267"/>
        <v>6961385</v>
      </c>
      <c r="G5714" s="119">
        <v>1072.5</v>
      </c>
      <c r="H5714" s="26">
        <v>0</v>
      </c>
      <c r="I5714" s="115">
        <f t="shared" si="268"/>
        <v>0</v>
      </c>
      <c r="J5714" s="117">
        <v>2021</v>
      </c>
      <c r="K5714" s="139">
        <f t="shared" si="269"/>
        <v>6961385</v>
      </c>
    </row>
    <row r="5715" spans="2:11">
      <c r="B5715" s="137" t="s">
        <v>7719</v>
      </c>
      <c r="C5715" s="43" t="s">
        <v>2713</v>
      </c>
      <c r="D5715" s="46">
        <v>60</v>
      </c>
      <c r="E5715" s="24">
        <v>32145.45</v>
      </c>
      <c r="F5715" s="19">
        <f t="shared" si="267"/>
        <v>1928727</v>
      </c>
      <c r="G5715" s="119">
        <v>2472</v>
      </c>
      <c r="H5715" s="26">
        <v>0</v>
      </c>
      <c r="I5715" s="115">
        <f t="shared" si="268"/>
        <v>0</v>
      </c>
      <c r="J5715" s="117">
        <v>2021</v>
      </c>
      <c r="K5715" s="139">
        <f t="shared" si="269"/>
        <v>1928727</v>
      </c>
    </row>
    <row r="5716" spans="2:11">
      <c r="B5716" s="137" t="s">
        <v>7720</v>
      </c>
      <c r="C5716" s="43" t="s">
        <v>1677</v>
      </c>
      <c r="D5716" s="46">
        <v>130</v>
      </c>
      <c r="E5716" s="24">
        <v>136029.68461538461</v>
      </c>
      <c r="F5716" s="19">
        <f t="shared" si="267"/>
        <v>17683859</v>
      </c>
      <c r="G5716" s="119">
        <v>1267.5</v>
      </c>
      <c r="H5716" s="26">
        <v>0</v>
      </c>
      <c r="I5716" s="115">
        <f t="shared" si="268"/>
        <v>0</v>
      </c>
      <c r="J5716" s="117">
        <v>2021</v>
      </c>
      <c r="K5716" s="139">
        <f t="shared" si="269"/>
        <v>17683859</v>
      </c>
    </row>
    <row r="5717" spans="2:11">
      <c r="B5717" s="137" t="s">
        <v>4173</v>
      </c>
      <c r="C5717" s="43" t="s">
        <v>3512</v>
      </c>
      <c r="D5717" s="46">
        <v>110</v>
      </c>
      <c r="E5717" s="24">
        <v>7977.3545454545456</v>
      </c>
      <c r="F5717" s="19">
        <f t="shared" si="267"/>
        <v>877509</v>
      </c>
      <c r="G5717" s="119">
        <v>4532</v>
      </c>
      <c r="H5717" s="26">
        <v>258.49315975286851</v>
      </c>
      <c r="I5717" s="115">
        <f t="shared" si="268"/>
        <v>1171491</v>
      </c>
      <c r="J5717" s="117">
        <v>2021</v>
      </c>
      <c r="K5717" s="139">
        <f t="shared" si="269"/>
        <v>2049000</v>
      </c>
    </row>
    <row r="5718" spans="2:11">
      <c r="B5718" s="137" t="s">
        <v>7721</v>
      </c>
      <c r="C5718" s="43" t="s">
        <v>1679</v>
      </c>
      <c r="D5718" s="46">
        <v>110</v>
      </c>
      <c r="E5718" s="24">
        <v>37380.6</v>
      </c>
      <c r="F5718" s="19">
        <f t="shared" si="267"/>
        <v>4111866</v>
      </c>
      <c r="G5718" s="119">
        <v>8052</v>
      </c>
      <c r="H5718" s="26">
        <v>0</v>
      </c>
      <c r="I5718" s="115">
        <f t="shared" si="268"/>
        <v>0</v>
      </c>
      <c r="J5718" s="117">
        <v>2021</v>
      </c>
      <c r="K5718" s="139">
        <f t="shared" si="269"/>
        <v>4111866</v>
      </c>
    </row>
    <row r="5719" spans="2:11">
      <c r="B5719" s="137" t="s">
        <v>10153</v>
      </c>
      <c r="C5719" s="43" t="s">
        <v>1679</v>
      </c>
      <c r="D5719" s="46">
        <v>90</v>
      </c>
      <c r="E5719" s="24">
        <v>77678.344444444447</v>
      </c>
      <c r="F5719" s="19">
        <f t="shared" si="267"/>
        <v>6991051</v>
      </c>
      <c r="G5719" s="119">
        <v>6588</v>
      </c>
      <c r="H5719" s="26">
        <v>0</v>
      </c>
      <c r="I5719" s="115">
        <f t="shared" si="268"/>
        <v>0</v>
      </c>
      <c r="J5719" s="117">
        <v>2021</v>
      </c>
      <c r="K5719" s="139">
        <f t="shared" si="269"/>
        <v>6991051</v>
      </c>
    </row>
    <row r="5720" spans="2:11">
      <c r="B5720" s="137" t="s">
        <v>7722</v>
      </c>
      <c r="C5720" s="43" t="s">
        <v>3512</v>
      </c>
      <c r="D5720" s="46">
        <v>40</v>
      </c>
      <c r="E5720" s="24">
        <v>16883.7</v>
      </c>
      <c r="F5720" s="19">
        <f t="shared" si="267"/>
        <v>675348</v>
      </c>
      <c r="G5720" s="119">
        <v>390</v>
      </c>
      <c r="H5720" s="26">
        <v>0</v>
      </c>
      <c r="I5720" s="115">
        <f t="shared" si="268"/>
        <v>0</v>
      </c>
      <c r="J5720" s="117">
        <v>2021</v>
      </c>
      <c r="K5720" s="139">
        <f t="shared" si="269"/>
        <v>675348</v>
      </c>
    </row>
    <row r="5721" spans="2:11">
      <c r="B5721" s="137" t="s">
        <v>7723</v>
      </c>
      <c r="C5721" s="43" t="s">
        <v>3512</v>
      </c>
      <c r="D5721" s="46">
        <v>120</v>
      </c>
      <c r="E5721" s="24">
        <v>16663.933333333334</v>
      </c>
      <c r="F5721" s="19">
        <f t="shared" si="267"/>
        <v>1999672</v>
      </c>
      <c r="G5721" s="119">
        <v>2172</v>
      </c>
      <c r="H5721" s="26">
        <v>0</v>
      </c>
      <c r="I5721" s="115">
        <f t="shared" si="268"/>
        <v>0</v>
      </c>
      <c r="J5721" s="117">
        <v>2021</v>
      </c>
      <c r="K5721" s="139">
        <f t="shared" si="269"/>
        <v>1999672</v>
      </c>
    </row>
    <row r="5722" spans="2:11">
      <c r="B5722" s="137" t="s">
        <v>7724</v>
      </c>
      <c r="C5722" s="43" t="s">
        <v>2713</v>
      </c>
      <c r="D5722" s="46">
        <v>110</v>
      </c>
      <c r="E5722" s="24">
        <v>48751.909090909088</v>
      </c>
      <c r="F5722" s="19">
        <f t="shared" si="267"/>
        <v>5362710</v>
      </c>
      <c r="G5722" s="119">
        <v>4532</v>
      </c>
      <c r="H5722" s="26">
        <v>0</v>
      </c>
      <c r="I5722" s="115">
        <f t="shared" si="268"/>
        <v>0</v>
      </c>
      <c r="J5722" s="117">
        <v>2021</v>
      </c>
      <c r="K5722" s="139">
        <f t="shared" si="269"/>
        <v>5362710</v>
      </c>
    </row>
    <row r="5723" spans="2:11">
      <c r="B5723" s="137" t="s">
        <v>7725</v>
      </c>
      <c r="C5723" s="43" t="s">
        <v>2712</v>
      </c>
      <c r="D5723" s="46">
        <v>120</v>
      </c>
      <c r="E5723" s="24">
        <v>180484.67499999999</v>
      </c>
      <c r="F5723" s="19">
        <f t="shared" si="267"/>
        <v>21658161</v>
      </c>
      <c r="G5723" s="119">
        <v>9888</v>
      </c>
      <c r="H5723" s="26">
        <v>0</v>
      </c>
      <c r="I5723" s="115">
        <f t="shared" si="268"/>
        <v>0</v>
      </c>
      <c r="J5723" s="117">
        <v>2021</v>
      </c>
      <c r="K5723" s="139">
        <f t="shared" si="269"/>
        <v>21658161</v>
      </c>
    </row>
    <row r="5724" spans="2:11">
      <c r="B5724" s="137" t="s">
        <v>10154</v>
      </c>
      <c r="C5724" s="43" t="s">
        <v>1679</v>
      </c>
      <c r="D5724" s="46">
        <v>110</v>
      </c>
      <c r="E5724" s="24">
        <v>13964.963636363636</v>
      </c>
      <c r="F5724" s="19">
        <f t="shared" si="267"/>
        <v>1536146</v>
      </c>
      <c r="G5724" s="119">
        <v>8052</v>
      </c>
      <c r="H5724" s="26">
        <v>0</v>
      </c>
      <c r="I5724" s="115">
        <f t="shared" si="268"/>
        <v>0</v>
      </c>
      <c r="J5724" s="117">
        <v>2021</v>
      </c>
      <c r="K5724" s="139">
        <f t="shared" si="269"/>
        <v>1536146</v>
      </c>
    </row>
    <row r="5725" spans="2:11">
      <c r="B5725" s="137" t="s">
        <v>7726</v>
      </c>
      <c r="C5725" s="43" t="s">
        <v>2713</v>
      </c>
      <c r="D5725" s="46">
        <v>110</v>
      </c>
      <c r="E5725" s="24">
        <v>49237.727272727272</v>
      </c>
      <c r="F5725" s="19">
        <f t="shared" si="267"/>
        <v>5416150</v>
      </c>
      <c r="G5725" s="119">
        <v>4532</v>
      </c>
      <c r="H5725" s="26">
        <v>0</v>
      </c>
      <c r="I5725" s="115">
        <f t="shared" si="268"/>
        <v>0</v>
      </c>
      <c r="J5725" s="117">
        <v>2021</v>
      </c>
      <c r="K5725" s="139">
        <f t="shared" si="269"/>
        <v>5416150</v>
      </c>
    </row>
    <row r="5726" spans="2:11">
      <c r="B5726" s="137" t="s">
        <v>7727</v>
      </c>
      <c r="C5726" s="43" t="s">
        <v>2713</v>
      </c>
      <c r="D5726" s="46">
        <v>50</v>
      </c>
      <c r="E5726" s="24">
        <v>70453.100000000006</v>
      </c>
      <c r="F5726" s="19">
        <f t="shared" si="267"/>
        <v>3522655.0000000005</v>
      </c>
      <c r="G5726" s="119">
        <v>975</v>
      </c>
      <c r="H5726" s="26">
        <v>0</v>
      </c>
      <c r="I5726" s="115">
        <f t="shared" si="268"/>
        <v>0</v>
      </c>
      <c r="J5726" s="117">
        <v>2021</v>
      </c>
      <c r="K5726" s="139">
        <f t="shared" si="269"/>
        <v>3522655</v>
      </c>
    </row>
    <row r="5727" spans="2:11">
      <c r="B5727" s="137" t="s">
        <v>7728</v>
      </c>
      <c r="C5727" s="43" t="s">
        <v>2320</v>
      </c>
      <c r="D5727" s="46">
        <v>110</v>
      </c>
      <c r="E5727" s="24">
        <v>15297.272727272728</v>
      </c>
      <c r="F5727" s="19">
        <f t="shared" si="267"/>
        <v>1682700</v>
      </c>
      <c r="G5727" s="119">
        <v>6039</v>
      </c>
      <c r="H5727" s="26">
        <v>0</v>
      </c>
      <c r="I5727" s="115">
        <f t="shared" si="268"/>
        <v>0</v>
      </c>
      <c r="J5727" s="117">
        <v>2021</v>
      </c>
      <c r="K5727" s="139">
        <f t="shared" si="269"/>
        <v>1682700</v>
      </c>
    </row>
    <row r="5728" spans="2:11">
      <c r="B5728" s="137" t="s">
        <v>4174</v>
      </c>
      <c r="C5728" s="43" t="s">
        <v>3512</v>
      </c>
      <c r="D5728" s="46">
        <v>110</v>
      </c>
      <c r="E5728" s="24">
        <v>19943.381818181817</v>
      </c>
      <c r="F5728" s="19">
        <f t="shared" si="267"/>
        <v>2193772</v>
      </c>
      <c r="G5728" s="119">
        <v>11330</v>
      </c>
      <c r="H5728" s="26">
        <v>258.49311562224182</v>
      </c>
      <c r="I5728" s="115">
        <f t="shared" si="268"/>
        <v>2928727</v>
      </c>
      <c r="J5728" s="117">
        <v>2021</v>
      </c>
      <c r="K5728" s="139">
        <f t="shared" si="269"/>
        <v>5122499</v>
      </c>
    </row>
    <row r="5729" spans="2:11">
      <c r="B5729" s="137" t="s">
        <v>7729</v>
      </c>
      <c r="C5729" s="43" t="s">
        <v>3512</v>
      </c>
      <c r="D5729" s="46">
        <v>60</v>
      </c>
      <c r="E5729" s="24">
        <v>16883.716666666667</v>
      </c>
      <c r="F5729" s="19">
        <f t="shared" si="267"/>
        <v>1013023</v>
      </c>
      <c r="G5729" s="119">
        <v>585</v>
      </c>
      <c r="H5729" s="26">
        <v>0</v>
      </c>
      <c r="I5729" s="115">
        <f t="shared" si="268"/>
        <v>0</v>
      </c>
      <c r="J5729" s="117">
        <v>2021</v>
      </c>
      <c r="K5729" s="139">
        <f t="shared" si="269"/>
        <v>1013023</v>
      </c>
    </row>
    <row r="5730" spans="2:11">
      <c r="B5730" s="137" t="s">
        <v>7730</v>
      </c>
      <c r="C5730" s="43" t="s">
        <v>2713</v>
      </c>
      <c r="D5730" s="46">
        <v>90</v>
      </c>
      <c r="E5730" s="24">
        <v>33039.26666666667</v>
      </c>
      <c r="F5730" s="19">
        <f t="shared" si="267"/>
        <v>2973534.0000000005</v>
      </c>
      <c r="G5730" s="119">
        <v>2632.5</v>
      </c>
      <c r="H5730" s="26">
        <v>0</v>
      </c>
      <c r="I5730" s="115">
        <f t="shared" si="268"/>
        <v>0</v>
      </c>
      <c r="J5730" s="117">
        <v>2021</v>
      </c>
      <c r="K5730" s="139">
        <f t="shared" si="269"/>
        <v>2973534</v>
      </c>
    </row>
    <row r="5731" spans="2:11">
      <c r="B5731" s="137" t="s">
        <v>7731</v>
      </c>
      <c r="C5731" s="43" t="s">
        <v>2714</v>
      </c>
      <c r="D5731" s="46">
        <v>120</v>
      </c>
      <c r="E5731" s="24">
        <v>16900.141666666666</v>
      </c>
      <c r="F5731" s="19">
        <f t="shared" si="267"/>
        <v>2028017</v>
      </c>
      <c r="G5731" s="119">
        <v>2340</v>
      </c>
      <c r="H5731" s="26">
        <v>0</v>
      </c>
      <c r="I5731" s="115">
        <f t="shared" si="268"/>
        <v>0</v>
      </c>
      <c r="J5731" s="117">
        <v>2021</v>
      </c>
      <c r="K5731" s="139">
        <f t="shared" si="269"/>
        <v>2028017</v>
      </c>
    </row>
    <row r="5732" spans="2:11">
      <c r="B5732" s="137" t="s">
        <v>7732</v>
      </c>
      <c r="C5732" s="43" t="s">
        <v>3512</v>
      </c>
      <c r="D5732" s="46">
        <v>120</v>
      </c>
      <c r="E5732" s="24">
        <v>16883.708333333332</v>
      </c>
      <c r="F5732" s="19">
        <f t="shared" si="267"/>
        <v>2026044.9999999998</v>
      </c>
      <c r="G5732" s="119">
        <v>1170</v>
      </c>
      <c r="H5732" s="26">
        <v>0</v>
      </c>
      <c r="I5732" s="115">
        <f t="shared" si="268"/>
        <v>0</v>
      </c>
      <c r="J5732" s="117">
        <v>2021</v>
      </c>
      <c r="K5732" s="139">
        <f t="shared" si="269"/>
        <v>2026045</v>
      </c>
    </row>
    <row r="5733" spans="2:11">
      <c r="B5733" s="137" t="s">
        <v>7733</v>
      </c>
      <c r="C5733" s="43" t="s">
        <v>2464</v>
      </c>
      <c r="D5733" s="46">
        <v>240</v>
      </c>
      <c r="E5733" s="24">
        <v>38985.933333333334</v>
      </c>
      <c r="F5733" s="19">
        <f t="shared" si="267"/>
        <v>9356624</v>
      </c>
      <c r="G5733" s="119">
        <v>2340</v>
      </c>
      <c r="H5733" s="26">
        <v>0</v>
      </c>
      <c r="I5733" s="115">
        <f t="shared" si="268"/>
        <v>0</v>
      </c>
      <c r="J5733" s="117">
        <v>2021</v>
      </c>
      <c r="K5733" s="139">
        <f t="shared" si="269"/>
        <v>9356624</v>
      </c>
    </row>
    <row r="5734" spans="2:11">
      <c r="B5734" s="137" t="s">
        <v>7734</v>
      </c>
      <c r="C5734" s="43" t="s">
        <v>2320</v>
      </c>
      <c r="D5734" s="46">
        <v>100</v>
      </c>
      <c r="E5734" s="24">
        <v>18683.060000000001</v>
      </c>
      <c r="F5734" s="19">
        <f t="shared" si="267"/>
        <v>1868306.0000000002</v>
      </c>
      <c r="G5734" s="119">
        <v>5490</v>
      </c>
      <c r="H5734" s="26">
        <v>0</v>
      </c>
      <c r="I5734" s="115">
        <f t="shared" si="268"/>
        <v>0</v>
      </c>
      <c r="J5734" s="117">
        <v>2021</v>
      </c>
      <c r="K5734" s="139">
        <f t="shared" si="269"/>
        <v>1868306</v>
      </c>
    </row>
    <row r="5735" spans="2:11">
      <c r="B5735" s="137" t="s">
        <v>4175</v>
      </c>
      <c r="C5735" s="43" t="s">
        <v>3512</v>
      </c>
      <c r="D5735" s="46">
        <v>110</v>
      </c>
      <c r="E5735" s="24">
        <v>13776.072727272727</v>
      </c>
      <c r="F5735" s="19">
        <f t="shared" si="267"/>
        <v>1515368</v>
      </c>
      <c r="G5735" s="119">
        <v>3982</v>
      </c>
      <c r="H5735" s="26">
        <v>469.07157207433448</v>
      </c>
      <c r="I5735" s="115">
        <f t="shared" si="268"/>
        <v>1867843</v>
      </c>
      <c r="J5735" s="117">
        <v>2021</v>
      </c>
      <c r="K5735" s="139">
        <f t="shared" si="269"/>
        <v>3383211</v>
      </c>
    </row>
    <row r="5736" spans="2:11">
      <c r="B5736" s="137" t="s">
        <v>4438</v>
      </c>
      <c r="C5736" s="43" t="s">
        <v>3512</v>
      </c>
      <c r="D5736" s="46">
        <v>110</v>
      </c>
      <c r="E5736" s="24">
        <v>19620.218181818182</v>
      </c>
      <c r="F5736" s="19">
        <f t="shared" si="267"/>
        <v>2158224</v>
      </c>
      <c r="G5736" s="119">
        <v>8052</v>
      </c>
      <c r="H5736" s="26">
        <v>391.13698460009937</v>
      </c>
      <c r="I5736" s="115">
        <f t="shared" si="268"/>
        <v>3149435</v>
      </c>
      <c r="J5736" s="117">
        <v>2021</v>
      </c>
      <c r="K5736" s="139">
        <f t="shared" si="269"/>
        <v>5307659</v>
      </c>
    </row>
    <row r="5737" spans="2:11">
      <c r="B5737" s="137" t="s">
        <v>7735</v>
      </c>
      <c r="C5737" s="43" t="s">
        <v>2346</v>
      </c>
      <c r="D5737" s="46">
        <v>110</v>
      </c>
      <c r="E5737" s="24">
        <v>11698.263636363636</v>
      </c>
      <c r="F5737" s="19">
        <f t="shared" si="267"/>
        <v>1286809</v>
      </c>
      <c r="G5737" s="119">
        <v>2629</v>
      </c>
      <c r="H5737" s="26">
        <v>0</v>
      </c>
      <c r="I5737" s="115">
        <f t="shared" si="268"/>
        <v>0</v>
      </c>
      <c r="J5737" s="117">
        <v>2021</v>
      </c>
      <c r="K5737" s="139">
        <f t="shared" si="269"/>
        <v>1286809</v>
      </c>
    </row>
    <row r="5738" spans="2:11">
      <c r="B5738" s="137" t="s">
        <v>7736</v>
      </c>
      <c r="C5738" s="43" t="s">
        <v>2464</v>
      </c>
      <c r="D5738" s="46">
        <v>190</v>
      </c>
      <c r="E5738" s="24">
        <v>62834.34210526316</v>
      </c>
      <c r="F5738" s="19">
        <f t="shared" si="267"/>
        <v>11938525</v>
      </c>
      <c r="G5738" s="119">
        <v>1852.5</v>
      </c>
      <c r="H5738" s="26">
        <v>0</v>
      </c>
      <c r="I5738" s="115">
        <f t="shared" si="268"/>
        <v>0</v>
      </c>
      <c r="J5738" s="117">
        <v>2021</v>
      </c>
      <c r="K5738" s="139">
        <f t="shared" si="269"/>
        <v>11938525</v>
      </c>
    </row>
    <row r="5739" spans="2:11">
      <c r="B5739" s="137" t="s">
        <v>7737</v>
      </c>
      <c r="C5739" s="43" t="s">
        <v>3512</v>
      </c>
      <c r="D5739" s="46">
        <v>120</v>
      </c>
      <c r="E5739" s="24">
        <v>16883.708333333332</v>
      </c>
      <c r="F5739" s="19">
        <f t="shared" si="267"/>
        <v>2026044.9999999998</v>
      </c>
      <c r="G5739" s="119">
        <v>1170</v>
      </c>
      <c r="H5739" s="26">
        <v>0</v>
      </c>
      <c r="I5739" s="115">
        <f t="shared" si="268"/>
        <v>0</v>
      </c>
      <c r="J5739" s="117">
        <v>2021</v>
      </c>
      <c r="K5739" s="139">
        <f t="shared" si="269"/>
        <v>2026045</v>
      </c>
    </row>
    <row r="5740" spans="2:11">
      <c r="B5740" s="137" t="s">
        <v>7738</v>
      </c>
      <c r="C5740" s="43" t="s">
        <v>3512</v>
      </c>
      <c r="D5740" s="46">
        <v>90</v>
      </c>
      <c r="E5740" s="24">
        <v>16883.711111111112</v>
      </c>
      <c r="F5740" s="19">
        <f t="shared" si="267"/>
        <v>1519534</v>
      </c>
      <c r="G5740" s="119">
        <v>2632.5</v>
      </c>
      <c r="H5740" s="26">
        <v>0</v>
      </c>
      <c r="I5740" s="115">
        <f t="shared" si="268"/>
        <v>0</v>
      </c>
      <c r="J5740" s="117">
        <v>2021</v>
      </c>
      <c r="K5740" s="139">
        <f t="shared" si="269"/>
        <v>1519534</v>
      </c>
    </row>
    <row r="5741" spans="2:11">
      <c r="B5741" s="137" t="s">
        <v>7739</v>
      </c>
      <c r="C5741" s="43" t="s">
        <v>2346</v>
      </c>
      <c r="D5741" s="46">
        <v>60</v>
      </c>
      <c r="E5741" s="24">
        <v>28379.383333333335</v>
      </c>
      <c r="F5741" s="19">
        <f t="shared" si="267"/>
        <v>1702763</v>
      </c>
      <c r="G5741" s="119">
        <v>2151</v>
      </c>
      <c r="H5741" s="26">
        <v>0</v>
      </c>
      <c r="I5741" s="115">
        <f t="shared" si="268"/>
        <v>0</v>
      </c>
      <c r="J5741" s="117">
        <v>2021</v>
      </c>
      <c r="K5741" s="139">
        <f t="shared" si="269"/>
        <v>1702763</v>
      </c>
    </row>
    <row r="5742" spans="2:11">
      <c r="B5742" s="137" t="s">
        <v>7740</v>
      </c>
      <c r="C5742" s="43" t="s">
        <v>2346</v>
      </c>
      <c r="D5742" s="46">
        <v>110</v>
      </c>
      <c r="E5742" s="24">
        <v>11698.263636363636</v>
      </c>
      <c r="F5742" s="19">
        <f t="shared" si="267"/>
        <v>1286809</v>
      </c>
      <c r="G5742" s="119">
        <v>2629</v>
      </c>
      <c r="H5742" s="26">
        <v>0</v>
      </c>
      <c r="I5742" s="115">
        <f t="shared" si="268"/>
        <v>0</v>
      </c>
      <c r="J5742" s="117">
        <v>2021</v>
      </c>
      <c r="K5742" s="139">
        <f t="shared" si="269"/>
        <v>1286809</v>
      </c>
    </row>
    <row r="5743" spans="2:11">
      <c r="B5743" s="137" t="s">
        <v>7741</v>
      </c>
      <c r="C5743" s="43" t="s">
        <v>2711</v>
      </c>
      <c r="D5743" s="46">
        <v>60</v>
      </c>
      <c r="E5743" s="24">
        <v>23885.033333333333</v>
      </c>
      <c r="F5743" s="19">
        <f t="shared" si="267"/>
        <v>1433102</v>
      </c>
      <c r="G5743" s="119">
        <v>1434</v>
      </c>
      <c r="H5743" s="26">
        <v>0</v>
      </c>
      <c r="I5743" s="115">
        <f t="shared" si="268"/>
        <v>0</v>
      </c>
      <c r="J5743" s="117">
        <v>2021</v>
      </c>
      <c r="K5743" s="139">
        <f t="shared" si="269"/>
        <v>1433102</v>
      </c>
    </row>
    <row r="5744" spans="2:11">
      <c r="B5744" s="137" t="s">
        <v>7742</v>
      </c>
      <c r="C5744" s="43" t="s">
        <v>2711</v>
      </c>
      <c r="D5744" s="46">
        <v>130</v>
      </c>
      <c r="E5744" s="24">
        <v>21557.653846153848</v>
      </c>
      <c r="F5744" s="19">
        <f t="shared" si="267"/>
        <v>2802495</v>
      </c>
      <c r="G5744" s="119">
        <v>3107</v>
      </c>
      <c r="H5744" s="26">
        <v>0</v>
      </c>
      <c r="I5744" s="115">
        <f t="shared" si="268"/>
        <v>0</v>
      </c>
      <c r="J5744" s="117">
        <v>2021</v>
      </c>
      <c r="K5744" s="139">
        <f t="shared" si="269"/>
        <v>2802495</v>
      </c>
    </row>
    <row r="5745" spans="2:11">
      <c r="B5745" s="137" t="s">
        <v>7743</v>
      </c>
      <c r="C5745" s="43" t="s">
        <v>2711</v>
      </c>
      <c r="D5745" s="46">
        <v>130</v>
      </c>
      <c r="E5745" s="24">
        <v>21557.653846153848</v>
      </c>
      <c r="F5745" s="19">
        <f t="shared" si="267"/>
        <v>2802495</v>
      </c>
      <c r="G5745" s="119">
        <v>3107</v>
      </c>
      <c r="H5745" s="26">
        <v>0</v>
      </c>
      <c r="I5745" s="115">
        <f t="shared" si="268"/>
        <v>0</v>
      </c>
      <c r="J5745" s="117">
        <v>2021</v>
      </c>
      <c r="K5745" s="139">
        <f t="shared" si="269"/>
        <v>2802495</v>
      </c>
    </row>
    <row r="5746" spans="2:11">
      <c r="B5746" s="137" t="s">
        <v>7744</v>
      </c>
      <c r="C5746" s="43" t="s">
        <v>2715</v>
      </c>
      <c r="D5746" s="46">
        <v>70</v>
      </c>
      <c r="E5746" s="24">
        <v>33909.228571428568</v>
      </c>
      <c r="F5746" s="19">
        <f t="shared" si="267"/>
        <v>2373646</v>
      </c>
      <c r="G5746" s="119">
        <v>1365</v>
      </c>
      <c r="H5746" s="26">
        <v>0</v>
      </c>
      <c r="I5746" s="115">
        <f t="shared" si="268"/>
        <v>0</v>
      </c>
      <c r="J5746" s="117">
        <v>2021</v>
      </c>
      <c r="K5746" s="139">
        <f t="shared" si="269"/>
        <v>2373646</v>
      </c>
    </row>
    <row r="5747" spans="2:11">
      <c r="B5747" s="137" t="s">
        <v>7745</v>
      </c>
      <c r="C5747" s="43" t="s">
        <v>2715</v>
      </c>
      <c r="D5747" s="46">
        <v>70</v>
      </c>
      <c r="E5747" s="24">
        <v>33909.228571428568</v>
      </c>
      <c r="F5747" s="19">
        <f t="shared" si="267"/>
        <v>2373646</v>
      </c>
      <c r="G5747" s="119">
        <v>1365</v>
      </c>
      <c r="H5747" s="26">
        <v>0</v>
      </c>
      <c r="I5747" s="115">
        <f t="shared" si="268"/>
        <v>0</v>
      </c>
      <c r="J5747" s="117">
        <v>2021</v>
      </c>
      <c r="K5747" s="139">
        <f t="shared" si="269"/>
        <v>2373646</v>
      </c>
    </row>
    <row r="5748" spans="2:11">
      <c r="B5748" s="137" t="s">
        <v>7746</v>
      </c>
      <c r="C5748" s="43" t="s">
        <v>2715</v>
      </c>
      <c r="D5748" s="46">
        <v>80</v>
      </c>
      <c r="E5748" s="24">
        <v>198483.71249999999</v>
      </c>
      <c r="F5748" s="19">
        <f t="shared" si="267"/>
        <v>15878697</v>
      </c>
      <c r="G5748" s="119">
        <v>1560</v>
      </c>
      <c r="H5748" s="26">
        <v>0</v>
      </c>
      <c r="I5748" s="115">
        <f t="shared" si="268"/>
        <v>0</v>
      </c>
      <c r="J5748" s="117">
        <v>2021</v>
      </c>
      <c r="K5748" s="139">
        <f t="shared" si="269"/>
        <v>15878697</v>
      </c>
    </row>
    <row r="5749" spans="2:11">
      <c r="B5749" s="137" t="s">
        <v>7747</v>
      </c>
      <c r="C5749" s="43" t="s">
        <v>2717</v>
      </c>
      <c r="D5749" s="46">
        <v>200</v>
      </c>
      <c r="E5749" s="24">
        <v>14335.38</v>
      </c>
      <c r="F5749" s="19">
        <f t="shared" si="267"/>
        <v>2867076</v>
      </c>
      <c r="G5749" s="119">
        <v>8240</v>
      </c>
      <c r="H5749" s="26">
        <v>0</v>
      </c>
      <c r="I5749" s="115">
        <f t="shared" si="268"/>
        <v>0</v>
      </c>
      <c r="J5749" s="117">
        <v>2021</v>
      </c>
      <c r="K5749" s="139">
        <f t="shared" si="269"/>
        <v>2867076</v>
      </c>
    </row>
    <row r="5750" spans="2:11">
      <c r="B5750" s="137" t="s">
        <v>4176</v>
      </c>
      <c r="C5750" s="43" t="s">
        <v>3512</v>
      </c>
      <c r="D5750" s="46">
        <v>120</v>
      </c>
      <c r="E5750" s="24">
        <v>7977.35</v>
      </c>
      <c r="F5750" s="19">
        <f t="shared" si="267"/>
        <v>957282</v>
      </c>
      <c r="G5750" s="119">
        <v>4944</v>
      </c>
      <c r="H5750" s="26">
        <v>258.49312297734627</v>
      </c>
      <c r="I5750" s="115">
        <f t="shared" si="268"/>
        <v>1277990</v>
      </c>
      <c r="J5750" s="117">
        <v>2021</v>
      </c>
      <c r="K5750" s="139">
        <f t="shared" si="269"/>
        <v>2235272</v>
      </c>
    </row>
    <row r="5751" spans="2:11">
      <c r="B5751" s="137" t="s">
        <v>7748</v>
      </c>
      <c r="C5751" s="43" t="s">
        <v>2715</v>
      </c>
      <c r="D5751" s="46">
        <v>80</v>
      </c>
      <c r="E5751" s="24">
        <v>198483.71249999999</v>
      </c>
      <c r="F5751" s="19">
        <f t="shared" si="267"/>
        <v>15878697</v>
      </c>
      <c r="G5751" s="119">
        <v>1560</v>
      </c>
      <c r="H5751" s="26">
        <v>0</v>
      </c>
      <c r="I5751" s="115">
        <f t="shared" si="268"/>
        <v>0</v>
      </c>
      <c r="J5751" s="117">
        <v>2021</v>
      </c>
      <c r="K5751" s="139">
        <f t="shared" si="269"/>
        <v>15878697</v>
      </c>
    </row>
    <row r="5752" spans="2:11">
      <c r="B5752" s="137" t="s">
        <v>7749</v>
      </c>
      <c r="C5752" s="43" t="s">
        <v>2713</v>
      </c>
      <c r="D5752" s="46">
        <v>110</v>
      </c>
      <c r="E5752" s="24">
        <v>23423.8</v>
      </c>
      <c r="F5752" s="19">
        <f t="shared" si="267"/>
        <v>2576618</v>
      </c>
      <c r="G5752" s="119">
        <v>4532</v>
      </c>
      <c r="H5752" s="26">
        <v>0</v>
      </c>
      <c r="I5752" s="115">
        <f t="shared" si="268"/>
        <v>0</v>
      </c>
      <c r="J5752" s="117">
        <v>2021</v>
      </c>
      <c r="K5752" s="139">
        <f t="shared" si="269"/>
        <v>2576618</v>
      </c>
    </row>
    <row r="5753" spans="2:11">
      <c r="B5753" s="137" t="s">
        <v>7750</v>
      </c>
      <c r="C5753" s="43" t="s">
        <v>2718</v>
      </c>
      <c r="D5753" s="46">
        <v>120</v>
      </c>
      <c r="E5753" s="24">
        <v>117264.825</v>
      </c>
      <c r="F5753" s="19">
        <f t="shared" si="267"/>
        <v>14071779</v>
      </c>
      <c r="G5753" s="119">
        <v>7416</v>
      </c>
      <c r="H5753" s="26">
        <v>0</v>
      </c>
      <c r="I5753" s="115">
        <f t="shared" si="268"/>
        <v>0</v>
      </c>
      <c r="J5753" s="117">
        <v>2021</v>
      </c>
      <c r="K5753" s="139">
        <f t="shared" si="269"/>
        <v>14071779</v>
      </c>
    </row>
    <row r="5754" spans="2:11">
      <c r="B5754" s="137" t="s">
        <v>7751</v>
      </c>
      <c r="C5754" s="43" t="s">
        <v>2718</v>
      </c>
      <c r="D5754" s="46">
        <v>120</v>
      </c>
      <c r="E5754" s="24">
        <v>122100.95833333333</v>
      </c>
      <c r="F5754" s="19">
        <f t="shared" si="267"/>
        <v>14652115</v>
      </c>
      <c r="G5754" s="119">
        <v>7416</v>
      </c>
      <c r="H5754" s="26">
        <v>0</v>
      </c>
      <c r="I5754" s="115">
        <f t="shared" si="268"/>
        <v>0</v>
      </c>
      <c r="J5754" s="117">
        <v>2021</v>
      </c>
      <c r="K5754" s="139">
        <f t="shared" si="269"/>
        <v>14652115</v>
      </c>
    </row>
    <row r="5755" spans="2:11">
      <c r="B5755" s="137" t="s">
        <v>4177</v>
      </c>
      <c r="C5755" s="43" t="s">
        <v>3512</v>
      </c>
      <c r="D5755" s="46">
        <v>110</v>
      </c>
      <c r="E5755" s="24">
        <v>8068.2636363636366</v>
      </c>
      <c r="F5755" s="19">
        <f t="shared" si="267"/>
        <v>887509</v>
      </c>
      <c r="G5755" s="119">
        <v>1073</v>
      </c>
      <c r="H5755" s="26">
        <v>770.1835973904939</v>
      </c>
      <c r="I5755" s="115">
        <f t="shared" si="268"/>
        <v>826407</v>
      </c>
      <c r="J5755" s="117">
        <v>2021</v>
      </c>
      <c r="K5755" s="139">
        <f t="shared" si="269"/>
        <v>1713916</v>
      </c>
    </row>
    <row r="5756" spans="2:11">
      <c r="B5756" s="137" t="s">
        <v>4178</v>
      </c>
      <c r="C5756" s="43" t="s">
        <v>3512</v>
      </c>
      <c r="D5756" s="46">
        <v>110</v>
      </c>
      <c r="E5756" s="24">
        <v>8068.2636363636366</v>
      </c>
      <c r="F5756" s="19">
        <f t="shared" si="267"/>
        <v>887509</v>
      </c>
      <c r="G5756" s="119">
        <v>1073</v>
      </c>
      <c r="H5756" s="26">
        <v>770.1835973904939</v>
      </c>
      <c r="I5756" s="115">
        <f t="shared" si="268"/>
        <v>826407</v>
      </c>
      <c r="J5756" s="117">
        <v>2021</v>
      </c>
      <c r="K5756" s="139">
        <f t="shared" si="269"/>
        <v>1713916</v>
      </c>
    </row>
    <row r="5757" spans="2:11">
      <c r="B5757" s="137" t="s">
        <v>7752</v>
      </c>
      <c r="C5757" s="43" t="s">
        <v>2716</v>
      </c>
      <c r="D5757" s="46">
        <v>100</v>
      </c>
      <c r="E5757" s="24">
        <v>40957.279999999999</v>
      </c>
      <c r="F5757" s="19">
        <f t="shared" si="267"/>
        <v>4095728</v>
      </c>
      <c r="G5757" s="119">
        <v>8240</v>
      </c>
      <c r="H5757" s="26">
        <v>0</v>
      </c>
      <c r="I5757" s="115">
        <f t="shared" si="268"/>
        <v>0</v>
      </c>
      <c r="J5757" s="117">
        <v>2021</v>
      </c>
      <c r="K5757" s="139">
        <f t="shared" si="269"/>
        <v>4095728</v>
      </c>
    </row>
    <row r="5758" spans="2:11">
      <c r="B5758" s="137" t="s">
        <v>4179</v>
      </c>
      <c r="C5758" s="43" t="s">
        <v>3512</v>
      </c>
      <c r="D5758" s="46">
        <v>110</v>
      </c>
      <c r="E5758" s="24">
        <v>8068.2636363636366</v>
      </c>
      <c r="F5758" s="19">
        <f t="shared" si="267"/>
        <v>887509</v>
      </c>
      <c r="G5758" s="119">
        <v>1073</v>
      </c>
      <c r="H5758" s="26">
        <v>770.1835973904939</v>
      </c>
      <c r="I5758" s="115">
        <f t="shared" si="268"/>
        <v>826407</v>
      </c>
      <c r="J5758" s="117">
        <v>2021</v>
      </c>
      <c r="K5758" s="139">
        <f t="shared" si="269"/>
        <v>1713916</v>
      </c>
    </row>
    <row r="5759" spans="2:11">
      <c r="B5759" s="137" t="s">
        <v>7753</v>
      </c>
      <c r="C5759" s="43" t="s">
        <v>2712</v>
      </c>
      <c r="D5759" s="46">
        <v>100</v>
      </c>
      <c r="E5759" s="24">
        <v>228493.6</v>
      </c>
      <c r="F5759" s="19">
        <f t="shared" si="267"/>
        <v>22849360</v>
      </c>
      <c r="G5759" s="119">
        <v>8240</v>
      </c>
      <c r="H5759" s="26">
        <v>0</v>
      </c>
      <c r="I5759" s="115">
        <f t="shared" si="268"/>
        <v>0</v>
      </c>
      <c r="J5759" s="117">
        <v>2021</v>
      </c>
      <c r="K5759" s="139">
        <f t="shared" si="269"/>
        <v>22849360</v>
      </c>
    </row>
    <row r="5760" spans="2:11">
      <c r="B5760" s="137" t="s">
        <v>7754</v>
      </c>
      <c r="C5760" s="43" t="s">
        <v>2712</v>
      </c>
      <c r="D5760" s="46">
        <v>110</v>
      </c>
      <c r="E5760" s="24">
        <v>38568.209090909091</v>
      </c>
      <c r="F5760" s="19">
        <f t="shared" si="267"/>
        <v>4242503</v>
      </c>
      <c r="G5760" s="119">
        <v>9064</v>
      </c>
      <c r="H5760" s="26">
        <v>0</v>
      </c>
      <c r="I5760" s="115">
        <f t="shared" si="268"/>
        <v>0</v>
      </c>
      <c r="J5760" s="117">
        <v>2021</v>
      </c>
      <c r="K5760" s="139">
        <f t="shared" si="269"/>
        <v>4242503</v>
      </c>
    </row>
    <row r="5761" spans="2:11">
      <c r="B5761" s="137" t="s">
        <v>7755</v>
      </c>
      <c r="C5761" s="43" t="s">
        <v>1682</v>
      </c>
      <c r="D5761" s="46">
        <v>50</v>
      </c>
      <c r="E5761" s="24">
        <v>152264.64000000001</v>
      </c>
      <c r="F5761" s="19">
        <f t="shared" si="267"/>
        <v>7613232.0000000009</v>
      </c>
      <c r="G5761" s="119">
        <v>4120</v>
      </c>
      <c r="H5761" s="26">
        <v>0</v>
      </c>
      <c r="I5761" s="115">
        <f t="shared" si="268"/>
        <v>0</v>
      </c>
      <c r="J5761" s="117">
        <v>2021</v>
      </c>
      <c r="K5761" s="139">
        <f t="shared" si="269"/>
        <v>7613232</v>
      </c>
    </row>
    <row r="5762" spans="2:11">
      <c r="B5762" s="137" t="s">
        <v>7756</v>
      </c>
      <c r="C5762" s="43" t="s">
        <v>1682</v>
      </c>
      <c r="D5762" s="46">
        <v>110</v>
      </c>
      <c r="E5762" s="24">
        <v>77849.472727272732</v>
      </c>
      <c r="F5762" s="19">
        <f t="shared" si="267"/>
        <v>8563442</v>
      </c>
      <c r="G5762" s="119">
        <v>9064</v>
      </c>
      <c r="H5762" s="26">
        <v>0</v>
      </c>
      <c r="I5762" s="115">
        <f t="shared" si="268"/>
        <v>0</v>
      </c>
      <c r="J5762" s="117">
        <v>2021</v>
      </c>
      <c r="K5762" s="139">
        <f t="shared" si="269"/>
        <v>8563442</v>
      </c>
    </row>
    <row r="5763" spans="2:11">
      <c r="B5763" s="137" t="s">
        <v>7757</v>
      </c>
      <c r="C5763" s="43" t="s">
        <v>1682</v>
      </c>
      <c r="D5763" s="46">
        <v>110</v>
      </c>
      <c r="E5763" s="24">
        <v>69087.618181818179</v>
      </c>
      <c r="F5763" s="19">
        <f t="shared" si="267"/>
        <v>7599638</v>
      </c>
      <c r="G5763" s="119">
        <v>6798</v>
      </c>
      <c r="H5763" s="26">
        <v>0</v>
      </c>
      <c r="I5763" s="115">
        <f t="shared" si="268"/>
        <v>0</v>
      </c>
      <c r="J5763" s="117">
        <v>2021</v>
      </c>
      <c r="K5763" s="139">
        <f t="shared" si="269"/>
        <v>7599638</v>
      </c>
    </row>
    <row r="5764" spans="2:11">
      <c r="B5764" s="137" t="s">
        <v>7758</v>
      </c>
      <c r="C5764" s="43" t="s">
        <v>2320</v>
      </c>
      <c r="D5764" s="46">
        <v>50</v>
      </c>
      <c r="E5764" s="24">
        <v>57805.08</v>
      </c>
      <c r="F5764" s="19">
        <f t="shared" si="267"/>
        <v>2890254</v>
      </c>
      <c r="G5764" s="119">
        <v>3660</v>
      </c>
      <c r="H5764" s="26">
        <v>0</v>
      </c>
      <c r="I5764" s="115">
        <f t="shared" si="268"/>
        <v>0</v>
      </c>
      <c r="J5764" s="117">
        <v>2021</v>
      </c>
      <c r="K5764" s="139">
        <f t="shared" si="269"/>
        <v>2890254</v>
      </c>
    </row>
    <row r="5765" spans="2:11">
      <c r="B5765" s="137" t="s">
        <v>7759</v>
      </c>
      <c r="C5765" s="43" t="s">
        <v>1677</v>
      </c>
      <c r="D5765" s="46">
        <v>60</v>
      </c>
      <c r="E5765" s="24">
        <v>47222.666666666664</v>
      </c>
      <c r="F5765" s="19">
        <f t="shared" si="267"/>
        <v>2833360</v>
      </c>
      <c r="G5765" s="119">
        <v>1170</v>
      </c>
      <c r="H5765" s="26">
        <v>0</v>
      </c>
      <c r="I5765" s="115">
        <f t="shared" si="268"/>
        <v>0</v>
      </c>
      <c r="J5765" s="117">
        <v>2021</v>
      </c>
      <c r="K5765" s="139">
        <f t="shared" si="269"/>
        <v>2833360</v>
      </c>
    </row>
    <row r="5766" spans="2:11">
      <c r="B5766" s="137" t="s">
        <v>7760</v>
      </c>
      <c r="C5766" s="43" t="s">
        <v>1677</v>
      </c>
      <c r="D5766" s="46">
        <v>110</v>
      </c>
      <c r="E5766" s="24">
        <v>40227.118181818179</v>
      </c>
      <c r="F5766" s="19">
        <f t="shared" si="267"/>
        <v>4424983</v>
      </c>
      <c r="G5766" s="119">
        <v>1072.5</v>
      </c>
      <c r="H5766" s="26">
        <v>0</v>
      </c>
      <c r="I5766" s="115">
        <f t="shared" si="268"/>
        <v>0</v>
      </c>
      <c r="J5766" s="117">
        <v>2021</v>
      </c>
      <c r="K5766" s="139">
        <f t="shared" si="269"/>
        <v>4424983</v>
      </c>
    </row>
    <row r="5767" spans="2:11">
      <c r="B5767" s="137" t="s">
        <v>7761</v>
      </c>
      <c r="C5767" s="43" t="s">
        <v>1682</v>
      </c>
      <c r="D5767" s="46">
        <v>110</v>
      </c>
      <c r="E5767" s="24">
        <v>66556.990909090906</v>
      </c>
      <c r="F5767" s="19">
        <f t="shared" si="267"/>
        <v>7321269</v>
      </c>
      <c r="G5767" s="119">
        <v>9064</v>
      </c>
      <c r="H5767" s="26">
        <v>0</v>
      </c>
      <c r="I5767" s="115">
        <f t="shared" si="268"/>
        <v>0</v>
      </c>
      <c r="J5767" s="117">
        <v>2021</v>
      </c>
      <c r="K5767" s="139">
        <f t="shared" si="269"/>
        <v>7321269</v>
      </c>
    </row>
    <row r="5768" spans="2:11">
      <c r="B5768" s="137" t="s">
        <v>7762</v>
      </c>
      <c r="C5768" s="43" t="s">
        <v>1682</v>
      </c>
      <c r="D5768" s="46">
        <v>50</v>
      </c>
      <c r="E5768" s="24">
        <v>52504.68</v>
      </c>
      <c r="F5768" s="19">
        <f t="shared" si="267"/>
        <v>2625234</v>
      </c>
      <c r="G5768" s="119">
        <v>4120</v>
      </c>
      <c r="H5768" s="26">
        <v>0</v>
      </c>
      <c r="I5768" s="115">
        <f t="shared" si="268"/>
        <v>0</v>
      </c>
      <c r="J5768" s="117">
        <v>2021</v>
      </c>
      <c r="K5768" s="139">
        <f t="shared" si="269"/>
        <v>2625234</v>
      </c>
    </row>
    <row r="5769" spans="2:11">
      <c r="B5769" s="137" t="s">
        <v>7763</v>
      </c>
      <c r="C5769" s="43" t="s">
        <v>2320</v>
      </c>
      <c r="D5769" s="46">
        <v>100</v>
      </c>
      <c r="E5769" s="24">
        <v>62189.36</v>
      </c>
      <c r="F5769" s="19">
        <f t="shared" si="267"/>
        <v>6218936</v>
      </c>
      <c r="G5769" s="119">
        <v>3660</v>
      </c>
      <c r="H5769" s="26">
        <v>0</v>
      </c>
      <c r="I5769" s="115">
        <f t="shared" si="268"/>
        <v>0</v>
      </c>
      <c r="J5769" s="117">
        <v>2021</v>
      </c>
      <c r="K5769" s="139">
        <f t="shared" si="269"/>
        <v>6218936</v>
      </c>
    </row>
    <row r="5770" spans="2:11">
      <c r="B5770" s="137" t="s">
        <v>4180</v>
      </c>
      <c r="C5770" s="43" t="s">
        <v>3512</v>
      </c>
      <c r="D5770" s="46">
        <v>100</v>
      </c>
      <c r="E5770" s="24">
        <v>15954.71</v>
      </c>
      <c r="F5770" s="19">
        <f t="shared" si="267"/>
        <v>1595471</v>
      </c>
      <c r="G5770" s="119">
        <v>8240</v>
      </c>
      <c r="H5770" s="26">
        <v>258.49308252427187</v>
      </c>
      <c r="I5770" s="115">
        <f t="shared" si="268"/>
        <v>2129983</v>
      </c>
      <c r="J5770" s="117">
        <v>2021</v>
      </c>
      <c r="K5770" s="139">
        <f t="shared" si="269"/>
        <v>3725454</v>
      </c>
    </row>
    <row r="5771" spans="2:11">
      <c r="B5771" s="137" t="s">
        <v>7764</v>
      </c>
      <c r="C5771" s="43" t="s">
        <v>2709</v>
      </c>
      <c r="D5771" s="46">
        <v>110</v>
      </c>
      <c r="E5771" s="24">
        <v>21810.763636363637</v>
      </c>
      <c r="F5771" s="19">
        <f t="shared" si="267"/>
        <v>2399184</v>
      </c>
      <c r="G5771" s="119">
        <v>1072.5</v>
      </c>
      <c r="H5771" s="26">
        <v>0</v>
      </c>
      <c r="I5771" s="115">
        <f t="shared" si="268"/>
        <v>0</v>
      </c>
      <c r="J5771" s="117">
        <v>2021</v>
      </c>
      <c r="K5771" s="139">
        <f t="shared" si="269"/>
        <v>2399184</v>
      </c>
    </row>
    <row r="5772" spans="2:11">
      <c r="B5772" s="137" t="s">
        <v>7765</v>
      </c>
      <c r="C5772" s="43" t="s">
        <v>2710</v>
      </c>
      <c r="D5772" s="46">
        <v>160</v>
      </c>
      <c r="E5772" s="24">
        <v>29942.012500000001</v>
      </c>
      <c r="F5772" s="19">
        <f t="shared" ref="F5772:F5835" si="270">IFERROR(D5772*E5772,0)</f>
        <v>4790722</v>
      </c>
      <c r="G5772" s="119">
        <v>2896</v>
      </c>
      <c r="H5772" s="26">
        <v>0</v>
      </c>
      <c r="I5772" s="115">
        <f t="shared" ref="I5772:I5835" si="271">IFERROR(G5772*H5772,"")</f>
        <v>0</v>
      </c>
      <c r="J5772" s="117">
        <v>2021</v>
      </c>
      <c r="K5772" s="139">
        <f t="shared" ref="K5772:K5835" si="272">IFERROR(ROUND((F5772+I5772),0),0)</f>
        <v>4790722</v>
      </c>
    </row>
    <row r="5773" spans="2:11">
      <c r="B5773" s="137" t="s">
        <v>7766</v>
      </c>
      <c r="C5773" s="43" t="s">
        <v>2714</v>
      </c>
      <c r="D5773" s="46">
        <v>130</v>
      </c>
      <c r="E5773" s="24">
        <v>42050.13846153846</v>
      </c>
      <c r="F5773" s="19">
        <f t="shared" si="270"/>
        <v>5466518</v>
      </c>
      <c r="G5773" s="119">
        <v>2535</v>
      </c>
      <c r="H5773" s="26">
        <v>0</v>
      </c>
      <c r="I5773" s="115">
        <f t="shared" si="271"/>
        <v>0</v>
      </c>
      <c r="J5773" s="117">
        <v>2021</v>
      </c>
      <c r="K5773" s="139">
        <f t="shared" si="272"/>
        <v>5466518</v>
      </c>
    </row>
    <row r="5774" spans="2:11">
      <c r="B5774" s="137" t="s">
        <v>7767</v>
      </c>
      <c r="C5774" s="43" t="s">
        <v>2710</v>
      </c>
      <c r="D5774" s="46">
        <v>210</v>
      </c>
      <c r="E5774" s="24">
        <v>25526.833333333332</v>
      </c>
      <c r="F5774" s="19">
        <f t="shared" si="270"/>
        <v>5360635</v>
      </c>
      <c r="G5774" s="119">
        <v>3801</v>
      </c>
      <c r="H5774" s="26">
        <v>0</v>
      </c>
      <c r="I5774" s="115">
        <f t="shared" si="271"/>
        <v>0</v>
      </c>
      <c r="J5774" s="117">
        <v>2021</v>
      </c>
      <c r="K5774" s="139">
        <f t="shared" si="272"/>
        <v>5360635</v>
      </c>
    </row>
    <row r="5775" spans="2:11">
      <c r="B5775" s="137" t="s">
        <v>7768</v>
      </c>
      <c r="C5775" s="43" t="s">
        <v>2710</v>
      </c>
      <c r="D5775" s="46">
        <v>60</v>
      </c>
      <c r="E5775" s="24">
        <v>41468.449999999997</v>
      </c>
      <c r="F5775" s="19">
        <f t="shared" si="270"/>
        <v>2488107</v>
      </c>
      <c r="G5775" s="119">
        <v>1086</v>
      </c>
      <c r="H5775" s="26">
        <v>0</v>
      </c>
      <c r="I5775" s="115">
        <f t="shared" si="271"/>
        <v>0</v>
      </c>
      <c r="J5775" s="117">
        <v>2021</v>
      </c>
      <c r="K5775" s="139">
        <f t="shared" si="272"/>
        <v>2488107</v>
      </c>
    </row>
    <row r="5776" spans="2:11">
      <c r="B5776" s="137" t="s">
        <v>7769</v>
      </c>
      <c r="C5776" s="43" t="s">
        <v>2710</v>
      </c>
      <c r="D5776" s="46">
        <v>60</v>
      </c>
      <c r="E5776" s="24">
        <v>18214.416666666668</v>
      </c>
      <c r="F5776" s="19">
        <f t="shared" si="270"/>
        <v>1092865</v>
      </c>
      <c r="G5776" s="119">
        <v>1086</v>
      </c>
      <c r="H5776" s="26">
        <v>0</v>
      </c>
      <c r="I5776" s="115">
        <f t="shared" si="271"/>
        <v>0</v>
      </c>
      <c r="J5776" s="117">
        <v>2021</v>
      </c>
      <c r="K5776" s="139">
        <f t="shared" si="272"/>
        <v>1092865</v>
      </c>
    </row>
    <row r="5777" spans="2:11">
      <c r="B5777" s="137" t="s">
        <v>7770</v>
      </c>
      <c r="C5777" s="43" t="s">
        <v>2710</v>
      </c>
      <c r="D5777" s="46">
        <v>210</v>
      </c>
      <c r="E5777" s="24">
        <v>25526.833333333332</v>
      </c>
      <c r="F5777" s="19">
        <f t="shared" si="270"/>
        <v>5360635</v>
      </c>
      <c r="G5777" s="119">
        <v>3801</v>
      </c>
      <c r="H5777" s="26">
        <v>0</v>
      </c>
      <c r="I5777" s="115">
        <f t="shared" si="271"/>
        <v>0</v>
      </c>
      <c r="J5777" s="117">
        <v>2021</v>
      </c>
      <c r="K5777" s="139">
        <f t="shared" si="272"/>
        <v>5360635</v>
      </c>
    </row>
    <row r="5778" spans="2:11">
      <c r="B5778" s="137" t="s">
        <v>7771</v>
      </c>
      <c r="C5778" s="43" t="s">
        <v>2710</v>
      </c>
      <c r="D5778" s="46">
        <v>60</v>
      </c>
      <c r="E5778" s="24">
        <v>18214.416666666668</v>
      </c>
      <c r="F5778" s="19">
        <f t="shared" si="270"/>
        <v>1092865</v>
      </c>
      <c r="G5778" s="119">
        <v>1086</v>
      </c>
      <c r="H5778" s="26">
        <v>0</v>
      </c>
      <c r="I5778" s="115">
        <f t="shared" si="271"/>
        <v>0</v>
      </c>
      <c r="J5778" s="117">
        <v>2021</v>
      </c>
      <c r="K5778" s="139">
        <f t="shared" si="272"/>
        <v>1092865</v>
      </c>
    </row>
    <row r="5779" spans="2:11">
      <c r="B5779" s="137" t="s">
        <v>7772</v>
      </c>
      <c r="C5779" s="43" t="s">
        <v>2708</v>
      </c>
      <c r="D5779" s="46">
        <v>390</v>
      </c>
      <c r="E5779" s="24">
        <v>35259.1</v>
      </c>
      <c r="F5779" s="19">
        <f t="shared" si="270"/>
        <v>13751049</v>
      </c>
      <c r="G5779" s="119">
        <v>3802.5</v>
      </c>
      <c r="H5779" s="26">
        <v>0</v>
      </c>
      <c r="I5779" s="115">
        <f t="shared" si="271"/>
        <v>0</v>
      </c>
      <c r="J5779" s="117">
        <v>2021</v>
      </c>
      <c r="K5779" s="139">
        <f t="shared" si="272"/>
        <v>13751049</v>
      </c>
    </row>
    <row r="5780" spans="2:11">
      <c r="B5780" s="137" t="s">
        <v>7773</v>
      </c>
      <c r="C5780" s="43" t="s">
        <v>2708</v>
      </c>
      <c r="D5780" s="46">
        <v>100</v>
      </c>
      <c r="E5780" s="24">
        <v>24293.53</v>
      </c>
      <c r="F5780" s="19">
        <f t="shared" si="270"/>
        <v>2429353</v>
      </c>
      <c r="G5780" s="119">
        <v>975</v>
      </c>
      <c r="H5780" s="26">
        <v>0</v>
      </c>
      <c r="I5780" s="115">
        <f t="shared" si="271"/>
        <v>0</v>
      </c>
      <c r="J5780" s="117">
        <v>2021</v>
      </c>
      <c r="K5780" s="139">
        <f t="shared" si="272"/>
        <v>2429353</v>
      </c>
    </row>
    <row r="5781" spans="2:11">
      <c r="B5781" s="137" t="s">
        <v>7774</v>
      </c>
      <c r="C5781" s="43" t="s">
        <v>2710</v>
      </c>
      <c r="D5781" s="46">
        <v>140</v>
      </c>
      <c r="E5781" s="24">
        <v>31136.878571428573</v>
      </c>
      <c r="F5781" s="19">
        <f t="shared" si="270"/>
        <v>4359163</v>
      </c>
      <c r="G5781" s="119">
        <v>2534</v>
      </c>
      <c r="H5781" s="26">
        <v>0</v>
      </c>
      <c r="I5781" s="115">
        <f t="shared" si="271"/>
        <v>0</v>
      </c>
      <c r="J5781" s="117">
        <v>2021</v>
      </c>
      <c r="K5781" s="139">
        <f t="shared" si="272"/>
        <v>4359163</v>
      </c>
    </row>
    <row r="5782" spans="2:11">
      <c r="B5782" s="137" t="s">
        <v>7775</v>
      </c>
      <c r="C5782" s="43" t="s">
        <v>3512</v>
      </c>
      <c r="D5782" s="46">
        <v>90</v>
      </c>
      <c r="E5782" s="24">
        <v>15222.577777777778</v>
      </c>
      <c r="F5782" s="19">
        <f t="shared" si="270"/>
        <v>1370032</v>
      </c>
      <c r="G5782" s="119">
        <v>1629</v>
      </c>
      <c r="H5782" s="26">
        <v>0</v>
      </c>
      <c r="I5782" s="115">
        <f t="shared" si="271"/>
        <v>0</v>
      </c>
      <c r="J5782" s="117">
        <v>2021</v>
      </c>
      <c r="K5782" s="139">
        <f t="shared" si="272"/>
        <v>1370032</v>
      </c>
    </row>
    <row r="5783" spans="2:11">
      <c r="B5783" s="137" t="s">
        <v>7776</v>
      </c>
      <c r="C5783" s="43" t="s">
        <v>3512</v>
      </c>
      <c r="D5783" s="46">
        <v>170</v>
      </c>
      <c r="E5783" s="24">
        <v>16883.711764705884</v>
      </c>
      <c r="F5783" s="19">
        <f t="shared" si="270"/>
        <v>2870231.0000000005</v>
      </c>
      <c r="G5783" s="119">
        <v>3315</v>
      </c>
      <c r="H5783" s="26">
        <v>0</v>
      </c>
      <c r="I5783" s="115">
        <f t="shared" si="271"/>
        <v>0</v>
      </c>
      <c r="J5783" s="117">
        <v>2021</v>
      </c>
      <c r="K5783" s="139">
        <f t="shared" si="272"/>
        <v>2870231</v>
      </c>
    </row>
    <row r="5784" spans="2:11">
      <c r="B5784" s="137" t="s">
        <v>7777</v>
      </c>
      <c r="C5784" s="43" t="s">
        <v>1700</v>
      </c>
      <c r="D5784" s="46">
        <v>120</v>
      </c>
      <c r="E5784" s="24">
        <v>15048.6</v>
      </c>
      <c r="F5784" s="19">
        <f t="shared" si="270"/>
        <v>1805832</v>
      </c>
      <c r="G5784" s="119">
        <v>3888</v>
      </c>
      <c r="H5784" s="26">
        <v>0</v>
      </c>
      <c r="I5784" s="115">
        <f t="shared" si="271"/>
        <v>0</v>
      </c>
      <c r="J5784" s="117">
        <v>2021</v>
      </c>
      <c r="K5784" s="139">
        <f t="shared" si="272"/>
        <v>1805832</v>
      </c>
    </row>
    <row r="5785" spans="2:11">
      <c r="B5785" s="137" t="s">
        <v>7778</v>
      </c>
      <c r="C5785" s="43" t="s">
        <v>2346</v>
      </c>
      <c r="D5785" s="46">
        <v>70</v>
      </c>
      <c r="E5785" s="24">
        <v>7867.6857142857143</v>
      </c>
      <c r="F5785" s="19">
        <f t="shared" si="270"/>
        <v>550738</v>
      </c>
      <c r="G5785" s="119">
        <v>2509.5</v>
      </c>
      <c r="H5785" s="26">
        <v>0</v>
      </c>
      <c r="I5785" s="115">
        <f t="shared" si="271"/>
        <v>0</v>
      </c>
      <c r="J5785" s="117">
        <v>2021</v>
      </c>
      <c r="K5785" s="139">
        <f t="shared" si="272"/>
        <v>550738</v>
      </c>
    </row>
    <row r="5786" spans="2:11">
      <c r="B5786" s="137" t="s">
        <v>7779</v>
      </c>
      <c r="C5786" s="43" t="s">
        <v>2719</v>
      </c>
      <c r="D5786" s="46">
        <v>140</v>
      </c>
      <c r="E5786" s="24">
        <v>10340.692857142858</v>
      </c>
      <c r="F5786" s="19">
        <f t="shared" si="270"/>
        <v>1447697</v>
      </c>
      <c r="G5786" s="119">
        <v>7686</v>
      </c>
      <c r="H5786" s="26">
        <v>0</v>
      </c>
      <c r="I5786" s="115">
        <f t="shared" si="271"/>
        <v>0</v>
      </c>
      <c r="J5786" s="117">
        <v>2021</v>
      </c>
      <c r="K5786" s="139">
        <f t="shared" si="272"/>
        <v>1447697</v>
      </c>
    </row>
    <row r="5787" spans="2:11">
      <c r="B5787" s="137" t="s">
        <v>7780</v>
      </c>
      <c r="C5787" s="43" t="s">
        <v>2502</v>
      </c>
      <c r="D5787" s="46">
        <v>290</v>
      </c>
      <c r="E5787" s="24">
        <v>141212.83793103448</v>
      </c>
      <c r="F5787" s="19">
        <f t="shared" si="270"/>
        <v>40951723</v>
      </c>
      <c r="G5787" s="119">
        <v>26535</v>
      </c>
      <c r="H5787" s="26">
        <v>0</v>
      </c>
      <c r="I5787" s="115">
        <f t="shared" si="271"/>
        <v>0</v>
      </c>
      <c r="J5787" s="117">
        <v>2021</v>
      </c>
      <c r="K5787" s="139">
        <f t="shared" si="272"/>
        <v>40951723</v>
      </c>
    </row>
    <row r="5788" spans="2:11">
      <c r="B5788" s="137" t="s">
        <v>7781</v>
      </c>
      <c r="C5788" s="43" t="s">
        <v>1680</v>
      </c>
      <c r="D5788" s="46">
        <v>40</v>
      </c>
      <c r="E5788" s="24">
        <v>27732.799999999999</v>
      </c>
      <c r="F5788" s="19">
        <f t="shared" si="270"/>
        <v>1109312</v>
      </c>
      <c r="G5788" s="119">
        <v>2928</v>
      </c>
      <c r="H5788" s="26">
        <v>0</v>
      </c>
      <c r="I5788" s="115">
        <f t="shared" si="271"/>
        <v>0</v>
      </c>
      <c r="J5788" s="117">
        <v>2021</v>
      </c>
      <c r="K5788" s="139">
        <f t="shared" si="272"/>
        <v>1109312</v>
      </c>
    </row>
    <row r="5789" spans="2:11">
      <c r="B5789" s="137" t="s">
        <v>7782</v>
      </c>
      <c r="C5789" s="43" t="s">
        <v>2720</v>
      </c>
      <c r="D5789" s="46">
        <v>90</v>
      </c>
      <c r="E5789" s="24">
        <v>24064.233333333334</v>
      </c>
      <c r="F5789" s="19">
        <f t="shared" si="270"/>
        <v>2165781</v>
      </c>
      <c r="G5789" s="119">
        <v>4941</v>
      </c>
      <c r="H5789" s="26">
        <v>0</v>
      </c>
      <c r="I5789" s="115">
        <f t="shared" si="271"/>
        <v>0</v>
      </c>
      <c r="J5789" s="117">
        <v>2021</v>
      </c>
      <c r="K5789" s="139">
        <f t="shared" si="272"/>
        <v>2165781</v>
      </c>
    </row>
    <row r="5790" spans="2:11">
      <c r="B5790" s="137" t="s">
        <v>7783</v>
      </c>
      <c r="C5790" s="43" t="s">
        <v>1617</v>
      </c>
      <c r="D5790" s="46">
        <v>20</v>
      </c>
      <c r="E5790" s="24">
        <v>33004.1</v>
      </c>
      <c r="F5790" s="19">
        <f t="shared" si="270"/>
        <v>660082</v>
      </c>
      <c r="G5790" s="119">
        <v>543</v>
      </c>
      <c r="H5790" s="26">
        <v>0</v>
      </c>
      <c r="I5790" s="115">
        <f t="shared" si="271"/>
        <v>0</v>
      </c>
      <c r="J5790" s="117">
        <v>2021</v>
      </c>
      <c r="K5790" s="139">
        <f t="shared" si="272"/>
        <v>660082</v>
      </c>
    </row>
    <row r="5791" spans="2:11">
      <c r="B5791" s="137" t="s">
        <v>7784</v>
      </c>
      <c r="C5791" s="43" t="s">
        <v>1432</v>
      </c>
      <c r="D5791" s="46">
        <v>130</v>
      </c>
      <c r="E5791" s="24">
        <v>25249.130769230771</v>
      </c>
      <c r="F5791" s="19">
        <f t="shared" si="270"/>
        <v>3282387</v>
      </c>
      <c r="G5791" s="119">
        <v>4758</v>
      </c>
      <c r="H5791" s="26">
        <v>0</v>
      </c>
      <c r="I5791" s="115">
        <f t="shared" si="271"/>
        <v>0</v>
      </c>
      <c r="J5791" s="117">
        <v>2021</v>
      </c>
      <c r="K5791" s="139">
        <f t="shared" si="272"/>
        <v>3282387</v>
      </c>
    </row>
    <row r="5792" spans="2:11">
      <c r="B5792" s="137" t="s">
        <v>7785</v>
      </c>
      <c r="C5792" s="43" t="s">
        <v>1617</v>
      </c>
      <c r="D5792" s="46">
        <v>30</v>
      </c>
      <c r="E5792" s="24">
        <v>93579.233333333337</v>
      </c>
      <c r="F5792" s="19">
        <f t="shared" si="270"/>
        <v>2807377</v>
      </c>
      <c r="G5792" s="119">
        <v>814.5</v>
      </c>
      <c r="H5792" s="26">
        <v>0</v>
      </c>
      <c r="I5792" s="115">
        <f t="shared" si="271"/>
        <v>0</v>
      </c>
      <c r="J5792" s="117">
        <v>2021</v>
      </c>
      <c r="K5792" s="139">
        <f t="shared" si="272"/>
        <v>2807377</v>
      </c>
    </row>
    <row r="5793" spans="2:11">
      <c r="B5793" s="137" t="s">
        <v>7786</v>
      </c>
      <c r="C5793" s="43" t="s">
        <v>1701</v>
      </c>
      <c r="D5793" s="46">
        <v>80</v>
      </c>
      <c r="E5793" s="24">
        <v>6304.0625</v>
      </c>
      <c r="F5793" s="19">
        <f t="shared" si="270"/>
        <v>504325</v>
      </c>
      <c r="G5793" s="119">
        <v>4392</v>
      </c>
      <c r="H5793" s="26">
        <v>0</v>
      </c>
      <c r="I5793" s="115">
        <f t="shared" si="271"/>
        <v>0</v>
      </c>
      <c r="J5793" s="117">
        <v>2021</v>
      </c>
      <c r="K5793" s="139">
        <f t="shared" si="272"/>
        <v>504325</v>
      </c>
    </row>
    <row r="5794" spans="2:11">
      <c r="B5794" s="137" t="s">
        <v>7787</v>
      </c>
      <c r="C5794" s="43" t="s">
        <v>1701</v>
      </c>
      <c r="D5794" s="46">
        <v>40</v>
      </c>
      <c r="E5794" s="24">
        <v>3126.1</v>
      </c>
      <c r="F5794" s="19">
        <f t="shared" si="270"/>
        <v>125044</v>
      </c>
      <c r="G5794" s="119">
        <v>864</v>
      </c>
      <c r="H5794" s="26">
        <v>0</v>
      </c>
      <c r="I5794" s="115">
        <f t="shared" si="271"/>
        <v>0</v>
      </c>
      <c r="J5794" s="117">
        <v>2021</v>
      </c>
      <c r="K5794" s="139">
        <f t="shared" si="272"/>
        <v>125044</v>
      </c>
    </row>
    <row r="5795" spans="2:11">
      <c r="B5795" s="137" t="s">
        <v>7788</v>
      </c>
      <c r="C5795" s="43" t="s">
        <v>2408</v>
      </c>
      <c r="D5795" s="46">
        <v>270</v>
      </c>
      <c r="E5795" s="24">
        <v>58112.19259259259</v>
      </c>
      <c r="F5795" s="19">
        <f t="shared" si="270"/>
        <v>15690292</v>
      </c>
      <c r="G5795" s="119">
        <v>9882</v>
      </c>
      <c r="H5795" s="26">
        <v>0</v>
      </c>
      <c r="I5795" s="115">
        <f t="shared" si="271"/>
        <v>0</v>
      </c>
      <c r="J5795" s="117">
        <v>2021</v>
      </c>
      <c r="K5795" s="139">
        <f t="shared" si="272"/>
        <v>15690292</v>
      </c>
    </row>
    <row r="5796" spans="2:11">
      <c r="B5796" s="137" t="s">
        <v>7789</v>
      </c>
      <c r="C5796" s="43" t="s">
        <v>1700</v>
      </c>
      <c r="D5796" s="46">
        <v>190</v>
      </c>
      <c r="E5796" s="24">
        <v>18319.268421052631</v>
      </c>
      <c r="F5796" s="19">
        <f t="shared" si="270"/>
        <v>3480661</v>
      </c>
      <c r="G5796" s="119">
        <v>10431</v>
      </c>
      <c r="H5796" s="26">
        <v>0</v>
      </c>
      <c r="I5796" s="115">
        <f t="shared" si="271"/>
        <v>0</v>
      </c>
      <c r="J5796" s="117">
        <v>2021</v>
      </c>
      <c r="K5796" s="139">
        <f t="shared" si="272"/>
        <v>3480661</v>
      </c>
    </row>
    <row r="5797" spans="2:11">
      <c r="B5797" s="137" t="s">
        <v>7790</v>
      </c>
      <c r="C5797" s="43" t="s">
        <v>3512</v>
      </c>
      <c r="D5797" s="46">
        <v>60</v>
      </c>
      <c r="E5797" s="24">
        <v>13071.383333333333</v>
      </c>
      <c r="F5797" s="19">
        <f t="shared" si="270"/>
        <v>784283</v>
      </c>
      <c r="G5797" s="119">
        <v>1098</v>
      </c>
      <c r="H5797" s="26">
        <v>0</v>
      </c>
      <c r="I5797" s="115">
        <f t="shared" si="271"/>
        <v>0</v>
      </c>
      <c r="J5797" s="117">
        <v>2021</v>
      </c>
      <c r="K5797" s="139">
        <f t="shared" si="272"/>
        <v>784283</v>
      </c>
    </row>
    <row r="5798" spans="2:11">
      <c r="B5798" s="137" t="s">
        <v>4181</v>
      </c>
      <c r="C5798" s="43" t="s">
        <v>3512</v>
      </c>
      <c r="D5798" s="46">
        <v>180</v>
      </c>
      <c r="E5798" s="24">
        <v>14715.166666666666</v>
      </c>
      <c r="F5798" s="19">
        <f t="shared" si="270"/>
        <v>2648730</v>
      </c>
      <c r="G5798" s="119">
        <v>9882</v>
      </c>
      <c r="H5798" s="26">
        <v>391.13701679821901</v>
      </c>
      <c r="I5798" s="115">
        <f t="shared" si="271"/>
        <v>3865216.0000000005</v>
      </c>
      <c r="J5798" s="117">
        <v>2021</v>
      </c>
      <c r="K5798" s="139">
        <f t="shared" si="272"/>
        <v>6513946</v>
      </c>
    </row>
    <row r="5799" spans="2:11">
      <c r="B5799" s="137" t="s">
        <v>7791</v>
      </c>
      <c r="C5799" s="43" t="s">
        <v>2408</v>
      </c>
      <c r="D5799" s="46">
        <v>80</v>
      </c>
      <c r="E5799" s="24">
        <v>9999.7749999999996</v>
      </c>
      <c r="F5799" s="19">
        <f t="shared" si="270"/>
        <v>799982</v>
      </c>
      <c r="G5799" s="119">
        <v>7320</v>
      </c>
      <c r="H5799" s="26">
        <v>0</v>
      </c>
      <c r="I5799" s="115">
        <f t="shared" si="271"/>
        <v>0</v>
      </c>
      <c r="J5799" s="117">
        <v>2021</v>
      </c>
      <c r="K5799" s="139">
        <f t="shared" si="272"/>
        <v>799982</v>
      </c>
    </row>
    <row r="5800" spans="2:11">
      <c r="B5800" s="137" t="s">
        <v>7792</v>
      </c>
      <c r="C5800" s="43" t="s">
        <v>1432</v>
      </c>
      <c r="D5800" s="46">
        <v>60</v>
      </c>
      <c r="E5800" s="24">
        <v>37704.683333333334</v>
      </c>
      <c r="F5800" s="19">
        <f t="shared" si="270"/>
        <v>2262281</v>
      </c>
      <c r="G5800" s="119">
        <v>3294</v>
      </c>
      <c r="H5800" s="26">
        <v>0</v>
      </c>
      <c r="I5800" s="115">
        <f t="shared" si="271"/>
        <v>0</v>
      </c>
      <c r="J5800" s="117">
        <v>2021</v>
      </c>
      <c r="K5800" s="139">
        <f t="shared" si="272"/>
        <v>2262281</v>
      </c>
    </row>
    <row r="5801" spans="2:11">
      <c r="B5801" s="137" t="s">
        <v>4182</v>
      </c>
      <c r="C5801" s="43" t="s">
        <v>3512</v>
      </c>
      <c r="D5801" s="46">
        <v>250</v>
      </c>
      <c r="E5801" s="24">
        <v>8068.26</v>
      </c>
      <c r="F5801" s="19">
        <f t="shared" si="270"/>
        <v>2017065</v>
      </c>
      <c r="G5801" s="119">
        <v>2438</v>
      </c>
      <c r="H5801" s="26">
        <v>770.38515176374074</v>
      </c>
      <c r="I5801" s="115">
        <f t="shared" si="271"/>
        <v>1878199</v>
      </c>
      <c r="J5801" s="117">
        <v>2021</v>
      </c>
      <c r="K5801" s="139">
        <f t="shared" si="272"/>
        <v>3895264</v>
      </c>
    </row>
    <row r="5802" spans="2:11">
      <c r="B5802" s="137" t="s">
        <v>7793</v>
      </c>
      <c r="C5802" s="43" t="s">
        <v>3512</v>
      </c>
      <c r="D5802" s="46">
        <v>140</v>
      </c>
      <c r="E5802" s="24">
        <v>15872.385714285714</v>
      </c>
      <c r="F5802" s="19">
        <f t="shared" si="270"/>
        <v>2222134</v>
      </c>
      <c r="G5802" s="119">
        <v>10248</v>
      </c>
      <c r="H5802" s="26">
        <v>0</v>
      </c>
      <c r="I5802" s="115">
        <f t="shared" si="271"/>
        <v>0</v>
      </c>
      <c r="J5802" s="117">
        <v>2021</v>
      </c>
      <c r="K5802" s="139">
        <f t="shared" si="272"/>
        <v>2222134</v>
      </c>
    </row>
    <row r="5803" spans="2:11">
      <c r="B5803" s="137" t="s">
        <v>7794</v>
      </c>
      <c r="C5803" s="43" t="s">
        <v>1432</v>
      </c>
      <c r="D5803" s="46">
        <v>90</v>
      </c>
      <c r="E5803" s="24">
        <v>27285.266666666666</v>
      </c>
      <c r="F5803" s="19">
        <f t="shared" si="270"/>
        <v>2455674</v>
      </c>
      <c r="G5803" s="119">
        <v>4941</v>
      </c>
      <c r="H5803" s="26">
        <v>0</v>
      </c>
      <c r="I5803" s="115">
        <f t="shared" si="271"/>
        <v>0</v>
      </c>
      <c r="J5803" s="117">
        <v>2021</v>
      </c>
      <c r="K5803" s="139">
        <f t="shared" si="272"/>
        <v>2455674</v>
      </c>
    </row>
    <row r="5804" spans="2:11">
      <c r="B5804" s="137" t="s">
        <v>7795</v>
      </c>
      <c r="C5804" s="43" t="s">
        <v>1617</v>
      </c>
      <c r="D5804" s="46">
        <v>160</v>
      </c>
      <c r="E5804" s="24">
        <v>11368.125</v>
      </c>
      <c r="F5804" s="19">
        <f t="shared" si="270"/>
        <v>1818900</v>
      </c>
      <c r="G5804" s="119">
        <v>2896</v>
      </c>
      <c r="H5804" s="26">
        <v>0</v>
      </c>
      <c r="I5804" s="115">
        <f t="shared" si="271"/>
        <v>0</v>
      </c>
      <c r="J5804" s="117">
        <v>2021</v>
      </c>
      <c r="K5804" s="139">
        <f t="shared" si="272"/>
        <v>1818900</v>
      </c>
    </row>
    <row r="5805" spans="2:11">
      <c r="B5805" s="137" t="s">
        <v>7796</v>
      </c>
      <c r="C5805" s="43" t="s">
        <v>1617</v>
      </c>
      <c r="D5805" s="46">
        <v>70</v>
      </c>
      <c r="E5805" s="24">
        <v>5910.1571428571433</v>
      </c>
      <c r="F5805" s="19">
        <f t="shared" si="270"/>
        <v>413711.00000000006</v>
      </c>
      <c r="G5805" s="119">
        <v>1267</v>
      </c>
      <c r="H5805" s="26">
        <v>0</v>
      </c>
      <c r="I5805" s="115">
        <f t="shared" si="271"/>
        <v>0</v>
      </c>
      <c r="J5805" s="117">
        <v>2021</v>
      </c>
      <c r="K5805" s="139">
        <f t="shared" si="272"/>
        <v>413711</v>
      </c>
    </row>
    <row r="5806" spans="2:11">
      <c r="B5806" s="137" t="s">
        <v>7797</v>
      </c>
      <c r="C5806" s="43" t="s">
        <v>1617</v>
      </c>
      <c r="D5806" s="46">
        <v>200</v>
      </c>
      <c r="E5806" s="24">
        <v>18104.21</v>
      </c>
      <c r="F5806" s="19">
        <f t="shared" si="270"/>
        <v>3620842</v>
      </c>
      <c r="G5806" s="119">
        <v>3620</v>
      </c>
      <c r="H5806" s="26">
        <v>0</v>
      </c>
      <c r="I5806" s="115">
        <f t="shared" si="271"/>
        <v>0</v>
      </c>
      <c r="J5806" s="117">
        <v>2021</v>
      </c>
      <c r="K5806" s="139">
        <f t="shared" si="272"/>
        <v>3620842</v>
      </c>
    </row>
    <row r="5807" spans="2:11">
      <c r="B5807" s="137" t="s">
        <v>7798</v>
      </c>
      <c r="C5807" s="43" t="s">
        <v>1617</v>
      </c>
      <c r="D5807" s="46">
        <v>110</v>
      </c>
      <c r="E5807" s="24">
        <v>39501.254545454547</v>
      </c>
      <c r="F5807" s="19">
        <f t="shared" si="270"/>
        <v>4345138</v>
      </c>
      <c r="G5807" s="119">
        <v>1991</v>
      </c>
      <c r="H5807" s="26">
        <v>0</v>
      </c>
      <c r="I5807" s="115">
        <f t="shared" si="271"/>
        <v>0</v>
      </c>
      <c r="J5807" s="117">
        <v>2021</v>
      </c>
      <c r="K5807" s="139">
        <f t="shared" si="272"/>
        <v>4345138</v>
      </c>
    </row>
    <row r="5808" spans="2:11">
      <c r="B5808" s="137" t="s">
        <v>7799</v>
      </c>
      <c r="C5808" s="43" t="s">
        <v>1680</v>
      </c>
      <c r="D5808" s="46">
        <v>220</v>
      </c>
      <c r="E5808" s="24">
        <v>73819.618181818179</v>
      </c>
      <c r="F5808" s="19">
        <f t="shared" si="270"/>
        <v>16240316</v>
      </c>
      <c r="G5808" s="119">
        <v>12078</v>
      </c>
      <c r="H5808" s="26">
        <v>0</v>
      </c>
      <c r="I5808" s="115">
        <f t="shared" si="271"/>
        <v>0</v>
      </c>
      <c r="J5808" s="117">
        <v>2021</v>
      </c>
      <c r="K5808" s="139">
        <f t="shared" si="272"/>
        <v>16240316</v>
      </c>
    </row>
    <row r="5809" spans="2:11">
      <c r="B5809" s="137" t="s">
        <v>7800</v>
      </c>
      <c r="C5809" s="43" t="s">
        <v>2722</v>
      </c>
      <c r="D5809" s="46">
        <v>260</v>
      </c>
      <c r="E5809" s="24">
        <v>23622.457692307693</v>
      </c>
      <c r="F5809" s="19">
        <f t="shared" si="270"/>
        <v>6141839</v>
      </c>
      <c r="G5809" s="119">
        <v>6214</v>
      </c>
      <c r="H5809" s="26">
        <v>0</v>
      </c>
      <c r="I5809" s="115">
        <f t="shared" si="271"/>
        <v>0</v>
      </c>
      <c r="J5809" s="117">
        <v>2021</v>
      </c>
      <c r="K5809" s="139">
        <f t="shared" si="272"/>
        <v>6141839</v>
      </c>
    </row>
    <row r="5810" spans="2:11">
      <c r="B5810" s="137" t="s">
        <v>7801</v>
      </c>
      <c r="C5810" s="43" t="s">
        <v>1680</v>
      </c>
      <c r="D5810" s="46">
        <v>50</v>
      </c>
      <c r="E5810" s="24">
        <v>3854.4</v>
      </c>
      <c r="F5810" s="19">
        <f t="shared" si="270"/>
        <v>192720</v>
      </c>
      <c r="G5810" s="119">
        <v>3660</v>
      </c>
      <c r="H5810" s="26">
        <v>0</v>
      </c>
      <c r="I5810" s="115">
        <f t="shared" si="271"/>
        <v>0</v>
      </c>
      <c r="J5810" s="117">
        <v>2021</v>
      </c>
      <c r="K5810" s="139">
        <f t="shared" si="272"/>
        <v>192720</v>
      </c>
    </row>
    <row r="5811" spans="2:11">
      <c r="B5811" s="137" t="s">
        <v>7802</v>
      </c>
      <c r="C5811" s="43" t="s">
        <v>2558</v>
      </c>
      <c r="D5811" s="46">
        <v>110</v>
      </c>
      <c r="E5811" s="24">
        <v>17567.045454545456</v>
      </c>
      <c r="F5811" s="19">
        <f t="shared" si="270"/>
        <v>1932375.0000000002</v>
      </c>
      <c r="G5811" s="119">
        <v>1991</v>
      </c>
      <c r="H5811" s="26">
        <v>0</v>
      </c>
      <c r="I5811" s="115">
        <f t="shared" si="271"/>
        <v>0</v>
      </c>
      <c r="J5811" s="117">
        <v>2021</v>
      </c>
      <c r="K5811" s="139">
        <f t="shared" si="272"/>
        <v>1932375</v>
      </c>
    </row>
    <row r="5812" spans="2:11">
      <c r="B5812" s="137" t="s">
        <v>7803</v>
      </c>
      <c r="C5812" s="43" t="s">
        <v>803</v>
      </c>
      <c r="D5812" s="46">
        <v>90</v>
      </c>
      <c r="E5812" s="24">
        <v>2506.6888888888889</v>
      </c>
      <c r="F5812" s="19">
        <f t="shared" si="270"/>
        <v>225602</v>
      </c>
      <c r="G5812" s="119">
        <v>3294</v>
      </c>
      <c r="H5812" s="26">
        <v>0</v>
      </c>
      <c r="I5812" s="115">
        <f t="shared" si="271"/>
        <v>0</v>
      </c>
      <c r="J5812" s="117">
        <v>2021</v>
      </c>
      <c r="K5812" s="139">
        <f t="shared" si="272"/>
        <v>225602</v>
      </c>
    </row>
    <row r="5813" spans="2:11">
      <c r="B5813" s="137" t="s">
        <v>7804</v>
      </c>
      <c r="C5813" s="43" t="s">
        <v>1531</v>
      </c>
      <c r="D5813" s="46">
        <v>180</v>
      </c>
      <c r="E5813" s="24">
        <v>13964.355555555556</v>
      </c>
      <c r="F5813" s="19">
        <f t="shared" si="270"/>
        <v>2513584</v>
      </c>
      <c r="G5813" s="119">
        <v>3258</v>
      </c>
      <c r="H5813" s="26">
        <v>0</v>
      </c>
      <c r="I5813" s="115">
        <f t="shared" si="271"/>
        <v>0</v>
      </c>
      <c r="J5813" s="117">
        <v>2021</v>
      </c>
      <c r="K5813" s="139">
        <f t="shared" si="272"/>
        <v>2513584</v>
      </c>
    </row>
    <row r="5814" spans="2:11">
      <c r="B5814" s="137" t="s">
        <v>7805</v>
      </c>
      <c r="C5814" s="43" t="s">
        <v>3512</v>
      </c>
      <c r="D5814" s="46">
        <v>180</v>
      </c>
      <c r="E5814" s="24">
        <v>16883.711111111112</v>
      </c>
      <c r="F5814" s="19">
        <f t="shared" si="270"/>
        <v>3039068</v>
      </c>
      <c r="G5814" s="119">
        <v>1755</v>
      </c>
      <c r="H5814" s="26">
        <v>0</v>
      </c>
      <c r="I5814" s="115">
        <f t="shared" si="271"/>
        <v>0</v>
      </c>
      <c r="J5814" s="117">
        <v>2021</v>
      </c>
      <c r="K5814" s="139">
        <f t="shared" si="272"/>
        <v>3039068</v>
      </c>
    </row>
    <row r="5815" spans="2:11">
      <c r="B5815" s="137" t="s">
        <v>7806</v>
      </c>
      <c r="C5815" s="43" t="s">
        <v>1531</v>
      </c>
      <c r="D5815" s="46">
        <v>110</v>
      </c>
      <c r="E5815" s="24">
        <v>22640.49090909091</v>
      </c>
      <c r="F5815" s="19">
        <f t="shared" si="270"/>
        <v>2490454</v>
      </c>
      <c r="G5815" s="119">
        <v>2376</v>
      </c>
      <c r="H5815" s="26">
        <v>0</v>
      </c>
      <c r="I5815" s="115">
        <f t="shared" si="271"/>
        <v>0</v>
      </c>
      <c r="J5815" s="117">
        <v>2021</v>
      </c>
      <c r="K5815" s="139">
        <f t="shared" si="272"/>
        <v>2490454</v>
      </c>
    </row>
    <row r="5816" spans="2:11">
      <c r="B5816" s="137" t="s">
        <v>7807</v>
      </c>
      <c r="C5816" s="43" t="s">
        <v>3512</v>
      </c>
      <c r="D5816" s="46">
        <v>390</v>
      </c>
      <c r="E5816" s="24">
        <v>9049.415384615384</v>
      </c>
      <c r="F5816" s="19">
        <f t="shared" si="270"/>
        <v>3529272</v>
      </c>
      <c r="G5816" s="119">
        <v>7137</v>
      </c>
      <c r="H5816" s="26">
        <v>0</v>
      </c>
      <c r="I5816" s="115">
        <f t="shared" si="271"/>
        <v>0</v>
      </c>
      <c r="J5816" s="117">
        <v>2021</v>
      </c>
      <c r="K5816" s="139">
        <f t="shared" si="272"/>
        <v>3529272</v>
      </c>
    </row>
    <row r="5817" spans="2:11">
      <c r="B5817" s="137" t="s">
        <v>7808</v>
      </c>
      <c r="C5817" s="43" t="s">
        <v>3512</v>
      </c>
      <c r="D5817" s="46">
        <v>180</v>
      </c>
      <c r="E5817" s="24">
        <v>16883.711111111112</v>
      </c>
      <c r="F5817" s="19">
        <f t="shared" si="270"/>
        <v>3039068</v>
      </c>
      <c r="G5817" s="119">
        <v>1755</v>
      </c>
      <c r="H5817" s="26">
        <v>0</v>
      </c>
      <c r="I5817" s="115">
        <f t="shared" si="271"/>
        <v>0</v>
      </c>
      <c r="J5817" s="117">
        <v>2021</v>
      </c>
      <c r="K5817" s="139">
        <f t="shared" si="272"/>
        <v>3039068</v>
      </c>
    </row>
    <row r="5818" spans="2:11">
      <c r="B5818" s="137" t="s">
        <v>7809</v>
      </c>
      <c r="C5818" s="43" t="s">
        <v>3512</v>
      </c>
      <c r="D5818" s="46">
        <v>200</v>
      </c>
      <c r="E5818" s="24">
        <v>16883.71</v>
      </c>
      <c r="F5818" s="19">
        <f t="shared" si="270"/>
        <v>3376742</v>
      </c>
      <c r="G5818" s="119">
        <v>1950</v>
      </c>
      <c r="H5818" s="26">
        <v>0</v>
      </c>
      <c r="I5818" s="115">
        <f t="shared" si="271"/>
        <v>0</v>
      </c>
      <c r="J5818" s="117">
        <v>2021</v>
      </c>
      <c r="K5818" s="139">
        <f t="shared" si="272"/>
        <v>3376742</v>
      </c>
    </row>
    <row r="5819" spans="2:11">
      <c r="B5819" s="137" t="s">
        <v>7810</v>
      </c>
      <c r="C5819" s="43" t="s">
        <v>3512</v>
      </c>
      <c r="D5819" s="46">
        <v>110</v>
      </c>
      <c r="E5819" s="24">
        <v>17950.209090909091</v>
      </c>
      <c r="F5819" s="19">
        <f t="shared" si="270"/>
        <v>1974523</v>
      </c>
      <c r="G5819" s="119">
        <v>2145</v>
      </c>
      <c r="H5819" s="26">
        <v>0</v>
      </c>
      <c r="I5819" s="115">
        <f t="shared" si="271"/>
        <v>0</v>
      </c>
      <c r="J5819" s="117">
        <v>2021</v>
      </c>
      <c r="K5819" s="139">
        <f t="shared" si="272"/>
        <v>1974523</v>
      </c>
    </row>
    <row r="5820" spans="2:11">
      <c r="B5820" s="137" t="s">
        <v>7811</v>
      </c>
      <c r="C5820" s="43" t="s">
        <v>2335</v>
      </c>
      <c r="D5820" s="46">
        <v>30</v>
      </c>
      <c r="E5820" s="24">
        <v>100860.86666666667</v>
      </c>
      <c r="F5820" s="19">
        <f t="shared" si="270"/>
        <v>3025826</v>
      </c>
      <c r="G5820" s="119">
        <v>585</v>
      </c>
      <c r="H5820" s="26">
        <v>0</v>
      </c>
      <c r="I5820" s="115">
        <f t="shared" si="271"/>
        <v>0</v>
      </c>
      <c r="J5820" s="117">
        <v>2021</v>
      </c>
      <c r="K5820" s="139">
        <f t="shared" si="272"/>
        <v>3025826</v>
      </c>
    </row>
    <row r="5821" spans="2:11">
      <c r="B5821" s="137" t="s">
        <v>7812</v>
      </c>
      <c r="C5821" s="43" t="s">
        <v>1512</v>
      </c>
      <c r="D5821" s="46">
        <v>260</v>
      </c>
      <c r="E5821" s="24">
        <v>4857.7</v>
      </c>
      <c r="F5821" s="19">
        <f t="shared" si="270"/>
        <v>1263002</v>
      </c>
      <c r="G5821" s="119">
        <v>5070</v>
      </c>
      <c r="H5821" s="26">
        <v>0</v>
      </c>
      <c r="I5821" s="115">
        <f t="shared" si="271"/>
        <v>0</v>
      </c>
      <c r="J5821" s="117">
        <v>2021</v>
      </c>
      <c r="K5821" s="139">
        <f t="shared" si="272"/>
        <v>1263002</v>
      </c>
    </row>
    <row r="5822" spans="2:11">
      <c r="B5822" s="137" t="s">
        <v>7813</v>
      </c>
      <c r="C5822" s="43" t="s">
        <v>1517</v>
      </c>
      <c r="D5822" s="46">
        <v>240</v>
      </c>
      <c r="E5822" s="24">
        <v>12571.779166666667</v>
      </c>
      <c r="F5822" s="19">
        <f t="shared" si="270"/>
        <v>3017227</v>
      </c>
      <c r="G5822" s="119">
        <v>2340</v>
      </c>
      <c r="H5822" s="26">
        <v>0</v>
      </c>
      <c r="I5822" s="115">
        <f t="shared" si="271"/>
        <v>0</v>
      </c>
      <c r="J5822" s="117">
        <v>2021</v>
      </c>
      <c r="K5822" s="139">
        <f t="shared" si="272"/>
        <v>3017227</v>
      </c>
    </row>
    <row r="5823" spans="2:11">
      <c r="B5823" s="137" t="s">
        <v>7814</v>
      </c>
      <c r="C5823" s="43" t="s">
        <v>3512</v>
      </c>
      <c r="D5823" s="46">
        <v>90</v>
      </c>
      <c r="E5823" s="24">
        <v>16883.711111111112</v>
      </c>
      <c r="F5823" s="19">
        <f t="shared" si="270"/>
        <v>1519534</v>
      </c>
      <c r="G5823" s="119">
        <v>877.5</v>
      </c>
      <c r="H5823" s="26">
        <v>0</v>
      </c>
      <c r="I5823" s="115">
        <f t="shared" si="271"/>
        <v>0</v>
      </c>
      <c r="J5823" s="117">
        <v>2021</v>
      </c>
      <c r="K5823" s="139">
        <f t="shared" si="272"/>
        <v>1519534</v>
      </c>
    </row>
    <row r="5824" spans="2:11">
      <c r="B5824" s="137" t="s">
        <v>7815</v>
      </c>
      <c r="C5824" s="43" t="s">
        <v>3512</v>
      </c>
      <c r="D5824" s="46">
        <v>200</v>
      </c>
      <c r="E5824" s="24">
        <v>16883.71</v>
      </c>
      <c r="F5824" s="19">
        <f t="shared" si="270"/>
        <v>3376742</v>
      </c>
      <c r="G5824" s="119">
        <v>1950</v>
      </c>
      <c r="H5824" s="26">
        <v>0</v>
      </c>
      <c r="I5824" s="115">
        <f t="shared" si="271"/>
        <v>0</v>
      </c>
      <c r="J5824" s="117">
        <v>2021</v>
      </c>
      <c r="K5824" s="139">
        <f t="shared" si="272"/>
        <v>3376742</v>
      </c>
    </row>
    <row r="5825" spans="2:11">
      <c r="B5825" s="137" t="s">
        <v>7816</v>
      </c>
      <c r="C5825" s="43" t="s">
        <v>338</v>
      </c>
      <c r="D5825" s="46">
        <v>350</v>
      </c>
      <c r="E5825" s="24">
        <v>2778.66</v>
      </c>
      <c r="F5825" s="19">
        <f t="shared" si="270"/>
        <v>972531</v>
      </c>
      <c r="G5825" s="119">
        <v>7560</v>
      </c>
      <c r="H5825" s="26">
        <v>1386.0564814814816</v>
      </c>
      <c r="I5825" s="115">
        <f t="shared" si="271"/>
        <v>10478587</v>
      </c>
      <c r="J5825" s="117">
        <v>2021</v>
      </c>
      <c r="K5825" s="139">
        <f t="shared" si="272"/>
        <v>11451118</v>
      </c>
    </row>
    <row r="5826" spans="2:11">
      <c r="B5826" s="137" t="s">
        <v>4183</v>
      </c>
      <c r="C5826" s="43" t="s">
        <v>3512</v>
      </c>
      <c r="D5826" s="46">
        <v>110</v>
      </c>
      <c r="E5826" s="24">
        <v>24525.272727272728</v>
      </c>
      <c r="F5826" s="19">
        <f t="shared" si="270"/>
        <v>2697780</v>
      </c>
      <c r="G5826" s="119">
        <v>10065</v>
      </c>
      <c r="H5826" s="26">
        <v>391.13700943864876</v>
      </c>
      <c r="I5826" s="115">
        <f t="shared" si="271"/>
        <v>3936794</v>
      </c>
      <c r="J5826" s="117">
        <v>2021</v>
      </c>
      <c r="K5826" s="139">
        <f t="shared" si="272"/>
        <v>6634574</v>
      </c>
    </row>
    <row r="5827" spans="2:11">
      <c r="B5827" s="137" t="s">
        <v>7817</v>
      </c>
      <c r="C5827" s="43" t="s">
        <v>1617</v>
      </c>
      <c r="D5827" s="46">
        <v>70</v>
      </c>
      <c r="E5827" s="24">
        <v>5910.1571428571433</v>
      </c>
      <c r="F5827" s="19">
        <f t="shared" si="270"/>
        <v>413711.00000000006</v>
      </c>
      <c r="G5827" s="119">
        <v>1267</v>
      </c>
      <c r="H5827" s="26">
        <v>0</v>
      </c>
      <c r="I5827" s="115">
        <f t="shared" si="271"/>
        <v>0</v>
      </c>
      <c r="J5827" s="117">
        <v>2021</v>
      </c>
      <c r="K5827" s="139">
        <f t="shared" si="272"/>
        <v>413711</v>
      </c>
    </row>
    <row r="5828" spans="2:11">
      <c r="B5828" s="137" t="s">
        <v>7818</v>
      </c>
      <c r="C5828" s="43" t="s">
        <v>2723</v>
      </c>
      <c r="D5828" s="46">
        <v>270</v>
      </c>
      <c r="E5828" s="24">
        <v>2719.6703703703702</v>
      </c>
      <c r="F5828" s="19">
        <f t="shared" si="270"/>
        <v>734311</v>
      </c>
      <c r="G5828" s="119">
        <v>2632.5</v>
      </c>
      <c r="H5828" s="26">
        <v>0</v>
      </c>
      <c r="I5828" s="115">
        <f t="shared" si="271"/>
        <v>0</v>
      </c>
      <c r="J5828" s="117">
        <v>2021</v>
      </c>
      <c r="K5828" s="139">
        <f t="shared" si="272"/>
        <v>734311</v>
      </c>
    </row>
    <row r="5829" spans="2:11">
      <c r="B5829" s="137" t="s">
        <v>7819</v>
      </c>
      <c r="C5829" s="43" t="s">
        <v>1617</v>
      </c>
      <c r="D5829" s="46">
        <v>100</v>
      </c>
      <c r="E5829" s="24">
        <v>11143.84</v>
      </c>
      <c r="F5829" s="19">
        <f t="shared" si="270"/>
        <v>1114384</v>
      </c>
      <c r="G5829" s="119">
        <v>1810</v>
      </c>
      <c r="H5829" s="26">
        <v>0</v>
      </c>
      <c r="I5829" s="115">
        <f t="shared" si="271"/>
        <v>0</v>
      </c>
      <c r="J5829" s="117">
        <v>2021</v>
      </c>
      <c r="K5829" s="139">
        <f t="shared" si="272"/>
        <v>1114384</v>
      </c>
    </row>
    <row r="5830" spans="2:11">
      <c r="B5830" s="137" t="s">
        <v>7820</v>
      </c>
      <c r="C5830" s="43" t="s">
        <v>1614</v>
      </c>
      <c r="D5830" s="46">
        <v>210</v>
      </c>
      <c r="E5830" s="24">
        <v>16194.957142857143</v>
      </c>
      <c r="F5830" s="19">
        <f t="shared" si="270"/>
        <v>3400941</v>
      </c>
      <c r="G5830" s="119">
        <v>2047.5</v>
      </c>
      <c r="H5830" s="26">
        <v>0</v>
      </c>
      <c r="I5830" s="115">
        <f t="shared" si="271"/>
        <v>0</v>
      </c>
      <c r="J5830" s="117">
        <v>2021</v>
      </c>
      <c r="K5830" s="139">
        <f t="shared" si="272"/>
        <v>3400941</v>
      </c>
    </row>
    <row r="5831" spans="2:11">
      <c r="B5831" s="137" t="s">
        <v>7821</v>
      </c>
      <c r="C5831" s="43" t="s">
        <v>2723</v>
      </c>
      <c r="D5831" s="46">
        <v>270</v>
      </c>
      <c r="E5831" s="24">
        <v>2719.6703703703702</v>
      </c>
      <c r="F5831" s="19">
        <f t="shared" si="270"/>
        <v>734311</v>
      </c>
      <c r="G5831" s="119">
        <v>2632.5</v>
      </c>
      <c r="H5831" s="26">
        <v>0</v>
      </c>
      <c r="I5831" s="115">
        <f t="shared" si="271"/>
        <v>0</v>
      </c>
      <c r="J5831" s="117">
        <v>2021</v>
      </c>
      <c r="K5831" s="139">
        <f t="shared" si="272"/>
        <v>734311</v>
      </c>
    </row>
    <row r="5832" spans="2:11">
      <c r="B5832" s="137" t="s">
        <v>7822</v>
      </c>
      <c r="C5832" s="43" t="s">
        <v>1617</v>
      </c>
      <c r="D5832" s="46">
        <v>130</v>
      </c>
      <c r="E5832" s="24">
        <v>26360.83846153846</v>
      </c>
      <c r="F5832" s="19">
        <f t="shared" si="270"/>
        <v>3426909</v>
      </c>
      <c r="G5832" s="119">
        <v>2353</v>
      </c>
      <c r="H5832" s="26">
        <v>0</v>
      </c>
      <c r="I5832" s="115">
        <f t="shared" si="271"/>
        <v>0</v>
      </c>
      <c r="J5832" s="117">
        <v>2021</v>
      </c>
      <c r="K5832" s="139">
        <f t="shared" si="272"/>
        <v>3426909</v>
      </c>
    </row>
    <row r="5833" spans="2:11">
      <c r="B5833" s="137" t="s">
        <v>7823</v>
      </c>
      <c r="C5833" s="43" t="s">
        <v>1617</v>
      </c>
      <c r="D5833" s="46">
        <v>140</v>
      </c>
      <c r="E5833" s="24">
        <v>47338.114285714284</v>
      </c>
      <c r="F5833" s="19">
        <f t="shared" si="270"/>
        <v>6627336</v>
      </c>
      <c r="G5833" s="119">
        <v>2534</v>
      </c>
      <c r="H5833" s="26">
        <v>1952.4917127071824</v>
      </c>
      <c r="I5833" s="115">
        <f t="shared" si="271"/>
        <v>4947614</v>
      </c>
      <c r="J5833" s="117">
        <v>2021</v>
      </c>
      <c r="K5833" s="139">
        <f t="shared" si="272"/>
        <v>11574950</v>
      </c>
    </row>
    <row r="5834" spans="2:11">
      <c r="B5834" s="137" t="s">
        <v>7824</v>
      </c>
      <c r="C5834" s="43" t="s">
        <v>1617</v>
      </c>
      <c r="D5834" s="46">
        <v>70</v>
      </c>
      <c r="E5834" s="24">
        <v>20940.185714285715</v>
      </c>
      <c r="F5834" s="19">
        <f t="shared" si="270"/>
        <v>1465813</v>
      </c>
      <c r="G5834" s="119">
        <v>1267</v>
      </c>
      <c r="H5834" s="26">
        <v>0</v>
      </c>
      <c r="I5834" s="115">
        <f t="shared" si="271"/>
        <v>0</v>
      </c>
      <c r="J5834" s="117">
        <v>2021</v>
      </c>
      <c r="K5834" s="139">
        <f t="shared" si="272"/>
        <v>1465813</v>
      </c>
    </row>
    <row r="5835" spans="2:11">
      <c r="B5835" s="137" t="s">
        <v>7825</v>
      </c>
      <c r="C5835" s="43" t="s">
        <v>1437</v>
      </c>
      <c r="D5835" s="46">
        <v>100</v>
      </c>
      <c r="E5835" s="24">
        <v>5662.33</v>
      </c>
      <c r="F5835" s="19">
        <f t="shared" si="270"/>
        <v>566233</v>
      </c>
      <c r="G5835" s="119">
        <v>975</v>
      </c>
      <c r="H5835" s="26">
        <v>0</v>
      </c>
      <c r="I5835" s="115">
        <f t="shared" si="271"/>
        <v>0</v>
      </c>
      <c r="J5835" s="117">
        <v>2021</v>
      </c>
      <c r="K5835" s="139">
        <f t="shared" si="272"/>
        <v>566233</v>
      </c>
    </row>
    <row r="5836" spans="2:11">
      <c r="B5836" s="137" t="s">
        <v>7826</v>
      </c>
      <c r="C5836" s="43" t="s">
        <v>1617</v>
      </c>
      <c r="D5836" s="46">
        <v>100</v>
      </c>
      <c r="E5836" s="24">
        <v>11143.84</v>
      </c>
      <c r="F5836" s="19">
        <f t="shared" ref="F5836:F5899" si="273">IFERROR(D5836*E5836,0)</f>
        <v>1114384</v>
      </c>
      <c r="G5836" s="119">
        <v>1810</v>
      </c>
      <c r="H5836" s="26">
        <v>0</v>
      </c>
      <c r="I5836" s="115">
        <f t="shared" ref="I5836:I5899" si="274">IFERROR(G5836*H5836,"")</f>
        <v>0</v>
      </c>
      <c r="J5836" s="117">
        <v>2021</v>
      </c>
      <c r="K5836" s="139">
        <f t="shared" ref="K5836:K5899" si="275">IFERROR(ROUND((F5836+I5836),0),0)</f>
        <v>1114384</v>
      </c>
    </row>
    <row r="5837" spans="2:11">
      <c r="B5837" s="137" t="s">
        <v>7827</v>
      </c>
      <c r="C5837" s="43" t="s">
        <v>1509</v>
      </c>
      <c r="D5837" s="46">
        <v>70</v>
      </c>
      <c r="E5837" s="24">
        <v>7728.1142857142859</v>
      </c>
      <c r="F5837" s="19">
        <f t="shared" si="273"/>
        <v>540968</v>
      </c>
      <c r="G5837" s="119">
        <v>1365</v>
      </c>
      <c r="H5837" s="26">
        <v>1287.6454212454212</v>
      </c>
      <c r="I5837" s="115">
        <f t="shared" si="274"/>
        <v>1757636</v>
      </c>
      <c r="J5837" s="117">
        <v>2021</v>
      </c>
      <c r="K5837" s="139">
        <f t="shared" si="275"/>
        <v>2298604</v>
      </c>
    </row>
    <row r="5838" spans="2:11">
      <c r="B5838" s="137" t="s">
        <v>7828</v>
      </c>
      <c r="C5838" s="43" t="s">
        <v>1509</v>
      </c>
      <c r="D5838" s="46">
        <v>190</v>
      </c>
      <c r="E5838" s="24">
        <v>11390.752631578947</v>
      </c>
      <c r="F5838" s="19">
        <f t="shared" si="273"/>
        <v>2164243</v>
      </c>
      <c r="G5838" s="119">
        <v>1852.5</v>
      </c>
      <c r="H5838" s="26">
        <v>1185.1789473684209</v>
      </c>
      <c r="I5838" s="115">
        <f t="shared" si="274"/>
        <v>2195544</v>
      </c>
      <c r="J5838" s="117">
        <v>2021</v>
      </c>
      <c r="K5838" s="139">
        <f t="shared" si="275"/>
        <v>4359787</v>
      </c>
    </row>
    <row r="5839" spans="2:11">
      <c r="B5839" s="137" t="s">
        <v>7829</v>
      </c>
      <c r="C5839" s="43" t="s">
        <v>1512</v>
      </c>
      <c r="D5839" s="46">
        <v>110</v>
      </c>
      <c r="E5839" s="24">
        <v>15022.90909090909</v>
      </c>
      <c r="F5839" s="19">
        <f t="shared" si="273"/>
        <v>1652520</v>
      </c>
      <c r="G5839" s="119">
        <v>1072.5</v>
      </c>
      <c r="H5839" s="26">
        <v>2185.476923076923</v>
      </c>
      <c r="I5839" s="115">
        <f t="shared" si="274"/>
        <v>2343924</v>
      </c>
      <c r="J5839" s="117">
        <v>2021</v>
      </c>
      <c r="K5839" s="139">
        <f t="shared" si="275"/>
        <v>3996444</v>
      </c>
    </row>
    <row r="5840" spans="2:11">
      <c r="B5840" s="137" t="s">
        <v>7830</v>
      </c>
      <c r="C5840" s="43" t="s">
        <v>1512</v>
      </c>
      <c r="D5840" s="46">
        <v>230</v>
      </c>
      <c r="E5840" s="24">
        <v>10066.604347826087</v>
      </c>
      <c r="F5840" s="19">
        <f t="shared" si="273"/>
        <v>2315319</v>
      </c>
      <c r="G5840" s="119">
        <v>2242.5</v>
      </c>
      <c r="H5840" s="26">
        <v>314.27290969899667</v>
      </c>
      <c r="I5840" s="115">
        <f t="shared" si="274"/>
        <v>704757</v>
      </c>
      <c r="J5840" s="117">
        <v>2021</v>
      </c>
      <c r="K5840" s="139">
        <f t="shared" si="275"/>
        <v>3020076</v>
      </c>
    </row>
    <row r="5841" spans="2:11">
      <c r="B5841" s="137" t="s">
        <v>7831</v>
      </c>
      <c r="C5841" s="43" t="s">
        <v>1509</v>
      </c>
      <c r="D5841" s="46">
        <v>70</v>
      </c>
      <c r="E5841" s="24">
        <v>7728.1142857142859</v>
      </c>
      <c r="F5841" s="19">
        <f t="shared" si="273"/>
        <v>540968</v>
      </c>
      <c r="G5841" s="119">
        <v>682.5</v>
      </c>
      <c r="H5841" s="26">
        <v>2575.2908424908424</v>
      </c>
      <c r="I5841" s="115">
        <f t="shared" si="274"/>
        <v>1757636</v>
      </c>
      <c r="J5841" s="117">
        <v>2021</v>
      </c>
      <c r="K5841" s="139">
        <f t="shared" si="275"/>
        <v>2298604</v>
      </c>
    </row>
    <row r="5842" spans="2:11">
      <c r="B5842" s="137" t="s">
        <v>7832</v>
      </c>
      <c r="C5842" s="43" t="s">
        <v>1517</v>
      </c>
      <c r="D5842" s="46">
        <v>130</v>
      </c>
      <c r="E5842" s="24">
        <v>27749.761538461538</v>
      </c>
      <c r="F5842" s="19">
        <f t="shared" si="273"/>
        <v>3607469</v>
      </c>
      <c r="G5842" s="119">
        <v>1267.5</v>
      </c>
      <c r="H5842" s="26">
        <v>1371.7349112426036</v>
      </c>
      <c r="I5842" s="115">
        <f t="shared" si="274"/>
        <v>1738674</v>
      </c>
      <c r="J5842" s="117">
        <v>2021</v>
      </c>
      <c r="K5842" s="139">
        <f t="shared" si="275"/>
        <v>5346143</v>
      </c>
    </row>
    <row r="5843" spans="2:11">
      <c r="B5843" s="137" t="s">
        <v>7833</v>
      </c>
      <c r="C5843" s="43" t="s">
        <v>1522</v>
      </c>
      <c r="D5843" s="46">
        <v>300</v>
      </c>
      <c r="E5843" s="24">
        <v>12505.476666666667</v>
      </c>
      <c r="F5843" s="19">
        <f t="shared" si="273"/>
        <v>3751643</v>
      </c>
      <c r="G5843" s="119">
        <v>2925</v>
      </c>
      <c r="H5843" s="26">
        <v>1324.0167521367521</v>
      </c>
      <c r="I5843" s="115">
        <f t="shared" si="274"/>
        <v>3872749</v>
      </c>
      <c r="J5843" s="117">
        <v>2021</v>
      </c>
      <c r="K5843" s="139">
        <f t="shared" si="275"/>
        <v>7624392</v>
      </c>
    </row>
    <row r="5844" spans="2:11">
      <c r="B5844" s="137" t="s">
        <v>7834</v>
      </c>
      <c r="C5844" s="43" t="s">
        <v>1533</v>
      </c>
      <c r="D5844" s="46">
        <v>160</v>
      </c>
      <c r="E5844" s="24">
        <v>5539.3625000000002</v>
      </c>
      <c r="F5844" s="19">
        <f t="shared" si="273"/>
        <v>886298</v>
      </c>
      <c r="G5844" s="119">
        <v>3120</v>
      </c>
      <c r="H5844" s="26">
        <v>236.14070512820513</v>
      </c>
      <c r="I5844" s="115">
        <f t="shared" si="274"/>
        <v>736759</v>
      </c>
      <c r="J5844" s="117">
        <v>2021</v>
      </c>
      <c r="K5844" s="139">
        <f t="shared" si="275"/>
        <v>1623057</v>
      </c>
    </row>
    <row r="5845" spans="2:11">
      <c r="B5845" s="137" t="s">
        <v>7835</v>
      </c>
      <c r="C5845" s="43" t="s">
        <v>1514</v>
      </c>
      <c r="D5845" s="46">
        <v>320</v>
      </c>
      <c r="E5845" s="24">
        <v>6463.9562500000002</v>
      </c>
      <c r="F5845" s="19">
        <f t="shared" si="273"/>
        <v>2068466</v>
      </c>
      <c r="G5845" s="119">
        <v>3120</v>
      </c>
      <c r="H5845" s="26">
        <v>901.60769230769233</v>
      </c>
      <c r="I5845" s="115">
        <f t="shared" si="274"/>
        <v>2813016</v>
      </c>
      <c r="J5845" s="117">
        <v>2021</v>
      </c>
      <c r="K5845" s="139">
        <f t="shared" si="275"/>
        <v>4881482</v>
      </c>
    </row>
    <row r="5846" spans="2:11">
      <c r="B5846" s="137" t="s">
        <v>7836</v>
      </c>
      <c r="C5846" s="43" t="s">
        <v>3512</v>
      </c>
      <c r="D5846" s="46">
        <v>180</v>
      </c>
      <c r="E5846" s="24">
        <v>16883.711111111112</v>
      </c>
      <c r="F5846" s="19">
        <f t="shared" si="273"/>
        <v>3039068</v>
      </c>
      <c r="G5846" s="119">
        <v>1755</v>
      </c>
      <c r="H5846" s="26">
        <v>0</v>
      </c>
      <c r="I5846" s="115">
        <f t="shared" si="274"/>
        <v>0</v>
      </c>
      <c r="J5846" s="117">
        <v>2021</v>
      </c>
      <c r="K5846" s="139">
        <f t="shared" si="275"/>
        <v>3039068</v>
      </c>
    </row>
    <row r="5847" spans="2:11">
      <c r="B5847" s="137" t="s">
        <v>7837</v>
      </c>
      <c r="C5847" s="43" t="s">
        <v>1514</v>
      </c>
      <c r="D5847" s="46">
        <v>320</v>
      </c>
      <c r="E5847" s="24">
        <v>6463.9562500000002</v>
      </c>
      <c r="F5847" s="19">
        <f t="shared" si="273"/>
        <v>2068466</v>
      </c>
      <c r="G5847" s="119">
        <v>3120</v>
      </c>
      <c r="H5847" s="26">
        <v>901.60769230769233</v>
      </c>
      <c r="I5847" s="115">
        <f t="shared" si="274"/>
        <v>2813016</v>
      </c>
      <c r="J5847" s="117">
        <v>2021</v>
      </c>
      <c r="K5847" s="139">
        <f t="shared" si="275"/>
        <v>4881482</v>
      </c>
    </row>
    <row r="5848" spans="2:11">
      <c r="B5848" s="137" t="s">
        <v>7838</v>
      </c>
      <c r="C5848" s="43" t="s">
        <v>1514</v>
      </c>
      <c r="D5848" s="46">
        <v>80</v>
      </c>
      <c r="E5848" s="24">
        <v>42269.9</v>
      </c>
      <c r="F5848" s="19">
        <f t="shared" si="273"/>
        <v>3381592</v>
      </c>
      <c r="G5848" s="119">
        <v>780</v>
      </c>
      <c r="H5848" s="26">
        <v>3643.4705128205128</v>
      </c>
      <c r="I5848" s="115">
        <f t="shared" si="274"/>
        <v>2841907</v>
      </c>
      <c r="J5848" s="117">
        <v>2021</v>
      </c>
      <c r="K5848" s="139">
        <f t="shared" si="275"/>
        <v>6223499</v>
      </c>
    </row>
    <row r="5849" spans="2:11">
      <c r="B5849" s="137" t="s">
        <v>7839</v>
      </c>
      <c r="C5849" s="43" t="s">
        <v>1512</v>
      </c>
      <c r="D5849" s="46">
        <v>190</v>
      </c>
      <c r="E5849" s="24">
        <v>10513.063157894738</v>
      </c>
      <c r="F5849" s="19">
        <f t="shared" si="273"/>
        <v>1997482.0000000002</v>
      </c>
      <c r="G5849" s="119">
        <v>3705</v>
      </c>
      <c r="H5849" s="26">
        <v>0</v>
      </c>
      <c r="I5849" s="115">
        <f t="shared" si="274"/>
        <v>0</v>
      </c>
      <c r="J5849" s="117">
        <v>2021</v>
      </c>
      <c r="K5849" s="139">
        <f t="shared" si="275"/>
        <v>1997482</v>
      </c>
    </row>
    <row r="5850" spans="2:11">
      <c r="B5850" s="137" t="s">
        <v>7840</v>
      </c>
      <c r="C5850" s="43" t="s">
        <v>1512</v>
      </c>
      <c r="D5850" s="46">
        <v>260</v>
      </c>
      <c r="E5850" s="24">
        <v>4857.7</v>
      </c>
      <c r="F5850" s="19">
        <f t="shared" si="273"/>
        <v>1263002</v>
      </c>
      <c r="G5850" s="119">
        <v>5070</v>
      </c>
      <c r="H5850" s="26">
        <v>0</v>
      </c>
      <c r="I5850" s="115">
        <f t="shared" si="274"/>
        <v>0</v>
      </c>
      <c r="J5850" s="117">
        <v>2021</v>
      </c>
      <c r="K5850" s="139">
        <f t="shared" si="275"/>
        <v>1263002</v>
      </c>
    </row>
    <row r="5851" spans="2:11">
      <c r="B5851" s="137" t="s">
        <v>7841</v>
      </c>
      <c r="C5851" s="43" t="s">
        <v>1512</v>
      </c>
      <c r="D5851" s="46">
        <v>360</v>
      </c>
      <c r="E5851" s="24">
        <v>11320.327777777778</v>
      </c>
      <c r="F5851" s="19">
        <f t="shared" si="273"/>
        <v>4075318.0000000005</v>
      </c>
      <c r="G5851" s="119">
        <v>3510</v>
      </c>
      <c r="H5851" s="26">
        <v>1590.5495726495726</v>
      </c>
      <c r="I5851" s="115">
        <f t="shared" si="274"/>
        <v>5582829</v>
      </c>
      <c r="J5851" s="117">
        <v>2021</v>
      </c>
      <c r="K5851" s="139">
        <f t="shared" si="275"/>
        <v>9658147</v>
      </c>
    </row>
    <row r="5852" spans="2:11">
      <c r="B5852" s="137" t="s">
        <v>7842</v>
      </c>
      <c r="C5852" s="43" t="s">
        <v>1514</v>
      </c>
      <c r="D5852" s="46">
        <v>280</v>
      </c>
      <c r="E5852" s="24">
        <v>10796.896428571428</v>
      </c>
      <c r="F5852" s="19">
        <f t="shared" si="273"/>
        <v>3023131</v>
      </c>
      <c r="G5852" s="119">
        <v>2730</v>
      </c>
      <c r="H5852" s="26">
        <v>2222.3820512820512</v>
      </c>
      <c r="I5852" s="115">
        <f t="shared" si="274"/>
        <v>6067103</v>
      </c>
      <c r="J5852" s="117">
        <v>2021</v>
      </c>
      <c r="K5852" s="139">
        <f t="shared" si="275"/>
        <v>9090234</v>
      </c>
    </row>
    <row r="5853" spans="2:11">
      <c r="B5853" s="137" t="s">
        <v>7843</v>
      </c>
      <c r="C5853" s="43" t="s">
        <v>1514</v>
      </c>
      <c r="D5853" s="46">
        <v>80</v>
      </c>
      <c r="E5853" s="24">
        <v>42269.9</v>
      </c>
      <c r="F5853" s="19">
        <f t="shared" si="273"/>
        <v>3381592</v>
      </c>
      <c r="G5853" s="119">
        <v>780</v>
      </c>
      <c r="H5853" s="26">
        <v>3643.4705128205128</v>
      </c>
      <c r="I5853" s="115">
        <f t="shared" si="274"/>
        <v>2841907</v>
      </c>
      <c r="J5853" s="117">
        <v>2021</v>
      </c>
      <c r="K5853" s="139">
        <f t="shared" si="275"/>
        <v>6223499</v>
      </c>
    </row>
    <row r="5854" spans="2:11">
      <c r="B5854" s="137" t="s">
        <v>7844</v>
      </c>
      <c r="C5854" s="43" t="s">
        <v>1509</v>
      </c>
      <c r="D5854" s="46">
        <v>190</v>
      </c>
      <c r="E5854" s="24">
        <v>11390.752631578947</v>
      </c>
      <c r="F5854" s="19">
        <f t="shared" si="273"/>
        <v>2164243</v>
      </c>
      <c r="G5854" s="119">
        <v>1852.5</v>
      </c>
      <c r="H5854" s="26">
        <v>1185.1789473684209</v>
      </c>
      <c r="I5854" s="115">
        <f t="shared" si="274"/>
        <v>2195544</v>
      </c>
      <c r="J5854" s="117">
        <v>2021</v>
      </c>
      <c r="K5854" s="139">
        <f t="shared" si="275"/>
        <v>4359787</v>
      </c>
    </row>
    <row r="5855" spans="2:11">
      <c r="B5855" s="137" t="s">
        <v>7845</v>
      </c>
      <c r="C5855" s="43" t="s">
        <v>1509</v>
      </c>
      <c r="D5855" s="46">
        <v>130</v>
      </c>
      <c r="E5855" s="24">
        <v>24048.3</v>
      </c>
      <c r="F5855" s="19">
        <f t="shared" si="273"/>
        <v>3126279</v>
      </c>
      <c r="G5855" s="119">
        <v>1267.5</v>
      </c>
      <c r="H5855" s="26">
        <v>1976.4749506903354</v>
      </c>
      <c r="I5855" s="115">
        <f t="shared" si="274"/>
        <v>2505182</v>
      </c>
      <c r="J5855" s="117">
        <v>2021</v>
      </c>
      <c r="K5855" s="139">
        <f t="shared" si="275"/>
        <v>5631461</v>
      </c>
    </row>
    <row r="5856" spans="2:11">
      <c r="B5856" s="137" t="s">
        <v>7846</v>
      </c>
      <c r="C5856" s="43" t="s">
        <v>1509</v>
      </c>
      <c r="D5856" s="46">
        <v>130</v>
      </c>
      <c r="E5856" s="24">
        <v>24048.3</v>
      </c>
      <c r="F5856" s="19">
        <f t="shared" si="273"/>
        <v>3126279</v>
      </c>
      <c r="G5856" s="119">
        <v>1267.5</v>
      </c>
      <c r="H5856" s="26">
        <v>1976.4749506903354</v>
      </c>
      <c r="I5856" s="115">
        <f t="shared" si="274"/>
        <v>2505182</v>
      </c>
      <c r="J5856" s="117">
        <v>2021</v>
      </c>
      <c r="K5856" s="139">
        <f t="shared" si="275"/>
        <v>5631461</v>
      </c>
    </row>
    <row r="5857" spans="2:11">
      <c r="B5857" s="137" t="s">
        <v>7847</v>
      </c>
      <c r="C5857" s="43" t="s">
        <v>2724</v>
      </c>
      <c r="D5857" s="46">
        <v>170</v>
      </c>
      <c r="E5857" s="24">
        <v>8706.1176470588234</v>
      </c>
      <c r="F5857" s="19">
        <f t="shared" si="273"/>
        <v>1480040</v>
      </c>
      <c r="G5857" s="119">
        <v>1657.5</v>
      </c>
      <c r="H5857" s="26">
        <v>1432.3378582202113</v>
      </c>
      <c r="I5857" s="115">
        <f t="shared" si="274"/>
        <v>2374100</v>
      </c>
      <c r="J5857" s="117">
        <v>2021</v>
      </c>
      <c r="K5857" s="139">
        <f t="shared" si="275"/>
        <v>3854140</v>
      </c>
    </row>
    <row r="5858" spans="2:11">
      <c r="B5858" s="137" t="s">
        <v>7848</v>
      </c>
      <c r="C5858" s="43" t="s">
        <v>1509</v>
      </c>
      <c r="D5858" s="46">
        <v>120</v>
      </c>
      <c r="E5858" s="24">
        <v>22962.716666666667</v>
      </c>
      <c r="F5858" s="19">
        <f t="shared" si="273"/>
        <v>2755526</v>
      </c>
      <c r="G5858" s="119">
        <v>1170</v>
      </c>
      <c r="H5858" s="26">
        <v>2361.2769230769231</v>
      </c>
      <c r="I5858" s="115">
        <f t="shared" si="274"/>
        <v>2762694</v>
      </c>
      <c r="J5858" s="117">
        <v>2021</v>
      </c>
      <c r="K5858" s="139">
        <f t="shared" si="275"/>
        <v>5518220</v>
      </c>
    </row>
    <row r="5859" spans="2:11">
      <c r="B5859" s="137" t="s">
        <v>7849</v>
      </c>
      <c r="C5859" s="43" t="s">
        <v>2724</v>
      </c>
      <c r="D5859" s="46">
        <v>170</v>
      </c>
      <c r="E5859" s="24">
        <v>8706.1176470588234</v>
      </c>
      <c r="F5859" s="19">
        <f t="shared" si="273"/>
        <v>1480040</v>
      </c>
      <c r="G5859" s="119">
        <v>1657.5</v>
      </c>
      <c r="H5859" s="26">
        <v>1432.3378582202113</v>
      </c>
      <c r="I5859" s="115">
        <f t="shared" si="274"/>
        <v>2374100</v>
      </c>
      <c r="J5859" s="117">
        <v>2021</v>
      </c>
      <c r="K5859" s="139">
        <f t="shared" si="275"/>
        <v>3854140</v>
      </c>
    </row>
    <row r="5860" spans="2:11">
      <c r="B5860" s="137" t="s">
        <v>7850</v>
      </c>
      <c r="C5860" s="43" t="s">
        <v>2724</v>
      </c>
      <c r="D5860" s="46">
        <v>210</v>
      </c>
      <c r="E5860" s="24">
        <v>10516.661904761904</v>
      </c>
      <c r="F5860" s="19">
        <f t="shared" si="273"/>
        <v>2208499</v>
      </c>
      <c r="G5860" s="119">
        <v>2047.5</v>
      </c>
      <c r="H5860" s="26">
        <v>2163.0627594627595</v>
      </c>
      <c r="I5860" s="115">
        <f t="shared" si="274"/>
        <v>4428871</v>
      </c>
      <c r="J5860" s="117">
        <v>2021</v>
      </c>
      <c r="K5860" s="139">
        <f t="shared" si="275"/>
        <v>6637370</v>
      </c>
    </row>
    <row r="5861" spans="2:11">
      <c r="B5861" s="137" t="s">
        <v>7851</v>
      </c>
      <c r="C5861" s="43" t="s">
        <v>3512</v>
      </c>
      <c r="D5861" s="46">
        <v>160</v>
      </c>
      <c r="E5861" s="24">
        <v>16883.712500000001</v>
      </c>
      <c r="F5861" s="19">
        <f t="shared" si="273"/>
        <v>2701394</v>
      </c>
      <c r="G5861" s="119">
        <v>1560</v>
      </c>
      <c r="H5861" s="26">
        <v>0</v>
      </c>
      <c r="I5861" s="115">
        <f t="shared" si="274"/>
        <v>0</v>
      </c>
      <c r="J5861" s="117">
        <v>2021</v>
      </c>
      <c r="K5861" s="139">
        <f t="shared" si="275"/>
        <v>2701394</v>
      </c>
    </row>
    <row r="5862" spans="2:11">
      <c r="B5862" s="137" t="s">
        <v>7852</v>
      </c>
      <c r="C5862" s="43" t="s">
        <v>1442</v>
      </c>
      <c r="D5862" s="46">
        <v>170</v>
      </c>
      <c r="E5862" s="24">
        <v>18292.447058823531</v>
      </c>
      <c r="F5862" s="19">
        <f t="shared" si="273"/>
        <v>3109716.0000000005</v>
      </c>
      <c r="G5862" s="119">
        <v>1657.5</v>
      </c>
      <c r="H5862" s="26">
        <v>1826.3909502262443</v>
      </c>
      <c r="I5862" s="115">
        <f t="shared" si="274"/>
        <v>3027243</v>
      </c>
      <c r="J5862" s="117">
        <v>2021</v>
      </c>
      <c r="K5862" s="139">
        <f t="shared" si="275"/>
        <v>6136959</v>
      </c>
    </row>
    <row r="5863" spans="2:11">
      <c r="B5863" s="137" t="s">
        <v>7853</v>
      </c>
      <c r="C5863" s="43" t="s">
        <v>2724</v>
      </c>
      <c r="D5863" s="46">
        <v>210</v>
      </c>
      <c r="E5863" s="24">
        <v>10516.661904761904</v>
      </c>
      <c r="F5863" s="19">
        <f t="shared" si="273"/>
        <v>2208499</v>
      </c>
      <c r="G5863" s="119">
        <v>2047.5</v>
      </c>
      <c r="H5863" s="26">
        <v>2163.0627594627595</v>
      </c>
      <c r="I5863" s="115">
        <f t="shared" si="274"/>
        <v>4428871</v>
      </c>
      <c r="J5863" s="117">
        <v>2021</v>
      </c>
      <c r="K5863" s="139">
        <f t="shared" si="275"/>
        <v>6637370</v>
      </c>
    </row>
    <row r="5864" spans="2:11">
      <c r="B5864" s="137" t="s">
        <v>7854</v>
      </c>
      <c r="C5864" s="43" t="s">
        <v>1442</v>
      </c>
      <c r="D5864" s="46">
        <v>260</v>
      </c>
      <c r="E5864" s="24">
        <v>8894.3923076923074</v>
      </c>
      <c r="F5864" s="19">
        <f t="shared" si="273"/>
        <v>2312542</v>
      </c>
      <c r="G5864" s="119">
        <v>2535</v>
      </c>
      <c r="H5864" s="26">
        <v>1591.6153846153845</v>
      </c>
      <c r="I5864" s="115">
        <f t="shared" si="274"/>
        <v>4034745</v>
      </c>
      <c r="J5864" s="117">
        <v>2021</v>
      </c>
      <c r="K5864" s="139">
        <f t="shared" si="275"/>
        <v>6347287</v>
      </c>
    </row>
    <row r="5865" spans="2:11">
      <c r="B5865" s="137" t="s">
        <v>7855</v>
      </c>
      <c r="C5865" s="43" t="s">
        <v>1435</v>
      </c>
      <c r="D5865" s="46">
        <v>120</v>
      </c>
      <c r="E5865" s="24">
        <v>7067.2250000000004</v>
      </c>
      <c r="F5865" s="19">
        <f t="shared" si="273"/>
        <v>848067</v>
      </c>
      <c r="G5865" s="119">
        <v>2172</v>
      </c>
      <c r="H5865" s="26">
        <v>1333.2067219152855</v>
      </c>
      <c r="I5865" s="115">
        <f t="shared" si="274"/>
        <v>2895725</v>
      </c>
      <c r="J5865" s="117">
        <v>2021</v>
      </c>
      <c r="K5865" s="139">
        <f t="shared" si="275"/>
        <v>3743792</v>
      </c>
    </row>
    <row r="5866" spans="2:11">
      <c r="B5866" s="137" t="s">
        <v>7856</v>
      </c>
      <c r="C5866" s="43" t="s">
        <v>1617</v>
      </c>
      <c r="D5866" s="46">
        <v>140</v>
      </c>
      <c r="E5866" s="24">
        <v>47338.114285714284</v>
      </c>
      <c r="F5866" s="19">
        <f t="shared" si="273"/>
        <v>6627336</v>
      </c>
      <c r="G5866" s="119">
        <v>2534</v>
      </c>
      <c r="H5866" s="26">
        <v>1952.4917127071824</v>
      </c>
      <c r="I5866" s="115">
        <f t="shared" si="274"/>
        <v>4947614</v>
      </c>
      <c r="J5866" s="117">
        <v>2021</v>
      </c>
      <c r="K5866" s="139">
        <f t="shared" si="275"/>
        <v>11574950</v>
      </c>
    </row>
    <row r="5867" spans="2:11">
      <c r="B5867" s="137" t="s">
        <v>7857</v>
      </c>
      <c r="C5867" s="43" t="s">
        <v>1509</v>
      </c>
      <c r="D5867" s="46">
        <v>110</v>
      </c>
      <c r="E5867" s="24">
        <v>17042.099999999999</v>
      </c>
      <c r="F5867" s="19">
        <f t="shared" si="273"/>
        <v>1874630.9999999998</v>
      </c>
      <c r="G5867" s="119">
        <v>1072.5</v>
      </c>
      <c r="H5867" s="26">
        <v>1806.5156177156177</v>
      </c>
      <c r="I5867" s="115">
        <f t="shared" si="274"/>
        <v>1937488</v>
      </c>
      <c r="J5867" s="117">
        <v>2021</v>
      </c>
      <c r="K5867" s="139">
        <f t="shared" si="275"/>
        <v>3812119</v>
      </c>
    </row>
    <row r="5868" spans="2:11">
      <c r="B5868" s="137" t="s">
        <v>7858</v>
      </c>
      <c r="C5868" s="43" t="s">
        <v>1509</v>
      </c>
      <c r="D5868" s="46">
        <v>120</v>
      </c>
      <c r="E5868" s="24">
        <v>22962.716666666667</v>
      </c>
      <c r="F5868" s="19">
        <f t="shared" si="273"/>
        <v>2755526</v>
      </c>
      <c r="G5868" s="119">
        <v>1170</v>
      </c>
      <c r="H5868" s="26">
        <v>2361.2769230769231</v>
      </c>
      <c r="I5868" s="115">
        <f t="shared" si="274"/>
        <v>2762694</v>
      </c>
      <c r="J5868" s="117">
        <v>2021</v>
      </c>
      <c r="K5868" s="139">
        <f t="shared" si="275"/>
        <v>5518220</v>
      </c>
    </row>
    <row r="5869" spans="2:11">
      <c r="B5869" s="137" t="s">
        <v>7859</v>
      </c>
      <c r="C5869" s="43" t="s">
        <v>1509</v>
      </c>
      <c r="D5869" s="46">
        <v>170</v>
      </c>
      <c r="E5869" s="24">
        <v>27179.611764705882</v>
      </c>
      <c r="F5869" s="19">
        <f t="shared" si="273"/>
        <v>4620534</v>
      </c>
      <c r="G5869" s="119">
        <v>1657.5</v>
      </c>
      <c r="H5869" s="26">
        <v>2129.5776772247359</v>
      </c>
      <c r="I5869" s="115">
        <f t="shared" si="274"/>
        <v>3529774.9999999995</v>
      </c>
      <c r="J5869" s="117">
        <v>2021</v>
      </c>
      <c r="K5869" s="139">
        <f t="shared" si="275"/>
        <v>8150309</v>
      </c>
    </row>
    <row r="5870" spans="2:11">
      <c r="B5870" s="137" t="s">
        <v>7860</v>
      </c>
      <c r="C5870" s="43" t="s">
        <v>1509</v>
      </c>
      <c r="D5870" s="46">
        <v>370</v>
      </c>
      <c r="E5870" s="24">
        <v>21073.024324324324</v>
      </c>
      <c r="F5870" s="19">
        <f t="shared" si="273"/>
        <v>7797019</v>
      </c>
      <c r="G5870" s="119">
        <v>3607.5</v>
      </c>
      <c r="H5870" s="26">
        <v>2569.5099099099098</v>
      </c>
      <c r="I5870" s="115">
        <f t="shared" si="274"/>
        <v>9269507</v>
      </c>
      <c r="J5870" s="117">
        <v>2021</v>
      </c>
      <c r="K5870" s="139">
        <f t="shared" si="275"/>
        <v>17066526</v>
      </c>
    </row>
    <row r="5871" spans="2:11">
      <c r="B5871" s="137" t="s">
        <v>7861</v>
      </c>
      <c r="C5871" s="43" t="s">
        <v>1514</v>
      </c>
      <c r="D5871" s="46">
        <v>350</v>
      </c>
      <c r="E5871" s="24">
        <v>14264.3</v>
      </c>
      <c r="F5871" s="19">
        <f t="shared" si="273"/>
        <v>4992505</v>
      </c>
      <c r="G5871" s="119">
        <v>3412.5</v>
      </c>
      <c r="H5871" s="26">
        <v>1948.3909157509158</v>
      </c>
      <c r="I5871" s="115">
        <f t="shared" si="274"/>
        <v>6648884</v>
      </c>
      <c r="J5871" s="117">
        <v>2021</v>
      </c>
      <c r="K5871" s="139">
        <f t="shared" si="275"/>
        <v>11641389</v>
      </c>
    </row>
    <row r="5872" spans="2:11">
      <c r="B5872" s="137" t="s">
        <v>7862</v>
      </c>
      <c r="C5872" s="43" t="s">
        <v>1514</v>
      </c>
      <c r="D5872" s="46">
        <v>250</v>
      </c>
      <c r="E5872" s="24">
        <v>11569.04</v>
      </c>
      <c r="F5872" s="19">
        <f t="shared" si="273"/>
        <v>2892260</v>
      </c>
      <c r="G5872" s="119">
        <v>2437.5</v>
      </c>
      <c r="H5872" s="26">
        <v>2431.8129230769232</v>
      </c>
      <c r="I5872" s="115">
        <f t="shared" si="274"/>
        <v>5927544</v>
      </c>
      <c r="J5872" s="117">
        <v>2021</v>
      </c>
      <c r="K5872" s="139">
        <f t="shared" si="275"/>
        <v>8819804</v>
      </c>
    </row>
    <row r="5873" spans="2:11">
      <c r="B5873" s="137" t="s">
        <v>7863</v>
      </c>
      <c r="C5873" s="43" t="s">
        <v>3512</v>
      </c>
      <c r="D5873" s="46">
        <v>180</v>
      </c>
      <c r="E5873" s="24">
        <v>16883.711111111112</v>
      </c>
      <c r="F5873" s="19">
        <f t="shared" si="273"/>
        <v>3039068</v>
      </c>
      <c r="G5873" s="119">
        <v>1755</v>
      </c>
      <c r="H5873" s="26">
        <v>0</v>
      </c>
      <c r="I5873" s="115">
        <f t="shared" si="274"/>
        <v>0</v>
      </c>
      <c r="J5873" s="117">
        <v>2021</v>
      </c>
      <c r="K5873" s="139">
        <f t="shared" si="275"/>
        <v>3039068</v>
      </c>
    </row>
    <row r="5874" spans="2:11">
      <c r="B5874" s="137" t="s">
        <v>7864</v>
      </c>
      <c r="C5874" s="43" t="s">
        <v>2725</v>
      </c>
      <c r="D5874" s="46">
        <v>250</v>
      </c>
      <c r="E5874" s="24">
        <v>1185.4280000000001</v>
      </c>
      <c r="F5874" s="19">
        <f t="shared" si="273"/>
        <v>296357</v>
      </c>
      <c r="G5874" s="119">
        <v>2437.5</v>
      </c>
      <c r="H5874" s="26">
        <v>847.91343589743587</v>
      </c>
      <c r="I5874" s="115">
        <f t="shared" si="274"/>
        <v>2066789</v>
      </c>
      <c r="J5874" s="117">
        <v>2021</v>
      </c>
      <c r="K5874" s="139">
        <f t="shared" si="275"/>
        <v>2363146</v>
      </c>
    </row>
    <row r="5875" spans="2:11">
      <c r="B5875" s="137" t="s">
        <v>7865</v>
      </c>
      <c r="C5875" s="43" t="s">
        <v>2725</v>
      </c>
      <c r="D5875" s="46">
        <v>250</v>
      </c>
      <c r="E5875" s="24">
        <v>1185.4280000000001</v>
      </c>
      <c r="F5875" s="19">
        <f t="shared" si="273"/>
        <v>296357</v>
      </c>
      <c r="G5875" s="119">
        <v>2437.5</v>
      </c>
      <c r="H5875" s="26">
        <v>847.91343589743587</v>
      </c>
      <c r="I5875" s="115">
        <f t="shared" si="274"/>
        <v>2066789</v>
      </c>
      <c r="J5875" s="117">
        <v>2021</v>
      </c>
      <c r="K5875" s="139">
        <f t="shared" si="275"/>
        <v>2363146</v>
      </c>
    </row>
    <row r="5876" spans="2:11">
      <c r="B5876" s="137" t="s">
        <v>7866</v>
      </c>
      <c r="C5876" s="43" t="s">
        <v>1515</v>
      </c>
      <c r="D5876" s="46">
        <v>100</v>
      </c>
      <c r="E5876" s="24">
        <v>7458.73</v>
      </c>
      <c r="F5876" s="19">
        <f t="shared" si="273"/>
        <v>745873</v>
      </c>
      <c r="G5876" s="119">
        <v>975</v>
      </c>
      <c r="H5876" s="26">
        <v>3156.5917948717947</v>
      </c>
      <c r="I5876" s="115">
        <f t="shared" si="274"/>
        <v>3077677</v>
      </c>
      <c r="J5876" s="117">
        <v>2021</v>
      </c>
      <c r="K5876" s="139">
        <f t="shared" si="275"/>
        <v>3823550</v>
      </c>
    </row>
    <row r="5877" spans="2:11">
      <c r="B5877" s="137" t="s">
        <v>7867</v>
      </c>
      <c r="C5877" s="43" t="s">
        <v>1515</v>
      </c>
      <c r="D5877" s="46">
        <v>240</v>
      </c>
      <c r="E5877" s="24">
        <v>2709.0625</v>
      </c>
      <c r="F5877" s="19">
        <f t="shared" si="273"/>
        <v>650175</v>
      </c>
      <c r="G5877" s="119">
        <v>2340</v>
      </c>
      <c r="H5877" s="26">
        <v>1315.2465811965812</v>
      </c>
      <c r="I5877" s="115">
        <f t="shared" si="274"/>
        <v>3077677</v>
      </c>
      <c r="J5877" s="117">
        <v>2021</v>
      </c>
      <c r="K5877" s="139">
        <f t="shared" si="275"/>
        <v>3727852</v>
      </c>
    </row>
    <row r="5878" spans="2:11">
      <c r="B5878" s="137" t="s">
        <v>7868</v>
      </c>
      <c r="C5878" s="43" t="s">
        <v>1515</v>
      </c>
      <c r="D5878" s="46">
        <v>100</v>
      </c>
      <c r="E5878" s="24">
        <v>7458.73</v>
      </c>
      <c r="F5878" s="19">
        <f t="shared" si="273"/>
        <v>745873</v>
      </c>
      <c r="G5878" s="119">
        <v>975</v>
      </c>
      <c r="H5878" s="26">
        <v>3156.5917948717947</v>
      </c>
      <c r="I5878" s="115">
        <f t="shared" si="274"/>
        <v>3077677</v>
      </c>
      <c r="J5878" s="117">
        <v>2021</v>
      </c>
      <c r="K5878" s="139">
        <f t="shared" si="275"/>
        <v>3823550</v>
      </c>
    </row>
    <row r="5879" spans="2:11">
      <c r="B5879" s="137" t="s">
        <v>7869</v>
      </c>
      <c r="C5879" s="43" t="s">
        <v>2725</v>
      </c>
      <c r="D5879" s="46">
        <v>500</v>
      </c>
      <c r="E5879" s="24">
        <v>3036.5540000000001</v>
      </c>
      <c r="F5879" s="19">
        <f t="shared" si="273"/>
        <v>1518277</v>
      </c>
      <c r="G5879" s="119">
        <v>4875</v>
      </c>
      <c r="H5879" s="26">
        <v>1291.1973333333333</v>
      </c>
      <c r="I5879" s="115">
        <f t="shared" si="274"/>
        <v>6294587</v>
      </c>
      <c r="J5879" s="117">
        <v>2021</v>
      </c>
      <c r="K5879" s="139">
        <f t="shared" si="275"/>
        <v>7812864</v>
      </c>
    </row>
    <row r="5880" spans="2:11">
      <c r="B5880" s="137" t="s">
        <v>7870</v>
      </c>
      <c r="C5880" s="43" t="s">
        <v>1523</v>
      </c>
      <c r="D5880" s="46">
        <v>260</v>
      </c>
      <c r="E5880" s="24">
        <v>2690.1807692307693</v>
      </c>
      <c r="F5880" s="19">
        <f t="shared" si="273"/>
        <v>699447</v>
      </c>
      <c r="G5880" s="119">
        <v>2535</v>
      </c>
      <c r="H5880" s="26">
        <v>1362.6130177514792</v>
      </c>
      <c r="I5880" s="115">
        <f t="shared" si="274"/>
        <v>3454224</v>
      </c>
      <c r="J5880" s="117">
        <v>2021</v>
      </c>
      <c r="K5880" s="139">
        <f t="shared" si="275"/>
        <v>4153671</v>
      </c>
    </row>
    <row r="5881" spans="2:11">
      <c r="B5881" s="137" t="s">
        <v>7871</v>
      </c>
      <c r="C5881" s="43" t="s">
        <v>2725</v>
      </c>
      <c r="D5881" s="46">
        <v>500</v>
      </c>
      <c r="E5881" s="24">
        <v>3036.5540000000001</v>
      </c>
      <c r="F5881" s="19">
        <f t="shared" si="273"/>
        <v>1518277</v>
      </c>
      <c r="G5881" s="119">
        <v>4875</v>
      </c>
      <c r="H5881" s="26">
        <v>1291.1973333333333</v>
      </c>
      <c r="I5881" s="115">
        <f t="shared" si="274"/>
        <v>6294587</v>
      </c>
      <c r="J5881" s="117">
        <v>2021</v>
      </c>
      <c r="K5881" s="139">
        <f t="shared" si="275"/>
        <v>7812864</v>
      </c>
    </row>
    <row r="5882" spans="2:11">
      <c r="B5882" s="137" t="s">
        <v>7872</v>
      </c>
      <c r="C5882" s="43" t="s">
        <v>3512</v>
      </c>
      <c r="D5882" s="46">
        <v>320</v>
      </c>
      <c r="E5882" s="24">
        <v>16883.712500000001</v>
      </c>
      <c r="F5882" s="19">
        <f t="shared" si="273"/>
        <v>5402788</v>
      </c>
      <c r="G5882" s="119">
        <v>3120</v>
      </c>
      <c r="H5882" s="26">
        <v>0</v>
      </c>
      <c r="I5882" s="115">
        <f t="shared" si="274"/>
        <v>0</v>
      </c>
      <c r="J5882" s="117">
        <v>2021</v>
      </c>
      <c r="K5882" s="139">
        <f t="shared" si="275"/>
        <v>5402788</v>
      </c>
    </row>
    <row r="5883" spans="2:11">
      <c r="B5883" s="137" t="s">
        <v>7873</v>
      </c>
      <c r="C5883" s="43" t="s">
        <v>3512</v>
      </c>
      <c r="D5883" s="46">
        <v>100</v>
      </c>
      <c r="E5883" s="24">
        <v>16883.71</v>
      </c>
      <c r="F5883" s="19">
        <f t="shared" si="273"/>
        <v>1688371</v>
      </c>
      <c r="G5883" s="119">
        <v>975</v>
      </c>
      <c r="H5883" s="26">
        <v>0</v>
      </c>
      <c r="I5883" s="115">
        <f t="shared" si="274"/>
        <v>0</v>
      </c>
      <c r="J5883" s="117">
        <v>2021</v>
      </c>
      <c r="K5883" s="139">
        <f t="shared" si="275"/>
        <v>1688371</v>
      </c>
    </row>
    <row r="5884" spans="2:11">
      <c r="B5884" s="137" t="s">
        <v>7874</v>
      </c>
      <c r="C5884" s="43" t="s">
        <v>3512</v>
      </c>
      <c r="D5884" s="46">
        <v>100</v>
      </c>
      <c r="E5884" s="24">
        <v>16883.71</v>
      </c>
      <c r="F5884" s="19">
        <f t="shared" si="273"/>
        <v>1688371</v>
      </c>
      <c r="G5884" s="119">
        <v>975</v>
      </c>
      <c r="H5884" s="26">
        <v>0</v>
      </c>
      <c r="I5884" s="115">
        <f t="shared" si="274"/>
        <v>0</v>
      </c>
      <c r="J5884" s="117">
        <v>2021</v>
      </c>
      <c r="K5884" s="139">
        <f t="shared" si="275"/>
        <v>1688371</v>
      </c>
    </row>
    <row r="5885" spans="2:11">
      <c r="B5885" s="137" t="s">
        <v>7875</v>
      </c>
      <c r="C5885" s="43" t="s">
        <v>3512</v>
      </c>
      <c r="D5885" s="46">
        <v>340</v>
      </c>
      <c r="E5885" s="24">
        <v>16883.711764705884</v>
      </c>
      <c r="F5885" s="19">
        <f t="shared" si="273"/>
        <v>5740462.0000000009</v>
      </c>
      <c r="G5885" s="119">
        <v>3315</v>
      </c>
      <c r="H5885" s="26">
        <v>0</v>
      </c>
      <c r="I5885" s="115">
        <f t="shared" si="274"/>
        <v>0</v>
      </c>
      <c r="J5885" s="117">
        <v>2021</v>
      </c>
      <c r="K5885" s="139">
        <f t="shared" si="275"/>
        <v>5740462</v>
      </c>
    </row>
    <row r="5886" spans="2:11">
      <c r="B5886" s="137" t="s">
        <v>7876</v>
      </c>
      <c r="C5886" s="43" t="s">
        <v>1500</v>
      </c>
      <c r="D5886" s="46">
        <v>190</v>
      </c>
      <c r="E5886" s="24">
        <v>3877.121052631579</v>
      </c>
      <c r="F5886" s="19">
        <f t="shared" si="273"/>
        <v>736653</v>
      </c>
      <c r="G5886" s="119">
        <v>1852.5</v>
      </c>
      <c r="H5886" s="26">
        <v>1682.9673414304993</v>
      </c>
      <c r="I5886" s="115">
        <f t="shared" si="274"/>
        <v>3117697</v>
      </c>
      <c r="J5886" s="117">
        <v>2021</v>
      </c>
      <c r="K5886" s="139">
        <f t="shared" si="275"/>
        <v>3854350</v>
      </c>
    </row>
    <row r="5887" spans="2:11">
      <c r="B5887" s="137" t="s">
        <v>7877</v>
      </c>
      <c r="C5887" s="43" t="s">
        <v>3512</v>
      </c>
      <c r="D5887" s="46">
        <v>340</v>
      </c>
      <c r="E5887" s="24">
        <v>16883.711764705884</v>
      </c>
      <c r="F5887" s="19">
        <f t="shared" si="273"/>
        <v>5740462.0000000009</v>
      </c>
      <c r="G5887" s="119">
        <v>3315</v>
      </c>
      <c r="H5887" s="26">
        <v>0</v>
      </c>
      <c r="I5887" s="115">
        <f t="shared" si="274"/>
        <v>0</v>
      </c>
      <c r="J5887" s="117">
        <v>2021</v>
      </c>
      <c r="K5887" s="139">
        <f t="shared" si="275"/>
        <v>5740462</v>
      </c>
    </row>
    <row r="5888" spans="2:11">
      <c r="B5888" s="137" t="s">
        <v>7878</v>
      </c>
      <c r="C5888" s="43" t="s">
        <v>1440</v>
      </c>
      <c r="D5888" s="46">
        <v>170</v>
      </c>
      <c r="E5888" s="24">
        <v>17397.858823529412</v>
      </c>
      <c r="F5888" s="19">
        <f t="shared" si="273"/>
        <v>2957636</v>
      </c>
      <c r="G5888" s="119">
        <v>1657.5</v>
      </c>
      <c r="H5888" s="26">
        <v>2370.521266968326</v>
      </c>
      <c r="I5888" s="115">
        <f t="shared" si="274"/>
        <v>3929139.0000000005</v>
      </c>
      <c r="J5888" s="117">
        <v>2021</v>
      </c>
      <c r="K5888" s="139">
        <f t="shared" si="275"/>
        <v>6886775</v>
      </c>
    </row>
    <row r="5889" spans="2:11">
      <c r="B5889" s="137" t="s">
        <v>7879</v>
      </c>
      <c r="C5889" s="43" t="s">
        <v>1440</v>
      </c>
      <c r="D5889" s="46">
        <v>30</v>
      </c>
      <c r="E5889" s="24">
        <v>7872.5</v>
      </c>
      <c r="F5889" s="19">
        <f t="shared" si="273"/>
        <v>236175</v>
      </c>
      <c r="G5889" s="119">
        <v>292.5</v>
      </c>
      <c r="H5889" s="26">
        <v>2690.8717948717949</v>
      </c>
      <c r="I5889" s="115">
        <f t="shared" si="274"/>
        <v>787080</v>
      </c>
      <c r="J5889" s="117">
        <v>2021</v>
      </c>
      <c r="K5889" s="139">
        <f t="shared" si="275"/>
        <v>1023255</v>
      </c>
    </row>
    <row r="5890" spans="2:11">
      <c r="B5890" s="137" t="s">
        <v>7880</v>
      </c>
      <c r="C5890" s="43" t="s">
        <v>1511</v>
      </c>
      <c r="D5890" s="46">
        <v>190</v>
      </c>
      <c r="E5890" s="24">
        <v>11168.068421052632</v>
      </c>
      <c r="F5890" s="19">
        <f t="shared" si="273"/>
        <v>2121933</v>
      </c>
      <c r="G5890" s="119">
        <v>1852.5</v>
      </c>
      <c r="H5890" s="26">
        <v>1468.0032388663967</v>
      </c>
      <c r="I5890" s="115">
        <f t="shared" si="274"/>
        <v>2719476</v>
      </c>
      <c r="J5890" s="117">
        <v>2021</v>
      </c>
      <c r="K5890" s="139">
        <f t="shared" si="275"/>
        <v>4841409</v>
      </c>
    </row>
    <row r="5891" spans="2:11">
      <c r="B5891" s="137" t="s">
        <v>7881</v>
      </c>
      <c r="C5891" s="43" t="s">
        <v>1432</v>
      </c>
      <c r="D5891" s="46">
        <v>40</v>
      </c>
      <c r="E5891" s="24">
        <v>19073.349999999999</v>
      </c>
      <c r="F5891" s="19">
        <f t="shared" si="273"/>
        <v>762934</v>
      </c>
      <c r="G5891" s="119">
        <v>1296</v>
      </c>
      <c r="H5891" s="26">
        <v>0</v>
      </c>
      <c r="I5891" s="115">
        <f t="shared" si="274"/>
        <v>0</v>
      </c>
      <c r="J5891" s="117">
        <v>2021</v>
      </c>
      <c r="K5891" s="139">
        <f t="shared" si="275"/>
        <v>762934</v>
      </c>
    </row>
    <row r="5892" spans="2:11">
      <c r="B5892" s="137" t="s">
        <v>7882</v>
      </c>
      <c r="C5892" s="43" t="s">
        <v>1432</v>
      </c>
      <c r="D5892" s="46">
        <v>90</v>
      </c>
      <c r="E5892" s="24">
        <v>8927.8333333333339</v>
      </c>
      <c r="F5892" s="19">
        <f t="shared" si="273"/>
        <v>803505</v>
      </c>
      <c r="G5892" s="119">
        <v>2443.5</v>
      </c>
      <c r="H5892" s="26">
        <v>0</v>
      </c>
      <c r="I5892" s="115">
        <f t="shared" si="274"/>
        <v>0</v>
      </c>
      <c r="J5892" s="117">
        <v>2021</v>
      </c>
      <c r="K5892" s="139">
        <f t="shared" si="275"/>
        <v>803505</v>
      </c>
    </row>
    <row r="5893" spans="2:11">
      <c r="B5893" s="137" t="s">
        <v>7883</v>
      </c>
      <c r="C5893" s="43" t="s">
        <v>1435</v>
      </c>
      <c r="D5893" s="46">
        <v>220</v>
      </c>
      <c r="E5893" s="24">
        <v>14668.331818181818</v>
      </c>
      <c r="F5893" s="19">
        <f t="shared" si="273"/>
        <v>3227033</v>
      </c>
      <c r="G5893" s="119">
        <v>3982</v>
      </c>
      <c r="H5893" s="26">
        <v>914.5037669512808</v>
      </c>
      <c r="I5893" s="115">
        <f t="shared" si="274"/>
        <v>3641554</v>
      </c>
      <c r="J5893" s="117">
        <v>2021</v>
      </c>
      <c r="K5893" s="139">
        <f t="shared" si="275"/>
        <v>6868587</v>
      </c>
    </row>
    <row r="5894" spans="2:11">
      <c r="B5894" s="137" t="s">
        <v>7884</v>
      </c>
      <c r="C5894" s="43" t="s">
        <v>1435</v>
      </c>
      <c r="D5894" s="46">
        <v>340</v>
      </c>
      <c r="E5894" s="24">
        <v>5577.8970588235297</v>
      </c>
      <c r="F5894" s="19">
        <f t="shared" si="273"/>
        <v>1896485</v>
      </c>
      <c r="G5894" s="119">
        <v>6154</v>
      </c>
      <c r="H5894" s="26">
        <v>1062.2814429639259</v>
      </c>
      <c r="I5894" s="115">
        <f t="shared" si="274"/>
        <v>6537280</v>
      </c>
      <c r="J5894" s="117">
        <v>2021</v>
      </c>
      <c r="K5894" s="139">
        <f t="shared" si="275"/>
        <v>8433765</v>
      </c>
    </row>
    <row r="5895" spans="2:11">
      <c r="B5895" s="137" t="s">
        <v>7885</v>
      </c>
      <c r="C5895" s="43" t="s">
        <v>1514</v>
      </c>
      <c r="D5895" s="46">
        <v>250</v>
      </c>
      <c r="E5895" s="24">
        <v>11569.04</v>
      </c>
      <c r="F5895" s="19">
        <f t="shared" si="273"/>
        <v>2892260</v>
      </c>
      <c r="G5895" s="119">
        <v>2437.5</v>
      </c>
      <c r="H5895" s="26">
        <v>2431.8129230769232</v>
      </c>
      <c r="I5895" s="115">
        <f t="shared" si="274"/>
        <v>5927544</v>
      </c>
      <c r="J5895" s="117">
        <v>2021</v>
      </c>
      <c r="K5895" s="139">
        <f t="shared" si="275"/>
        <v>8819804</v>
      </c>
    </row>
    <row r="5896" spans="2:11">
      <c r="B5896" s="137" t="s">
        <v>7886</v>
      </c>
      <c r="C5896" s="43" t="s">
        <v>1514</v>
      </c>
      <c r="D5896" s="46">
        <v>320</v>
      </c>
      <c r="E5896" s="24">
        <v>13181.346874999999</v>
      </c>
      <c r="F5896" s="19">
        <f t="shared" si="273"/>
        <v>4218031</v>
      </c>
      <c r="G5896" s="119">
        <v>3120</v>
      </c>
      <c r="H5896" s="26">
        <v>1382.2198717948718</v>
      </c>
      <c r="I5896" s="115">
        <f t="shared" si="274"/>
        <v>4312526</v>
      </c>
      <c r="J5896" s="117">
        <v>2021</v>
      </c>
      <c r="K5896" s="139">
        <f t="shared" si="275"/>
        <v>8530557</v>
      </c>
    </row>
    <row r="5897" spans="2:11">
      <c r="B5897" s="137" t="s">
        <v>7887</v>
      </c>
      <c r="C5897" s="43" t="s">
        <v>1514</v>
      </c>
      <c r="D5897" s="46">
        <v>320</v>
      </c>
      <c r="E5897" s="24">
        <v>13181.346874999999</v>
      </c>
      <c r="F5897" s="19">
        <f t="shared" si="273"/>
        <v>4218031</v>
      </c>
      <c r="G5897" s="119">
        <v>3120</v>
      </c>
      <c r="H5897" s="26">
        <v>1382.2198717948718</v>
      </c>
      <c r="I5897" s="115">
        <f t="shared" si="274"/>
        <v>4312526</v>
      </c>
      <c r="J5897" s="117">
        <v>2021</v>
      </c>
      <c r="K5897" s="139">
        <f t="shared" si="275"/>
        <v>8530557</v>
      </c>
    </row>
    <row r="5898" spans="2:11">
      <c r="B5898" s="137" t="s">
        <v>7888</v>
      </c>
      <c r="C5898" s="43" t="s">
        <v>1509</v>
      </c>
      <c r="D5898" s="46">
        <v>280</v>
      </c>
      <c r="E5898" s="24">
        <v>23738.582142857143</v>
      </c>
      <c r="F5898" s="19">
        <f t="shared" si="273"/>
        <v>6646803</v>
      </c>
      <c r="G5898" s="119">
        <v>2730</v>
      </c>
      <c r="H5898" s="26">
        <v>1534.2641025641026</v>
      </c>
      <c r="I5898" s="115">
        <f t="shared" si="274"/>
        <v>4188541</v>
      </c>
      <c r="J5898" s="117">
        <v>2021</v>
      </c>
      <c r="K5898" s="139">
        <f t="shared" si="275"/>
        <v>10835344</v>
      </c>
    </row>
    <row r="5899" spans="2:11">
      <c r="B5899" s="137" t="s">
        <v>7889</v>
      </c>
      <c r="C5899" s="43" t="s">
        <v>1509</v>
      </c>
      <c r="D5899" s="46">
        <v>370</v>
      </c>
      <c r="E5899" s="24">
        <v>21073.024324324324</v>
      </c>
      <c r="F5899" s="19">
        <f t="shared" si="273"/>
        <v>7797019</v>
      </c>
      <c r="G5899" s="119">
        <v>3607.5</v>
      </c>
      <c r="H5899" s="26">
        <v>2569.5099099099098</v>
      </c>
      <c r="I5899" s="115">
        <f t="shared" si="274"/>
        <v>9269507</v>
      </c>
      <c r="J5899" s="117">
        <v>2021</v>
      </c>
      <c r="K5899" s="139">
        <f t="shared" si="275"/>
        <v>17066526</v>
      </c>
    </row>
    <row r="5900" spans="2:11">
      <c r="B5900" s="137" t="s">
        <v>7890</v>
      </c>
      <c r="C5900" s="43" t="s">
        <v>1509</v>
      </c>
      <c r="D5900" s="46">
        <v>280</v>
      </c>
      <c r="E5900" s="24">
        <v>23738.582142857143</v>
      </c>
      <c r="F5900" s="19">
        <f t="shared" ref="F5900:F5963" si="276">IFERROR(D5900*E5900,0)</f>
        <v>6646803</v>
      </c>
      <c r="G5900" s="119">
        <v>2730</v>
      </c>
      <c r="H5900" s="26">
        <v>1534.2641025641026</v>
      </c>
      <c r="I5900" s="115">
        <f t="shared" ref="I5900:I5963" si="277">IFERROR(G5900*H5900,"")</f>
        <v>4188541</v>
      </c>
      <c r="J5900" s="117">
        <v>2021</v>
      </c>
      <c r="K5900" s="139">
        <f t="shared" ref="K5900:K5963" si="278">IFERROR(ROUND((F5900+I5900),0),0)</f>
        <v>10835344</v>
      </c>
    </row>
    <row r="5901" spans="2:11">
      <c r="B5901" s="137" t="s">
        <v>7891</v>
      </c>
      <c r="C5901" s="43" t="s">
        <v>1486</v>
      </c>
      <c r="D5901" s="46">
        <v>270</v>
      </c>
      <c r="E5901" s="24">
        <v>14316.5</v>
      </c>
      <c r="F5901" s="19">
        <f t="shared" si="276"/>
        <v>3865455</v>
      </c>
      <c r="G5901" s="119">
        <v>2632.5</v>
      </c>
      <c r="H5901" s="26">
        <v>1886.7984805318138</v>
      </c>
      <c r="I5901" s="115">
        <f t="shared" si="277"/>
        <v>4966997</v>
      </c>
      <c r="J5901" s="117">
        <v>2021</v>
      </c>
      <c r="K5901" s="139">
        <f t="shared" si="278"/>
        <v>8832452</v>
      </c>
    </row>
    <row r="5902" spans="2:11">
      <c r="B5902" s="137" t="s">
        <v>7892</v>
      </c>
      <c r="C5902" s="43" t="s">
        <v>1486</v>
      </c>
      <c r="D5902" s="46">
        <v>270</v>
      </c>
      <c r="E5902" s="24">
        <v>6659.666666666667</v>
      </c>
      <c r="F5902" s="19">
        <f t="shared" si="276"/>
        <v>1798110</v>
      </c>
      <c r="G5902" s="119">
        <v>2632.5</v>
      </c>
      <c r="H5902" s="26">
        <v>1989.0062678062677</v>
      </c>
      <c r="I5902" s="115">
        <f t="shared" si="277"/>
        <v>5236059</v>
      </c>
      <c r="J5902" s="117">
        <v>2021</v>
      </c>
      <c r="K5902" s="139">
        <f t="shared" si="278"/>
        <v>7034169</v>
      </c>
    </row>
    <row r="5903" spans="2:11">
      <c r="B5903" s="137" t="s">
        <v>7893</v>
      </c>
      <c r="C5903" s="43" t="s">
        <v>1486</v>
      </c>
      <c r="D5903" s="46">
        <v>80</v>
      </c>
      <c r="E5903" s="24">
        <v>8539.4249999999993</v>
      </c>
      <c r="F5903" s="19">
        <f t="shared" si="276"/>
        <v>683154</v>
      </c>
      <c r="G5903" s="119">
        <v>780</v>
      </c>
      <c r="H5903" s="26">
        <v>1596.7730769230768</v>
      </c>
      <c r="I5903" s="115">
        <f t="shared" si="277"/>
        <v>1245483</v>
      </c>
      <c r="J5903" s="117">
        <v>2021</v>
      </c>
      <c r="K5903" s="139">
        <f t="shared" si="278"/>
        <v>1928637</v>
      </c>
    </row>
    <row r="5904" spans="2:11">
      <c r="B5904" s="137" t="s">
        <v>7894</v>
      </c>
      <c r="C5904" s="43" t="s">
        <v>1488</v>
      </c>
      <c r="D5904" s="46">
        <v>210</v>
      </c>
      <c r="E5904" s="24">
        <v>11293.414285714285</v>
      </c>
      <c r="F5904" s="19">
        <f t="shared" si="276"/>
        <v>2371617</v>
      </c>
      <c r="G5904" s="119">
        <v>2047.5</v>
      </c>
      <c r="H5904" s="26">
        <v>2038.8664224664224</v>
      </c>
      <c r="I5904" s="115">
        <f t="shared" si="277"/>
        <v>4174579</v>
      </c>
      <c r="J5904" s="117">
        <v>2021</v>
      </c>
      <c r="K5904" s="139">
        <f t="shared" si="278"/>
        <v>6546196</v>
      </c>
    </row>
    <row r="5905" spans="2:11">
      <c r="B5905" s="137" t="s">
        <v>7895</v>
      </c>
      <c r="C5905" s="43" t="s">
        <v>1488</v>
      </c>
      <c r="D5905" s="46">
        <v>110</v>
      </c>
      <c r="E5905" s="24">
        <v>6089.136363636364</v>
      </c>
      <c r="F5905" s="19">
        <f t="shared" si="276"/>
        <v>669805</v>
      </c>
      <c r="G5905" s="119">
        <v>1072.5</v>
      </c>
      <c r="H5905" s="26">
        <v>2155.4079254079256</v>
      </c>
      <c r="I5905" s="115">
        <f t="shared" si="277"/>
        <v>2311675.0000000005</v>
      </c>
      <c r="J5905" s="117">
        <v>2021</v>
      </c>
      <c r="K5905" s="139">
        <f t="shared" si="278"/>
        <v>2981480</v>
      </c>
    </row>
    <row r="5906" spans="2:11">
      <c r="B5906" s="137" t="s">
        <v>7896</v>
      </c>
      <c r="C5906" s="43" t="s">
        <v>1488</v>
      </c>
      <c r="D5906" s="46">
        <v>180</v>
      </c>
      <c r="E5906" s="24">
        <v>4836.45</v>
      </c>
      <c r="F5906" s="19">
        <f t="shared" si="276"/>
        <v>870561</v>
      </c>
      <c r="G5906" s="119">
        <v>1755</v>
      </c>
      <c r="H5906" s="26">
        <v>1438.1669515669516</v>
      </c>
      <c r="I5906" s="115">
        <f t="shared" si="277"/>
        <v>2523983</v>
      </c>
      <c r="J5906" s="117">
        <v>2021</v>
      </c>
      <c r="K5906" s="139">
        <f t="shared" si="278"/>
        <v>3394544</v>
      </c>
    </row>
    <row r="5907" spans="2:11">
      <c r="B5907" s="137" t="s">
        <v>7897</v>
      </c>
      <c r="C5907" s="43" t="s">
        <v>1490</v>
      </c>
      <c r="D5907" s="46">
        <v>70</v>
      </c>
      <c r="E5907" s="24">
        <v>12299.014285714286</v>
      </c>
      <c r="F5907" s="19">
        <f t="shared" si="276"/>
        <v>860931</v>
      </c>
      <c r="G5907" s="119">
        <v>682.5</v>
      </c>
      <c r="H5907" s="26">
        <v>1456.0923076923077</v>
      </c>
      <c r="I5907" s="115">
        <f t="shared" si="277"/>
        <v>993783</v>
      </c>
      <c r="J5907" s="117">
        <v>2021</v>
      </c>
      <c r="K5907" s="139">
        <f t="shared" si="278"/>
        <v>1854714</v>
      </c>
    </row>
    <row r="5908" spans="2:11">
      <c r="B5908" s="137" t="s">
        <v>7898</v>
      </c>
      <c r="C5908" s="43" t="s">
        <v>1488</v>
      </c>
      <c r="D5908" s="46">
        <v>180</v>
      </c>
      <c r="E5908" s="24">
        <v>4836.45</v>
      </c>
      <c r="F5908" s="19">
        <f t="shared" si="276"/>
        <v>870561</v>
      </c>
      <c r="G5908" s="119">
        <v>1755</v>
      </c>
      <c r="H5908" s="26">
        <v>1438.1669515669516</v>
      </c>
      <c r="I5908" s="115">
        <f t="shared" si="277"/>
        <v>2523983</v>
      </c>
      <c r="J5908" s="117">
        <v>2021</v>
      </c>
      <c r="K5908" s="139">
        <f t="shared" si="278"/>
        <v>3394544</v>
      </c>
    </row>
    <row r="5909" spans="2:11">
      <c r="B5909" s="137" t="s">
        <v>7899</v>
      </c>
      <c r="C5909" s="43" t="s">
        <v>1488</v>
      </c>
      <c r="D5909" s="46">
        <v>100</v>
      </c>
      <c r="E5909" s="24">
        <v>4667</v>
      </c>
      <c r="F5909" s="19">
        <f t="shared" si="276"/>
        <v>466700</v>
      </c>
      <c r="G5909" s="119">
        <v>975</v>
      </c>
      <c r="H5909" s="26">
        <v>1544.3887179487178</v>
      </c>
      <c r="I5909" s="115">
        <f t="shared" si="277"/>
        <v>1505779</v>
      </c>
      <c r="J5909" s="117">
        <v>2021</v>
      </c>
      <c r="K5909" s="139">
        <f t="shared" si="278"/>
        <v>1972479</v>
      </c>
    </row>
    <row r="5910" spans="2:11">
      <c r="B5910" s="137" t="s">
        <v>7900</v>
      </c>
      <c r="C5910" s="43" t="s">
        <v>1486</v>
      </c>
      <c r="D5910" s="46">
        <v>230</v>
      </c>
      <c r="E5910" s="24">
        <v>10191.752173913044</v>
      </c>
      <c r="F5910" s="19">
        <f t="shared" si="276"/>
        <v>2344103</v>
      </c>
      <c r="G5910" s="119">
        <v>2242.5</v>
      </c>
      <c r="H5910" s="26">
        <v>1426.6185061315496</v>
      </c>
      <c r="I5910" s="115">
        <f t="shared" si="277"/>
        <v>3199192</v>
      </c>
      <c r="J5910" s="117">
        <v>2021</v>
      </c>
      <c r="K5910" s="139">
        <f t="shared" si="278"/>
        <v>5543295</v>
      </c>
    </row>
    <row r="5911" spans="2:11">
      <c r="B5911" s="137" t="s">
        <v>7901</v>
      </c>
      <c r="C5911" s="43" t="s">
        <v>1488</v>
      </c>
      <c r="D5911" s="46">
        <v>100</v>
      </c>
      <c r="E5911" s="24">
        <v>4667</v>
      </c>
      <c r="F5911" s="19">
        <f t="shared" si="276"/>
        <v>466700</v>
      </c>
      <c r="G5911" s="119">
        <v>975</v>
      </c>
      <c r="H5911" s="26">
        <v>1544.3887179487178</v>
      </c>
      <c r="I5911" s="115">
        <f t="shared" si="277"/>
        <v>1505779</v>
      </c>
      <c r="J5911" s="117">
        <v>2021</v>
      </c>
      <c r="K5911" s="139">
        <f t="shared" si="278"/>
        <v>1972479</v>
      </c>
    </row>
    <row r="5912" spans="2:11">
      <c r="B5912" s="137" t="s">
        <v>7902</v>
      </c>
      <c r="C5912" s="43" t="s">
        <v>1495</v>
      </c>
      <c r="D5912" s="46">
        <v>110</v>
      </c>
      <c r="E5912" s="24">
        <v>5593.8090909090906</v>
      </c>
      <c r="F5912" s="19">
        <f t="shared" si="276"/>
        <v>615319</v>
      </c>
      <c r="G5912" s="119">
        <v>1072.5</v>
      </c>
      <c r="H5912" s="26">
        <v>1493.7874125874125</v>
      </c>
      <c r="I5912" s="115">
        <f t="shared" si="277"/>
        <v>1602087</v>
      </c>
      <c r="J5912" s="117">
        <v>2021</v>
      </c>
      <c r="K5912" s="139">
        <f t="shared" si="278"/>
        <v>2217406</v>
      </c>
    </row>
    <row r="5913" spans="2:11">
      <c r="B5913" s="137" t="s">
        <v>7903</v>
      </c>
      <c r="C5913" s="43" t="s">
        <v>1486</v>
      </c>
      <c r="D5913" s="46">
        <v>70</v>
      </c>
      <c r="E5913" s="24">
        <v>4925.0714285714284</v>
      </c>
      <c r="F5913" s="19">
        <f t="shared" si="276"/>
        <v>344755</v>
      </c>
      <c r="G5913" s="119">
        <v>682.5</v>
      </c>
      <c r="H5913" s="26">
        <v>2584.9904761904763</v>
      </c>
      <c r="I5913" s="115">
        <f t="shared" si="277"/>
        <v>1764256</v>
      </c>
      <c r="J5913" s="117">
        <v>2021</v>
      </c>
      <c r="K5913" s="139">
        <f t="shared" si="278"/>
        <v>2109011</v>
      </c>
    </row>
    <row r="5914" spans="2:11">
      <c r="B5914" s="137" t="s">
        <v>7904</v>
      </c>
      <c r="C5914" s="43" t="s">
        <v>1486</v>
      </c>
      <c r="D5914" s="46">
        <v>280</v>
      </c>
      <c r="E5914" s="24">
        <v>11963.453571428572</v>
      </c>
      <c r="F5914" s="19">
        <f t="shared" si="276"/>
        <v>3349767</v>
      </c>
      <c r="G5914" s="119">
        <v>2730</v>
      </c>
      <c r="H5914" s="26">
        <v>1836.1157509157508</v>
      </c>
      <c r="I5914" s="115">
        <f t="shared" si="277"/>
        <v>5012596</v>
      </c>
      <c r="J5914" s="117">
        <v>2021</v>
      </c>
      <c r="K5914" s="139">
        <f t="shared" si="278"/>
        <v>8362363</v>
      </c>
    </row>
    <row r="5915" spans="2:11">
      <c r="B5915" s="137" t="s">
        <v>7905</v>
      </c>
      <c r="C5915" s="43" t="s">
        <v>1486</v>
      </c>
      <c r="D5915" s="46">
        <v>1080</v>
      </c>
      <c r="E5915" s="24">
        <v>8666.7824074074069</v>
      </c>
      <c r="F5915" s="19">
        <f t="shared" si="276"/>
        <v>9360125</v>
      </c>
      <c r="G5915" s="119">
        <v>10530</v>
      </c>
      <c r="H5915" s="26">
        <v>1337.6295346628681</v>
      </c>
      <c r="I5915" s="115">
        <f t="shared" si="277"/>
        <v>14085239</v>
      </c>
      <c r="J5915" s="117">
        <v>2021</v>
      </c>
      <c r="K5915" s="139">
        <f t="shared" si="278"/>
        <v>23445364</v>
      </c>
    </row>
    <row r="5916" spans="2:11">
      <c r="B5916" s="137" t="s">
        <v>7906</v>
      </c>
      <c r="C5916" s="43" t="s">
        <v>1486</v>
      </c>
      <c r="D5916" s="46">
        <v>1080</v>
      </c>
      <c r="E5916" s="24">
        <v>8666.7824074074069</v>
      </c>
      <c r="F5916" s="19">
        <f t="shared" si="276"/>
        <v>9360125</v>
      </c>
      <c r="G5916" s="119">
        <v>10530</v>
      </c>
      <c r="H5916" s="26">
        <v>1337.6295346628681</v>
      </c>
      <c r="I5916" s="115">
        <f t="shared" si="277"/>
        <v>14085239</v>
      </c>
      <c r="J5916" s="117">
        <v>2021</v>
      </c>
      <c r="K5916" s="139">
        <f t="shared" si="278"/>
        <v>23445364</v>
      </c>
    </row>
    <row r="5917" spans="2:11">
      <c r="B5917" s="137" t="s">
        <v>7907</v>
      </c>
      <c r="C5917" s="43" t="s">
        <v>2726</v>
      </c>
      <c r="D5917" s="46">
        <v>6360</v>
      </c>
      <c r="E5917" s="24">
        <v>790.298427672956</v>
      </c>
      <c r="F5917" s="19">
        <f t="shared" si="276"/>
        <v>5026298</v>
      </c>
      <c r="G5917" s="119">
        <v>62010</v>
      </c>
      <c r="H5917" s="26">
        <v>647.02664086437676</v>
      </c>
      <c r="I5917" s="115">
        <f t="shared" si="277"/>
        <v>40122122</v>
      </c>
      <c r="J5917" s="117">
        <v>2021</v>
      </c>
      <c r="K5917" s="139">
        <f t="shared" si="278"/>
        <v>45148420</v>
      </c>
    </row>
    <row r="5918" spans="2:11">
      <c r="B5918" s="137" t="s">
        <v>7908</v>
      </c>
      <c r="C5918" s="43" t="s">
        <v>2727</v>
      </c>
      <c r="D5918" s="46">
        <v>950</v>
      </c>
      <c r="E5918" s="24">
        <v>436.76105263157893</v>
      </c>
      <c r="F5918" s="19">
        <f t="shared" si="276"/>
        <v>414923</v>
      </c>
      <c r="G5918" s="119">
        <v>9262.5</v>
      </c>
      <c r="H5918" s="26">
        <v>1148.6096626180836</v>
      </c>
      <c r="I5918" s="115">
        <f t="shared" si="277"/>
        <v>10638997</v>
      </c>
      <c r="J5918" s="117">
        <v>2021</v>
      </c>
      <c r="K5918" s="139">
        <f t="shared" si="278"/>
        <v>11053920</v>
      </c>
    </row>
    <row r="5919" spans="2:11">
      <c r="B5919" s="137" t="s">
        <v>7909</v>
      </c>
      <c r="C5919" s="43" t="s">
        <v>1542</v>
      </c>
      <c r="D5919" s="46">
        <v>400</v>
      </c>
      <c r="E5919" s="24">
        <v>1320.8875</v>
      </c>
      <c r="F5919" s="19">
        <f t="shared" si="276"/>
        <v>528355</v>
      </c>
      <c r="G5919" s="119">
        <v>3900</v>
      </c>
      <c r="H5919" s="26">
        <v>1327.4328205128206</v>
      </c>
      <c r="I5919" s="115">
        <f t="shared" si="277"/>
        <v>5176988</v>
      </c>
      <c r="J5919" s="117">
        <v>2021</v>
      </c>
      <c r="K5919" s="139">
        <f t="shared" si="278"/>
        <v>5705343</v>
      </c>
    </row>
    <row r="5920" spans="2:11">
      <c r="B5920" s="137" t="s">
        <v>7910</v>
      </c>
      <c r="C5920" s="43" t="s">
        <v>2726</v>
      </c>
      <c r="D5920" s="46">
        <v>2000</v>
      </c>
      <c r="E5920" s="24">
        <v>654.43600000000004</v>
      </c>
      <c r="F5920" s="19">
        <f t="shared" si="276"/>
        <v>1308872</v>
      </c>
      <c r="G5920" s="119">
        <v>19500</v>
      </c>
      <c r="H5920" s="26">
        <v>776.70394871794872</v>
      </c>
      <c r="I5920" s="115">
        <f t="shared" si="277"/>
        <v>15145727</v>
      </c>
      <c r="J5920" s="117">
        <v>2021</v>
      </c>
      <c r="K5920" s="139">
        <f t="shared" si="278"/>
        <v>16454599</v>
      </c>
    </row>
    <row r="5921" spans="2:11">
      <c r="B5921" s="137" t="s">
        <v>7911</v>
      </c>
      <c r="C5921" s="43" t="s">
        <v>2727</v>
      </c>
      <c r="D5921" s="46">
        <v>330</v>
      </c>
      <c r="E5921" s="24">
        <v>1257.3424242424242</v>
      </c>
      <c r="F5921" s="19">
        <f t="shared" si="276"/>
        <v>414923</v>
      </c>
      <c r="G5921" s="119">
        <v>3217.5</v>
      </c>
      <c r="H5921" s="26">
        <v>3306.6035742035742</v>
      </c>
      <c r="I5921" s="115">
        <f t="shared" si="277"/>
        <v>10638997</v>
      </c>
      <c r="J5921" s="117">
        <v>2021</v>
      </c>
      <c r="K5921" s="139">
        <f t="shared" si="278"/>
        <v>11053920</v>
      </c>
    </row>
    <row r="5922" spans="2:11">
      <c r="B5922" s="137" t="s">
        <v>7912</v>
      </c>
      <c r="C5922" s="43" t="s">
        <v>1542</v>
      </c>
      <c r="D5922" s="46">
        <v>110</v>
      </c>
      <c r="E5922" s="24">
        <v>5598.0545454545454</v>
      </c>
      <c r="F5922" s="19">
        <f t="shared" si="276"/>
        <v>615786</v>
      </c>
      <c r="G5922" s="119">
        <v>1072.5</v>
      </c>
      <c r="H5922" s="26">
        <v>8431.6372960372955</v>
      </c>
      <c r="I5922" s="115">
        <f t="shared" si="277"/>
        <v>9042931</v>
      </c>
      <c r="J5922" s="117">
        <v>2021</v>
      </c>
      <c r="K5922" s="139">
        <f t="shared" si="278"/>
        <v>9658717</v>
      </c>
    </row>
    <row r="5923" spans="2:11">
      <c r="B5923" s="137" t="s">
        <v>7913</v>
      </c>
      <c r="C5923" s="43" t="s">
        <v>1524</v>
      </c>
      <c r="D5923" s="46">
        <v>100</v>
      </c>
      <c r="E5923" s="24">
        <v>5652.58</v>
      </c>
      <c r="F5923" s="19">
        <f t="shared" si="276"/>
        <v>565258</v>
      </c>
      <c r="G5923" s="119">
        <v>975</v>
      </c>
      <c r="H5923" s="26">
        <v>1121.7015384615383</v>
      </c>
      <c r="I5923" s="115">
        <f t="shared" si="277"/>
        <v>1093659</v>
      </c>
      <c r="J5923" s="117">
        <v>2021</v>
      </c>
      <c r="K5923" s="139">
        <f t="shared" si="278"/>
        <v>1658917</v>
      </c>
    </row>
    <row r="5924" spans="2:11">
      <c r="B5924" s="137" t="s">
        <v>7914</v>
      </c>
      <c r="C5924" s="43" t="s">
        <v>1491</v>
      </c>
      <c r="D5924" s="46">
        <v>330</v>
      </c>
      <c r="E5924" s="24">
        <v>2441.3212121212123</v>
      </c>
      <c r="F5924" s="19">
        <f t="shared" si="276"/>
        <v>805636</v>
      </c>
      <c r="G5924" s="119">
        <v>3217.5</v>
      </c>
      <c r="H5924" s="26">
        <v>2049.0032634032632</v>
      </c>
      <c r="I5924" s="115">
        <f t="shared" si="277"/>
        <v>6592667.9999999991</v>
      </c>
      <c r="J5924" s="117">
        <v>2021</v>
      </c>
      <c r="K5924" s="139">
        <f t="shared" si="278"/>
        <v>7398304</v>
      </c>
    </row>
    <row r="5925" spans="2:11">
      <c r="B5925" s="137" t="s">
        <v>7915</v>
      </c>
      <c r="C5925" s="43" t="s">
        <v>1523</v>
      </c>
      <c r="D5925" s="46">
        <v>250</v>
      </c>
      <c r="E5925" s="24">
        <v>7126.5280000000002</v>
      </c>
      <c r="F5925" s="19">
        <f t="shared" si="276"/>
        <v>1781632</v>
      </c>
      <c r="G5925" s="119">
        <v>2437.5</v>
      </c>
      <c r="H5925" s="26">
        <v>2174.7044102564105</v>
      </c>
      <c r="I5925" s="115">
        <f t="shared" si="277"/>
        <v>5300842.0000000009</v>
      </c>
      <c r="J5925" s="117">
        <v>2021</v>
      </c>
      <c r="K5925" s="139">
        <f t="shared" si="278"/>
        <v>7082474</v>
      </c>
    </row>
    <row r="5926" spans="2:11">
      <c r="B5926" s="137" t="s">
        <v>7916</v>
      </c>
      <c r="C5926" s="43" t="s">
        <v>1524</v>
      </c>
      <c r="D5926" s="46">
        <v>130</v>
      </c>
      <c r="E5926" s="24">
        <v>2822.9538461538464</v>
      </c>
      <c r="F5926" s="19">
        <f t="shared" si="276"/>
        <v>366984</v>
      </c>
      <c r="G5926" s="119">
        <v>1267.5</v>
      </c>
      <c r="H5926" s="26">
        <v>2126.6524654832347</v>
      </c>
      <c r="I5926" s="115">
        <f t="shared" si="277"/>
        <v>2695532</v>
      </c>
      <c r="J5926" s="117">
        <v>2021</v>
      </c>
      <c r="K5926" s="139">
        <f t="shared" si="278"/>
        <v>3062516</v>
      </c>
    </row>
    <row r="5927" spans="2:11">
      <c r="B5927" s="137" t="s">
        <v>7917</v>
      </c>
      <c r="C5927" s="43" t="s">
        <v>1524</v>
      </c>
      <c r="D5927" s="46">
        <v>60</v>
      </c>
      <c r="E5927" s="24">
        <v>839.41666666666663</v>
      </c>
      <c r="F5927" s="19">
        <f t="shared" si="276"/>
        <v>50365</v>
      </c>
      <c r="G5927" s="119">
        <v>585</v>
      </c>
      <c r="H5927" s="26">
        <v>1101.71452991453</v>
      </c>
      <c r="I5927" s="115">
        <f t="shared" si="277"/>
        <v>644503</v>
      </c>
      <c r="J5927" s="117">
        <v>2021</v>
      </c>
      <c r="K5927" s="139">
        <f t="shared" si="278"/>
        <v>694868</v>
      </c>
    </row>
    <row r="5928" spans="2:11">
      <c r="B5928" s="137" t="s">
        <v>7918</v>
      </c>
      <c r="C5928" s="43" t="s">
        <v>1525</v>
      </c>
      <c r="D5928" s="46">
        <v>180</v>
      </c>
      <c r="E5928" s="24">
        <v>22002.755555555555</v>
      </c>
      <c r="F5928" s="19">
        <f t="shared" si="276"/>
        <v>3960496</v>
      </c>
      <c r="G5928" s="119">
        <v>3258</v>
      </c>
      <c r="H5928" s="26">
        <v>1069.2621240024555</v>
      </c>
      <c r="I5928" s="115">
        <f t="shared" si="277"/>
        <v>3483656</v>
      </c>
      <c r="J5928" s="117">
        <v>2021</v>
      </c>
      <c r="K5928" s="139">
        <f t="shared" si="278"/>
        <v>7444152</v>
      </c>
    </row>
    <row r="5929" spans="2:11">
      <c r="B5929" s="137" t="s">
        <v>7919</v>
      </c>
      <c r="C5929" s="43" t="s">
        <v>1525</v>
      </c>
      <c r="D5929" s="46">
        <v>110</v>
      </c>
      <c r="E5929" s="24">
        <v>13662.918181818182</v>
      </c>
      <c r="F5929" s="19">
        <f t="shared" si="276"/>
        <v>1502921</v>
      </c>
      <c r="G5929" s="119">
        <v>1991</v>
      </c>
      <c r="H5929" s="26">
        <v>1438.5740833751884</v>
      </c>
      <c r="I5929" s="115">
        <f t="shared" si="277"/>
        <v>2864201</v>
      </c>
      <c r="J5929" s="117">
        <v>2021</v>
      </c>
      <c r="K5929" s="139">
        <f t="shared" si="278"/>
        <v>4367122</v>
      </c>
    </row>
    <row r="5930" spans="2:11">
      <c r="B5930" s="137" t="s">
        <v>7920</v>
      </c>
      <c r="C5930" s="43" t="s">
        <v>1528</v>
      </c>
      <c r="D5930" s="46">
        <v>120</v>
      </c>
      <c r="E5930" s="24">
        <v>7622.8166666666666</v>
      </c>
      <c r="F5930" s="19">
        <f t="shared" si="276"/>
        <v>914738</v>
      </c>
      <c r="G5930" s="119">
        <v>2340</v>
      </c>
      <c r="H5930" s="26">
        <v>1178.055982905983</v>
      </c>
      <c r="I5930" s="115">
        <f t="shared" si="277"/>
        <v>2756651</v>
      </c>
      <c r="J5930" s="117">
        <v>2021</v>
      </c>
      <c r="K5930" s="139">
        <f t="shared" si="278"/>
        <v>3671389</v>
      </c>
    </row>
    <row r="5931" spans="2:11">
      <c r="B5931" s="137" t="s">
        <v>7921</v>
      </c>
      <c r="C5931" s="43" t="s">
        <v>1528</v>
      </c>
      <c r="D5931" s="46">
        <v>200</v>
      </c>
      <c r="E5931" s="24">
        <v>5259.3649999999998</v>
      </c>
      <c r="F5931" s="19">
        <f t="shared" si="276"/>
        <v>1051873</v>
      </c>
      <c r="G5931" s="119">
        <v>3900</v>
      </c>
      <c r="H5931" s="26">
        <v>894.84512820512816</v>
      </c>
      <c r="I5931" s="115">
        <f t="shared" si="277"/>
        <v>3489896</v>
      </c>
      <c r="J5931" s="117">
        <v>2021</v>
      </c>
      <c r="K5931" s="139">
        <f t="shared" si="278"/>
        <v>4541769</v>
      </c>
    </row>
    <row r="5932" spans="2:11">
      <c r="B5932" s="137" t="s">
        <v>7922</v>
      </c>
      <c r="C5932" s="43" t="s">
        <v>1548</v>
      </c>
      <c r="D5932" s="46">
        <v>180</v>
      </c>
      <c r="E5932" s="24">
        <v>22580.644444444446</v>
      </c>
      <c r="F5932" s="19">
        <f t="shared" si="276"/>
        <v>4064516.0000000005</v>
      </c>
      <c r="G5932" s="119">
        <v>1755</v>
      </c>
      <c r="H5932" s="26">
        <v>2590.9743589743589</v>
      </c>
      <c r="I5932" s="115">
        <f t="shared" si="277"/>
        <v>4547160</v>
      </c>
      <c r="J5932" s="117">
        <v>2021</v>
      </c>
      <c r="K5932" s="139">
        <f t="shared" si="278"/>
        <v>8611676</v>
      </c>
    </row>
    <row r="5933" spans="2:11">
      <c r="B5933" s="137" t="s">
        <v>7923</v>
      </c>
      <c r="C5933" s="43" t="s">
        <v>1546</v>
      </c>
      <c r="D5933" s="46">
        <v>70</v>
      </c>
      <c r="E5933" s="24">
        <v>11691.371428571429</v>
      </c>
      <c r="F5933" s="19">
        <f t="shared" si="276"/>
        <v>818396</v>
      </c>
      <c r="G5933" s="119">
        <v>1365</v>
      </c>
      <c r="H5933" s="26">
        <v>1461.284249084249</v>
      </c>
      <c r="I5933" s="115">
        <f t="shared" si="277"/>
        <v>1994653</v>
      </c>
      <c r="J5933" s="117">
        <v>2021</v>
      </c>
      <c r="K5933" s="139">
        <f t="shared" si="278"/>
        <v>2813049</v>
      </c>
    </row>
    <row r="5934" spans="2:11">
      <c r="B5934" s="137" t="s">
        <v>7924</v>
      </c>
      <c r="C5934" s="43" t="s">
        <v>1548</v>
      </c>
      <c r="D5934" s="46">
        <v>310</v>
      </c>
      <c r="E5934" s="24">
        <v>32498.512903225808</v>
      </c>
      <c r="F5934" s="19">
        <f t="shared" si="276"/>
        <v>10074539</v>
      </c>
      <c r="G5934" s="119">
        <v>3022.5</v>
      </c>
      <c r="H5934" s="26">
        <v>2125.7161290322579</v>
      </c>
      <c r="I5934" s="115">
        <f t="shared" si="277"/>
        <v>6424976.9999999991</v>
      </c>
      <c r="J5934" s="117">
        <v>2021</v>
      </c>
      <c r="K5934" s="139">
        <f t="shared" si="278"/>
        <v>16499516</v>
      </c>
    </row>
    <row r="5935" spans="2:11">
      <c r="B5935" s="137" t="s">
        <v>7925</v>
      </c>
      <c r="C5935" s="43" t="s">
        <v>1548</v>
      </c>
      <c r="D5935" s="46">
        <v>180</v>
      </c>
      <c r="E5935" s="24">
        <v>16753.055555555555</v>
      </c>
      <c r="F5935" s="19">
        <f t="shared" si="276"/>
        <v>3015550</v>
      </c>
      <c r="G5935" s="119">
        <v>1755</v>
      </c>
      <c r="H5935" s="26">
        <v>2450.9219373219375</v>
      </c>
      <c r="I5935" s="115">
        <f t="shared" si="277"/>
        <v>4301368</v>
      </c>
      <c r="J5935" s="117">
        <v>2021</v>
      </c>
      <c r="K5935" s="139">
        <f t="shared" si="278"/>
        <v>7316918</v>
      </c>
    </row>
    <row r="5936" spans="2:11">
      <c r="B5936" s="137" t="s">
        <v>7926</v>
      </c>
      <c r="C5936" s="43" t="s">
        <v>1548</v>
      </c>
      <c r="D5936" s="46">
        <v>270</v>
      </c>
      <c r="E5936" s="24">
        <v>12669.725925925926</v>
      </c>
      <c r="F5936" s="19">
        <f t="shared" si="276"/>
        <v>3420826</v>
      </c>
      <c r="G5936" s="119">
        <v>2632.5</v>
      </c>
      <c r="H5936" s="26">
        <v>1786.1549857549858</v>
      </c>
      <c r="I5936" s="115">
        <f t="shared" si="277"/>
        <v>4702053</v>
      </c>
      <c r="J5936" s="117">
        <v>2021</v>
      </c>
      <c r="K5936" s="139">
        <f t="shared" si="278"/>
        <v>8122879</v>
      </c>
    </row>
    <row r="5937" spans="2:11">
      <c r="B5937" s="137" t="s">
        <v>7927</v>
      </c>
      <c r="C5937" s="43" t="s">
        <v>1526</v>
      </c>
      <c r="D5937" s="46">
        <v>220</v>
      </c>
      <c r="E5937" s="24">
        <v>5804.545454545455</v>
      </c>
      <c r="F5937" s="19">
        <f t="shared" si="276"/>
        <v>1277000</v>
      </c>
      <c r="G5937" s="119">
        <v>3982</v>
      </c>
      <c r="H5937" s="26">
        <v>1286.6559517830235</v>
      </c>
      <c r="I5937" s="115">
        <f t="shared" si="277"/>
        <v>5123464</v>
      </c>
      <c r="J5937" s="117">
        <v>2021</v>
      </c>
      <c r="K5937" s="139">
        <f t="shared" si="278"/>
        <v>6400464</v>
      </c>
    </row>
    <row r="5938" spans="2:11">
      <c r="B5938" s="137" t="s">
        <v>7928</v>
      </c>
      <c r="C5938" s="43" t="s">
        <v>1526</v>
      </c>
      <c r="D5938" s="46">
        <v>90</v>
      </c>
      <c r="E5938" s="24">
        <v>10838.933333333332</v>
      </c>
      <c r="F5938" s="19">
        <f t="shared" si="276"/>
        <v>975503.99999999988</v>
      </c>
      <c r="G5938" s="119">
        <v>1629</v>
      </c>
      <c r="H5938" s="26">
        <v>848.73480662983422</v>
      </c>
      <c r="I5938" s="115">
        <f t="shared" si="277"/>
        <v>1382589</v>
      </c>
      <c r="J5938" s="117">
        <v>2021</v>
      </c>
      <c r="K5938" s="139">
        <f t="shared" si="278"/>
        <v>2358093</v>
      </c>
    </row>
    <row r="5939" spans="2:11">
      <c r="B5939" s="137" t="s">
        <v>7929</v>
      </c>
      <c r="C5939" s="43" t="s">
        <v>1524</v>
      </c>
      <c r="D5939" s="46">
        <v>350</v>
      </c>
      <c r="E5939" s="24">
        <v>12907.18</v>
      </c>
      <c r="F5939" s="19">
        <f t="shared" si="276"/>
        <v>4517513</v>
      </c>
      <c r="G5939" s="119">
        <v>3412.5</v>
      </c>
      <c r="H5939" s="26">
        <v>1450.4208058608058</v>
      </c>
      <c r="I5939" s="115">
        <f t="shared" si="277"/>
        <v>4949561</v>
      </c>
      <c r="J5939" s="117">
        <v>2021</v>
      </c>
      <c r="K5939" s="139">
        <f t="shared" si="278"/>
        <v>9467074</v>
      </c>
    </row>
    <row r="5940" spans="2:11">
      <c r="B5940" s="137" t="s">
        <v>7930</v>
      </c>
      <c r="C5940" s="43" t="s">
        <v>1524</v>
      </c>
      <c r="D5940" s="46">
        <v>260</v>
      </c>
      <c r="E5940" s="24">
        <v>2090.1653846153845</v>
      </c>
      <c r="F5940" s="19">
        <f t="shared" si="276"/>
        <v>543443</v>
      </c>
      <c r="G5940" s="119">
        <v>2535</v>
      </c>
      <c r="H5940" s="26">
        <v>1009.5285996055227</v>
      </c>
      <c r="I5940" s="115">
        <f t="shared" si="277"/>
        <v>2559155</v>
      </c>
      <c r="J5940" s="117">
        <v>2021</v>
      </c>
      <c r="K5940" s="139">
        <f t="shared" si="278"/>
        <v>3102598</v>
      </c>
    </row>
    <row r="5941" spans="2:11">
      <c r="B5941" s="137" t="s">
        <v>7931</v>
      </c>
      <c r="C5941" s="43" t="s">
        <v>1524</v>
      </c>
      <c r="D5941" s="46">
        <v>170</v>
      </c>
      <c r="E5941" s="24">
        <v>7647.4176470588236</v>
      </c>
      <c r="F5941" s="19">
        <f t="shared" si="276"/>
        <v>1300061</v>
      </c>
      <c r="G5941" s="119">
        <v>1657.5</v>
      </c>
      <c r="H5941" s="26">
        <v>1772.5894419306185</v>
      </c>
      <c r="I5941" s="115">
        <f t="shared" si="277"/>
        <v>2938067</v>
      </c>
      <c r="J5941" s="117">
        <v>2021</v>
      </c>
      <c r="K5941" s="139">
        <f t="shared" si="278"/>
        <v>4238128</v>
      </c>
    </row>
    <row r="5942" spans="2:11">
      <c r="B5942" s="137" t="s">
        <v>7932</v>
      </c>
      <c r="C5942" s="43" t="s">
        <v>1524</v>
      </c>
      <c r="D5942" s="46">
        <v>350</v>
      </c>
      <c r="E5942" s="24">
        <v>12907.18</v>
      </c>
      <c r="F5942" s="19">
        <f t="shared" si="276"/>
        <v>4517513</v>
      </c>
      <c r="G5942" s="119">
        <v>3412.5</v>
      </c>
      <c r="H5942" s="26">
        <v>1450.4208058608058</v>
      </c>
      <c r="I5942" s="115">
        <f t="shared" si="277"/>
        <v>4949561</v>
      </c>
      <c r="J5942" s="117">
        <v>2021</v>
      </c>
      <c r="K5942" s="139">
        <f t="shared" si="278"/>
        <v>9467074</v>
      </c>
    </row>
    <row r="5943" spans="2:11">
      <c r="B5943" s="137" t="s">
        <v>7933</v>
      </c>
      <c r="C5943" s="43" t="s">
        <v>2726</v>
      </c>
      <c r="D5943" s="46">
        <v>6360</v>
      </c>
      <c r="E5943" s="24">
        <v>790.298427672956</v>
      </c>
      <c r="F5943" s="19">
        <f t="shared" si="276"/>
        <v>5026298</v>
      </c>
      <c r="G5943" s="119">
        <v>62010</v>
      </c>
      <c r="H5943" s="26">
        <v>647.02664086437676</v>
      </c>
      <c r="I5943" s="115">
        <f t="shared" si="277"/>
        <v>40122122</v>
      </c>
      <c r="J5943" s="117">
        <v>2021</v>
      </c>
      <c r="K5943" s="139">
        <f t="shared" si="278"/>
        <v>45148420</v>
      </c>
    </row>
    <row r="5944" spans="2:11">
      <c r="B5944" s="137" t="s">
        <v>7934</v>
      </c>
      <c r="C5944" s="43" t="s">
        <v>2726</v>
      </c>
      <c r="D5944" s="46">
        <v>2000</v>
      </c>
      <c r="E5944" s="24">
        <v>654.43600000000004</v>
      </c>
      <c r="F5944" s="19">
        <f t="shared" si="276"/>
        <v>1308872</v>
      </c>
      <c r="G5944" s="119">
        <v>19500</v>
      </c>
      <c r="H5944" s="26">
        <v>776.70394871794872</v>
      </c>
      <c r="I5944" s="115">
        <f t="shared" si="277"/>
        <v>15145727</v>
      </c>
      <c r="J5944" s="117">
        <v>2021</v>
      </c>
      <c r="K5944" s="139">
        <f t="shared" si="278"/>
        <v>16454599</v>
      </c>
    </row>
    <row r="5945" spans="2:11">
      <c r="B5945" s="137" t="s">
        <v>7935</v>
      </c>
      <c r="C5945" s="43" t="s">
        <v>1544</v>
      </c>
      <c r="D5945" s="46">
        <v>50</v>
      </c>
      <c r="E5945" s="24">
        <v>617.84</v>
      </c>
      <c r="F5945" s="19">
        <f t="shared" si="276"/>
        <v>30892</v>
      </c>
      <c r="G5945" s="119">
        <v>487.5</v>
      </c>
      <c r="H5945" s="26">
        <v>1517.0256410256411</v>
      </c>
      <c r="I5945" s="115">
        <f t="shared" si="277"/>
        <v>739550</v>
      </c>
      <c r="J5945" s="117">
        <v>2021</v>
      </c>
      <c r="K5945" s="139">
        <f t="shared" si="278"/>
        <v>770442</v>
      </c>
    </row>
    <row r="5946" spans="2:11">
      <c r="B5946" s="137" t="s">
        <v>7936</v>
      </c>
      <c r="C5946" s="43" t="s">
        <v>1552</v>
      </c>
      <c r="D5946" s="46">
        <v>200</v>
      </c>
      <c r="E5946" s="24">
        <v>5298.88</v>
      </c>
      <c r="F5946" s="19">
        <f t="shared" si="276"/>
        <v>1059776</v>
      </c>
      <c r="G5946" s="119">
        <v>1950</v>
      </c>
      <c r="H5946" s="26">
        <v>2166.2748717948716</v>
      </c>
      <c r="I5946" s="115">
        <f t="shared" si="277"/>
        <v>4224236</v>
      </c>
      <c r="J5946" s="117">
        <v>2021</v>
      </c>
      <c r="K5946" s="139">
        <f t="shared" si="278"/>
        <v>5284012</v>
      </c>
    </row>
    <row r="5947" spans="2:11">
      <c r="B5947" s="137" t="s">
        <v>7937</v>
      </c>
      <c r="C5947" s="43" t="s">
        <v>1550</v>
      </c>
      <c r="D5947" s="46">
        <v>110</v>
      </c>
      <c r="E5947" s="24">
        <v>2880.2363636363634</v>
      </c>
      <c r="F5947" s="19">
        <f t="shared" si="276"/>
        <v>316826</v>
      </c>
      <c r="G5947" s="119">
        <v>1072.5</v>
      </c>
      <c r="H5947" s="26">
        <v>1484.0923076923077</v>
      </c>
      <c r="I5947" s="115">
        <f t="shared" si="277"/>
        <v>1591689</v>
      </c>
      <c r="J5947" s="117">
        <v>2021</v>
      </c>
      <c r="K5947" s="139">
        <f t="shared" si="278"/>
        <v>1908515</v>
      </c>
    </row>
    <row r="5948" spans="2:11">
      <c r="B5948" s="137" t="s">
        <v>7938</v>
      </c>
      <c r="C5948" s="43" t="s">
        <v>1552</v>
      </c>
      <c r="D5948" s="46">
        <v>370</v>
      </c>
      <c r="E5948" s="24">
        <v>4887.4675675675671</v>
      </c>
      <c r="F5948" s="19">
        <f t="shared" si="276"/>
        <v>1808362.9999999998</v>
      </c>
      <c r="G5948" s="119">
        <v>3607.5</v>
      </c>
      <c r="H5948" s="26">
        <v>1424.4077616077616</v>
      </c>
      <c r="I5948" s="115">
        <f t="shared" si="277"/>
        <v>5138551</v>
      </c>
      <c r="J5948" s="117">
        <v>2021</v>
      </c>
      <c r="K5948" s="139">
        <f t="shared" si="278"/>
        <v>6946914</v>
      </c>
    </row>
    <row r="5949" spans="2:11">
      <c r="B5949" s="137" t="s">
        <v>7939</v>
      </c>
      <c r="C5949" s="43" t="s">
        <v>1552</v>
      </c>
      <c r="D5949" s="46">
        <v>200</v>
      </c>
      <c r="E5949" s="24">
        <v>5298.88</v>
      </c>
      <c r="F5949" s="19">
        <f t="shared" si="276"/>
        <v>1059776</v>
      </c>
      <c r="G5949" s="119">
        <v>1950</v>
      </c>
      <c r="H5949" s="26">
        <v>2166.2748717948716</v>
      </c>
      <c r="I5949" s="115">
        <f t="shared" si="277"/>
        <v>4224236</v>
      </c>
      <c r="J5949" s="117">
        <v>2021</v>
      </c>
      <c r="K5949" s="139">
        <f t="shared" si="278"/>
        <v>5284012</v>
      </c>
    </row>
    <row r="5950" spans="2:11">
      <c r="B5950" s="137" t="s">
        <v>7940</v>
      </c>
      <c r="C5950" s="43" t="s">
        <v>2039</v>
      </c>
      <c r="D5950" s="46">
        <v>130</v>
      </c>
      <c r="E5950" s="24">
        <v>8262.0923076923082</v>
      </c>
      <c r="F5950" s="19">
        <f t="shared" si="276"/>
        <v>1074072</v>
      </c>
      <c r="G5950" s="119">
        <v>2353</v>
      </c>
      <c r="H5950" s="26">
        <v>1022.5197620059498</v>
      </c>
      <c r="I5950" s="115">
        <f t="shared" si="277"/>
        <v>2405989</v>
      </c>
      <c r="J5950" s="117">
        <v>2021</v>
      </c>
      <c r="K5950" s="139">
        <f t="shared" si="278"/>
        <v>3480061</v>
      </c>
    </row>
    <row r="5951" spans="2:11">
      <c r="B5951" s="137" t="s">
        <v>7941</v>
      </c>
      <c r="C5951" s="43" t="s">
        <v>2039</v>
      </c>
      <c r="D5951" s="46">
        <v>70</v>
      </c>
      <c r="E5951" s="24">
        <v>9804.7857142857138</v>
      </c>
      <c r="F5951" s="19">
        <f t="shared" si="276"/>
        <v>686335</v>
      </c>
      <c r="G5951" s="119">
        <v>1267</v>
      </c>
      <c r="H5951" s="26">
        <v>1308.5651144435674</v>
      </c>
      <c r="I5951" s="115">
        <f t="shared" si="277"/>
        <v>1657951.9999999998</v>
      </c>
      <c r="J5951" s="117">
        <v>2021</v>
      </c>
      <c r="K5951" s="139">
        <f t="shared" si="278"/>
        <v>2344287</v>
      </c>
    </row>
    <row r="5952" spans="2:11">
      <c r="B5952" s="137" t="s">
        <v>7942</v>
      </c>
      <c r="C5952" s="43" t="s">
        <v>1546</v>
      </c>
      <c r="D5952" s="46">
        <v>110</v>
      </c>
      <c r="E5952" s="24">
        <v>30365.454545454544</v>
      </c>
      <c r="F5952" s="19">
        <f t="shared" si="276"/>
        <v>3340200</v>
      </c>
      <c r="G5952" s="119">
        <v>2145</v>
      </c>
      <c r="H5952" s="26">
        <v>1568.9020979020979</v>
      </c>
      <c r="I5952" s="115">
        <f t="shared" si="277"/>
        <v>3365295</v>
      </c>
      <c r="J5952" s="117">
        <v>2021</v>
      </c>
      <c r="K5952" s="139">
        <f t="shared" si="278"/>
        <v>6705495</v>
      </c>
    </row>
    <row r="5953" spans="2:11">
      <c r="B5953" s="137" t="s">
        <v>7943</v>
      </c>
      <c r="C5953" s="43" t="s">
        <v>1552</v>
      </c>
      <c r="D5953" s="46">
        <v>110</v>
      </c>
      <c r="E5953" s="24">
        <v>4998.7181818181816</v>
      </c>
      <c r="F5953" s="19">
        <f t="shared" si="276"/>
        <v>549859</v>
      </c>
      <c r="G5953" s="119">
        <v>1072.5</v>
      </c>
      <c r="H5953" s="26">
        <v>3402.8317016317014</v>
      </c>
      <c r="I5953" s="115">
        <f t="shared" si="277"/>
        <v>3649537</v>
      </c>
      <c r="J5953" s="117">
        <v>2021</v>
      </c>
      <c r="K5953" s="139">
        <f t="shared" si="278"/>
        <v>4199396</v>
      </c>
    </row>
    <row r="5954" spans="2:11">
      <c r="B5954" s="137" t="s">
        <v>7944</v>
      </c>
      <c r="C5954" s="43" t="s">
        <v>1546</v>
      </c>
      <c r="D5954" s="46">
        <v>260</v>
      </c>
      <c r="E5954" s="24">
        <v>9333.3461538461543</v>
      </c>
      <c r="F5954" s="19">
        <f t="shared" si="276"/>
        <v>2426670</v>
      </c>
      <c r="G5954" s="119">
        <v>5070</v>
      </c>
      <c r="H5954" s="26">
        <v>742.01873767258382</v>
      </c>
      <c r="I5954" s="115">
        <f t="shared" si="277"/>
        <v>3762035</v>
      </c>
      <c r="J5954" s="117">
        <v>2021</v>
      </c>
      <c r="K5954" s="139">
        <f t="shared" si="278"/>
        <v>6188705</v>
      </c>
    </row>
    <row r="5955" spans="2:11">
      <c r="B5955" s="137" t="s">
        <v>7945</v>
      </c>
      <c r="C5955" s="43" t="s">
        <v>1552</v>
      </c>
      <c r="D5955" s="46">
        <v>180</v>
      </c>
      <c r="E5955" s="24">
        <v>16435.422222222223</v>
      </c>
      <c r="F5955" s="19">
        <f t="shared" si="276"/>
        <v>2958376</v>
      </c>
      <c r="G5955" s="119">
        <v>1755</v>
      </c>
      <c r="H5955" s="26">
        <v>2466.4792022792021</v>
      </c>
      <c r="I5955" s="115">
        <f t="shared" si="277"/>
        <v>4328671</v>
      </c>
      <c r="J5955" s="117">
        <v>2021</v>
      </c>
      <c r="K5955" s="139">
        <f t="shared" si="278"/>
        <v>7287047</v>
      </c>
    </row>
    <row r="5956" spans="2:11">
      <c r="B5956" s="137" t="s">
        <v>7946</v>
      </c>
      <c r="C5956" s="43" t="s">
        <v>1561</v>
      </c>
      <c r="D5956" s="46">
        <v>100</v>
      </c>
      <c r="E5956" s="24">
        <v>23518.27</v>
      </c>
      <c r="F5956" s="19">
        <f t="shared" si="276"/>
        <v>2351827</v>
      </c>
      <c r="G5956" s="119">
        <v>3240</v>
      </c>
      <c r="H5956" s="26">
        <v>891.5904320987654</v>
      </c>
      <c r="I5956" s="115">
        <f t="shared" si="277"/>
        <v>2888753</v>
      </c>
      <c r="J5956" s="117">
        <v>2021</v>
      </c>
      <c r="K5956" s="139">
        <f t="shared" si="278"/>
        <v>5240580</v>
      </c>
    </row>
    <row r="5957" spans="2:11">
      <c r="B5957" s="137" t="s">
        <v>7947</v>
      </c>
      <c r="C5957" s="43" t="s">
        <v>3512</v>
      </c>
      <c r="D5957" s="46">
        <v>60</v>
      </c>
      <c r="E5957" s="24">
        <v>18493.933333333334</v>
      </c>
      <c r="F5957" s="19">
        <f t="shared" si="276"/>
        <v>1109636</v>
      </c>
      <c r="G5957" s="119">
        <v>1296</v>
      </c>
      <c r="H5957" s="26">
        <v>0</v>
      </c>
      <c r="I5957" s="115">
        <f t="shared" si="277"/>
        <v>0</v>
      </c>
      <c r="J5957" s="117">
        <v>2021</v>
      </c>
      <c r="K5957" s="139">
        <f t="shared" si="278"/>
        <v>1109636</v>
      </c>
    </row>
    <row r="5958" spans="2:11">
      <c r="B5958" s="137" t="s">
        <v>7948</v>
      </c>
      <c r="C5958" s="43" t="s">
        <v>1561</v>
      </c>
      <c r="D5958" s="46">
        <v>250</v>
      </c>
      <c r="E5958" s="24">
        <v>17709.508000000002</v>
      </c>
      <c r="F5958" s="19">
        <f t="shared" si="276"/>
        <v>4427377</v>
      </c>
      <c r="G5958" s="119">
        <v>5400</v>
      </c>
      <c r="H5958" s="26">
        <v>1039.282962962963</v>
      </c>
      <c r="I5958" s="115">
        <f t="shared" si="277"/>
        <v>5612128</v>
      </c>
      <c r="J5958" s="117">
        <v>2021</v>
      </c>
      <c r="K5958" s="139">
        <f t="shared" si="278"/>
        <v>10039505</v>
      </c>
    </row>
    <row r="5959" spans="2:11">
      <c r="B5959" s="137" t="s">
        <v>7949</v>
      </c>
      <c r="C5959" s="43" t="s">
        <v>1560</v>
      </c>
      <c r="D5959" s="46">
        <v>50</v>
      </c>
      <c r="E5959" s="24">
        <v>18137.919999999998</v>
      </c>
      <c r="F5959" s="19">
        <f t="shared" si="276"/>
        <v>906895.99999999988</v>
      </c>
      <c r="G5959" s="119">
        <v>1620</v>
      </c>
      <c r="H5959" s="26">
        <v>1257.1382716049384</v>
      </c>
      <c r="I5959" s="115">
        <f t="shared" si="277"/>
        <v>2036564.0000000002</v>
      </c>
      <c r="J5959" s="117">
        <v>2021</v>
      </c>
      <c r="K5959" s="139">
        <f t="shared" si="278"/>
        <v>2943460</v>
      </c>
    </row>
    <row r="5960" spans="2:11">
      <c r="B5960" s="137" t="s">
        <v>7950</v>
      </c>
      <c r="C5960" s="43" t="s">
        <v>1560</v>
      </c>
      <c r="D5960" s="46">
        <v>90</v>
      </c>
      <c r="E5960" s="24">
        <v>8144.4888888888891</v>
      </c>
      <c r="F5960" s="19">
        <f t="shared" si="276"/>
        <v>733004</v>
      </c>
      <c r="G5960" s="119">
        <v>1944</v>
      </c>
      <c r="H5960" s="26">
        <v>1525.8112139917696</v>
      </c>
      <c r="I5960" s="115">
        <f t="shared" si="277"/>
        <v>2966177</v>
      </c>
      <c r="J5960" s="117">
        <v>2021</v>
      </c>
      <c r="K5960" s="139">
        <f t="shared" si="278"/>
        <v>3699181</v>
      </c>
    </row>
    <row r="5961" spans="2:11">
      <c r="B5961" s="137" t="s">
        <v>7951</v>
      </c>
      <c r="C5961" s="43" t="s">
        <v>1560</v>
      </c>
      <c r="D5961" s="46">
        <v>90</v>
      </c>
      <c r="E5961" s="24">
        <v>8144.4888888888891</v>
      </c>
      <c r="F5961" s="19">
        <f t="shared" si="276"/>
        <v>733004</v>
      </c>
      <c r="G5961" s="119">
        <v>2916</v>
      </c>
      <c r="H5961" s="26">
        <v>1017.2074759945131</v>
      </c>
      <c r="I5961" s="115">
        <f t="shared" si="277"/>
        <v>2966177</v>
      </c>
      <c r="J5961" s="117">
        <v>2021</v>
      </c>
      <c r="K5961" s="139">
        <f t="shared" si="278"/>
        <v>3699181</v>
      </c>
    </row>
    <row r="5962" spans="2:11">
      <c r="B5962" s="137" t="s">
        <v>7952</v>
      </c>
      <c r="C5962" s="43" t="s">
        <v>2068</v>
      </c>
      <c r="D5962" s="46">
        <v>220</v>
      </c>
      <c r="E5962" s="24">
        <v>3452.9136363636362</v>
      </c>
      <c r="F5962" s="19">
        <f t="shared" si="276"/>
        <v>759641</v>
      </c>
      <c r="G5962" s="119">
        <v>4752</v>
      </c>
      <c r="H5962" s="26">
        <v>655.35774410774411</v>
      </c>
      <c r="I5962" s="115">
        <f t="shared" si="277"/>
        <v>3114260</v>
      </c>
      <c r="J5962" s="117">
        <v>2021</v>
      </c>
      <c r="K5962" s="139">
        <f t="shared" si="278"/>
        <v>3873901</v>
      </c>
    </row>
    <row r="5963" spans="2:11">
      <c r="B5963" s="137" t="s">
        <v>7953</v>
      </c>
      <c r="C5963" s="43" t="s">
        <v>2068</v>
      </c>
      <c r="D5963" s="46">
        <v>90</v>
      </c>
      <c r="E5963" s="24">
        <v>13656.055555555555</v>
      </c>
      <c r="F5963" s="19">
        <f t="shared" si="276"/>
        <v>1229045</v>
      </c>
      <c r="G5963" s="119">
        <v>1629</v>
      </c>
      <c r="H5963" s="26">
        <v>2113.8256599140577</v>
      </c>
      <c r="I5963" s="115">
        <f t="shared" si="277"/>
        <v>3443422</v>
      </c>
      <c r="J5963" s="117">
        <v>2021</v>
      </c>
      <c r="K5963" s="139">
        <f t="shared" si="278"/>
        <v>4672467</v>
      </c>
    </row>
    <row r="5964" spans="2:11">
      <c r="B5964" s="137" t="s">
        <v>7954</v>
      </c>
      <c r="C5964" s="43" t="s">
        <v>2068</v>
      </c>
      <c r="D5964" s="46">
        <v>220</v>
      </c>
      <c r="E5964" s="24">
        <v>3452.9136363636362</v>
      </c>
      <c r="F5964" s="19">
        <f t="shared" ref="F5964:F6027" si="279">IFERROR(D5964*E5964,0)</f>
        <v>759641</v>
      </c>
      <c r="G5964" s="119">
        <v>4752</v>
      </c>
      <c r="H5964" s="26">
        <v>655.35774410774411</v>
      </c>
      <c r="I5964" s="115">
        <f t="shared" ref="I5964:I6027" si="280">IFERROR(G5964*H5964,"")</f>
        <v>3114260</v>
      </c>
      <c r="J5964" s="117">
        <v>2021</v>
      </c>
      <c r="K5964" s="139">
        <f t="shared" ref="K5964:K6027" si="281">IFERROR(ROUND((F5964+I5964),0),0)</f>
        <v>3873901</v>
      </c>
    </row>
    <row r="5965" spans="2:11">
      <c r="B5965" s="137" t="s">
        <v>7955</v>
      </c>
      <c r="C5965" s="43" t="s">
        <v>1544</v>
      </c>
      <c r="D5965" s="46">
        <v>200</v>
      </c>
      <c r="E5965" s="24">
        <v>9880.09</v>
      </c>
      <c r="F5965" s="19">
        <f t="shared" si="279"/>
        <v>1976018</v>
      </c>
      <c r="G5965" s="119">
        <v>1950</v>
      </c>
      <c r="H5965" s="26">
        <v>1799.2948717948718</v>
      </c>
      <c r="I5965" s="115">
        <f t="shared" si="280"/>
        <v>3508625</v>
      </c>
      <c r="J5965" s="117">
        <v>2021</v>
      </c>
      <c r="K5965" s="139">
        <f t="shared" si="281"/>
        <v>5484643</v>
      </c>
    </row>
    <row r="5966" spans="2:11">
      <c r="B5966" s="137" t="s">
        <v>7956</v>
      </c>
      <c r="C5966" s="43" t="s">
        <v>1550</v>
      </c>
      <c r="D5966" s="46">
        <v>110</v>
      </c>
      <c r="E5966" s="24">
        <v>7328.681818181818</v>
      </c>
      <c r="F5966" s="19">
        <f t="shared" si="279"/>
        <v>806155</v>
      </c>
      <c r="G5966" s="119">
        <v>1072.5</v>
      </c>
      <c r="H5966" s="26">
        <v>3474.320745920746</v>
      </c>
      <c r="I5966" s="115">
        <f t="shared" si="280"/>
        <v>3726209</v>
      </c>
      <c r="J5966" s="117">
        <v>2021</v>
      </c>
      <c r="K5966" s="139">
        <f t="shared" si="281"/>
        <v>4532364</v>
      </c>
    </row>
    <row r="5967" spans="2:11">
      <c r="B5967" s="137" t="s">
        <v>7957</v>
      </c>
      <c r="C5967" s="43" t="s">
        <v>1544</v>
      </c>
      <c r="D5967" s="46">
        <v>460</v>
      </c>
      <c r="E5967" s="24">
        <v>13180.873913043479</v>
      </c>
      <c r="F5967" s="19">
        <f t="shared" si="279"/>
        <v>6063202</v>
      </c>
      <c r="G5967" s="119">
        <v>4485</v>
      </c>
      <c r="H5967" s="26">
        <v>1672.9665551839464</v>
      </c>
      <c r="I5967" s="115">
        <f t="shared" si="280"/>
        <v>7503255</v>
      </c>
      <c r="J5967" s="117">
        <v>2021</v>
      </c>
      <c r="K5967" s="139">
        <f t="shared" si="281"/>
        <v>13566457</v>
      </c>
    </row>
    <row r="5968" spans="2:11">
      <c r="B5968" s="137" t="s">
        <v>7958</v>
      </c>
      <c r="C5968" s="43" t="s">
        <v>2038</v>
      </c>
      <c r="D5968" s="46">
        <v>100</v>
      </c>
      <c r="E5968" s="24">
        <v>1150.47</v>
      </c>
      <c r="F5968" s="19">
        <f t="shared" si="279"/>
        <v>115047</v>
      </c>
      <c r="G5968" s="119">
        <v>975</v>
      </c>
      <c r="H5968" s="26">
        <v>943.39897435897433</v>
      </c>
      <c r="I5968" s="115">
        <f t="shared" si="280"/>
        <v>919814</v>
      </c>
      <c r="J5968" s="117">
        <v>2021</v>
      </c>
      <c r="K5968" s="139">
        <f t="shared" si="281"/>
        <v>1034861</v>
      </c>
    </row>
    <row r="5969" spans="2:11">
      <c r="B5969" s="137" t="s">
        <v>7959</v>
      </c>
      <c r="C5969" s="43" t="s">
        <v>1555</v>
      </c>
      <c r="D5969" s="46">
        <v>130</v>
      </c>
      <c r="E5969" s="24">
        <v>16034.353846153846</v>
      </c>
      <c r="F5969" s="19">
        <f t="shared" si="279"/>
        <v>2084466</v>
      </c>
      <c r="G5969" s="119">
        <v>1267.5</v>
      </c>
      <c r="H5969" s="26">
        <v>2406.5648915187376</v>
      </c>
      <c r="I5969" s="115">
        <f t="shared" si="280"/>
        <v>3050321</v>
      </c>
      <c r="J5969" s="117">
        <v>2021</v>
      </c>
      <c r="K5969" s="139">
        <f t="shared" si="281"/>
        <v>5134787</v>
      </c>
    </row>
    <row r="5970" spans="2:11">
      <c r="B5970" s="137" t="s">
        <v>7960</v>
      </c>
      <c r="C5970" s="43" t="s">
        <v>1555</v>
      </c>
      <c r="D5970" s="46">
        <v>60</v>
      </c>
      <c r="E5970" s="24">
        <v>17415.733333333334</v>
      </c>
      <c r="F5970" s="19">
        <f t="shared" si="279"/>
        <v>1044944</v>
      </c>
      <c r="G5970" s="119">
        <v>585</v>
      </c>
      <c r="H5970" s="26">
        <v>4538.9162393162396</v>
      </c>
      <c r="I5970" s="115">
        <f t="shared" si="280"/>
        <v>2655266</v>
      </c>
      <c r="J5970" s="117">
        <v>2021</v>
      </c>
      <c r="K5970" s="139">
        <f t="shared" si="281"/>
        <v>3700210</v>
      </c>
    </row>
    <row r="5971" spans="2:11">
      <c r="B5971" s="137" t="s">
        <v>7961</v>
      </c>
      <c r="C5971" s="43" t="s">
        <v>1584</v>
      </c>
      <c r="D5971" s="46">
        <v>120</v>
      </c>
      <c r="E5971" s="24">
        <v>4031.9166666666665</v>
      </c>
      <c r="F5971" s="19">
        <f t="shared" si="279"/>
        <v>483830</v>
      </c>
      <c r="G5971" s="119">
        <v>1170</v>
      </c>
      <c r="H5971" s="26">
        <v>2027.7008547008547</v>
      </c>
      <c r="I5971" s="115">
        <f t="shared" si="280"/>
        <v>2372410</v>
      </c>
      <c r="J5971" s="117">
        <v>2021</v>
      </c>
      <c r="K5971" s="139">
        <f t="shared" si="281"/>
        <v>2856240</v>
      </c>
    </row>
    <row r="5972" spans="2:11">
      <c r="B5972" s="137" t="s">
        <v>7962</v>
      </c>
      <c r="C5972" s="43" t="s">
        <v>1555</v>
      </c>
      <c r="D5972" s="46">
        <v>160</v>
      </c>
      <c r="E5972" s="24">
        <v>15517.731250000001</v>
      </c>
      <c r="F5972" s="19">
        <f t="shared" si="279"/>
        <v>2482837</v>
      </c>
      <c r="G5972" s="119">
        <v>1560</v>
      </c>
      <c r="H5972" s="26">
        <v>2415.6602564102564</v>
      </c>
      <c r="I5972" s="115">
        <f t="shared" si="280"/>
        <v>3768430</v>
      </c>
      <c r="J5972" s="117">
        <v>2021</v>
      </c>
      <c r="K5972" s="139">
        <f t="shared" si="281"/>
        <v>6251267</v>
      </c>
    </row>
    <row r="5973" spans="2:11">
      <c r="B5973" s="137" t="s">
        <v>7963</v>
      </c>
      <c r="C5973" s="43" t="s">
        <v>1555</v>
      </c>
      <c r="D5973" s="46">
        <v>110</v>
      </c>
      <c r="E5973" s="24">
        <v>15240.890909090909</v>
      </c>
      <c r="F5973" s="19">
        <f t="shared" si="279"/>
        <v>1676498</v>
      </c>
      <c r="G5973" s="119">
        <v>1072.5</v>
      </c>
      <c r="H5973" s="26">
        <v>3352.4904428904429</v>
      </c>
      <c r="I5973" s="115">
        <f t="shared" si="280"/>
        <v>3595546</v>
      </c>
      <c r="J5973" s="117">
        <v>2021</v>
      </c>
      <c r="K5973" s="139">
        <f t="shared" si="281"/>
        <v>5272044</v>
      </c>
    </row>
    <row r="5974" spans="2:11">
      <c r="B5974" s="137" t="s">
        <v>7964</v>
      </c>
      <c r="C5974" s="43" t="s">
        <v>1548</v>
      </c>
      <c r="D5974" s="46">
        <v>100</v>
      </c>
      <c r="E5974" s="24">
        <v>23027.42</v>
      </c>
      <c r="F5974" s="19">
        <f t="shared" si="279"/>
        <v>2302742</v>
      </c>
      <c r="G5974" s="119">
        <v>1950</v>
      </c>
      <c r="H5974" s="26">
        <v>1080.0769230769231</v>
      </c>
      <c r="I5974" s="115">
        <f t="shared" si="280"/>
        <v>2106150</v>
      </c>
      <c r="J5974" s="117">
        <v>2021</v>
      </c>
      <c r="K5974" s="139">
        <f t="shared" si="281"/>
        <v>4408892</v>
      </c>
    </row>
    <row r="5975" spans="2:11">
      <c r="B5975" s="137" t="s">
        <v>7965</v>
      </c>
      <c r="C5975" s="43" t="s">
        <v>2728</v>
      </c>
      <c r="D5975" s="46">
        <v>250</v>
      </c>
      <c r="E5975" s="24">
        <v>10422.371999999999</v>
      </c>
      <c r="F5975" s="19">
        <f t="shared" si="279"/>
        <v>2605593</v>
      </c>
      <c r="G5975" s="119">
        <v>4875</v>
      </c>
      <c r="H5975" s="26">
        <v>966.99569230769225</v>
      </c>
      <c r="I5975" s="115">
        <f t="shared" si="280"/>
        <v>4714104</v>
      </c>
      <c r="J5975" s="117">
        <v>2021</v>
      </c>
      <c r="K5975" s="139">
        <f t="shared" si="281"/>
        <v>7319697</v>
      </c>
    </row>
    <row r="5976" spans="2:11">
      <c r="B5976" s="137" t="s">
        <v>7966</v>
      </c>
      <c r="C5976" s="43" t="s">
        <v>1548</v>
      </c>
      <c r="D5976" s="46">
        <v>140</v>
      </c>
      <c r="E5976" s="24">
        <v>9911.2928571428565</v>
      </c>
      <c r="F5976" s="19">
        <f t="shared" si="279"/>
        <v>1387581</v>
      </c>
      <c r="G5976" s="119">
        <v>1365</v>
      </c>
      <c r="H5976" s="26">
        <v>2741.5120879120877</v>
      </c>
      <c r="I5976" s="115">
        <f t="shared" si="280"/>
        <v>3742163.9999999995</v>
      </c>
      <c r="J5976" s="117">
        <v>2021</v>
      </c>
      <c r="K5976" s="139">
        <f t="shared" si="281"/>
        <v>5129745</v>
      </c>
    </row>
    <row r="5977" spans="2:11">
      <c r="B5977" s="137" t="s">
        <v>7967</v>
      </c>
      <c r="C5977" s="43" t="s">
        <v>2728</v>
      </c>
      <c r="D5977" s="46">
        <v>250</v>
      </c>
      <c r="E5977" s="24">
        <v>10422.371999999999</v>
      </c>
      <c r="F5977" s="19">
        <f t="shared" si="279"/>
        <v>2605593</v>
      </c>
      <c r="G5977" s="119">
        <v>4875</v>
      </c>
      <c r="H5977" s="26">
        <v>966.99569230769225</v>
      </c>
      <c r="I5977" s="115">
        <f t="shared" si="280"/>
        <v>4714104</v>
      </c>
      <c r="J5977" s="117">
        <v>2021</v>
      </c>
      <c r="K5977" s="139">
        <f t="shared" si="281"/>
        <v>7319697</v>
      </c>
    </row>
    <row r="5978" spans="2:11">
      <c r="B5978" s="137" t="s">
        <v>7968</v>
      </c>
      <c r="C5978" s="43" t="s">
        <v>2729</v>
      </c>
      <c r="D5978" s="46">
        <v>210</v>
      </c>
      <c r="E5978" s="24">
        <v>2936.8190476190475</v>
      </c>
      <c r="F5978" s="19">
        <f t="shared" si="279"/>
        <v>616732</v>
      </c>
      <c r="G5978" s="119">
        <v>4095</v>
      </c>
      <c r="H5978" s="26">
        <v>1081.8043956043955</v>
      </c>
      <c r="I5978" s="115">
        <f t="shared" si="280"/>
        <v>4429989</v>
      </c>
      <c r="J5978" s="117">
        <v>2021</v>
      </c>
      <c r="K5978" s="139">
        <f t="shared" si="281"/>
        <v>5046721</v>
      </c>
    </row>
    <row r="5979" spans="2:11">
      <c r="B5979" s="137" t="s">
        <v>7969</v>
      </c>
      <c r="C5979" s="43" t="s">
        <v>1990</v>
      </c>
      <c r="D5979" s="46">
        <v>240</v>
      </c>
      <c r="E5979" s="24">
        <v>30200.716666666667</v>
      </c>
      <c r="F5979" s="19">
        <f t="shared" si="279"/>
        <v>7248172</v>
      </c>
      <c r="G5979" s="119">
        <v>4344</v>
      </c>
      <c r="H5979" s="26">
        <v>1742.8623388581952</v>
      </c>
      <c r="I5979" s="115">
        <f t="shared" si="280"/>
        <v>7570994</v>
      </c>
      <c r="J5979" s="117">
        <v>2021</v>
      </c>
      <c r="K5979" s="139">
        <f t="shared" si="281"/>
        <v>14819166</v>
      </c>
    </row>
    <row r="5980" spans="2:11">
      <c r="B5980" s="137" t="s">
        <v>7970</v>
      </c>
      <c r="C5980" s="43" t="s">
        <v>1990</v>
      </c>
      <c r="D5980" s="46">
        <v>190</v>
      </c>
      <c r="E5980" s="24">
        <v>15381.547368421052</v>
      </c>
      <c r="F5980" s="19">
        <f t="shared" si="279"/>
        <v>2922494</v>
      </c>
      <c r="G5980" s="119">
        <v>5158.5</v>
      </c>
      <c r="H5980" s="26">
        <v>944.01318212658714</v>
      </c>
      <c r="I5980" s="115">
        <f t="shared" si="280"/>
        <v>4869692</v>
      </c>
      <c r="J5980" s="117">
        <v>2021</v>
      </c>
      <c r="K5980" s="139">
        <f t="shared" si="281"/>
        <v>7792186</v>
      </c>
    </row>
    <row r="5981" spans="2:11">
      <c r="B5981" s="137" t="s">
        <v>7971</v>
      </c>
      <c r="C5981" s="43" t="s">
        <v>1548</v>
      </c>
      <c r="D5981" s="46">
        <v>140</v>
      </c>
      <c r="E5981" s="24">
        <v>9911.2928571428565</v>
      </c>
      <c r="F5981" s="19">
        <f t="shared" si="279"/>
        <v>1387581</v>
      </c>
      <c r="G5981" s="119">
        <v>2730</v>
      </c>
      <c r="H5981" s="26">
        <v>1370.7560439560439</v>
      </c>
      <c r="I5981" s="115">
        <f t="shared" si="280"/>
        <v>3742163.9999999995</v>
      </c>
      <c r="J5981" s="117">
        <v>2021</v>
      </c>
      <c r="K5981" s="139">
        <f t="shared" si="281"/>
        <v>5129745</v>
      </c>
    </row>
    <row r="5982" spans="2:11">
      <c r="B5982" s="137" t="s">
        <v>7972</v>
      </c>
      <c r="C5982" s="43" t="s">
        <v>1533</v>
      </c>
      <c r="D5982" s="46">
        <v>230</v>
      </c>
      <c r="E5982" s="24">
        <v>24818.995652173911</v>
      </c>
      <c r="F5982" s="19">
        <f t="shared" si="279"/>
        <v>5708369</v>
      </c>
      <c r="G5982" s="119">
        <v>4485</v>
      </c>
      <c r="H5982" s="26">
        <v>0</v>
      </c>
      <c r="I5982" s="115">
        <f t="shared" si="280"/>
        <v>0</v>
      </c>
      <c r="J5982" s="117">
        <v>2021</v>
      </c>
      <c r="K5982" s="139">
        <f t="shared" si="281"/>
        <v>5708369</v>
      </c>
    </row>
    <row r="5983" spans="2:11">
      <c r="B5983" s="137" t="s">
        <v>7973</v>
      </c>
      <c r="C5983" s="43" t="s">
        <v>1531</v>
      </c>
      <c r="D5983" s="46">
        <v>160</v>
      </c>
      <c r="E5983" s="24">
        <v>50507.606249999997</v>
      </c>
      <c r="F5983" s="19">
        <f t="shared" si="279"/>
        <v>8081217</v>
      </c>
      <c r="G5983" s="119">
        <v>3456</v>
      </c>
      <c r="H5983" s="26">
        <v>0</v>
      </c>
      <c r="I5983" s="115">
        <f t="shared" si="280"/>
        <v>0</v>
      </c>
      <c r="J5983" s="117">
        <v>2021</v>
      </c>
      <c r="K5983" s="139">
        <f t="shared" si="281"/>
        <v>8081217</v>
      </c>
    </row>
    <row r="5984" spans="2:11">
      <c r="B5984" s="137" t="s">
        <v>7974</v>
      </c>
      <c r="C5984" s="43" t="s">
        <v>1531</v>
      </c>
      <c r="D5984" s="46">
        <v>250</v>
      </c>
      <c r="E5984" s="24">
        <v>27194.583999999999</v>
      </c>
      <c r="F5984" s="19">
        <f t="shared" si="279"/>
        <v>6798646</v>
      </c>
      <c r="G5984" s="119">
        <v>4525</v>
      </c>
      <c r="H5984" s="26">
        <v>0</v>
      </c>
      <c r="I5984" s="115">
        <f t="shared" si="280"/>
        <v>0</v>
      </c>
      <c r="J5984" s="117">
        <v>2021</v>
      </c>
      <c r="K5984" s="139">
        <f t="shared" si="281"/>
        <v>6798646</v>
      </c>
    </row>
    <row r="5985" spans="2:11">
      <c r="B5985" s="137" t="s">
        <v>7975</v>
      </c>
      <c r="C5985" s="43" t="s">
        <v>1536</v>
      </c>
      <c r="D5985" s="46">
        <v>90</v>
      </c>
      <c r="E5985" s="24">
        <v>13074.322222222223</v>
      </c>
      <c r="F5985" s="19">
        <f t="shared" si="279"/>
        <v>1176689</v>
      </c>
      <c r="G5985" s="119">
        <v>1755</v>
      </c>
      <c r="H5985" s="26">
        <v>0</v>
      </c>
      <c r="I5985" s="115">
        <f t="shared" si="280"/>
        <v>0</v>
      </c>
      <c r="J5985" s="117">
        <v>2021</v>
      </c>
      <c r="K5985" s="139">
        <f t="shared" si="281"/>
        <v>1176689</v>
      </c>
    </row>
    <row r="5986" spans="2:11">
      <c r="B5986" s="137" t="s">
        <v>7976</v>
      </c>
      <c r="C5986" s="43" t="s">
        <v>1536</v>
      </c>
      <c r="D5986" s="46">
        <v>200</v>
      </c>
      <c r="E5986" s="24">
        <v>11620.44</v>
      </c>
      <c r="F5986" s="19">
        <f t="shared" si="279"/>
        <v>2324088</v>
      </c>
      <c r="G5986" s="119">
        <v>3900</v>
      </c>
      <c r="H5986" s="26">
        <v>0</v>
      </c>
      <c r="I5986" s="115">
        <f t="shared" si="280"/>
        <v>0</v>
      </c>
      <c r="J5986" s="117">
        <v>2021</v>
      </c>
      <c r="K5986" s="139">
        <f t="shared" si="281"/>
        <v>2324088</v>
      </c>
    </row>
    <row r="5987" spans="2:11">
      <c r="B5987" s="137" t="s">
        <v>7977</v>
      </c>
      <c r="C5987" s="43" t="s">
        <v>703</v>
      </c>
      <c r="D5987" s="46">
        <v>390</v>
      </c>
      <c r="E5987" s="24">
        <v>27364.876923076925</v>
      </c>
      <c r="F5987" s="19">
        <f t="shared" si="279"/>
        <v>10672302</v>
      </c>
      <c r="G5987" s="119">
        <v>10588.5</v>
      </c>
      <c r="H5987" s="26">
        <v>0</v>
      </c>
      <c r="I5987" s="115">
        <f t="shared" si="280"/>
        <v>0</v>
      </c>
      <c r="J5987" s="117">
        <v>2021</v>
      </c>
      <c r="K5987" s="139">
        <f t="shared" si="281"/>
        <v>10672302</v>
      </c>
    </row>
    <row r="5988" spans="2:11">
      <c r="B5988" s="137" t="s">
        <v>4184</v>
      </c>
      <c r="C5988" s="43" t="s">
        <v>3512</v>
      </c>
      <c r="D5988" s="46">
        <v>190</v>
      </c>
      <c r="E5988" s="24">
        <v>13044.352631578948</v>
      </c>
      <c r="F5988" s="19">
        <f t="shared" si="279"/>
        <v>2478427</v>
      </c>
      <c r="G5988" s="119">
        <v>3439</v>
      </c>
      <c r="H5988" s="26">
        <v>831.59232334981095</v>
      </c>
      <c r="I5988" s="115">
        <f t="shared" si="280"/>
        <v>2859846</v>
      </c>
      <c r="J5988" s="117">
        <v>2021</v>
      </c>
      <c r="K5988" s="139">
        <f t="shared" si="281"/>
        <v>5338273</v>
      </c>
    </row>
    <row r="5989" spans="2:11">
      <c r="B5989" s="137" t="s">
        <v>7978</v>
      </c>
      <c r="C5989" s="43" t="s">
        <v>1575</v>
      </c>
      <c r="D5989" s="46">
        <v>100</v>
      </c>
      <c r="E5989" s="24">
        <v>4739.59</v>
      </c>
      <c r="F5989" s="19">
        <f t="shared" si="279"/>
        <v>473959</v>
      </c>
      <c r="G5989" s="119">
        <v>1810</v>
      </c>
      <c r="H5989" s="26">
        <v>1601.5491712707183</v>
      </c>
      <c r="I5989" s="115">
        <f t="shared" si="280"/>
        <v>2898804</v>
      </c>
      <c r="J5989" s="117">
        <v>2021</v>
      </c>
      <c r="K5989" s="139">
        <f t="shared" si="281"/>
        <v>3372763</v>
      </c>
    </row>
    <row r="5990" spans="2:11">
      <c r="B5990" s="137" t="s">
        <v>7979</v>
      </c>
      <c r="C5990" s="43" t="s">
        <v>1575</v>
      </c>
      <c r="D5990" s="46">
        <v>130</v>
      </c>
      <c r="E5990" s="24">
        <v>14742.215384615385</v>
      </c>
      <c r="F5990" s="19">
        <f t="shared" si="279"/>
        <v>1916488</v>
      </c>
      <c r="G5990" s="119">
        <v>2353</v>
      </c>
      <c r="H5990" s="26">
        <v>1810.5138121546961</v>
      </c>
      <c r="I5990" s="115">
        <f t="shared" si="280"/>
        <v>4260139</v>
      </c>
      <c r="J5990" s="117">
        <v>2021</v>
      </c>
      <c r="K5990" s="139">
        <f t="shared" si="281"/>
        <v>6176627</v>
      </c>
    </row>
    <row r="5991" spans="2:11">
      <c r="B5991" s="137" t="s">
        <v>7980</v>
      </c>
      <c r="C5991" s="43" t="s">
        <v>1599</v>
      </c>
      <c r="D5991" s="46">
        <v>130</v>
      </c>
      <c r="E5991" s="24">
        <v>14132.407692307692</v>
      </c>
      <c r="F5991" s="19">
        <f t="shared" si="279"/>
        <v>1837213</v>
      </c>
      <c r="G5991" s="119">
        <v>2353</v>
      </c>
      <c r="H5991" s="26">
        <v>838.79260518487035</v>
      </c>
      <c r="I5991" s="115">
        <f t="shared" si="280"/>
        <v>1973679</v>
      </c>
      <c r="J5991" s="117">
        <v>2021</v>
      </c>
      <c r="K5991" s="139">
        <f t="shared" si="281"/>
        <v>3810892</v>
      </c>
    </row>
    <row r="5992" spans="2:11">
      <c r="B5992" s="137" t="s">
        <v>7981</v>
      </c>
      <c r="C5992" s="43" t="s">
        <v>1600</v>
      </c>
      <c r="D5992" s="46">
        <v>100</v>
      </c>
      <c r="E5992" s="24">
        <v>2776.11</v>
      </c>
      <c r="F5992" s="19">
        <f t="shared" si="279"/>
        <v>277611</v>
      </c>
      <c r="G5992" s="119">
        <v>975</v>
      </c>
      <c r="H5992" s="26">
        <v>1862.4246153846154</v>
      </c>
      <c r="I5992" s="115">
        <f t="shared" si="280"/>
        <v>1815864</v>
      </c>
      <c r="J5992" s="117">
        <v>2021</v>
      </c>
      <c r="K5992" s="139">
        <f t="shared" si="281"/>
        <v>2093475</v>
      </c>
    </row>
    <row r="5993" spans="2:11">
      <c r="B5993" s="137" t="s">
        <v>7982</v>
      </c>
      <c r="C5993" s="43" t="s">
        <v>1599</v>
      </c>
      <c r="D5993" s="46">
        <v>160</v>
      </c>
      <c r="E5993" s="24">
        <v>27487.987499999999</v>
      </c>
      <c r="F5993" s="19">
        <f t="shared" si="279"/>
        <v>4398078</v>
      </c>
      <c r="G5993" s="119">
        <v>2896</v>
      </c>
      <c r="H5993" s="26">
        <v>1338.9768646408841</v>
      </c>
      <c r="I5993" s="115">
        <f t="shared" si="280"/>
        <v>3877677.0000000005</v>
      </c>
      <c r="J5993" s="117">
        <v>2021</v>
      </c>
      <c r="K5993" s="139">
        <f t="shared" si="281"/>
        <v>8275755</v>
      </c>
    </row>
    <row r="5994" spans="2:11">
      <c r="B5994" s="137" t="s">
        <v>7983</v>
      </c>
      <c r="C5994" s="43" t="s">
        <v>1599</v>
      </c>
      <c r="D5994" s="46">
        <v>180</v>
      </c>
      <c r="E5994" s="24">
        <v>35457.594444444447</v>
      </c>
      <c r="F5994" s="19">
        <f t="shared" si="279"/>
        <v>6382367</v>
      </c>
      <c r="G5994" s="119">
        <v>3258</v>
      </c>
      <c r="H5994" s="26">
        <v>1400.9576427255986</v>
      </c>
      <c r="I5994" s="115">
        <f t="shared" si="280"/>
        <v>4564320</v>
      </c>
      <c r="J5994" s="117">
        <v>2021</v>
      </c>
      <c r="K5994" s="139">
        <f t="shared" si="281"/>
        <v>10946687</v>
      </c>
    </row>
    <row r="5995" spans="2:11">
      <c r="B5995" s="137" t="s">
        <v>7984</v>
      </c>
      <c r="C5995" s="43" t="s">
        <v>1600</v>
      </c>
      <c r="D5995" s="46">
        <v>230</v>
      </c>
      <c r="E5995" s="24">
        <v>4646.9391304347828</v>
      </c>
      <c r="F5995" s="19">
        <f t="shared" si="279"/>
        <v>1068796</v>
      </c>
      <c r="G5995" s="119">
        <v>2242.5</v>
      </c>
      <c r="H5995" s="26">
        <v>1550.7152731326644</v>
      </c>
      <c r="I5995" s="115">
        <f t="shared" si="280"/>
        <v>3477479</v>
      </c>
      <c r="J5995" s="117">
        <v>2021</v>
      </c>
      <c r="K5995" s="139">
        <f t="shared" si="281"/>
        <v>4546275</v>
      </c>
    </row>
    <row r="5996" spans="2:11">
      <c r="B5996" s="137" t="s">
        <v>7985</v>
      </c>
      <c r="C5996" s="43" t="s">
        <v>1597</v>
      </c>
      <c r="D5996" s="46">
        <v>180</v>
      </c>
      <c r="E5996" s="24">
        <v>5777.3888888888887</v>
      </c>
      <c r="F5996" s="19">
        <f t="shared" si="279"/>
        <v>1039930</v>
      </c>
      <c r="G5996" s="119">
        <v>1755</v>
      </c>
      <c r="H5996" s="26">
        <v>2320.6689458689457</v>
      </c>
      <c r="I5996" s="115">
        <f t="shared" si="280"/>
        <v>4072773.9999999995</v>
      </c>
      <c r="J5996" s="117">
        <v>2021</v>
      </c>
      <c r="K5996" s="139">
        <f t="shared" si="281"/>
        <v>5112704</v>
      </c>
    </row>
    <row r="5997" spans="2:11">
      <c r="B5997" s="137" t="s">
        <v>7986</v>
      </c>
      <c r="C5997" s="43" t="s">
        <v>1597</v>
      </c>
      <c r="D5997" s="46">
        <v>240</v>
      </c>
      <c r="E5997" s="24">
        <v>6789.0958333333338</v>
      </c>
      <c r="F5997" s="19">
        <f t="shared" si="279"/>
        <v>1629383</v>
      </c>
      <c r="G5997" s="119">
        <v>2340</v>
      </c>
      <c r="H5997" s="26">
        <v>2248.5029914529914</v>
      </c>
      <c r="I5997" s="115">
        <f t="shared" si="280"/>
        <v>5261497</v>
      </c>
      <c r="J5997" s="117">
        <v>2021</v>
      </c>
      <c r="K5997" s="139">
        <f t="shared" si="281"/>
        <v>6890880</v>
      </c>
    </row>
    <row r="5998" spans="2:11">
      <c r="B5998" s="137" t="s">
        <v>7987</v>
      </c>
      <c r="C5998" s="43" t="s">
        <v>1597</v>
      </c>
      <c r="D5998" s="46">
        <v>240</v>
      </c>
      <c r="E5998" s="24">
        <v>6789.0958333333338</v>
      </c>
      <c r="F5998" s="19">
        <f t="shared" si="279"/>
        <v>1629383</v>
      </c>
      <c r="G5998" s="119">
        <v>2340</v>
      </c>
      <c r="H5998" s="26">
        <v>2248.5029914529914</v>
      </c>
      <c r="I5998" s="115">
        <f t="shared" si="280"/>
        <v>5261497</v>
      </c>
      <c r="J5998" s="117">
        <v>2021</v>
      </c>
      <c r="K5998" s="139">
        <f t="shared" si="281"/>
        <v>6890880</v>
      </c>
    </row>
    <row r="5999" spans="2:11">
      <c r="B5999" s="137" t="s">
        <v>7988</v>
      </c>
      <c r="C5999" s="43" t="s">
        <v>1597</v>
      </c>
      <c r="D5999" s="46">
        <v>240</v>
      </c>
      <c r="E5999" s="24">
        <v>9837.7625000000007</v>
      </c>
      <c r="F5999" s="19">
        <f t="shared" si="279"/>
        <v>2361063</v>
      </c>
      <c r="G5999" s="119">
        <v>2340</v>
      </c>
      <c r="H5999" s="26">
        <v>1974.5688034188033</v>
      </c>
      <c r="I5999" s="115">
        <f t="shared" si="280"/>
        <v>4620491</v>
      </c>
      <c r="J5999" s="117">
        <v>2021</v>
      </c>
      <c r="K5999" s="139">
        <f t="shared" si="281"/>
        <v>6981554</v>
      </c>
    </row>
    <row r="6000" spans="2:11">
      <c r="B6000" s="137" t="s">
        <v>7989</v>
      </c>
      <c r="C6000" s="43" t="s">
        <v>1602</v>
      </c>
      <c r="D6000" s="46">
        <v>340</v>
      </c>
      <c r="E6000" s="24">
        <v>7058.5470588235294</v>
      </c>
      <c r="F6000" s="19">
        <f t="shared" si="279"/>
        <v>2399906</v>
      </c>
      <c r="G6000" s="119">
        <v>3315</v>
      </c>
      <c r="H6000" s="26">
        <v>1660.2389140271493</v>
      </c>
      <c r="I6000" s="115">
        <f t="shared" si="280"/>
        <v>5503692</v>
      </c>
      <c r="J6000" s="117">
        <v>2021</v>
      </c>
      <c r="K6000" s="139">
        <f t="shared" si="281"/>
        <v>7903598</v>
      </c>
    </row>
    <row r="6001" spans="2:11">
      <c r="B6001" s="137" t="s">
        <v>7990</v>
      </c>
      <c r="C6001" s="43" t="s">
        <v>1597</v>
      </c>
      <c r="D6001" s="46">
        <v>240</v>
      </c>
      <c r="E6001" s="24">
        <v>9837.7625000000007</v>
      </c>
      <c r="F6001" s="19">
        <f t="shared" si="279"/>
        <v>2361063</v>
      </c>
      <c r="G6001" s="119">
        <v>2340</v>
      </c>
      <c r="H6001" s="26">
        <v>1974.5688034188033</v>
      </c>
      <c r="I6001" s="115">
        <f t="shared" si="280"/>
        <v>4620491</v>
      </c>
      <c r="J6001" s="117">
        <v>2021</v>
      </c>
      <c r="K6001" s="139">
        <f t="shared" si="281"/>
        <v>6981554</v>
      </c>
    </row>
    <row r="6002" spans="2:11">
      <c r="B6002" s="137" t="s">
        <v>7991</v>
      </c>
      <c r="C6002" s="43" t="s">
        <v>1602</v>
      </c>
      <c r="D6002" s="46">
        <v>340</v>
      </c>
      <c r="E6002" s="24">
        <v>7817.1147058823526</v>
      </c>
      <c r="F6002" s="19">
        <f t="shared" si="279"/>
        <v>2657819</v>
      </c>
      <c r="G6002" s="119">
        <v>3315</v>
      </c>
      <c r="H6002" s="26">
        <v>1475.8723981900453</v>
      </c>
      <c r="I6002" s="115">
        <f t="shared" si="280"/>
        <v>4892517</v>
      </c>
      <c r="J6002" s="117">
        <v>2021</v>
      </c>
      <c r="K6002" s="139">
        <f t="shared" si="281"/>
        <v>7550336</v>
      </c>
    </row>
    <row r="6003" spans="2:11">
      <c r="B6003" s="137" t="s">
        <v>7992</v>
      </c>
      <c r="C6003" s="43" t="s">
        <v>1575</v>
      </c>
      <c r="D6003" s="46">
        <v>190</v>
      </c>
      <c r="E6003" s="24">
        <v>19353.042105263157</v>
      </c>
      <c r="F6003" s="19">
        <f t="shared" si="279"/>
        <v>3677078</v>
      </c>
      <c r="G6003" s="119">
        <v>1852.5</v>
      </c>
      <c r="H6003" s="26">
        <v>3161.9535762483133</v>
      </c>
      <c r="I6003" s="115">
        <f t="shared" si="280"/>
        <v>5857519</v>
      </c>
      <c r="J6003" s="117">
        <v>2021</v>
      </c>
      <c r="K6003" s="139">
        <f t="shared" si="281"/>
        <v>9534597</v>
      </c>
    </row>
    <row r="6004" spans="2:11">
      <c r="B6004" s="137" t="s">
        <v>7993</v>
      </c>
      <c r="C6004" s="43" t="s">
        <v>1569</v>
      </c>
      <c r="D6004" s="46">
        <v>300</v>
      </c>
      <c r="E6004" s="24">
        <v>14075.916666666666</v>
      </c>
      <c r="F6004" s="19">
        <f t="shared" si="279"/>
        <v>4222775</v>
      </c>
      <c r="G6004" s="119">
        <v>2925</v>
      </c>
      <c r="H6004" s="26">
        <v>2336.9193162393162</v>
      </c>
      <c r="I6004" s="115">
        <f t="shared" si="280"/>
        <v>6835489</v>
      </c>
      <c r="J6004" s="117">
        <v>2021</v>
      </c>
      <c r="K6004" s="139">
        <f t="shared" si="281"/>
        <v>11058264</v>
      </c>
    </row>
    <row r="6005" spans="2:11">
      <c r="B6005" s="137" t="s">
        <v>7994</v>
      </c>
      <c r="C6005" s="43" t="s">
        <v>1602</v>
      </c>
      <c r="D6005" s="46">
        <v>50</v>
      </c>
      <c r="E6005" s="24">
        <v>2408.34</v>
      </c>
      <c r="F6005" s="19">
        <f t="shared" si="279"/>
        <v>120417</v>
      </c>
      <c r="G6005" s="119">
        <v>487.5</v>
      </c>
      <c r="H6005" s="26">
        <v>1992.6810256410256</v>
      </c>
      <c r="I6005" s="115">
        <f t="shared" si="280"/>
        <v>971432</v>
      </c>
      <c r="J6005" s="117">
        <v>2021</v>
      </c>
      <c r="K6005" s="139">
        <f t="shared" si="281"/>
        <v>1091849</v>
      </c>
    </row>
    <row r="6006" spans="2:11">
      <c r="B6006" s="137" t="s">
        <v>7995</v>
      </c>
      <c r="C6006" s="43" t="s">
        <v>1569</v>
      </c>
      <c r="D6006" s="46">
        <v>130</v>
      </c>
      <c r="E6006" s="24">
        <v>9576.7846153846149</v>
      </c>
      <c r="F6006" s="19">
        <f t="shared" si="279"/>
        <v>1244982</v>
      </c>
      <c r="G6006" s="119">
        <v>1267.5</v>
      </c>
      <c r="H6006" s="26">
        <v>2118.5491124260357</v>
      </c>
      <c r="I6006" s="115">
        <f t="shared" si="280"/>
        <v>2685261</v>
      </c>
      <c r="J6006" s="117">
        <v>2021</v>
      </c>
      <c r="K6006" s="139">
        <f t="shared" si="281"/>
        <v>3930243</v>
      </c>
    </row>
    <row r="6007" spans="2:11">
      <c r="B6007" s="137" t="s">
        <v>7996</v>
      </c>
      <c r="C6007" s="43" t="s">
        <v>1569</v>
      </c>
      <c r="D6007" s="46">
        <v>230</v>
      </c>
      <c r="E6007" s="24">
        <v>8020.6913043478262</v>
      </c>
      <c r="F6007" s="19">
        <f t="shared" si="279"/>
        <v>1844759</v>
      </c>
      <c r="G6007" s="119">
        <v>2242.5</v>
      </c>
      <c r="H6007" s="26">
        <v>2043.646822742475</v>
      </c>
      <c r="I6007" s="115">
        <f t="shared" si="280"/>
        <v>4582878</v>
      </c>
      <c r="J6007" s="117">
        <v>2021</v>
      </c>
      <c r="K6007" s="139">
        <f t="shared" si="281"/>
        <v>6427637</v>
      </c>
    </row>
    <row r="6008" spans="2:11">
      <c r="B6008" s="137" t="s">
        <v>7997</v>
      </c>
      <c r="C6008" s="43" t="s">
        <v>1569</v>
      </c>
      <c r="D6008" s="46">
        <v>260</v>
      </c>
      <c r="E6008" s="24">
        <v>5340.2307692307695</v>
      </c>
      <c r="F6008" s="19">
        <f t="shared" si="279"/>
        <v>1388460</v>
      </c>
      <c r="G6008" s="119">
        <v>2535</v>
      </c>
      <c r="H6008" s="26">
        <v>1407.6682445759368</v>
      </c>
      <c r="I6008" s="115">
        <f t="shared" si="280"/>
        <v>3568439</v>
      </c>
      <c r="J6008" s="117">
        <v>2021</v>
      </c>
      <c r="K6008" s="139">
        <f t="shared" si="281"/>
        <v>4956899</v>
      </c>
    </row>
    <row r="6009" spans="2:11">
      <c r="B6009" s="137" t="s">
        <v>7998</v>
      </c>
      <c r="C6009" s="43" t="s">
        <v>1461</v>
      </c>
      <c r="D6009" s="46">
        <v>110</v>
      </c>
      <c r="E6009" s="24">
        <v>13675.045454545454</v>
      </c>
      <c r="F6009" s="19">
        <f t="shared" si="279"/>
        <v>1504255</v>
      </c>
      <c r="G6009" s="119">
        <v>4026</v>
      </c>
      <c r="H6009" s="26">
        <v>1002.7255340288127</v>
      </c>
      <c r="I6009" s="115">
        <f t="shared" si="280"/>
        <v>4036973</v>
      </c>
      <c r="J6009" s="117">
        <v>2021</v>
      </c>
      <c r="K6009" s="139">
        <f t="shared" si="281"/>
        <v>5541228</v>
      </c>
    </row>
    <row r="6010" spans="2:11">
      <c r="B6010" s="137" t="s">
        <v>7999</v>
      </c>
      <c r="C6010" s="43" t="s">
        <v>2039</v>
      </c>
      <c r="D6010" s="46">
        <v>170</v>
      </c>
      <c r="E6010" s="24">
        <v>4546.4411764705883</v>
      </c>
      <c r="F6010" s="19">
        <f t="shared" si="279"/>
        <v>772895</v>
      </c>
      <c r="G6010" s="119">
        <v>1538.5</v>
      </c>
      <c r="H6010" s="26">
        <v>2626.9405264868378</v>
      </c>
      <c r="I6010" s="115">
        <f t="shared" si="280"/>
        <v>4041548</v>
      </c>
      <c r="J6010" s="117">
        <v>2021</v>
      </c>
      <c r="K6010" s="139">
        <f t="shared" si="281"/>
        <v>4814443</v>
      </c>
    </row>
    <row r="6011" spans="2:11">
      <c r="B6011" s="137" t="s">
        <v>8000</v>
      </c>
      <c r="C6011" s="43" t="s">
        <v>2039</v>
      </c>
      <c r="D6011" s="46">
        <v>170</v>
      </c>
      <c r="E6011" s="24">
        <v>15541.570588235294</v>
      </c>
      <c r="F6011" s="19">
        <f t="shared" si="279"/>
        <v>2642067</v>
      </c>
      <c r="G6011" s="119">
        <v>3077</v>
      </c>
      <c r="H6011" s="26">
        <v>1448.7091322716933</v>
      </c>
      <c r="I6011" s="115">
        <f t="shared" si="280"/>
        <v>4457678</v>
      </c>
      <c r="J6011" s="117">
        <v>2021</v>
      </c>
      <c r="K6011" s="139">
        <f t="shared" si="281"/>
        <v>7099745</v>
      </c>
    </row>
    <row r="6012" spans="2:11">
      <c r="B6012" s="137" t="s">
        <v>8001</v>
      </c>
      <c r="C6012" s="43" t="s">
        <v>2314</v>
      </c>
      <c r="D6012" s="46">
        <v>180</v>
      </c>
      <c r="E6012" s="24">
        <v>5229.4333333333334</v>
      </c>
      <c r="F6012" s="19">
        <f t="shared" si="279"/>
        <v>941298</v>
      </c>
      <c r="G6012" s="119">
        <v>3294</v>
      </c>
      <c r="H6012" s="26">
        <v>850.46569520340017</v>
      </c>
      <c r="I6012" s="115">
        <f t="shared" si="280"/>
        <v>2801434</v>
      </c>
      <c r="J6012" s="117">
        <v>2021</v>
      </c>
      <c r="K6012" s="139">
        <f t="shared" si="281"/>
        <v>3742732</v>
      </c>
    </row>
    <row r="6013" spans="2:11">
      <c r="B6013" s="137" t="s">
        <v>8002</v>
      </c>
      <c r="C6013" s="43" t="s">
        <v>1584</v>
      </c>
      <c r="D6013" s="46">
        <v>130</v>
      </c>
      <c r="E6013" s="24">
        <v>10466.930769230768</v>
      </c>
      <c r="F6013" s="19">
        <f t="shared" si="279"/>
        <v>1360701</v>
      </c>
      <c r="G6013" s="119">
        <v>1267.5</v>
      </c>
      <c r="H6013" s="26">
        <v>2617.7443786982249</v>
      </c>
      <c r="I6013" s="115">
        <f t="shared" si="280"/>
        <v>3317991</v>
      </c>
      <c r="J6013" s="117">
        <v>2021</v>
      </c>
      <c r="K6013" s="139">
        <f t="shared" si="281"/>
        <v>4678692</v>
      </c>
    </row>
    <row r="6014" spans="2:11">
      <c r="B6014" s="137" t="s">
        <v>8003</v>
      </c>
      <c r="C6014" s="43" t="s">
        <v>1584</v>
      </c>
      <c r="D6014" s="46">
        <v>110</v>
      </c>
      <c r="E6014" s="24">
        <v>15224.254545454545</v>
      </c>
      <c r="F6014" s="19">
        <f t="shared" si="279"/>
        <v>1674668</v>
      </c>
      <c r="G6014" s="119">
        <v>2145</v>
      </c>
      <c r="H6014" s="26">
        <v>1408.3519813519813</v>
      </c>
      <c r="I6014" s="115">
        <f t="shared" si="280"/>
        <v>3020915</v>
      </c>
      <c r="J6014" s="117">
        <v>2021</v>
      </c>
      <c r="K6014" s="139">
        <f t="shared" si="281"/>
        <v>4695583</v>
      </c>
    </row>
    <row r="6015" spans="2:11">
      <c r="B6015" s="137" t="s">
        <v>8004</v>
      </c>
      <c r="C6015" s="43" t="s">
        <v>3512</v>
      </c>
      <c r="D6015" s="46">
        <v>170</v>
      </c>
      <c r="E6015" s="24">
        <v>13071.376470588235</v>
      </c>
      <c r="F6015" s="19">
        <f t="shared" si="279"/>
        <v>2222134</v>
      </c>
      <c r="G6015" s="119">
        <v>6222</v>
      </c>
      <c r="H6015" s="26">
        <v>0</v>
      </c>
      <c r="I6015" s="115">
        <f t="shared" si="280"/>
        <v>0</v>
      </c>
      <c r="J6015" s="117">
        <v>2021</v>
      </c>
      <c r="K6015" s="139">
        <f t="shared" si="281"/>
        <v>2222134</v>
      </c>
    </row>
    <row r="6016" spans="2:11">
      <c r="B6016" s="137" t="s">
        <v>8005</v>
      </c>
      <c r="C6016" s="43" t="s">
        <v>3512</v>
      </c>
      <c r="D6016" s="46">
        <v>210</v>
      </c>
      <c r="E6016" s="24">
        <v>13071.37619047619</v>
      </c>
      <c r="F6016" s="19">
        <f t="shared" si="279"/>
        <v>2744989</v>
      </c>
      <c r="G6016" s="119">
        <v>7686</v>
      </c>
      <c r="H6016" s="26">
        <v>0</v>
      </c>
      <c r="I6016" s="115">
        <f t="shared" si="280"/>
        <v>0</v>
      </c>
      <c r="J6016" s="117">
        <v>2021</v>
      </c>
      <c r="K6016" s="139">
        <f t="shared" si="281"/>
        <v>2744989</v>
      </c>
    </row>
    <row r="6017" spans="2:11">
      <c r="B6017" s="137" t="s">
        <v>8006</v>
      </c>
      <c r="C6017" s="43" t="s">
        <v>1461</v>
      </c>
      <c r="D6017" s="46">
        <v>270</v>
      </c>
      <c r="E6017" s="24">
        <v>11109.214814814815</v>
      </c>
      <c r="F6017" s="19">
        <f t="shared" si="279"/>
        <v>2999488</v>
      </c>
      <c r="G6017" s="119">
        <v>5832</v>
      </c>
      <c r="H6017" s="26">
        <v>3097.2148491083676</v>
      </c>
      <c r="I6017" s="115">
        <f t="shared" si="280"/>
        <v>18062957</v>
      </c>
      <c r="J6017" s="117">
        <v>2021</v>
      </c>
      <c r="K6017" s="139">
        <f t="shared" si="281"/>
        <v>21062445</v>
      </c>
    </row>
    <row r="6018" spans="2:11">
      <c r="B6018" s="137" t="s">
        <v>8007</v>
      </c>
      <c r="C6018" s="43" t="s">
        <v>3512</v>
      </c>
      <c r="D6018" s="46">
        <v>30</v>
      </c>
      <c r="E6018" s="24">
        <v>13071.366666666667</v>
      </c>
      <c r="F6018" s="19">
        <f t="shared" si="279"/>
        <v>392141</v>
      </c>
      <c r="G6018" s="119">
        <v>2196</v>
      </c>
      <c r="H6018" s="26">
        <v>0</v>
      </c>
      <c r="I6018" s="115">
        <f t="shared" si="280"/>
        <v>0</v>
      </c>
      <c r="J6018" s="117">
        <v>2021</v>
      </c>
      <c r="K6018" s="139">
        <f t="shared" si="281"/>
        <v>392141</v>
      </c>
    </row>
    <row r="6019" spans="2:11">
      <c r="B6019" s="137" t="s">
        <v>8008</v>
      </c>
      <c r="C6019" s="43" t="s">
        <v>1461</v>
      </c>
      <c r="D6019" s="46">
        <v>270</v>
      </c>
      <c r="E6019" s="24">
        <v>11109.214814814815</v>
      </c>
      <c r="F6019" s="19">
        <f t="shared" si="279"/>
        <v>2999488</v>
      </c>
      <c r="G6019" s="119">
        <v>5832</v>
      </c>
      <c r="H6019" s="26">
        <v>3097.2148491083676</v>
      </c>
      <c r="I6019" s="115">
        <f t="shared" si="280"/>
        <v>18062957</v>
      </c>
      <c r="J6019" s="117">
        <v>2021</v>
      </c>
      <c r="K6019" s="139">
        <f t="shared" si="281"/>
        <v>21062445</v>
      </c>
    </row>
    <row r="6020" spans="2:11">
      <c r="B6020" s="137" t="s">
        <v>8009</v>
      </c>
      <c r="C6020" s="43" t="s">
        <v>1608</v>
      </c>
      <c r="D6020" s="46">
        <v>60</v>
      </c>
      <c r="E6020" s="24">
        <v>4885.25</v>
      </c>
      <c r="F6020" s="19">
        <f t="shared" si="279"/>
        <v>293115</v>
      </c>
      <c r="G6020" s="119">
        <v>1086</v>
      </c>
      <c r="H6020" s="26">
        <v>3324.0092081031307</v>
      </c>
      <c r="I6020" s="115">
        <f t="shared" si="280"/>
        <v>3609874</v>
      </c>
      <c r="J6020" s="117">
        <v>2021</v>
      </c>
      <c r="K6020" s="139">
        <f t="shared" si="281"/>
        <v>3902989</v>
      </c>
    </row>
    <row r="6021" spans="2:11">
      <c r="B6021" s="137" t="s">
        <v>8010</v>
      </c>
      <c r="C6021" s="43" t="s">
        <v>3512</v>
      </c>
      <c r="D6021" s="46">
        <v>40</v>
      </c>
      <c r="E6021" s="24">
        <v>13071.375</v>
      </c>
      <c r="F6021" s="19">
        <f t="shared" si="279"/>
        <v>522855</v>
      </c>
      <c r="G6021" s="119">
        <v>1464</v>
      </c>
      <c r="H6021" s="26">
        <v>0</v>
      </c>
      <c r="I6021" s="115">
        <f t="shared" si="280"/>
        <v>0</v>
      </c>
      <c r="J6021" s="117">
        <v>2021</v>
      </c>
      <c r="K6021" s="139">
        <f t="shared" si="281"/>
        <v>522855</v>
      </c>
    </row>
    <row r="6022" spans="2:11">
      <c r="B6022" s="137" t="s">
        <v>4185</v>
      </c>
      <c r="C6022" s="43" t="s">
        <v>3512</v>
      </c>
      <c r="D6022" s="46">
        <v>130</v>
      </c>
      <c r="E6022" s="24">
        <v>14715.161538461538</v>
      </c>
      <c r="F6022" s="19">
        <f t="shared" si="279"/>
        <v>1912971</v>
      </c>
      <c r="G6022" s="119">
        <v>7137</v>
      </c>
      <c r="H6022" s="26">
        <v>391.13703236654055</v>
      </c>
      <c r="I6022" s="115">
        <f t="shared" si="280"/>
        <v>2791545</v>
      </c>
      <c r="J6022" s="117">
        <v>2021</v>
      </c>
      <c r="K6022" s="139">
        <f t="shared" si="281"/>
        <v>4704516</v>
      </c>
    </row>
    <row r="6023" spans="2:11">
      <c r="B6023" s="137" t="s">
        <v>8011</v>
      </c>
      <c r="C6023" s="43" t="s">
        <v>1569</v>
      </c>
      <c r="D6023" s="46">
        <v>70</v>
      </c>
      <c r="E6023" s="24">
        <v>31158.771428571428</v>
      </c>
      <c r="F6023" s="19">
        <f t="shared" si="279"/>
        <v>2181114</v>
      </c>
      <c r="G6023" s="119">
        <v>682.5</v>
      </c>
      <c r="H6023" s="26">
        <v>5588.5816849816847</v>
      </c>
      <c r="I6023" s="115">
        <f t="shared" si="280"/>
        <v>3814207</v>
      </c>
      <c r="J6023" s="117">
        <v>2021</v>
      </c>
      <c r="K6023" s="139">
        <f t="shared" si="281"/>
        <v>5995321</v>
      </c>
    </row>
    <row r="6024" spans="2:11">
      <c r="B6024" s="137" t="s">
        <v>8012</v>
      </c>
      <c r="C6024" s="43" t="s">
        <v>1569</v>
      </c>
      <c r="D6024" s="46">
        <v>210</v>
      </c>
      <c r="E6024" s="24">
        <v>14358.67619047619</v>
      </c>
      <c r="F6024" s="19">
        <f t="shared" si="279"/>
        <v>3015322</v>
      </c>
      <c r="G6024" s="119">
        <v>2047.5</v>
      </c>
      <c r="H6024" s="26">
        <v>2661.8080586080587</v>
      </c>
      <c r="I6024" s="115">
        <f t="shared" si="280"/>
        <v>5450052</v>
      </c>
      <c r="J6024" s="117">
        <v>2021</v>
      </c>
      <c r="K6024" s="139">
        <f t="shared" si="281"/>
        <v>8465374</v>
      </c>
    </row>
    <row r="6025" spans="2:11">
      <c r="B6025" s="137" t="s">
        <v>8013</v>
      </c>
      <c r="C6025" s="43" t="s">
        <v>1461</v>
      </c>
      <c r="D6025" s="46">
        <v>190</v>
      </c>
      <c r="E6025" s="24">
        <v>11012.026315789473</v>
      </c>
      <c r="F6025" s="19">
        <f t="shared" si="279"/>
        <v>2092285</v>
      </c>
      <c r="G6025" s="119">
        <v>4104</v>
      </c>
      <c r="H6025" s="26">
        <v>1286.0017056530214</v>
      </c>
      <c r="I6025" s="115">
        <f t="shared" si="280"/>
        <v>5277751</v>
      </c>
      <c r="J6025" s="117">
        <v>2021</v>
      </c>
      <c r="K6025" s="139">
        <f t="shared" si="281"/>
        <v>7370036</v>
      </c>
    </row>
    <row r="6026" spans="2:11">
      <c r="B6026" s="137" t="s">
        <v>8014</v>
      </c>
      <c r="C6026" s="43" t="s">
        <v>1586</v>
      </c>
      <c r="D6026" s="46">
        <v>180</v>
      </c>
      <c r="E6026" s="24">
        <v>2850.3944444444446</v>
      </c>
      <c r="F6026" s="19">
        <f t="shared" si="279"/>
        <v>513071.00000000006</v>
      </c>
      <c r="G6026" s="119">
        <v>1755</v>
      </c>
      <c r="H6026" s="26">
        <v>1823.3168091168091</v>
      </c>
      <c r="I6026" s="115">
        <f t="shared" si="280"/>
        <v>3199921</v>
      </c>
      <c r="J6026" s="117">
        <v>2021</v>
      </c>
      <c r="K6026" s="139">
        <f t="shared" si="281"/>
        <v>3712992</v>
      </c>
    </row>
    <row r="6027" spans="2:11">
      <c r="B6027" s="137" t="s">
        <v>8015</v>
      </c>
      <c r="C6027" s="43" t="s">
        <v>2652</v>
      </c>
      <c r="D6027" s="46">
        <v>220</v>
      </c>
      <c r="E6027" s="24">
        <v>7518.4045454545458</v>
      </c>
      <c r="F6027" s="19">
        <f t="shared" si="279"/>
        <v>1654049</v>
      </c>
      <c r="G6027" s="119">
        <v>2145</v>
      </c>
      <c r="H6027" s="26">
        <v>1460.3888111888111</v>
      </c>
      <c r="I6027" s="115">
        <f t="shared" si="280"/>
        <v>3132534</v>
      </c>
      <c r="J6027" s="117">
        <v>2021</v>
      </c>
      <c r="K6027" s="139">
        <f t="shared" si="281"/>
        <v>4786583</v>
      </c>
    </row>
    <row r="6028" spans="2:11">
      <c r="B6028" s="137" t="s">
        <v>8016</v>
      </c>
      <c r="C6028" s="43" t="s">
        <v>1461</v>
      </c>
      <c r="D6028" s="46">
        <v>120</v>
      </c>
      <c r="E6028" s="24">
        <v>11736.558333333332</v>
      </c>
      <c r="F6028" s="19">
        <f t="shared" ref="F6028:F6091" si="282">IFERROR(D6028*E6028,0)</f>
        <v>1408387</v>
      </c>
      <c r="G6028" s="119">
        <v>3888</v>
      </c>
      <c r="H6028" s="26">
        <v>1378.2026748971193</v>
      </c>
      <c r="I6028" s="115">
        <f t="shared" ref="I6028:I6091" si="283">IFERROR(G6028*H6028,"")</f>
        <v>5358452</v>
      </c>
      <c r="J6028" s="117">
        <v>2021</v>
      </c>
      <c r="K6028" s="139">
        <f t="shared" ref="K6028:K6091" si="284">IFERROR(ROUND((F6028+I6028),0),0)</f>
        <v>6766839</v>
      </c>
    </row>
    <row r="6029" spans="2:11">
      <c r="B6029" s="137" t="s">
        <v>8017</v>
      </c>
      <c r="C6029" s="43" t="s">
        <v>1608</v>
      </c>
      <c r="D6029" s="46">
        <v>90</v>
      </c>
      <c r="E6029" s="24">
        <v>5716.0444444444447</v>
      </c>
      <c r="F6029" s="19">
        <f t="shared" si="282"/>
        <v>514444</v>
      </c>
      <c r="G6029" s="119">
        <v>1944</v>
      </c>
      <c r="H6029" s="26">
        <v>1129.2263374485597</v>
      </c>
      <c r="I6029" s="115">
        <f t="shared" si="283"/>
        <v>2195216</v>
      </c>
      <c r="J6029" s="117">
        <v>2021</v>
      </c>
      <c r="K6029" s="139">
        <f t="shared" si="284"/>
        <v>2709660</v>
      </c>
    </row>
    <row r="6030" spans="2:11">
      <c r="B6030" s="137" t="s">
        <v>8018</v>
      </c>
      <c r="C6030" s="43" t="s">
        <v>2730</v>
      </c>
      <c r="D6030" s="46">
        <v>110</v>
      </c>
      <c r="E6030" s="24">
        <v>3446.4727272727273</v>
      </c>
      <c r="F6030" s="19">
        <f t="shared" si="282"/>
        <v>379112</v>
      </c>
      <c r="G6030" s="119">
        <v>1072.5</v>
      </c>
      <c r="H6030" s="26">
        <v>1668.5454545454545</v>
      </c>
      <c r="I6030" s="115">
        <f t="shared" si="283"/>
        <v>1789515</v>
      </c>
      <c r="J6030" s="117">
        <v>2021</v>
      </c>
      <c r="K6030" s="139">
        <f t="shared" si="284"/>
        <v>2168627</v>
      </c>
    </row>
    <row r="6031" spans="2:11">
      <c r="B6031" s="137" t="s">
        <v>8019</v>
      </c>
      <c r="C6031" s="43" t="s">
        <v>1608</v>
      </c>
      <c r="D6031" s="46">
        <v>100</v>
      </c>
      <c r="E6031" s="24">
        <v>12917.62</v>
      </c>
      <c r="F6031" s="19">
        <f t="shared" si="282"/>
        <v>1291762</v>
      </c>
      <c r="G6031" s="119">
        <v>1810</v>
      </c>
      <c r="H6031" s="26">
        <v>1504.7635359116023</v>
      </c>
      <c r="I6031" s="115">
        <f t="shared" si="283"/>
        <v>2723622</v>
      </c>
      <c r="J6031" s="117">
        <v>2021</v>
      </c>
      <c r="K6031" s="139">
        <f t="shared" si="284"/>
        <v>4015384</v>
      </c>
    </row>
    <row r="6032" spans="2:11">
      <c r="B6032" s="137" t="s">
        <v>8020</v>
      </c>
      <c r="C6032" s="43" t="s">
        <v>2730</v>
      </c>
      <c r="D6032" s="46">
        <v>130</v>
      </c>
      <c r="E6032" s="24">
        <v>9740.3692307692309</v>
      </c>
      <c r="F6032" s="19">
        <f t="shared" si="282"/>
        <v>1266248</v>
      </c>
      <c r="G6032" s="119">
        <v>1267.5</v>
      </c>
      <c r="H6032" s="26">
        <v>1887.3988165680473</v>
      </c>
      <c r="I6032" s="115">
        <f t="shared" si="283"/>
        <v>2392278</v>
      </c>
      <c r="J6032" s="117">
        <v>2021</v>
      </c>
      <c r="K6032" s="139">
        <f t="shared" si="284"/>
        <v>3658526</v>
      </c>
    </row>
    <row r="6033" spans="2:11">
      <c r="B6033" s="137" t="s">
        <v>8021</v>
      </c>
      <c r="C6033" s="43" t="s">
        <v>2730</v>
      </c>
      <c r="D6033" s="46">
        <v>110</v>
      </c>
      <c r="E6033" s="24">
        <v>3446.4727272727273</v>
      </c>
      <c r="F6033" s="19">
        <f t="shared" si="282"/>
        <v>379112</v>
      </c>
      <c r="G6033" s="119">
        <v>1072.5</v>
      </c>
      <c r="H6033" s="26">
        <v>1668.5454545454545</v>
      </c>
      <c r="I6033" s="115">
        <f t="shared" si="283"/>
        <v>1789515</v>
      </c>
      <c r="J6033" s="117">
        <v>2021</v>
      </c>
      <c r="K6033" s="139">
        <f t="shared" si="284"/>
        <v>2168627</v>
      </c>
    </row>
    <row r="6034" spans="2:11">
      <c r="B6034" s="137" t="s">
        <v>8022</v>
      </c>
      <c r="C6034" s="43" t="s">
        <v>1483</v>
      </c>
      <c r="D6034" s="46">
        <v>100</v>
      </c>
      <c r="E6034" s="24">
        <v>12870.47</v>
      </c>
      <c r="F6034" s="19">
        <f t="shared" si="282"/>
        <v>1287047</v>
      </c>
      <c r="G6034" s="119">
        <v>1950</v>
      </c>
      <c r="H6034" s="26">
        <v>1159.58</v>
      </c>
      <c r="I6034" s="115">
        <f t="shared" si="283"/>
        <v>2261181</v>
      </c>
      <c r="J6034" s="117">
        <v>2021</v>
      </c>
      <c r="K6034" s="139">
        <f t="shared" si="284"/>
        <v>3548228</v>
      </c>
    </row>
    <row r="6035" spans="2:11">
      <c r="B6035" s="137" t="s">
        <v>8023</v>
      </c>
      <c r="C6035" s="43" t="s">
        <v>1483</v>
      </c>
      <c r="D6035" s="46">
        <v>50</v>
      </c>
      <c r="E6035" s="24">
        <v>13734.38</v>
      </c>
      <c r="F6035" s="19">
        <f t="shared" si="282"/>
        <v>686719</v>
      </c>
      <c r="G6035" s="119">
        <v>487.5</v>
      </c>
      <c r="H6035" s="26">
        <v>6339.083076923077</v>
      </c>
      <c r="I6035" s="115">
        <f t="shared" si="283"/>
        <v>3090303</v>
      </c>
      <c r="J6035" s="117">
        <v>2021</v>
      </c>
      <c r="K6035" s="139">
        <f t="shared" si="284"/>
        <v>3777022</v>
      </c>
    </row>
    <row r="6036" spans="2:11">
      <c r="B6036" s="137" t="s">
        <v>8024</v>
      </c>
      <c r="C6036" s="43" t="s">
        <v>1608</v>
      </c>
      <c r="D6036" s="46">
        <v>100</v>
      </c>
      <c r="E6036" s="24">
        <v>12917.62</v>
      </c>
      <c r="F6036" s="19">
        <f t="shared" si="282"/>
        <v>1291762</v>
      </c>
      <c r="G6036" s="119">
        <v>1810</v>
      </c>
      <c r="H6036" s="26">
        <v>1504.7635359116023</v>
      </c>
      <c r="I6036" s="115">
        <f t="shared" si="283"/>
        <v>2723622</v>
      </c>
      <c r="J6036" s="117">
        <v>2021</v>
      </c>
      <c r="K6036" s="139">
        <f t="shared" si="284"/>
        <v>4015384</v>
      </c>
    </row>
    <row r="6037" spans="2:11">
      <c r="B6037" s="137" t="s">
        <v>8025</v>
      </c>
      <c r="C6037" s="43" t="s">
        <v>1483</v>
      </c>
      <c r="D6037" s="46">
        <v>100</v>
      </c>
      <c r="E6037" s="24">
        <v>12870.47</v>
      </c>
      <c r="F6037" s="19">
        <f t="shared" si="282"/>
        <v>1287047</v>
      </c>
      <c r="G6037" s="119">
        <v>975</v>
      </c>
      <c r="H6037" s="26">
        <v>2319.16</v>
      </c>
      <c r="I6037" s="115">
        <f t="shared" si="283"/>
        <v>2261181</v>
      </c>
      <c r="J6037" s="117">
        <v>2021</v>
      </c>
      <c r="K6037" s="139">
        <f t="shared" si="284"/>
        <v>3548228</v>
      </c>
    </row>
    <row r="6038" spans="2:11">
      <c r="B6038" s="137" t="s">
        <v>8026</v>
      </c>
      <c r="C6038" s="43" t="s">
        <v>1608</v>
      </c>
      <c r="D6038" s="46">
        <v>240</v>
      </c>
      <c r="E6038" s="24">
        <v>9094.5499999999993</v>
      </c>
      <c r="F6038" s="19">
        <f t="shared" si="282"/>
        <v>2182692</v>
      </c>
      <c r="G6038" s="119">
        <v>4344</v>
      </c>
      <c r="H6038" s="26">
        <v>1016.2898250460405</v>
      </c>
      <c r="I6038" s="115">
        <f t="shared" si="283"/>
        <v>4414763</v>
      </c>
      <c r="J6038" s="117">
        <v>2021</v>
      </c>
      <c r="K6038" s="139">
        <f t="shared" si="284"/>
        <v>6597455</v>
      </c>
    </row>
    <row r="6039" spans="2:11">
      <c r="B6039" s="137" t="s">
        <v>8027</v>
      </c>
      <c r="C6039" s="43" t="s">
        <v>2730</v>
      </c>
      <c r="D6039" s="46">
        <v>130</v>
      </c>
      <c r="E6039" s="24">
        <v>9740.3692307692309</v>
      </c>
      <c r="F6039" s="19">
        <f t="shared" si="282"/>
        <v>1266248</v>
      </c>
      <c r="G6039" s="119">
        <v>1267.5</v>
      </c>
      <c r="H6039" s="26">
        <v>1887.3988165680473</v>
      </c>
      <c r="I6039" s="115">
        <f t="shared" si="283"/>
        <v>2392278</v>
      </c>
      <c r="J6039" s="117">
        <v>2021</v>
      </c>
      <c r="K6039" s="139">
        <f t="shared" si="284"/>
        <v>3658526</v>
      </c>
    </row>
    <row r="6040" spans="2:11">
      <c r="B6040" s="137" t="s">
        <v>8028</v>
      </c>
      <c r="C6040" s="43" t="s">
        <v>1605</v>
      </c>
      <c r="D6040" s="46">
        <v>140</v>
      </c>
      <c r="E6040" s="24">
        <v>11735.021428571428</v>
      </c>
      <c r="F6040" s="19">
        <f t="shared" si="282"/>
        <v>1642903</v>
      </c>
      <c r="G6040" s="119">
        <v>1365</v>
      </c>
      <c r="H6040" s="26">
        <v>1114.5501831501831</v>
      </c>
      <c r="I6040" s="115">
        <f t="shared" si="283"/>
        <v>1521361</v>
      </c>
      <c r="J6040" s="117">
        <v>2021</v>
      </c>
      <c r="K6040" s="139">
        <f t="shared" si="284"/>
        <v>3164264</v>
      </c>
    </row>
    <row r="6041" spans="2:11">
      <c r="B6041" s="137" t="s">
        <v>8029</v>
      </c>
      <c r="C6041" s="43" t="s">
        <v>1610</v>
      </c>
      <c r="D6041" s="46">
        <v>120</v>
      </c>
      <c r="E6041" s="24">
        <v>24368.333333333332</v>
      </c>
      <c r="F6041" s="19">
        <f t="shared" si="282"/>
        <v>2924200</v>
      </c>
      <c r="G6041" s="119">
        <v>1170</v>
      </c>
      <c r="H6041" s="26">
        <v>2946.7205128205128</v>
      </c>
      <c r="I6041" s="115">
        <f t="shared" si="283"/>
        <v>3447663</v>
      </c>
      <c r="J6041" s="117">
        <v>2021</v>
      </c>
      <c r="K6041" s="139">
        <f t="shared" si="284"/>
        <v>6371863</v>
      </c>
    </row>
    <row r="6042" spans="2:11">
      <c r="B6042" s="137" t="s">
        <v>8030</v>
      </c>
      <c r="C6042" s="43" t="s">
        <v>1605</v>
      </c>
      <c r="D6042" s="46">
        <v>140</v>
      </c>
      <c r="E6042" s="24">
        <v>11735.021428571428</v>
      </c>
      <c r="F6042" s="19">
        <f t="shared" si="282"/>
        <v>1642903</v>
      </c>
      <c r="G6042" s="119">
        <v>1365</v>
      </c>
      <c r="H6042" s="26">
        <v>1114.5501831501831</v>
      </c>
      <c r="I6042" s="115">
        <f t="shared" si="283"/>
        <v>1521361</v>
      </c>
      <c r="J6042" s="117">
        <v>2021</v>
      </c>
      <c r="K6042" s="139">
        <f t="shared" si="284"/>
        <v>3164264</v>
      </c>
    </row>
    <row r="6043" spans="2:11">
      <c r="B6043" s="137" t="s">
        <v>8031</v>
      </c>
      <c r="C6043" s="43" t="s">
        <v>1483</v>
      </c>
      <c r="D6043" s="46">
        <v>130</v>
      </c>
      <c r="E6043" s="24">
        <v>17089.715384615385</v>
      </c>
      <c r="F6043" s="19">
        <f t="shared" si="282"/>
        <v>2221663</v>
      </c>
      <c r="G6043" s="119">
        <v>1267.5</v>
      </c>
      <c r="H6043" s="26">
        <v>1712.5285996055227</v>
      </c>
      <c r="I6043" s="115">
        <f t="shared" si="283"/>
        <v>2170630</v>
      </c>
      <c r="J6043" s="117">
        <v>2021</v>
      </c>
      <c r="K6043" s="139">
        <f t="shared" si="284"/>
        <v>4392293</v>
      </c>
    </row>
    <row r="6044" spans="2:11">
      <c r="B6044" s="137" t="s">
        <v>8032</v>
      </c>
      <c r="C6044" s="43" t="s">
        <v>1483</v>
      </c>
      <c r="D6044" s="46">
        <v>50</v>
      </c>
      <c r="E6044" s="24">
        <v>13734.38</v>
      </c>
      <c r="F6044" s="19">
        <f t="shared" si="282"/>
        <v>686719</v>
      </c>
      <c r="G6044" s="119">
        <v>975</v>
      </c>
      <c r="H6044" s="26">
        <v>3169.5415384615385</v>
      </c>
      <c r="I6044" s="115">
        <f t="shared" si="283"/>
        <v>3090303</v>
      </c>
      <c r="J6044" s="117">
        <v>2021</v>
      </c>
      <c r="K6044" s="139">
        <f t="shared" si="284"/>
        <v>3777022</v>
      </c>
    </row>
    <row r="6045" spans="2:11">
      <c r="B6045" s="137" t="s">
        <v>8033</v>
      </c>
      <c r="C6045" s="43" t="s">
        <v>2731</v>
      </c>
      <c r="D6045" s="46">
        <v>270</v>
      </c>
      <c r="E6045" s="24">
        <v>6967.9222222222224</v>
      </c>
      <c r="F6045" s="19">
        <f t="shared" si="282"/>
        <v>1881339</v>
      </c>
      <c r="G6045" s="119">
        <v>2632.5</v>
      </c>
      <c r="H6045" s="26">
        <v>1229.7120607787274</v>
      </c>
      <c r="I6045" s="115">
        <f t="shared" si="283"/>
        <v>3237217</v>
      </c>
      <c r="J6045" s="117">
        <v>2021</v>
      </c>
      <c r="K6045" s="139">
        <f t="shared" si="284"/>
        <v>5118556</v>
      </c>
    </row>
    <row r="6046" spans="2:11">
      <c r="B6046" s="137" t="s">
        <v>8034</v>
      </c>
      <c r="C6046" s="43" t="s">
        <v>2139</v>
      </c>
      <c r="D6046" s="46">
        <v>170</v>
      </c>
      <c r="E6046" s="24">
        <v>2932.9588235294118</v>
      </c>
      <c r="F6046" s="19">
        <f t="shared" si="282"/>
        <v>498603</v>
      </c>
      <c r="G6046" s="119">
        <v>1657.5</v>
      </c>
      <c r="H6046" s="26">
        <v>874.97254901960787</v>
      </c>
      <c r="I6046" s="115">
        <f t="shared" si="283"/>
        <v>1450267</v>
      </c>
      <c r="J6046" s="117">
        <v>2021</v>
      </c>
      <c r="K6046" s="139">
        <f t="shared" si="284"/>
        <v>1948870</v>
      </c>
    </row>
    <row r="6047" spans="2:11">
      <c r="B6047" s="137" t="s">
        <v>8035</v>
      </c>
      <c r="C6047" s="43" t="s">
        <v>2139</v>
      </c>
      <c r="D6047" s="46">
        <v>320</v>
      </c>
      <c r="E6047" s="24">
        <v>12118.81875</v>
      </c>
      <c r="F6047" s="19">
        <f t="shared" si="282"/>
        <v>3878022</v>
      </c>
      <c r="G6047" s="119">
        <v>3120</v>
      </c>
      <c r="H6047" s="26">
        <v>1054.0301282051282</v>
      </c>
      <c r="I6047" s="115">
        <f t="shared" si="283"/>
        <v>3288574</v>
      </c>
      <c r="J6047" s="117">
        <v>2021</v>
      </c>
      <c r="K6047" s="139">
        <f t="shared" si="284"/>
        <v>7166596</v>
      </c>
    </row>
    <row r="6048" spans="2:11">
      <c r="B6048" s="137" t="s">
        <v>4186</v>
      </c>
      <c r="C6048" s="43" t="s">
        <v>3512</v>
      </c>
      <c r="D6048" s="46">
        <v>570</v>
      </c>
      <c r="E6048" s="24">
        <v>8522.910526315789</v>
      </c>
      <c r="F6048" s="19">
        <f t="shared" si="282"/>
        <v>4858059</v>
      </c>
      <c r="G6048" s="119">
        <v>5558</v>
      </c>
      <c r="H6048" s="26">
        <v>770.47373155811442</v>
      </c>
      <c r="I6048" s="115">
        <f t="shared" si="283"/>
        <v>4282293</v>
      </c>
      <c r="J6048" s="117">
        <v>2021</v>
      </c>
      <c r="K6048" s="139">
        <f t="shared" si="284"/>
        <v>9140352</v>
      </c>
    </row>
    <row r="6049" spans="2:11">
      <c r="B6049" s="137" t="s">
        <v>8036</v>
      </c>
      <c r="C6049" s="43" t="s">
        <v>2139</v>
      </c>
      <c r="D6049" s="46">
        <v>150</v>
      </c>
      <c r="E6049" s="24">
        <v>18736.153333333332</v>
      </c>
      <c r="F6049" s="19">
        <f t="shared" si="282"/>
        <v>2810423</v>
      </c>
      <c r="G6049" s="119">
        <v>1462.5</v>
      </c>
      <c r="H6049" s="26">
        <v>1354.3364102564103</v>
      </c>
      <c r="I6049" s="115">
        <f t="shared" si="283"/>
        <v>1980717</v>
      </c>
      <c r="J6049" s="117">
        <v>2021</v>
      </c>
      <c r="K6049" s="139">
        <f t="shared" si="284"/>
        <v>4791140</v>
      </c>
    </row>
    <row r="6050" spans="2:11">
      <c r="B6050" s="137" t="s">
        <v>8037</v>
      </c>
      <c r="C6050" s="43" t="s">
        <v>2732</v>
      </c>
      <c r="D6050" s="46">
        <v>370</v>
      </c>
      <c r="E6050" s="24">
        <v>7149.6216216216217</v>
      </c>
      <c r="F6050" s="19">
        <f t="shared" si="282"/>
        <v>2645360</v>
      </c>
      <c r="G6050" s="119">
        <v>3607.5</v>
      </c>
      <c r="H6050" s="26">
        <v>669.97754677754676</v>
      </c>
      <c r="I6050" s="115">
        <f t="shared" si="283"/>
        <v>2416944</v>
      </c>
      <c r="J6050" s="117">
        <v>2021</v>
      </c>
      <c r="K6050" s="139">
        <f t="shared" si="284"/>
        <v>5062304</v>
      </c>
    </row>
    <row r="6051" spans="2:11">
      <c r="B6051" s="137" t="s">
        <v>8038</v>
      </c>
      <c r="C6051" s="43" t="s">
        <v>2139</v>
      </c>
      <c r="D6051" s="46">
        <v>150</v>
      </c>
      <c r="E6051" s="24">
        <v>18736.153333333332</v>
      </c>
      <c r="F6051" s="19">
        <f t="shared" si="282"/>
        <v>2810423</v>
      </c>
      <c r="G6051" s="119">
        <v>1462.5</v>
      </c>
      <c r="H6051" s="26">
        <v>1354.3364102564103</v>
      </c>
      <c r="I6051" s="115">
        <f t="shared" si="283"/>
        <v>1980717</v>
      </c>
      <c r="J6051" s="117">
        <v>2021</v>
      </c>
      <c r="K6051" s="139">
        <f t="shared" si="284"/>
        <v>4791140</v>
      </c>
    </row>
    <row r="6052" spans="2:11">
      <c r="B6052" s="137" t="s">
        <v>8039</v>
      </c>
      <c r="C6052" s="43" t="s">
        <v>2139</v>
      </c>
      <c r="D6052" s="46">
        <v>790</v>
      </c>
      <c r="E6052" s="24">
        <v>4059.045569620253</v>
      </c>
      <c r="F6052" s="19">
        <f t="shared" si="282"/>
        <v>3206646</v>
      </c>
      <c r="G6052" s="119">
        <v>7702.5</v>
      </c>
      <c r="H6052" s="26">
        <v>605.41577409931836</v>
      </c>
      <c r="I6052" s="115">
        <f t="shared" si="283"/>
        <v>4663215</v>
      </c>
      <c r="J6052" s="117">
        <v>2021</v>
      </c>
      <c r="K6052" s="139">
        <f t="shared" si="284"/>
        <v>7869861</v>
      </c>
    </row>
    <row r="6053" spans="2:11">
      <c r="B6053" s="137" t="s">
        <v>8040</v>
      </c>
      <c r="C6053" s="43" t="s">
        <v>1387</v>
      </c>
      <c r="D6053" s="46">
        <v>200</v>
      </c>
      <c r="E6053" s="24">
        <v>9906.02</v>
      </c>
      <c r="F6053" s="19">
        <f t="shared" si="282"/>
        <v>1981204</v>
      </c>
      <c r="G6053" s="119">
        <v>1950</v>
      </c>
      <c r="H6053" s="26">
        <v>1135.0471794871794</v>
      </c>
      <c r="I6053" s="115">
        <f t="shared" si="283"/>
        <v>2213342</v>
      </c>
      <c r="J6053" s="117">
        <v>2021</v>
      </c>
      <c r="K6053" s="139">
        <f t="shared" si="284"/>
        <v>4194546</v>
      </c>
    </row>
    <row r="6054" spans="2:11">
      <c r="B6054" s="137" t="s">
        <v>8041</v>
      </c>
      <c r="C6054" s="43" t="s">
        <v>1402</v>
      </c>
      <c r="D6054" s="46">
        <v>180</v>
      </c>
      <c r="E6054" s="24">
        <v>6857.8055555555557</v>
      </c>
      <c r="F6054" s="19">
        <f t="shared" si="282"/>
        <v>1234405</v>
      </c>
      <c r="G6054" s="119">
        <v>1755</v>
      </c>
      <c r="H6054" s="26">
        <v>720.89515669515674</v>
      </c>
      <c r="I6054" s="115">
        <f t="shared" si="283"/>
        <v>1265171</v>
      </c>
      <c r="J6054" s="117">
        <v>2021</v>
      </c>
      <c r="K6054" s="139">
        <f t="shared" si="284"/>
        <v>2499576</v>
      </c>
    </row>
    <row r="6055" spans="2:11">
      <c r="B6055" s="137" t="s">
        <v>8042</v>
      </c>
      <c r="C6055" s="43" t="s">
        <v>2564</v>
      </c>
      <c r="D6055" s="46">
        <v>160</v>
      </c>
      <c r="E6055" s="24">
        <v>7605.7062500000002</v>
      </c>
      <c r="F6055" s="19">
        <f t="shared" si="282"/>
        <v>1216913</v>
      </c>
      <c r="G6055" s="119">
        <v>1560</v>
      </c>
      <c r="H6055" s="26">
        <v>1150.3378205128206</v>
      </c>
      <c r="I6055" s="115">
        <f t="shared" si="283"/>
        <v>1794527.0000000002</v>
      </c>
      <c r="J6055" s="117">
        <v>2021</v>
      </c>
      <c r="K6055" s="139">
        <f t="shared" si="284"/>
        <v>3011440</v>
      </c>
    </row>
    <row r="6056" spans="2:11">
      <c r="B6056" s="137" t="s">
        <v>8043</v>
      </c>
      <c r="C6056" s="43" t="s">
        <v>2564</v>
      </c>
      <c r="D6056" s="46">
        <v>150</v>
      </c>
      <c r="E6056" s="24">
        <v>1825.28</v>
      </c>
      <c r="F6056" s="19">
        <f t="shared" si="282"/>
        <v>273792</v>
      </c>
      <c r="G6056" s="119">
        <v>1462.5</v>
      </c>
      <c r="H6056" s="26">
        <v>613.96170940170941</v>
      </c>
      <c r="I6056" s="115">
        <f t="shared" si="283"/>
        <v>897919</v>
      </c>
      <c r="J6056" s="117">
        <v>2021</v>
      </c>
      <c r="K6056" s="139">
        <f t="shared" si="284"/>
        <v>1171711</v>
      </c>
    </row>
    <row r="6057" spans="2:11">
      <c r="B6057" s="137" t="s">
        <v>8044</v>
      </c>
      <c r="C6057" s="43" t="s">
        <v>2563</v>
      </c>
      <c r="D6057" s="46">
        <v>370</v>
      </c>
      <c r="E6057" s="24">
        <v>2096.8432432432433</v>
      </c>
      <c r="F6057" s="19">
        <f t="shared" si="282"/>
        <v>775832</v>
      </c>
      <c r="G6057" s="119">
        <v>3607.5</v>
      </c>
      <c r="H6057" s="26">
        <v>578.11337491337497</v>
      </c>
      <c r="I6057" s="115">
        <f t="shared" si="283"/>
        <v>2085544.0000000002</v>
      </c>
      <c r="J6057" s="117">
        <v>2021</v>
      </c>
      <c r="K6057" s="139">
        <f t="shared" si="284"/>
        <v>2861376</v>
      </c>
    </row>
    <row r="6058" spans="2:11">
      <c r="B6058" s="137" t="s">
        <v>8045</v>
      </c>
      <c r="C6058" s="43" t="s">
        <v>2564</v>
      </c>
      <c r="D6058" s="46">
        <v>310</v>
      </c>
      <c r="E6058" s="24">
        <v>5782.9258064516125</v>
      </c>
      <c r="F6058" s="19">
        <f t="shared" si="282"/>
        <v>1792706.9999999998</v>
      </c>
      <c r="G6058" s="119">
        <v>3022.5</v>
      </c>
      <c r="H6058" s="26">
        <v>873.01968569065343</v>
      </c>
      <c r="I6058" s="115">
        <f t="shared" si="283"/>
        <v>2638702</v>
      </c>
      <c r="J6058" s="117">
        <v>2021</v>
      </c>
      <c r="K6058" s="139">
        <f t="shared" si="284"/>
        <v>4431409</v>
      </c>
    </row>
    <row r="6059" spans="2:11">
      <c r="B6059" s="137" t="s">
        <v>8046</v>
      </c>
      <c r="C6059" s="43" t="s">
        <v>2564</v>
      </c>
      <c r="D6059" s="46">
        <v>160</v>
      </c>
      <c r="E6059" s="24">
        <v>7605.7062500000002</v>
      </c>
      <c r="F6059" s="19">
        <f t="shared" si="282"/>
        <v>1216913</v>
      </c>
      <c r="G6059" s="119">
        <v>1560</v>
      </c>
      <c r="H6059" s="26">
        <v>1150.3378205128206</v>
      </c>
      <c r="I6059" s="115">
        <f t="shared" si="283"/>
        <v>1794527.0000000002</v>
      </c>
      <c r="J6059" s="117">
        <v>2021</v>
      </c>
      <c r="K6059" s="139">
        <f t="shared" si="284"/>
        <v>3011440</v>
      </c>
    </row>
    <row r="6060" spans="2:11">
      <c r="B6060" s="137" t="s">
        <v>8047</v>
      </c>
      <c r="C6060" s="43" t="s">
        <v>1410</v>
      </c>
      <c r="D6060" s="46">
        <v>190</v>
      </c>
      <c r="E6060" s="24">
        <v>5329.257894736842</v>
      </c>
      <c r="F6060" s="19">
        <f t="shared" si="282"/>
        <v>1012559</v>
      </c>
      <c r="G6060" s="119">
        <v>1852.5</v>
      </c>
      <c r="H6060" s="26">
        <v>857.62968960863702</v>
      </c>
      <c r="I6060" s="115">
        <f t="shared" si="283"/>
        <v>1588759</v>
      </c>
      <c r="J6060" s="117">
        <v>2021</v>
      </c>
      <c r="K6060" s="139">
        <f t="shared" si="284"/>
        <v>2601318</v>
      </c>
    </row>
    <row r="6061" spans="2:11">
      <c r="B6061" s="137" t="s">
        <v>8048</v>
      </c>
      <c r="C6061" s="43" t="s">
        <v>1410</v>
      </c>
      <c r="D6061" s="46">
        <v>90</v>
      </c>
      <c r="E6061" s="24">
        <v>4899.3666666666668</v>
      </c>
      <c r="F6061" s="19">
        <f t="shared" si="282"/>
        <v>440943</v>
      </c>
      <c r="G6061" s="119">
        <v>877.5</v>
      </c>
      <c r="H6061" s="26">
        <v>1640.9447293447292</v>
      </c>
      <c r="I6061" s="115">
        <f t="shared" si="283"/>
        <v>1439929</v>
      </c>
      <c r="J6061" s="117">
        <v>2021</v>
      </c>
      <c r="K6061" s="139">
        <f t="shared" si="284"/>
        <v>1880872</v>
      </c>
    </row>
    <row r="6062" spans="2:11">
      <c r="B6062" s="137" t="s">
        <v>8049</v>
      </c>
      <c r="C6062" s="43" t="s">
        <v>2733</v>
      </c>
      <c r="D6062" s="46">
        <v>140</v>
      </c>
      <c r="E6062" s="24">
        <v>3294.1</v>
      </c>
      <c r="F6062" s="19">
        <f t="shared" si="282"/>
        <v>461174</v>
      </c>
      <c r="G6062" s="119">
        <v>1365</v>
      </c>
      <c r="H6062" s="26">
        <v>746.52967032967035</v>
      </c>
      <c r="I6062" s="115">
        <f t="shared" si="283"/>
        <v>1019013</v>
      </c>
      <c r="J6062" s="117">
        <v>2021</v>
      </c>
      <c r="K6062" s="139">
        <f t="shared" si="284"/>
        <v>1480187</v>
      </c>
    </row>
    <row r="6063" spans="2:11">
      <c r="B6063" s="137" t="s">
        <v>8050</v>
      </c>
      <c r="C6063" s="43" t="s">
        <v>1403</v>
      </c>
      <c r="D6063" s="46">
        <v>400</v>
      </c>
      <c r="E6063" s="24">
        <v>7404.2725</v>
      </c>
      <c r="F6063" s="19">
        <f t="shared" si="282"/>
        <v>2961709</v>
      </c>
      <c r="G6063" s="119">
        <v>3900</v>
      </c>
      <c r="H6063" s="26">
        <v>815.08102564102569</v>
      </c>
      <c r="I6063" s="115">
        <f t="shared" si="283"/>
        <v>3178816</v>
      </c>
      <c r="J6063" s="117">
        <v>2021</v>
      </c>
      <c r="K6063" s="139">
        <f t="shared" si="284"/>
        <v>6140525</v>
      </c>
    </row>
    <row r="6064" spans="2:11">
      <c r="B6064" s="137" t="s">
        <v>8051</v>
      </c>
      <c r="C6064" s="43" t="s">
        <v>1385</v>
      </c>
      <c r="D6064" s="46">
        <v>100</v>
      </c>
      <c r="E6064" s="24">
        <v>2331.83</v>
      </c>
      <c r="F6064" s="19">
        <f t="shared" si="282"/>
        <v>233183</v>
      </c>
      <c r="G6064" s="119">
        <v>975</v>
      </c>
      <c r="H6064" s="26">
        <v>821.05333333333328</v>
      </c>
      <c r="I6064" s="115">
        <f t="shared" si="283"/>
        <v>800527</v>
      </c>
      <c r="J6064" s="117">
        <v>2021</v>
      </c>
      <c r="K6064" s="139">
        <f t="shared" si="284"/>
        <v>1033710</v>
      </c>
    </row>
    <row r="6065" spans="2:11">
      <c r="B6065" s="137" t="s">
        <v>8052</v>
      </c>
      <c r="C6065" s="43" t="s">
        <v>1385</v>
      </c>
      <c r="D6065" s="46">
        <v>90</v>
      </c>
      <c r="E6065" s="24">
        <v>1024.4444444444443</v>
      </c>
      <c r="F6065" s="19">
        <f t="shared" si="282"/>
        <v>92199.999999999985</v>
      </c>
      <c r="G6065" s="119">
        <v>877.5</v>
      </c>
      <c r="H6065" s="26">
        <v>1586.4011396011397</v>
      </c>
      <c r="I6065" s="115">
        <f t="shared" si="283"/>
        <v>1392067</v>
      </c>
      <c r="J6065" s="117">
        <v>2021</v>
      </c>
      <c r="K6065" s="139">
        <f t="shared" si="284"/>
        <v>1484267</v>
      </c>
    </row>
    <row r="6066" spans="2:11">
      <c r="B6066" s="137" t="s">
        <v>4187</v>
      </c>
      <c r="C6066" s="43" t="s">
        <v>3512</v>
      </c>
      <c r="D6066" s="46">
        <v>230</v>
      </c>
      <c r="E6066" s="24">
        <v>8068.260869565217</v>
      </c>
      <c r="F6066" s="19">
        <f t="shared" si="282"/>
        <v>1855700</v>
      </c>
      <c r="G6066" s="119">
        <v>2243</v>
      </c>
      <c r="H6066" s="26">
        <v>770.37137761925987</v>
      </c>
      <c r="I6066" s="115">
        <f t="shared" si="283"/>
        <v>1727943</v>
      </c>
      <c r="J6066" s="117">
        <v>2021</v>
      </c>
      <c r="K6066" s="139">
        <f t="shared" si="284"/>
        <v>3583643</v>
      </c>
    </row>
    <row r="6067" spans="2:11">
      <c r="B6067" s="137" t="s">
        <v>8053</v>
      </c>
      <c r="C6067" s="43" t="s">
        <v>1385</v>
      </c>
      <c r="D6067" s="46">
        <v>250</v>
      </c>
      <c r="E6067" s="24">
        <v>947.30799999999999</v>
      </c>
      <c r="F6067" s="19">
        <f t="shared" si="282"/>
        <v>236827</v>
      </c>
      <c r="G6067" s="119">
        <v>2437.5</v>
      </c>
      <c r="H6067" s="26">
        <v>1126.1616410256411</v>
      </c>
      <c r="I6067" s="115">
        <f t="shared" si="283"/>
        <v>2745019</v>
      </c>
      <c r="J6067" s="117">
        <v>2021</v>
      </c>
      <c r="K6067" s="139">
        <f t="shared" si="284"/>
        <v>2981846</v>
      </c>
    </row>
    <row r="6068" spans="2:11">
      <c r="B6068" s="137" t="s">
        <v>8054</v>
      </c>
      <c r="C6068" s="43" t="s">
        <v>2734</v>
      </c>
      <c r="D6068" s="46">
        <v>2080</v>
      </c>
      <c r="E6068" s="24">
        <v>3189.9024038461539</v>
      </c>
      <c r="F6068" s="19">
        <f t="shared" si="282"/>
        <v>6634997</v>
      </c>
      <c r="G6068" s="119">
        <v>20280</v>
      </c>
      <c r="H6068" s="26">
        <v>170.47480276134121</v>
      </c>
      <c r="I6068" s="115">
        <f t="shared" si="283"/>
        <v>3457228.9999999995</v>
      </c>
      <c r="J6068" s="117">
        <v>2021</v>
      </c>
      <c r="K6068" s="139">
        <f t="shared" si="284"/>
        <v>10092226</v>
      </c>
    </row>
    <row r="6069" spans="2:11">
      <c r="B6069" s="137" t="s">
        <v>8055</v>
      </c>
      <c r="C6069" s="43" t="s">
        <v>2734</v>
      </c>
      <c r="D6069" s="46">
        <v>2080</v>
      </c>
      <c r="E6069" s="24">
        <v>3189.9024038461539</v>
      </c>
      <c r="F6069" s="19">
        <f t="shared" si="282"/>
        <v>6634997</v>
      </c>
      <c r="G6069" s="119">
        <v>20280</v>
      </c>
      <c r="H6069" s="26">
        <v>170.47480276134121</v>
      </c>
      <c r="I6069" s="115">
        <f t="shared" si="283"/>
        <v>3457228.9999999995</v>
      </c>
      <c r="J6069" s="117">
        <v>2021</v>
      </c>
      <c r="K6069" s="139">
        <f t="shared" si="284"/>
        <v>10092226</v>
      </c>
    </row>
    <row r="6070" spans="2:11">
      <c r="B6070" s="137" t="s">
        <v>8056</v>
      </c>
      <c r="C6070" s="43" t="s">
        <v>2735</v>
      </c>
      <c r="D6070" s="46">
        <v>350</v>
      </c>
      <c r="E6070" s="24">
        <v>1480.6057142857144</v>
      </c>
      <c r="F6070" s="19">
        <f t="shared" si="282"/>
        <v>518212.00000000006</v>
      </c>
      <c r="G6070" s="119">
        <v>3412.5</v>
      </c>
      <c r="H6070" s="26">
        <v>237.59794871794873</v>
      </c>
      <c r="I6070" s="115">
        <f t="shared" si="283"/>
        <v>810803</v>
      </c>
      <c r="J6070" s="117">
        <v>2021</v>
      </c>
      <c r="K6070" s="139">
        <f t="shared" si="284"/>
        <v>1329015</v>
      </c>
    </row>
    <row r="6071" spans="2:11">
      <c r="B6071" s="137" t="s">
        <v>8057</v>
      </c>
      <c r="C6071" s="43" t="s">
        <v>3512</v>
      </c>
      <c r="D6071" s="46">
        <v>320</v>
      </c>
      <c r="E6071" s="24">
        <v>16883.712500000001</v>
      </c>
      <c r="F6071" s="19">
        <f t="shared" si="282"/>
        <v>5402788</v>
      </c>
      <c r="G6071" s="119">
        <v>3120</v>
      </c>
      <c r="H6071" s="26">
        <v>0</v>
      </c>
      <c r="I6071" s="115">
        <f t="shared" si="283"/>
        <v>0</v>
      </c>
      <c r="J6071" s="117">
        <v>2021</v>
      </c>
      <c r="K6071" s="139">
        <f t="shared" si="284"/>
        <v>5402788</v>
      </c>
    </row>
    <row r="6072" spans="2:11">
      <c r="B6072" s="137" t="s">
        <v>8058</v>
      </c>
      <c r="C6072" s="43" t="s">
        <v>2735</v>
      </c>
      <c r="D6072" s="46">
        <v>350</v>
      </c>
      <c r="E6072" s="24">
        <v>1480.6057142857144</v>
      </c>
      <c r="F6072" s="19">
        <f t="shared" si="282"/>
        <v>518212.00000000006</v>
      </c>
      <c r="G6072" s="119">
        <v>3412.5</v>
      </c>
      <c r="H6072" s="26">
        <v>237.59794871794873</v>
      </c>
      <c r="I6072" s="115">
        <f t="shared" si="283"/>
        <v>810803</v>
      </c>
      <c r="J6072" s="117">
        <v>2021</v>
      </c>
      <c r="K6072" s="139">
        <f t="shared" si="284"/>
        <v>1329015</v>
      </c>
    </row>
    <row r="6073" spans="2:11">
      <c r="B6073" s="137" t="s">
        <v>8059</v>
      </c>
      <c r="C6073" s="43" t="s">
        <v>2734</v>
      </c>
      <c r="D6073" s="46">
        <v>860</v>
      </c>
      <c r="E6073" s="24">
        <v>617.3895348837209</v>
      </c>
      <c r="F6073" s="19">
        <f t="shared" si="282"/>
        <v>530955</v>
      </c>
      <c r="G6073" s="119">
        <v>8385</v>
      </c>
      <c r="H6073" s="26">
        <v>205.65700655933213</v>
      </c>
      <c r="I6073" s="115">
        <f t="shared" si="283"/>
        <v>1724434</v>
      </c>
      <c r="J6073" s="117">
        <v>2021</v>
      </c>
      <c r="K6073" s="139">
        <f t="shared" si="284"/>
        <v>2255389</v>
      </c>
    </row>
    <row r="6074" spans="2:11">
      <c r="B6074" s="137" t="s">
        <v>8060</v>
      </c>
      <c r="C6074" s="43" t="s">
        <v>2734</v>
      </c>
      <c r="D6074" s="46">
        <v>860</v>
      </c>
      <c r="E6074" s="24">
        <v>617.3895348837209</v>
      </c>
      <c r="F6074" s="19">
        <f t="shared" si="282"/>
        <v>530955</v>
      </c>
      <c r="G6074" s="119">
        <v>8385</v>
      </c>
      <c r="H6074" s="26">
        <v>205.65700655933213</v>
      </c>
      <c r="I6074" s="115">
        <f t="shared" si="283"/>
        <v>1724434</v>
      </c>
      <c r="J6074" s="117">
        <v>2021</v>
      </c>
      <c r="K6074" s="139">
        <f t="shared" si="284"/>
        <v>2255389</v>
      </c>
    </row>
    <row r="6075" spans="2:11">
      <c r="B6075" s="137" t="s">
        <v>8061</v>
      </c>
      <c r="C6075" s="43" t="s">
        <v>2736</v>
      </c>
      <c r="D6075" s="46">
        <v>230</v>
      </c>
      <c r="E6075" s="24">
        <v>1486.4173913043478</v>
      </c>
      <c r="F6075" s="19">
        <f t="shared" si="282"/>
        <v>341876</v>
      </c>
      <c r="G6075" s="119">
        <v>2242.5</v>
      </c>
      <c r="H6075" s="26">
        <v>190.23054626532888</v>
      </c>
      <c r="I6075" s="115">
        <f t="shared" si="283"/>
        <v>426592</v>
      </c>
      <c r="J6075" s="117">
        <v>2021</v>
      </c>
      <c r="K6075" s="139">
        <f t="shared" si="284"/>
        <v>768468</v>
      </c>
    </row>
    <row r="6076" spans="2:11">
      <c r="B6076" s="137" t="s">
        <v>8062</v>
      </c>
      <c r="C6076" s="43" t="s">
        <v>2737</v>
      </c>
      <c r="D6076" s="46">
        <v>7220</v>
      </c>
      <c r="E6076" s="24">
        <v>268.50623268698058</v>
      </c>
      <c r="F6076" s="19">
        <f t="shared" si="282"/>
        <v>1938614.9999999998</v>
      </c>
      <c r="G6076" s="119">
        <v>70395</v>
      </c>
      <c r="H6076" s="26">
        <v>85.33633070530577</v>
      </c>
      <c r="I6076" s="115">
        <f t="shared" si="283"/>
        <v>6007251</v>
      </c>
      <c r="J6076" s="117">
        <v>2021</v>
      </c>
      <c r="K6076" s="139">
        <f t="shared" si="284"/>
        <v>7945866</v>
      </c>
    </row>
    <row r="6077" spans="2:11">
      <c r="B6077" s="137" t="s">
        <v>8063</v>
      </c>
      <c r="C6077" s="43" t="s">
        <v>2736</v>
      </c>
      <c r="D6077" s="46">
        <v>230</v>
      </c>
      <c r="E6077" s="24">
        <v>1486.4173913043478</v>
      </c>
      <c r="F6077" s="19">
        <f t="shared" si="282"/>
        <v>341876</v>
      </c>
      <c r="G6077" s="119">
        <v>2242.5</v>
      </c>
      <c r="H6077" s="26">
        <v>190.23054626532888</v>
      </c>
      <c r="I6077" s="115">
        <f t="shared" si="283"/>
        <v>426592</v>
      </c>
      <c r="J6077" s="117">
        <v>2021</v>
      </c>
      <c r="K6077" s="139">
        <f t="shared" si="284"/>
        <v>768468</v>
      </c>
    </row>
    <row r="6078" spans="2:11">
      <c r="B6078" s="137" t="s">
        <v>8064</v>
      </c>
      <c r="C6078" s="43" t="s">
        <v>2736</v>
      </c>
      <c r="D6078" s="46">
        <v>1060</v>
      </c>
      <c r="E6078" s="24">
        <v>1733.2443396226415</v>
      </c>
      <c r="F6078" s="19">
        <f t="shared" si="282"/>
        <v>1837239</v>
      </c>
      <c r="G6078" s="119">
        <v>10335</v>
      </c>
      <c r="H6078" s="26">
        <v>133.23434929850023</v>
      </c>
      <c r="I6078" s="115">
        <f t="shared" si="283"/>
        <v>1376977</v>
      </c>
      <c r="J6078" s="117">
        <v>2021</v>
      </c>
      <c r="K6078" s="139">
        <f t="shared" si="284"/>
        <v>3214216</v>
      </c>
    </row>
    <row r="6079" spans="2:11">
      <c r="B6079" s="137" t="s">
        <v>8065</v>
      </c>
      <c r="C6079" s="43" t="s">
        <v>621</v>
      </c>
      <c r="D6079" s="46">
        <v>610</v>
      </c>
      <c r="E6079" s="24">
        <v>1104.4491803278688</v>
      </c>
      <c r="F6079" s="19">
        <f t="shared" si="282"/>
        <v>673714</v>
      </c>
      <c r="G6079" s="119">
        <v>5947.5</v>
      </c>
      <c r="H6079" s="26">
        <v>229.84699453551912</v>
      </c>
      <c r="I6079" s="115">
        <f t="shared" si="283"/>
        <v>1367015</v>
      </c>
      <c r="J6079" s="117">
        <v>2021</v>
      </c>
      <c r="K6079" s="139">
        <f t="shared" si="284"/>
        <v>2040729</v>
      </c>
    </row>
    <row r="6080" spans="2:11">
      <c r="B6080" s="137" t="s">
        <v>8066</v>
      </c>
      <c r="C6080" s="43" t="s">
        <v>2736</v>
      </c>
      <c r="D6080" s="46">
        <v>1060</v>
      </c>
      <c r="E6080" s="24">
        <v>1733.2443396226415</v>
      </c>
      <c r="F6080" s="19">
        <f t="shared" si="282"/>
        <v>1837239</v>
      </c>
      <c r="G6080" s="119">
        <v>10335</v>
      </c>
      <c r="H6080" s="26">
        <v>133.23434929850023</v>
      </c>
      <c r="I6080" s="115">
        <f t="shared" si="283"/>
        <v>1376977</v>
      </c>
      <c r="J6080" s="117">
        <v>2021</v>
      </c>
      <c r="K6080" s="139">
        <f t="shared" si="284"/>
        <v>3214216</v>
      </c>
    </row>
    <row r="6081" spans="2:11">
      <c r="B6081" s="137" t="s">
        <v>8067</v>
      </c>
      <c r="C6081" s="43" t="s">
        <v>621</v>
      </c>
      <c r="D6081" s="46">
        <v>130</v>
      </c>
      <c r="E6081" s="24">
        <v>1815.6307692307691</v>
      </c>
      <c r="F6081" s="19">
        <f t="shared" si="282"/>
        <v>236032</v>
      </c>
      <c r="G6081" s="119">
        <v>1267.5</v>
      </c>
      <c r="H6081" s="26">
        <v>566.8457593688363</v>
      </c>
      <c r="I6081" s="115">
        <f t="shared" si="283"/>
        <v>718477</v>
      </c>
      <c r="J6081" s="117">
        <v>2021</v>
      </c>
      <c r="K6081" s="139">
        <f t="shared" si="284"/>
        <v>954509</v>
      </c>
    </row>
    <row r="6082" spans="2:11">
      <c r="B6082" s="137" t="s">
        <v>4188</v>
      </c>
      <c r="C6082" s="43" t="s">
        <v>3512</v>
      </c>
      <c r="D6082" s="46">
        <v>830</v>
      </c>
      <c r="E6082" s="24">
        <v>6388.0542168674701</v>
      </c>
      <c r="F6082" s="19">
        <f t="shared" si="282"/>
        <v>5302085</v>
      </c>
      <c r="G6082" s="119">
        <v>8093</v>
      </c>
      <c r="H6082" s="26">
        <v>602.23958976893607</v>
      </c>
      <c r="I6082" s="115">
        <f t="shared" si="283"/>
        <v>4873925</v>
      </c>
      <c r="J6082" s="117">
        <v>2021</v>
      </c>
      <c r="K6082" s="139">
        <f t="shared" si="284"/>
        <v>10176010</v>
      </c>
    </row>
    <row r="6083" spans="2:11">
      <c r="B6083" s="137" t="s">
        <v>8068</v>
      </c>
      <c r="C6083" s="43" t="s">
        <v>2688</v>
      </c>
      <c r="D6083" s="46">
        <v>6000</v>
      </c>
      <c r="E6083" s="24">
        <v>515.14216666666664</v>
      </c>
      <c r="F6083" s="19">
        <f t="shared" si="282"/>
        <v>3090853</v>
      </c>
      <c r="G6083" s="119">
        <v>58500</v>
      </c>
      <c r="H6083" s="26">
        <v>50.988786324786325</v>
      </c>
      <c r="I6083" s="115">
        <f t="shared" si="283"/>
        <v>2982844</v>
      </c>
      <c r="J6083" s="117">
        <v>2021</v>
      </c>
      <c r="K6083" s="139">
        <f t="shared" si="284"/>
        <v>6073697</v>
      </c>
    </row>
    <row r="6084" spans="2:11">
      <c r="B6084" s="137" t="s">
        <v>8069</v>
      </c>
      <c r="C6084" s="43" t="s">
        <v>2738</v>
      </c>
      <c r="D6084" s="46">
        <v>1600</v>
      </c>
      <c r="E6084" s="24">
        <v>4016.3218750000001</v>
      </c>
      <c r="F6084" s="19">
        <f t="shared" si="282"/>
        <v>6426115</v>
      </c>
      <c r="G6084" s="119">
        <v>15600</v>
      </c>
      <c r="H6084" s="26">
        <v>202.11673076923077</v>
      </c>
      <c r="I6084" s="115">
        <f t="shared" si="283"/>
        <v>3153021</v>
      </c>
      <c r="J6084" s="117">
        <v>2021</v>
      </c>
      <c r="K6084" s="139">
        <f t="shared" si="284"/>
        <v>9579136</v>
      </c>
    </row>
    <row r="6085" spans="2:11">
      <c r="B6085" s="137" t="s">
        <v>8070</v>
      </c>
      <c r="C6085" s="43" t="s">
        <v>1385</v>
      </c>
      <c r="D6085" s="46">
        <v>150</v>
      </c>
      <c r="E6085" s="24">
        <v>9162.7733333333326</v>
      </c>
      <c r="F6085" s="19">
        <f t="shared" si="282"/>
        <v>1374416</v>
      </c>
      <c r="G6085" s="119">
        <v>1462.5</v>
      </c>
      <c r="H6085" s="26">
        <v>241.59521367521367</v>
      </c>
      <c r="I6085" s="115">
        <f t="shared" si="283"/>
        <v>353333</v>
      </c>
      <c r="J6085" s="117">
        <v>2021</v>
      </c>
      <c r="K6085" s="139">
        <f t="shared" si="284"/>
        <v>1727749</v>
      </c>
    </row>
    <row r="6086" spans="2:11">
      <c r="B6086" s="137" t="s">
        <v>8071</v>
      </c>
      <c r="C6086" s="43" t="s">
        <v>1385</v>
      </c>
      <c r="D6086" s="46">
        <v>80</v>
      </c>
      <c r="E6086" s="24">
        <v>4262.0874999999996</v>
      </c>
      <c r="F6086" s="19">
        <f t="shared" si="282"/>
        <v>340967</v>
      </c>
      <c r="G6086" s="119">
        <v>780</v>
      </c>
      <c r="H6086" s="26">
        <v>354.59487179487178</v>
      </c>
      <c r="I6086" s="115">
        <f t="shared" si="283"/>
        <v>276584</v>
      </c>
      <c r="J6086" s="117">
        <v>2021</v>
      </c>
      <c r="K6086" s="139">
        <f t="shared" si="284"/>
        <v>617551</v>
      </c>
    </row>
    <row r="6087" spans="2:11">
      <c r="B6087" s="137" t="s">
        <v>8072</v>
      </c>
      <c r="C6087" s="43" t="s">
        <v>1385</v>
      </c>
      <c r="D6087" s="46">
        <v>310</v>
      </c>
      <c r="E6087" s="24">
        <v>5593.4548387096775</v>
      </c>
      <c r="F6087" s="19">
        <f t="shared" si="282"/>
        <v>1733971</v>
      </c>
      <c r="G6087" s="119">
        <v>3022.5</v>
      </c>
      <c r="H6087" s="26">
        <v>601.43688999172866</v>
      </c>
      <c r="I6087" s="115">
        <f t="shared" si="283"/>
        <v>1817842.9999999998</v>
      </c>
      <c r="J6087" s="117">
        <v>2021</v>
      </c>
      <c r="K6087" s="139">
        <f t="shared" si="284"/>
        <v>3551814</v>
      </c>
    </row>
    <row r="6088" spans="2:11">
      <c r="B6088" s="137" t="s">
        <v>8073</v>
      </c>
      <c r="C6088" s="43" t="s">
        <v>1385</v>
      </c>
      <c r="D6088" s="46">
        <v>350</v>
      </c>
      <c r="E6088" s="24">
        <v>11086.762857142858</v>
      </c>
      <c r="F6088" s="19">
        <f t="shared" si="282"/>
        <v>3880367</v>
      </c>
      <c r="G6088" s="119">
        <v>3412.5</v>
      </c>
      <c r="H6088" s="26">
        <v>558.51750915750915</v>
      </c>
      <c r="I6088" s="115">
        <f t="shared" si="283"/>
        <v>1905941</v>
      </c>
      <c r="J6088" s="117">
        <v>2021</v>
      </c>
      <c r="K6088" s="139">
        <f t="shared" si="284"/>
        <v>5786308</v>
      </c>
    </row>
    <row r="6089" spans="2:11">
      <c r="B6089" s="137" t="s">
        <v>8074</v>
      </c>
      <c r="C6089" s="43" t="s">
        <v>2739</v>
      </c>
      <c r="D6089" s="46">
        <v>470</v>
      </c>
      <c r="E6089" s="24">
        <v>6547.3765957446813</v>
      </c>
      <c r="F6089" s="19">
        <f t="shared" si="282"/>
        <v>3077267</v>
      </c>
      <c r="G6089" s="119">
        <v>4582.5</v>
      </c>
      <c r="H6089" s="26">
        <v>618.66164757228591</v>
      </c>
      <c r="I6089" s="115">
        <f t="shared" si="283"/>
        <v>2835017</v>
      </c>
      <c r="J6089" s="117">
        <v>2021</v>
      </c>
      <c r="K6089" s="139">
        <f t="shared" si="284"/>
        <v>5912284</v>
      </c>
    </row>
    <row r="6090" spans="2:11">
      <c r="B6090" s="137" t="s">
        <v>8075</v>
      </c>
      <c r="C6090" s="43" t="s">
        <v>1385</v>
      </c>
      <c r="D6090" s="46">
        <v>720</v>
      </c>
      <c r="E6090" s="24">
        <v>8558.740277777777</v>
      </c>
      <c r="F6090" s="19">
        <f t="shared" si="282"/>
        <v>6162292.9999999991</v>
      </c>
      <c r="G6090" s="119">
        <v>7020</v>
      </c>
      <c r="H6090" s="26">
        <v>1096.0364672364672</v>
      </c>
      <c r="I6090" s="115">
        <f t="shared" si="283"/>
        <v>7694175.9999999991</v>
      </c>
      <c r="J6090" s="117">
        <v>2021</v>
      </c>
      <c r="K6090" s="139">
        <f t="shared" si="284"/>
        <v>13856469</v>
      </c>
    </row>
    <row r="6091" spans="2:11">
      <c r="B6091" s="137" t="s">
        <v>8076</v>
      </c>
      <c r="C6091" s="43" t="s">
        <v>1385</v>
      </c>
      <c r="D6091" s="46">
        <v>350</v>
      </c>
      <c r="E6091" s="24">
        <v>11086.762857142858</v>
      </c>
      <c r="F6091" s="19">
        <f t="shared" si="282"/>
        <v>3880367</v>
      </c>
      <c r="G6091" s="119">
        <v>3412.5</v>
      </c>
      <c r="H6091" s="26">
        <v>558.51750915750915</v>
      </c>
      <c r="I6091" s="115">
        <f t="shared" si="283"/>
        <v>1905941</v>
      </c>
      <c r="J6091" s="117">
        <v>2021</v>
      </c>
      <c r="K6091" s="139">
        <f t="shared" si="284"/>
        <v>5786308</v>
      </c>
    </row>
    <row r="6092" spans="2:11">
      <c r="B6092" s="137" t="s">
        <v>8077</v>
      </c>
      <c r="C6092" s="43" t="s">
        <v>1387</v>
      </c>
      <c r="D6092" s="46">
        <v>330</v>
      </c>
      <c r="E6092" s="24">
        <v>4553.7848484848482</v>
      </c>
      <c r="F6092" s="19">
        <f t="shared" ref="F6092:F6155" si="285">IFERROR(D6092*E6092,0)</f>
        <v>1502749</v>
      </c>
      <c r="G6092" s="119">
        <v>3217.5</v>
      </c>
      <c r="H6092" s="26">
        <v>907.58073038073042</v>
      </c>
      <c r="I6092" s="115">
        <f t="shared" ref="I6092:I6155" si="286">IFERROR(G6092*H6092,"")</f>
        <v>2920141</v>
      </c>
      <c r="J6092" s="117">
        <v>2021</v>
      </c>
      <c r="K6092" s="139">
        <f t="shared" ref="K6092:K6155" si="287">IFERROR(ROUND((F6092+I6092),0),0)</f>
        <v>4422890</v>
      </c>
    </row>
    <row r="6093" spans="2:11">
      <c r="B6093" s="137" t="s">
        <v>8078</v>
      </c>
      <c r="C6093" s="43" t="s">
        <v>2739</v>
      </c>
      <c r="D6093" s="46">
        <v>470</v>
      </c>
      <c r="E6093" s="24">
        <v>6547.3765957446813</v>
      </c>
      <c r="F6093" s="19">
        <f t="shared" si="285"/>
        <v>3077267</v>
      </c>
      <c r="G6093" s="119">
        <v>4582.5</v>
      </c>
      <c r="H6093" s="26">
        <v>618.66164757228591</v>
      </c>
      <c r="I6093" s="115">
        <f t="shared" si="286"/>
        <v>2835017</v>
      </c>
      <c r="J6093" s="117">
        <v>2021</v>
      </c>
      <c r="K6093" s="139">
        <f t="shared" si="287"/>
        <v>5912284</v>
      </c>
    </row>
    <row r="6094" spans="2:11">
      <c r="B6094" s="137" t="s">
        <v>8079</v>
      </c>
      <c r="C6094" s="43" t="s">
        <v>2733</v>
      </c>
      <c r="D6094" s="46">
        <v>140</v>
      </c>
      <c r="E6094" s="24">
        <v>3294.1</v>
      </c>
      <c r="F6094" s="19">
        <f t="shared" si="285"/>
        <v>461174</v>
      </c>
      <c r="G6094" s="119">
        <v>1365</v>
      </c>
      <c r="H6094" s="26">
        <v>746.52967032967035</v>
      </c>
      <c r="I6094" s="115">
        <f t="shared" si="286"/>
        <v>1019013</v>
      </c>
      <c r="J6094" s="117">
        <v>2021</v>
      </c>
      <c r="K6094" s="139">
        <f t="shared" si="287"/>
        <v>1480187</v>
      </c>
    </row>
    <row r="6095" spans="2:11">
      <c r="B6095" s="137" t="s">
        <v>8080</v>
      </c>
      <c r="C6095" s="43" t="s">
        <v>2733</v>
      </c>
      <c r="D6095" s="46">
        <v>400</v>
      </c>
      <c r="E6095" s="24">
        <v>2207.36</v>
      </c>
      <c r="F6095" s="19">
        <f t="shared" si="285"/>
        <v>882944</v>
      </c>
      <c r="G6095" s="119">
        <v>3900</v>
      </c>
      <c r="H6095" s="26">
        <v>585.17102564102561</v>
      </c>
      <c r="I6095" s="115">
        <f t="shared" si="286"/>
        <v>2282167</v>
      </c>
      <c r="J6095" s="117">
        <v>2021</v>
      </c>
      <c r="K6095" s="139">
        <f t="shared" si="287"/>
        <v>3165111</v>
      </c>
    </row>
    <row r="6096" spans="2:11">
      <c r="B6096" s="137" t="s">
        <v>8081</v>
      </c>
      <c r="C6096" s="43" t="s">
        <v>2733</v>
      </c>
      <c r="D6096" s="46">
        <v>400</v>
      </c>
      <c r="E6096" s="24">
        <v>2207.36</v>
      </c>
      <c r="F6096" s="19">
        <f t="shared" si="285"/>
        <v>882944</v>
      </c>
      <c r="G6096" s="119">
        <v>3900</v>
      </c>
      <c r="H6096" s="26">
        <v>585.17102564102561</v>
      </c>
      <c r="I6096" s="115">
        <f t="shared" si="286"/>
        <v>2282167</v>
      </c>
      <c r="J6096" s="117">
        <v>2021</v>
      </c>
      <c r="K6096" s="139">
        <f t="shared" si="287"/>
        <v>3165111</v>
      </c>
    </row>
    <row r="6097" spans="2:11">
      <c r="B6097" s="137" t="s">
        <v>8082</v>
      </c>
      <c r="C6097" s="43" t="s">
        <v>2597</v>
      </c>
      <c r="D6097" s="46">
        <v>1650</v>
      </c>
      <c r="E6097" s="24">
        <v>1442.0109090909091</v>
      </c>
      <c r="F6097" s="19">
        <f t="shared" si="285"/>
        <v>2379318</v>
      </c>
      <c r="G6097" s="119">
        <v>16087.5</v>
      </c>
      <c r="H6097" s="26">
        <v>634.46557886557889</v>
      </c>
      <c r="I6097" s="115">
        <f t="shared" si="286"/>
        <v>10206965</v>
      </c>
      <c r="J6097" s="117">
        <v>2021</v>
      </c>
      <c r="K6097" s="139">
        <f t="shared" si="287"/>
        <v>12586283</v>
      </c>
    </row>
    <row r="6098" spans="2:11">
      <c r="B6098" s="137" t="s">
        <v>8083</v>
      </c>
      <c r="C6098" s="43" t="s">
        <v>1410</v>
      </c>
      <c r="D6098" s="46">
        <v>210</v>
      </c>
      <c r="E6098" s="24">
        <v>6214.9476190476189</v>
      </c>
      <c r="F6098" s="19">
        <f t="shared" si="285"/>
        <v>1305139</v>
      </c>
      <c r="G6098" s="119">
        <v>2047.5</v>
      </c>
      <c r="H6098" s="26">
        <v>1190.0239316239317</v>
      </c>
      <c r="I6098" s="115">
        <f t="shared" si="286"/>
        <v>2436574</v>
      </c>
      <c r="J6098" s="117">
        <v>2021</v>
      </c>
      <c r="K6098" s="139">
        <f t="shared" si="287"/>
        <v>3741713</v>
      </c>
    </row>
    <row r="6099" spans="2:11">
      <c r="B6099" s="137" t="s">
        <v>8084</v>
      </c>
      <c r="C6099" s="43" t="s">
        <v>2732</v>
      </c>
      <c r="D6099" s="46">
        <v>370</v>
      </c>
      <c r="E6099" s="24">
        <v>7149.6216216216217</v>
      </c>
      <c r="F6099" s="19">
        <f t="shared" si="285"/>
        <v>2645360</v>
      </c>
      <c r="G6099" s="119">
        <v>3607.5</v>
      </c>
      <c r="H6099" s="26">
        <v>669.97754677754676</v>
      </c>
      <c r="I6099" s="115">
        <f t="shared" si="286"/>
        <v>2416944</v>
      </c>
      <c r="J6099" s="117">
        <v>2021</v>
      </c>
      <c r="K6099" s="139">
        <f t="shared" si="287"/>
        <v>5062304</v>
      </c>
    </row>
    <row r="6100" spans="2:11">
      <c r="B6100" s="137" t="s">
        <v>8085</v>
      </c>
      <c r="C6100" s="43" t="s">
        <v>2597</v>
      </c>
      <c r="D6100" s="46">
        <v>560</v>
      </c>
      <c r="E6100" s="24">
        <v>5978.2875000000004</v>
      </c>
      <c r="F6100" s="19">
        <f t="shared" si="285"/>
        <v>3347841</v>
      </c>
      <c r="G6100" s="119">
        <v>5460</v>
      </c>
      <c r="H6100" s="26">
        <v>275.74468864468867</v>
      </c>
      <c r="I6100" s="115">
        <f t="shared" si="286"/>
        <v>1505566</v>
      </c>
      <c r="J6100" s="117">
        <v>2021</v>
      </c>
      <c r="K6100" s="139">
        <f t="shared" si="287"/>
        <v>4853407</v>
      </c>
    </row>
    <row r="6101" spans="2:11">
      <c r="B6101" s="137" t="s">
        <v>8086</v>
      </c>
      <c r="C6101" s="43" t="s">
        <v>2597</v>
      </c>
      <c r="D6101" s="46">
        <v>1650</v>
      </c>
      <c r="E6101" s="24">
        <v>1442.0109090909091</v>
      </c>
      <c r="F6101" s="19">
        <f t="shared" si="285"/>
        <v>2379318</v>
      </c>
      <c r="G6101" s="119">
        <v>16087.5</v>
      </c>
      <c r="H6101" s="26">
        <v>634.46557886557889</v>
      </c>
      <c r="I6101" s="115">
        <f t="shared" si="286"/>
        <v>10206965</v>
      </c>
      <c r="J6101" s="117">
        <v>2021</v>
      </c>
      <c r="K6101" s="139">
        <f t="shared" si="287"/>
        <v>12586283</v>
      </c>
    </row>
    <row r="6102" spans="2:11">
      <c r="B6102" s="137" t="s">
        <v>8087</v>
      </c>
      <c r="C6102" s="43" t="s">
        <v>1406</v>
      </c>
      <c r="D6102" s="46">
        <v>140</v>
      </c>
      <c r="E6102" s="24">
        <v>5098.1785714285716</v>
      </c>
      <c r="F6102" s="19">
        <f t="shared" si="285"/>
        <v>713745</v>
      </c>
      <c r="G6102" s="119">
        <v>1365</v>
      </c>
      <c r="H6102" s="26">
        <v>1313.6688644688645</v>
      </c>
      <c r="I6102" s="115">
        <f t="shared" si="286"/>
        <v>1793158</v>
      </c>
      <c r="J6102" s="117">
        <v>2021</v>
      </c>
      <c r="K6102" s="139">
        <f t="shared" si="287"/>
        <v>2506903</v>
      </c>
    </row>
    <row r="6103" spans="2:11">
      <c r="B6103" s="137" t="s">
        <v>8088</v>
      </c>
      <c r="C6103" s="43" t="s">
        <v>2598</v>
      </c>
      <c r="D6103" s="46">
        <v>550</v>
      </c>
      <c r="E6103" s="24">
        <v>1820.6654545454546</v>
      </c>
      <c r="F6103" s="19">
        <f t="shared" si="285"/>
        <v>1001366</v>
      </c>
      <c r="G6103" s="119">
        <v>5362.5</v>
      </c>
      <c r="H6103" s="26">
        <v>179.9634498834499</v>
      </c>
      <c r="I6103" s="115">
        <f t="shared" si="286"/>
        <v>965054.00000000012</v>
      </c>
      <c r="J6103" s="117">
        <v>2021</v>
      </c>
      <c r="K6103" s="139">
        <f t="shared" si="287"/>
        <v>1966420</v>
      </c>
    </row>
    <row r="6104" spans="2:11">
      <c r="B6104" s="137" t="s">
        <v>8089</v>
      </c>
      <c r="C6104" s="43" t="s">
        <v>1406</v>
      </c>
      <c r="D6104" s="46">
        <v>580</v>
      </c>
      <c r="E6104" s="24">
        <v>8883.1137931034482</v>
      </c>
      <c r="F6104" s="19">
        <f t="shared" si="285"/>
        <v>5152206</v>
      </c>
      <c r="G6104" s="119">
        <v>5655</v>
      </c>
      <c r="H6104" s="26">
        <v>296.75013262599469</v>
      </c>
      <c r="I6104" s="115">
        <f t="shared" si="286"/>
        <v>1678122</v>
      </c>
      <c r="J6104" s="117">
        <v>2021</v>
      </c>
      <c r="K6104" s="139">
        <f t="shared" si="287"/>
        <v>6830328</v>
      </c>
    </row>
    <row r="6105" spans="2:11">
      <c r="B6105" s="137" t="s">
        <v>8090</v>
      </c>
      <c r="C6105" s="43" t="s">
        <v>1406</v>
      </c>
      <c r="D6105" s="46">
        <v>750</v>
      </c>
      <c r="E6105" s="24">
        <v>2774.2173333333335</v>
      </c>
      <c r="F6105" s="19">
        <f t="shared" si="285"/>
        <v>2080663.0000000002</v>
      </c>
      <c r="G6105" s="119">
        <v>7312.5</v>
      </c>
      <c r="H6105" s="26">
        <v>801.51712820512819</v>
      </c>
      <c r="I6105" s="115">
        <f t="shared" si="286"/>
        <v>5861094</v>
      </c>
      <c r="J6105" s="117">
        <v>2021</v>
      </c>
      <c r="K6105" s="139">
        <f t="shared" si="287"/>
        <v>7941757</v>
      </c>
    </row>
    <row r="6106" spans="2:11">
      <c r="B6106" s="137" t="s">
        <v>8091</v>
      </c>
      <c r="C6106" s="43" t="s">
        <v>1406</v>
      </c>
      <c r="D6106" s="46">
        <v>130</v>
      </c>
      <c r="E6106" s="24">
        <v>1612.9</v>
      </c>
      <c r="F6106" s="19">
        <f t="shared" si="285"/>
        <v>209677</v>
      </c>
      <c r="G6106" s="119">
        <v>1267.5</v>
      </c>
      <c r="H6106" s="26">
        <v>922.86232741617357</v>
      </c>
      <c r="I6106" s="115">
        <f t="shared" si="286"/>
        <v>1169728</v>
      </c>
      <c r="J6106" s="117">
        <v>2021</v>
      </c>
      <c r="K6106" s="139">
        <f t="shared" si="287"/>
        <v>1379405</v>
      </c>
    </row>
    <row r="6107" spans="2:11">
      <c r="B6107" s="137" t="s">
        <v>8092</v>
      </c>
      <c r="C6107" s="43" t="s">
        <v>2740</v>
      </c>
      <c r="D6107" s="46">
        <v>160</v>
      </c>
      <c r="E6107" s="24">
        <v>617.96875</v>
      </c>
      <c r="F6107" s="19">
        <f t="shared" si="285"/>
        <v>98875</v>
      </c>
      <c r="G6107" s="119">
        <v>1560</v>
      </c>
      <c r="H6107" s="26">
        <v>568.51730769230767</v>
      </c>
      <c r="I6107" s="115">
        <f t="shared" si="286"/>
        <v>886887</v>
      </c>
      <c r="J6107" s="117">
        <v>2021</v>
      </c>
      <c r="K6107" s="139">
        <f t="shared" si="287"/>
        <v>985762</v>
      </c>
    </row>
    <row r="6108" spans="2:11">
      <c r="B6108" s="137" t="s">
        <v>8093</v>
      </c>
      <c r="C6108" s="43" t="s">
        <v>1406</v>
      </c>
      <c r="D6108" s="46">
        <v>130</v>
      </c>
      <c r="E6108" s="24">
        <v>1612.9</v>
      </c>
      <c r="F6108" s="19">
        <f t="shared" si="285"/>
        <v>209677</v>
      </c>
      <c r="G6108" s="119">
        <v>1267.5</v>
      </c>
      <c r="H6108" s="26">
        <v>922.86232741617357</v>
      </c>
      <c r="I6108" s="115">
        <f t="shared" si="286"/>
        <v>1169728</v>
      </c>
      <c r="J6108" s="117">
        <v>2021</v>
      </c>
      <c r="K6108" s="139">
        <f t="shared" si="287"/>
        <v>1379405</v>
      </c>
    </row>
    <row r="6109" spans="2:11">
      <c r="B6109" s="137" t="s">
        <v>8094</v>
      </c>
      <c r="C6109" s="43" t="s">
        <v>1405</v>
      </c>
      <c r="D6109" s="46">
        <v>120</v>
      </c>
      <c r="E6109" s="24">
        <v>8324.3916666666664</v>
      </c>
      <c r="F6109" s="19">
        <f t="shared" si="285"/>
        <v>998927</v>
      </c>
      <c r="G6109" s="119">
        <v>1170</v>
      </c>
      <c r="H6109" s="26">
        <v>903.16068376068381</v>
      </c>
      <c r="I6109" s="115">
        <f t="shared" si="286"/>
        <v>1056698</v>
      </c>
      <c r="J6109" s="117">
        <v>2021</v>
      </c>
      <c r="K6109" s="139">
        <f t="shared" si="287"/>
        <v>2055625</v>
      </c>
    </row>
    <row r="6110" spans="2:11">
      <c r="B6110" s="137" t="s">
        <v>8095</v>
      </c>
      <c r="C6110" s="43" t="s">
        <v>1406</v>
      </c>
      <c r="D6110" s="46">
        <v>700</v>
      </c>
      <c r="E6110" s="24">
        <v>5612.8614285714284</v>
      </c>
      <c r="F6110" s="19">
        <f t="shared" si="285"/>
        <v>3929003</v>
      </c>
      <c r="G6110" s="119">
        <v>6825</v>
      </c>
      <c r="H6110" s="26">
        <v>906.68556776556773</v>
      </c>
      <c r="I6110" s="115">
        <f t="shared" si="286"/>
        <v>6188129</v>
      </c>
      <c r="J6110" s="117">
        <v>2021</v>
      </c>
      <c r="K6110" s="139">
        <f t="shared" si="287"/>
        <v>10117132</v>
      </c>
    </row>
    <row r="6111" spans="2:11">
      <c r="B6111" s="137" t="s">
        <v>8096</v>
      </c>
      <c r="C6111" s="43" t="s">
        <v>1405</v>
      </c>
      <c r="D6111" s="46">
        <v>500</v>
      </c>
      <c r="E6111" s="24">
        <v>14876.593999999999</v>
      </c>
      <c r="F6111" s="19">
        <f t="shared" si="285"/>
        <v>7438297</v>
      </c>
      <c r="G6111" s="119">
        <v>4875</v>
      </c>
      <c r="H6111" s="26">
        <v>735.63569230769235</v>
      </c>
      <c r="I6111" s="115">
        <f t="shared" si="286"/>
        <v>3586224</v>
      </c>
      <c r="J6111" s="117">
        <v>2021</v>
      </c>
      <c r="K6111" s="139">
        <f t="shared" si="287"/>
        <v>11024521</v>
      </c>
    </row>
    <row r="6112" spans="2:11">
      <c r="B6112" s="137" t="s">
        <v>8097</v>
      </c>
      <c r="C6112" s="43" t="s">
        <v>2740</v>
      </c>
      <c r="D6112" s="46">
        <v>160</v>
      </c>
      <c r="E6112" s="24">
        <v>617.96875</v>
      </c>
      <c r="F6112" s="19">
        <f t="shared" si="285"/>
        <v>98875</v>
      </c>
      <c r="G6112" s="119">
        <v>1560</v>
      </c>
      <c r="H6112" s="26">
        <v>568.51730769230767</v>
      </c>
      <c r="I6112" s="115">
        <f t="shared" si="286"/>
        <v>886887</v>
      </c>
      <c r="J6112" s="117">
        <v>2021</v>
      </c>
      <c r="K6112" s="139">
        <f t="shared" si="287"/>
        <v>985762</v>
      </c>
    </row>
    <row r="6113" spans="2:11">
      <c r="B6113" s="137" t="s">
        <v>8098</v>
      </c>
      <c r="C6113" s="43" t="s">
        <v>1405</v>
      </c>
      <c r="D6113" s="46">
        <v>120</v>
      </c>
      <c r="E6113" s="24">
        <v>8324.3916666666664</v>
      </c>
      <c r="F6113" s="19">
        <f t="shared" si="285"/>
        <v>998927</v>
      </c>
      <c r="G6113" s="119">
        <v>1170</v>
      </c>
      <c r="H6113" s="26">
        <v>903.16068376068381</v>
      </c>
      <c r="I6113" s="115">
        <f t="shared" si="286"/>
        <v>1056698</v>
      </c>
      <c r="J6113" s="117">
        <v>2021</v>
      </c>
      <c r="K6113" s="139">
        <f t="shared" si="287"/>
        <v>2055625</v>
      </c>
    </row>
    <row r="6114" spans="2:11">
      <c r="B6114" s="137" t="s">
        <v>8099</v>
      </c>
      <c r="C6114" s="43" t="s">
        <v>1406</v>
      </c>
      <c r="D6114" s="46">
        <v>460</v>
      </c>
      <c r="E6114" s="24">
        <v>710.7913043478261</v>
      </c>
      <c r="F6114" s="19">
        <f t="shared" si="285"/>
        <v>326964</v>
      </c>
      <c r="G6114" s="119">
        <v>4485</v>
      </c>
      <c r="H6114" s="26">
        <v>169.285618729097</v>
      </c>
      <c r="I6114" s="115">
        <f t="shared" si="286"/>
        <v>759246</v>
      </c>
      <c r="J6114" s="117">
        <v>2021</v>
      </c>
      <c r="K6114" s="139">
        <f t="shared" si="287"/>
        <v>1086210</v>
      </c>
    </row>
    <row r="6115" spans="2:11">
      <c r="B6115" s="137" t="s">
        <v>8100</v>
      </c>
      <c r="C6115" s="43" t="s">
        <v>1573</v>
      </c>
      <c r="D6115" s="46">
        <v>190</v>
      </c>
      <c r="E6115" s="24">
        <v>11606.652631578947</v>
      </c>
      <c r="F6115" s="19">
        <f t="shared" si="285"/>
        <v>2205264</v>
      </c>
      <c r="G6115" s="119">
        <v>1852.5</v>
      </c>
      <c r="H6115" s="26">
        <v>3272.1732793522269</v>
      </c>
      <c r="I6115" s="115">
        <f t="shared" si="286"/>
        <v>6061701</v>
      </c>
      <c r="J6115" s="117">
        <v>2021</v>
      </c>
      <c r="K6115" s="139">
        <f t="shared" si="287"/>
        <v>8266965</v>
      </c>
    </row>
    <row r="6116" spans="2:11">
      <c r="B6116" s="137" t="s">
        <v>8101</v>
      </c>
      <c r="C6116" s="43" t="s">
        <v>1573</v>
      </c>
      <c r="D6116" s="46">
        <v>330</v>
      </c>
      <c r="E6116" s="24">
        <v>5869.666666666667</v>
      </c>
      <c r="F6116" s="19">
        <f t="shared" si="285"/>
        <v>1936990</v>
      </c>
      <c r="G6116" s="119">
        <v>3217.5</v>
      </c>
      <c r="H6116" s="26">
        <v>1119.9126651126651</v>
      </c>
      <c r="I6116" s="115">
        <f t="shared" si="286"/>
        <v>3603319</v>
      </c>
      <c r="J6116" s="117">
        <v>2021</v>
      </c>
      <c r="K6116" s="139">
        <f t="shared" si="287"/>
        <v>5540309</v>
      </c>
    </row>
    <row r="6117" spans="2:11">
      <c r="B6117" s="137" t="s">
        <v>8102</v>
      </c>
      <c r="C6117" s="43" t="s">
        <v>1610</v>
      </c>
      <c r="D6117" s="46">
        <v>310</v>
      </c>
      <c r="E6117" s="24">
        <v>7685.2161290322583</v>
      </c>
      <c r="F6117" s="19">
        <f t="shared" si="285"/>
        <v>2382417</v>
      </c>
      <c r="G6117" s="119">
        <v>3022.5</v>
      </c>
      <c r="H6117" s="26">
        <v>2425.0858560794045</v>
      </c>
      <c r="I6117" s="115">
        <f t="shared" si="286"/>
        <v>7329822</v>
      </c>
      <c r="J6117" s="117">
        <v>2021</v>
      </c>
      <c r="K6117" s="139">
        <f t="shared" si="287"/>
        <v>9712239</v>
      </c>
    </row>
    <row r="6118" spans="2:11">
      <c r="B6118" s="137" t="s">
        <v>8103</v>
      </c>
      <c r="C6118" s="43" t="s">
        <v>1573</v>
      </c>
      <c r="D6118" s="46">
        <v>200</v>
      </c>
      <c r="E6118" s="24">
        <v>4141.34</v>
      </c>
      <c r="F6118" s="19">
        <f t="shared" si="285"/>
        <v>828268</v>
      </c>
      <c r="G6118" s="119">
        <v>1950</v>
      </c>
      <c r="H6118" s="26">
        <v>2108.9974358974359</v>
      </c>
      <c r="I6118" s="115">
        <f t="shared" si="286"/>
        <v>4112545</v>
      </c>
      <c r="J6118" s="117">
        <v>2021</v>
      </c>
      <c r="K6118" s="139">
        <f t="shared" si="287"/>
        <v>4940813</v>
      </c>
    </row>
    <row r="6119" spans="2:11">
      <c r="B6119" s="137" t="s">
        <v>8104</v>
      </c>
      <c r="C6119" s="43" t="s">
        <v>2741</v>
      </c>
      <c r="D6119" s="46">
        <v>830</v>
      </c>
      <c r="E6119" s="24">
        <v>4588.2530120481924</v>
      </c>
      <c r="F6119" s="19">
        <f t="shared" si="285"/>
        <v>3808249.9999999995</v>
      </c>
      <c r="G6119" s="119">
        <v>8092.5</v>
      </c>
      <c r="H6119" s="26">
        <v>1412.8405313561941</v>
      </c>
      <c r="I6119" s="115">
        <f t="shared" si="286"/>
        <v>11433412</v>
      </c>
      <c r="J6119" s="117">
        <v>2021</v>
      </c>
      <c r="K6119" s="139">
        <f t="shared" si="287"/>
        <v>15241662</v>
      </c>
    </row>
    <row r="6120" spans="2:11">
      <c r="B6120" s="137" t="s">
        <v>8105</v>
      </c>
      <c r="C6120" s="43" t="s">
        <v>1610</v>
      </c>
      <c r="D6120" s="46">
        <v>670</v>
      </c>
      <c r="E6120" s="24">
        <v>9427.9880597014926</v>
      </c>
      <c r="F6120" s="19">
        <f t="shared" si="285"/>
        <v>6316752</v>
      </c>
      <c r="G6120" s="119">
        <v>6532.5</v>
      </c>
      <c r="H6120" s="26">
        <v>1617.7273631840796</v>
      </c>
      <c r="I6120" s="115">
        <f t="shared" si="286"/>
        <v>10567804</v>
      </c>
      <c r="J6120" s="117">
        <v>2021</v>
      </c>
      <c r="K6120" s="139">
        <f t="shared" si="287"/>
        <v>16884556</v>
      </c>
    </row>
    <row r="6121" spans="2:11">
      <c r="B6121" s="137" t="s">
        <v>8106</v>
      </c>
      <c r="C6121" s="43" t="s">
        <v>1610</v>
      </c>
      <c r="D6121" s="46">
        <v>60</v>
      </c>
      <c r="E6121" s="24">
        <v>4029.0166666666669</v>
      </c>
      <c r="F6121" s="19">
        <f t="shared" si="285"/>
        <v>241741</v>
      </c>
      <c r="G6121" s="119">
        <v>585</v>
      </c>
      <c r="H6121" s="26">
        <v>6577.5538461538463</v>
      </c>
      <c r="I6121" s="115">
        <f t="shared" si="286"/>
        <v>3847869</v>
      </c>
      <c r="J6121" s="117">
        <v>2021</v>
      </c>
      <c r="K6121" s="139">
        <f t="shared" si="287"/>
        <v>4089610</v>
      </c>
    </row>
    <row r="6122" spans="2:11">
      <c r="B6122" s="137" t="s">
        <v>8107</v>
      </c>
      <c r="C6122" s="43" t="s">
        <v>827</v>
      </c>
      <c r="D6122" s="46">
        <v>60</v>
      </c>
      <c r="E6122" s="24">
        <v>8866.3333333333339</v>
      </c>
      <c r="F6122" s="19">
        <f t="shared" si="285"/>
        <v>531980</v>
      </c>
      <c r="G6122" s="119">
        <v>585</v>
      </c>
      <c r="H6122" s="26">
        <v>2930.0478632478635</v>
      </c>
      <c r="I6122" s="115">
        <f t="shared" si="286"/>
        <v>1714078.0000000002</v>
      </c>
      <c r="J6122" s="117">
        <v>2021</v>
      </c>
      <c r="K6122" s="139">
        <f t="shared" si="287"/>
        <v>2246058</v>
      </c>
    </row>
    <row r="6123" spans="2:11">
      <c r="B6123" s="137" t="s">
        <v>8108</v>
      </c>
      <c r="C6123" s="43" t="s">
        <v>1610</v>
      </c>
      <c r="D6123" s="46">
        <v>190</v>
      </c>
      <c r="E6123" s="24">
        <v>13457.036842105263</v>
      </c>
      <c r="F6123" s="19">
        <f t="shared" si="285"/>
        <v>2556837</v>
      </c>
      <c r="G6123" s="119">
        <v>1852.5</v>
      </c>
      <c r="H6123" s="26">
        <v>1902.8928475033738</v>
      </c>
      <c r="I6123" s="115">
        <f t="shared" si="286"/>
        <v>3525109</v>
      </c>
      <c r="J6123" s="117">
        <v>2021</v>
      </c>
      <c r="K6123" s="139">
        <f t="shared" si="287"/>
        <v>6081946</v>
      </c>
    </row>
    <row r="6124" spans="2:11">
      <c r="B6124" s="137" t="s">
        <v>8109</v>
      </c>
      <c r="C6124" s="43" t="s">
        <v>1610</v>
      </c>
      <c r="D6124" s="46">
        <v>60</v>
      </c>
      <c r="E6124" s="24">
        <v>4029.0166666666669</v>
      </c>
      <c r="F6124" s="19">
        <f t="shared" si="285"/>
        <v>241741</v>
      </c>
      <c r="G6124" s="119">
        <v>585</v>
      </c>
      <c r="H6124" s="26">
        <v>6577.5538461538463</v>
      </c>
      <c r="I6124" s="115">
        <f t="shared" si="286"/>
        <v>3847869</v>
      </c>
      <c r="J6124" s="117">
        <v>2021</v>
      </c>
      <c r="K6124" s="139">
        <f t="shared" si="287"/>
        <v>4089610</v>
      </c>
    </row>
    <row r="6125" spans="2:11">
      <c r="B6125" s="137" t="s">
        <v>8110</v>
      </c>
      <c r="C6125" s="43" t="s">
        <v>2741</v>
      </c>
      <c r="D6125" s="46">
        <v>830</v>
      </c>
      <c r="E6125" s="24">
        <v>4588.2530120481924</v>
      </c>
      <c r="F6125" s="19">
        <f t="shared" si="285"/>
        <v>3808249.9999999995</v>
      </c>
      <c r="G6125" s="119">
        <v>8092.5</v>
      </c>
      <c r="H6125" s="26">
        <v>1412.8405313561941</v>
      </c>
      <c r="I6125" s="115">
        <f t="shared" si="286"/>
        <v>11433412</v>
      </c>
      <c r="J6125" s="117">
        <v>2021</v>
      </c>
      <c r="K6125" s="139">
        <f t="shared" si="287"/>
        <v>15241662</v>
      </c>
    </row>
    <row r="6126" spans="2:11">
      <c r="B6126" s="137" t="s">
        <v>8111</v>
      </c>
      <c r="C6126" s="43" t="s">
        <v>827</v>
      </c>
      <c r="D6126" s="46">
        <v>350</v>
      </c>
      <c r="E6126" s="24">
        <v>8481.2285714285717</v>
      </c>
      <c r="F6126" s="19">
        <f t="shared" si="285"/>
        <v>2968430</v>
      </c>
      <c r="G6126" s="119">
        <v>3412.5</v>
      </c>
      <c r="H6126" s="26">
        <v>2098.1852014652013</v>
      </c>
      <c r="I6126" s="115">
        <f t="shared" si="286"/>
        <v>7160056.9999999991</v>
      </c>
      <c r="J6126" s="117">
        <v>2021</v>
      </c>
      <c r="K6126" s="139">
        <f t="shared" si="287"/>
        <v>10128487</v>
      </c>
    </row>
    <row r="6127" spans="2:11">
      <c r="B6127" s="137" t="s">
        <v>8112</v>
      </c>
      <c r="C6127" s="43" t="s">
        <v>1593</v>
      </c>
      <c r="D6127" s="46">
        <v>100</v>
      </c>
      <c r="E6127" s="24">
        <v>8129.12</v>
      </c>
      <c r="F6127" s="19">
        <f t="shared" si="285"/>
        <v>812912</v>
      </c>
      <c r="G6127" s="119">
        <v>975</v>
      </c>
      <c r="H6127" s="26">
        <v>3222.7005128205128</v>
      </c>
      <c r="I6127" s="115">
        <f t="shared" si="286"/>
        <v>3142133</v>
      </c>
      <c r="J6127" s="117">
        <v>2021</v>
      </c>
      <c r="K6127" s="139">
        <f t="shared" si="287"/>
        <v>3955045</v>
      </c>
    </row>
    <row r="6128" spans="2:11">
      <c r="B6128" s="137" t="s">
        <v>8113</v>
      </c>
      <c r="C6128" s="43" t="s">
        <v>1593</v>
      </c>
      <c r="D6128" s="46">
        <v>90</v>
      </c>
      <c r="E6128" s="24">
        <v>16189.533333333333</v>
      </c>
      <c r="F6128" s="19">
        <f t="shared" si="285"/>
        <v>1457058</v>
      </c>
      <c r="G6128" s="119">
        <v>877.5</v>
      </c>
      <c r="H6128" s="26">
        <v>2830.4854700854703</v>
      </c>
      <c r="I6128" s="115">
        <f t="shared" si="286"/>
        <v>2483751</v>
      </c>
      <c r="J6128" s="117">
        <v>2021</v>
      </c>
      <c r="K6128" s="139">
        <f t="shared" si="287"/>
        <v>3940809</v>
      </c>
    </row>
    <row r="6129" spans="2:11">
      <c r="B6129" s="137" t="s">
        <v>8114</v>
      </c>
      <c r="C6129" s="43" t="s">
        <v>1597</v>
      </c>
      <c r="D6129" s="46">
        <v>290</v>
      </c>
      <c r="E6129" s="24">
        <v>9410.7758620689656</v>
      </c>
      <c r="F6129" s="19">
        <f t="shared" si="285"/>
        <v>2729125</v>
      </c>
      <c r="G6129" s="119">
        <v>2827.5</v>
      </c>
      <c r="H6129" s="26">
        <v>1685.2742705570292</v>
      </c>
      <c r="I6129" s="115">
        <f t="shared" si="286"/>
        <v>4765113</v>
      </c>
      <c r="J6129" s="117">
        <v>2021</v>
      </c>
      <c r="K6129" s="139">
        <f t="shared" si="287"/>
        <v>7494238</v>
      </c>
    </row>
    <row r="6130" spans="2:11">
      <c r="B6130" s="137" t="s">
        <v>8115</v>
      </c>
      <c r="C6130" s="43" t="s">
        <v>1597</v>
      </c>
      <c r="D6130" s="46">
        <v>110</v>
      </c>
      <c r="E6130" s="24">
        <v>5857.863636363636</v>
      </c>
      <c r="F6130" s="19">
        <f t="shared" si="285"/>
        <v>644365</v>
      </c>
      <c r="G6130" s="119">
        <v>1072.5</v>
      </c>
      <c r="H6130" s="26">
        <v>2731.1869463869466</v>
      </c>
      <c r="I6130" s="115">
        <f t="shared" si="286"/>
        <v>2929198</v>
      </c>
      <c r="J6130" s="117">
        <v>2021</v>
      </c>
      <c r="K6130" s="139">
        <f t="shared" si="287"/>
        <v>3573563</v>
      </c>
    </row>
    <row r="6131" spans="2:11">
      <c r="B6131" s="137" t="s">
        <v>8116</v>
      </c>
      <c r="C6131" s="43" t="s">
        <v>1597</v>
      </c>
      <c r="D6131" s="46">
        <v>110</v>
      </c>
      <c r="E6131" s="24">
        <v>10593.945454545454</v>
      </c>
      <c r="F6131" s="19">
        <f t="shared" si="285"/>
        <v>1165334</v>
      </c>
      <c r="G6131" s="119">
        <v>1072.5</v>
      </c>
      <c r="H6131" s="26">
        <v>2772.9137529137529</v>
      </c>
      <c r="I6131" s="115">
        <f t="shared" si="286"/>
        <v>2973950</v>
      </c>
      <c r="J6131" s="117">
        <v>2021</v>
      </c>
      <c r="K6131" s="139">
        <f t="shared" si="287"/>
        <v>4139284</v>
      </c>
    </row>
    <row r="6132" spans="2:11">
      <c r="B6132" s="137" t="s">
        <v>8117</v>
      </c>
      <c r="C6132" s="43" t="s">
        <v>1593</v>
      </c>
      <c r="D6132" s="46">
        <v>200</v>
      </c>
      <c r="E6132" s="24">
        <v>8336.75</v>
      </c>
      <c r="F6132" s="19">
        <f t="shared" si="285"/>
        <v>1667350</v>
      </c>
      <c r="G6132" s="119">
        <v>1950</v>
      </c>
      <c r="H6132" s="26">
        <v>3145.9584615384615</v>
      </c>
      <c r="I6132" s="115">
        <f t="shared" si="286"/>
        <v>6134619</v>
      </c>
      <c r="J6132" s="117">
        <v>2021</v>
      </c>
      <c r="K6132" s="139">
        <f t="shared" si="287"/>
        <v>7801969</v>
      </c>
    </row>
    <row r="6133" spans="2:11">
      <c r="B6133" s="137" t="s">
        <v>8118</v>
      </c>
      <c r="C6133" s="43" t="s">
        <v>1597</v>
      </c>
      <c r="D6133" s="46">
        <v>130</v>
      </c>
      <c r="E6133" s="24">
        <v>6311.5076923076922</v>
      </c>
      <c r="F6133" s="19">
        <f t="shared" si="285"/>
        <v>820496</v>
      </c>
      <c r="G6133" s="119">
        <v>1267.5</v>
      </c>
      <c r="H6133" s="26">
        <v>2472.7076923076925</v>
      </c>
      <c r="I6133" s="115">
        <f t="shared" si="286"/>
        <v>3134157</v>
      </c>
      <c r="J6133" s="117">
        <v>2021</v>
      </c>
      <c r="K6133" s="139">
        <f t="shared" si="287"/>
        <v>3954653</v>
      </c>
    </row>
    <row r="6134" spans="2:11">
      <c r="B6134" s="137" t="s">
        <v>8119</v>
      </c>
      <c r="C6134" s="43" t="s">
        <v>1598</v>
      </c>
      <c r="D6134" s="46">
        <v>250</v>
      </c>
      <c r="E6134" s="24">
        <v>3448.8159999999998</v>
      </c>
      <c r="F6134" s="19">
        <f t="shared" si="285"/>
        <v>862204</v>
      </c>
      <c r="G6134" s="119">
        <v>2437.5</v>
      </c>
      <c r="H6134" s="26">
        <v>2654.7072820512822</v>
      </c>
      <c r="I6134" s="115">
        <f t="shared" si="286"/>
        <v>6470849</v>
      </c>
      <c r="J6134" s="117">
        <v>2021</v>
      </c>
      <c r="K6134" s="139">
        <f t="shared" si="287"/>
        <v>7333053</v>
      </c>
    </row>
    <row r="6135" spans="2:11">
      <c r="B6135" s="137" t="s">
        <v>8120</v>
      </c>
      <c r="C6135" s="43" t="s">
        <v>1597</v>
      </c>
      <c r="D6135" s="46">
        <v>170</v>
      </c>
      <c r="E6135" s="24">
        <v>3615.3647058823531</v>
      </c>
      <c r="F6135" s="19">
        <f t="shared" si="285"/>
        <v>614612</v>
      </c>
      <c r="G6135" s="119">
        <v>1657.5</v>
      </c>
      <c r="H6135" s="26">
        <v>2739.9975867269986</v>
      </c>
      <c r="I6135" s="115">
        <f t="shared" si="286"/>
        <v>4541546</v>
      </c>
      <c r="J6135" s="117">
        <v>2021</v>
      </c>
      <c r="K6135" s="139">
        <f t="shared" si="287"/>
        <v>5156158</v>
      </c>
    </row>
    <row r="6136" spans="2:11">
      <c r="B6136" s="137" t="s">
        <v>8121</v>
      </c>
      <c r="C6136" s="43" t="s">
        <v>1598</v>
      </c>
      <c r="D6136" s="46">
        <v>220</v>
      </c>
      <c r="E6136" s="24">
        <v>4761.4454545454546</v>
      </c>
      <c r="F6136" s="19">
        <f t="shared" si="285"/>
        <v>1047518</v>
      </c>
      <c r="G6136" s="119">
        <v>2145</v>
      </c>
      <c r="H6136" s="26">
        <v>3841.6778554778557</v>
      </c>
      <c r="I6136" s="115">
        <f t="shared" si="286"/>
        <v>8240399.0000000009</v>
      </c>
      <c r="J6136" s="117">
        <v>2021</v>
      </c>
      <c r="K6136" s="139">
        <f t="shared" si="287"/>
        <v>9287917</v>
      </c>
    </row>
    <row r="6137" spans="2:11">
      <c r="B6137" s="137" t="s">
        <v>8122</v>
      </c>
      <c r="C6137" s="43" t="s">
        <v>1599</v>
      </c>
      <c r="D6137" s="46">
        <v>280</v>
      </c>
      <c r="E6137" s="24">
        <v>21169.807142857142</v>
      </c>
      <c r="F6137" s="19">
        <f t="shared" si="285"/>
        <v>5927546</v>
      </c>
      <c r="G6137" s="119">
        <v>5068</v>
      </c>
      <c r="H6137" s="26">
        <v>973.53275453827939</v>
      </c>
      <c r="I6137" s="115">
        <f t="shared" si="286"/>
        <v>4933864</v>
      </c>
      <c r="J6137" s="117">
        <v>2021</v>
      </c>
      <c r="K6137" s="139">
        <f t="shared" si="287"/>
        <v>10861410</v>
      </c>
    </row>
    <row r="6138" spans="2:11">
      <c r="B6138" s="137" t="s">
        <v>8123</v>
      </c>
      <c r="C6138" s="43" t="s">
        <v>1521</v>
      </c>
      <c r="D6138" s="46">
        <v>310</v>
      </c>
      <c r="E6138" s="24">
        <v>18509.706451612903</v>
      </c>
      <c r="F6138" s="19">
        <f t="shared" si="285"/>
        <v>5738009</v>
      </c>
      <c r="G6138" s="119">
        <v>3022.5</v>
      </c>
      <c r="H6138" s="26">
        <v>1906.8489660876758</v>
      </c>
      <c r="I6138" s="115">
        <f t="shared" si="286"/>
        <v>5763451</v>
      </c>
      <c r="J6138" s="117">
        <v>2021</v>
      </c>
      <c r="K6138" s="139">
        <f t="shared" si="287"/>
        <v>11501460</v>
      </c>
    </row>
    <row r="6139" spans="2:11">
      <c r="B6139" s="137" t="s">
        <v>8124</v>
      </c>
      <c r="C6139" s="43" t="s">
        <v>1524</v>
      </c>
      <c r="D6139" s="46">
        <v>260</v>
      </c>
      <c r="E6139" s="24">
        <v>2090.1653846153845</v>
      </c>
      <c r="F6139" s="19">
        <f t="shared" si="285"/>
        <v>543443</v>
      </c>
      <c r="G6139" s="119">
        <v>2535</v>
      </c>
      <c r="H6139" s="26">
        <v>1009.5285996055227</v>
      </c>
      <c r="I6139" s="115">
        <f t="shared" si="286"/>
        <v>2559155</v>
      </c>
      <c r="J6139" s="117">
        <v>2021</v>
      </c>
      <c r="K6139" s="139">
        <f t="shared" si="287"/>
        <v>3102598</v>
      </c>
    </row>
    <row r="6140" spans="2:11">
      <c r="B6140" s="137" t="s">
        <v>8125</v>
      </c>
      <c r="C6140" s="43" t="s">
        <v>1525</v>
      </c>
      <c r="D6140" s="46">
        <v>140</v>
      </c>
      <c r="E6140" s="24">
        <v>14822.871428571429</v>
      </c>
      <c r="F6140" s="19">
        <f t="shared" si="285"/>
        <v>2075202</v>
      </c>
      <c r="G6140" s="119">
        <v>2534</v>
      </c>
      <c r="H6140" s="26">
        <v>1484.0363062352012</v>
      </c>
      <c r="I6140" s="115">
        <f t="shared" si="286"/>
        <v>3760548</v>
      </c>
      <c r="J6140" s="117">
        <v>2021</v>
      </c>
      <c r="K6140" s="139">
        <f t="shared" si="287"/>
        <v>5835750</v>
      </c>
    </row>
    <row r="6141" spans="2:11">
      <c r="B6141" s="137" t="s">
        <v>8126</v>
      </c>
      <c r="C6141" s="43" t="s">
        <v>1525</v>
      </c>
      <c r="D6141" s="46">
        <v>100</v>
      </c>
      <c r="E6141" s="24">
        <v>22063.200000000001</v>
      </c>
      <c r="F6141" s="19">
        <f t="shared" si="285"/>
        <v>2206320</v>
      </c>
      <c r="G6141" s="119">
        <v>3660</v>
      </c>
      <c r="H6141" s="26">
        <v>1431.4295081967214</v>
      </c>
      <c r="I6141" s="115">
        <f t="shared" si="286"/>
        <v>5239032</v>
      </c>
      <c r="J6141" s="117">
        <v>2021</v>
      </c>
      <c r="K6141" s="139">
        <f t="shared" si="287"/>
        <v>7445352</v>
      </c>
    </row>
    <row r="6142" spans="2:11">
      <c r="B6142" s="137" t="s">
        <v>8127</v>
      </c>
      <c r="C6142" s="43" t="s">
        <v>1548</v>
      </c>
      <c r="D6142" s="46">
        <v>270</v>
      </c>
      <c r="E6142" s="24">
        <v>12669.725925925926</v>
      </c>
      <c r="F6142" s="19">
        <f t="shared" si="285"/>
        <v>3420826</v>
      </c>
      <c r="G6142" s="119">
        <v>2632.5</v>
      </c>
      <c r="H6142" s="26">
        <v>1786.1549857549858</v>
      </c>
      <c r="I6142" s="115">
        <f t="shared" si="286"/>
        <v>4702053</v>
      </c>
      <c r="J6142" s="117">
        <v>2021</v>
      </c>
      <c r="K6142" s="139">
        <f t="shared" si="287"/>
        <v>8122879</v>
      </c>
    </row>
    <row r="6143" spans="2:11">
      <c r="B6143" s="137" t="s">
        <v>8128</v>
      </c>
      <c r="C6143" s="43" t="s">
        <v>2478</v>
      </c>
      <c r="D6143" s="46">
        <v>220</v>
      </c>
      <c r="E6143" s="24">
        <v>6478.8454545454542</v>
      </c>
      <c r="F6143" s="19">
        <f t="shared" si="285"/>
        <v>1425346</v>
      </c>
      <c r="G6143" s="119">
        <v>2145</v>
      </c>
      <c r="H6143" s="26">
        <v>1565.3995337995339</v>
      </c>
      <c r="I6143" s="115">
        <f t="shared" si="286"/>
        <v>3357782</v>
      </c>
      <c r="J6143" s="117">
        <v>2021</v>
      </c>
      <c r="K6143" s="139">
        <f t="shared" si="287"/>
        <v>4783128</v>
      </c>
    </row>
    <row r="6144" spans="2:11">
      <c r="B6144" s="137" t="s">
        <v>8129</v>
      </c>
      <c r="C6144" s="43" t="s">
        <v>2698</v>
      </c>
      <c r="D6144" s="46">
        <v>280</v>
      </c>
      <c r="E6144" s="24">
        <v>6322.3535714285717</v>
      </c>
      <c r="F6144" s="19">
        <f t="shared" si="285"/>
        <v>1770259</v>
      </c>
      <c r="G6144" s="119">
        <v>6692</v>
      </c>
      <c r="H6144" s="26">
        <v>764.74536760310821</v>
      </c>
      <c r="I6144" s="115">
        <f t="shared" si="286"/>
        <v>5117676</v>
      </c>
      <c r="J6144" s="117">
        <v>2021</v>
      </c>
      <c r="K6144" s="139">
        <f t="shared" si="287"/>
        <v>6887935</v>
      </c>
    </row>
    <row r="6145" spans="2:11">
      <c r="B6145" s="137" t="s">
        <v>8130</v>
      </c>
      <c r="C6145" s="43" t="s">
        <v>2478</v>
      </c>
      <c r="D6145" s="46">
        <v>440</v>
      </c>
      <c r="E6145" s="24">
        <v>18128.897727272728</v>
      </c>
      <c r="F6145" s="19">
        <f t="shared" si="285"/>
        <v>7976715</v>
      </c>
      <c r="G6145" s="119">
        <v>4290</v>
      </c>
      <c r="H6145" s="26">
        <v>1969.8797202797202</v>
      </c>
      <c r="I6145" s="115">
        <f t="shared" si="286"/>
        <v>8450784</v>
      </c>
      <c r="J6145" s="117">
        <v>2021</v>
      </c>
      <c r="K6145" s="139">
        <f t="shared" si="287"/>
        <v>16427499</v>
      </c>
    </row>
    <row r="6146" spans="2:11">
      <c r="B6146" s="137" t="s">
        <v>8131</v>
      </c>
      <c r="C6146" s="43" t="s">
        <v>295</v>
      </c>
      <c r="D6146" s="46">
        <v>350</v>
      </c>
      <c r="E6146" s="24">
        <v>4665.528571428571</v>
      </c>
      <c r="F6146" s="19">
        <f t="shared" si="285"/>
        <v>1632934.9999999998</v>
      </c>
      <c r="G6146" s="119">
        <v>3412.5</v>
      </c>
      <c r="H6146" s="26">
        <v>1530.2701831501831</v>
      </c>
      <c r="I6146" s="115">
        <f t="shared" si="286"/>
        <v>5222047</v>
      </c>
      <c r="J6146" s="117">
        <v>2021</v>
      </c>
      <c r="K6146" s="139">
        <f t="shared" si="287"/>
        <v>6854982</v>
      </c>
    </row>
    <row r="6147" spans="2:11">
      <c r="B6147" s="137" t="s">
        <v>8132</v>
      </c>
      <c r="C6147" s="43" t="s">
        <v>2478</v>
      </c>
      <c r="D6147" s="46">
        <v>440</v>
      </c>
      <c r="E6147" s="24">
        <v>18128.897727272728</v>
      </c>
      <c r="F6147" s="19">
        <f t="shared" si="285"/>
        <v>7976715</v>
      </c>
      <c r="G6147" s="119">
        <v>4290</v>
      </c>
      <c r="H6147" s="26">
        <v>1969.8797202797202</v>
      </c>
      <c r="I6147" s="115">
        <f t="shared" si="286"/>
        <v>8450784</v>
      </c>
      <c r="J6147" s="117">
        <v>2021</v>
      </c>
      <c r="K6147" s="139">
        <f t="shared" si="287"/>
        <v>16427499</v>
      </c>
    </row>
    <row r="6148" spans="2:11">
      <c r="B6148" s="137" t="s">
        <v>8133</v>
      </c>
      <c r="C6148" s="43" t="s">
        <v>462</v>
      </c>
      <c r="D6148" s="46">
        <v>70</v>
      </c>
      <c r="E6148" s="24">
        <v>6846.8428571428567</v>
      </c>
      <c r="F6148" s="19">
        <f t="shared" si="285"/>
        <v>479278.99999999994</v>
      </c>
      <c r="G6148" s="119">
        <v>682.5</v>
      </c>
      <c r="H6148" s="26">
        <v>6701.9750915750919</v>
      </c>
      <c r="I6148" s="115">
        <f t="shared" si="286"/>
        <v>4574098</v>
      </c>
      <c r="J6148" s="117">
        <v>2021</v>
      </c>
      <c r="K6148" s="139">
        <f t="shared" si="287"/>
        <v>5053377</v>
      </c>
    </row>
    <row r="6149" spans="2:11">
      <c r="B6149" s="137" t="s">
        <v>8134</v>
      </c>
      <c r="C6149" s="43" t="s">
        <v>462</v>
      </c>
      <c r="D6149" s="46">
        <v>220</v>
      </c>
      <c r="E6149" s="24">
        <v>5833.5545454545454</v>
      </c>
      <c r="F6149" s="19">
        <f t="shared" si="285"/>
        <v>1283382</v>
      </c>
      <c r="G6149" s="119">
        <v>2629</v>
      </c>
      <c r="H6149" s="26">
        <v>2845.3853176112589</v>
      </c>
      <c r="I6149" s="115">
        <f t="shared" si="286"/>
        <v>7480518</v>
      </c>
      <c r="J6149" s="117">
        <v>2021</v>
      </c>
      <c r="K6149" s="139">
        <f t="shared" si="287"/>
        <v>8763900</v>
      </c>
    </row>
    <row r="6150" spans="2:11">
      <c r="B6150" s="137" t="s">
        <v>8135</v>
      </c>
      <c r="C6150" s="43" t="s">
        <v>462</v>
      </c>
      <c r="D6150" s="46">
        <v>420</v>
      </c>
      <c r="E6150" s="24">
        <v>5894.8547619047622</v>
      </c>
      <c r="F6150" s="19">
        <f t="shared" si="285"/>
        <v>2475839</v>
      </c>
      <c r="G6150" s="119">
        <v>4095</v>
      </c>
      <c r="H6150" s="26">
        <v>2877.0991452991452</v>
      </c>
      <c r="I6150" s="115">
        <f t="shared" si="286"/>
        <v>11781721</v>
      </c>
      <c r="J6150" s="117">
        <v>2021</v>
      </c>
      <c r="K6150" s="139">
        <f t="shared" si="287"/>
        <v>14257560</v>
      </c>
    </row>
    <row r="6151" spans="2:11">
      <c r="B6151" s="137" t="s">
        <v>8136</v>
      </c>
      <c r="C6151" s="43" t="s">
        <v>462</v>
      </c>
      <c r="D6151" s="46">
        <v>70</v>
      </c>
      <c r="E6151" s="24">
        <v>6846.8428571428567</v>
      </c>
      <c r="F6151" s="19">
        <f t="shared" si="285"/>
        <v>479278.99999999994</v>
      </c>
      <c r="G6151" s="119">
        <v>682.5</v>
      </c>
      <c r="H6151" s="26">
        <v>6701.9750915750919</v>
      </c>
      <c r="I6151" s="115">
        <f t="shared" si="286"/>
        <v>4574098</v>
      </c>
      <c r="J6151" s="117">
        <v>2021</v>
      </c>
      <c r="K6151" s="139">
        <f t="shared" si="287"/>
        <v>5053377</v>
      </c>
    </row>
    <row r="6152" spans="2:11">
      <c r="B6152" s="137" t="s">
        <v>8137</v>
      </c>
      <c r="C6152" s="43" t="s">
        <v>462</v>
      </c>
      <c r="D6152" s="46">
        <v>220</v>
      </c>
      <c r="E6152" s="24">
        <v>5833.5545454545454</v>
      </c>
      <c r="F6152" s="19">
        <f t="shared" si="285"/>
        <v>1283382</v>
      </c>
      <c r="G6152" s="119">
        <v>2629</v>
      </c>
      <c r="H6152" s="26">
        <v>2845.3853176112589</v>
      </c>
      <c r="I6152" s="115">
        <f t="shared" si="286"/>
        <v>7480518</v>
      </c>
      <c r="J6152" s="117">
        <v>2021</v>
      </c>
      <c r="K6152" s="139">
        <f t="shared" si="287"/>
        <v>8763900</v>
      </c>
    </row>
    <row r="6153" spans="2:11">
      <c r="B6153" s="137" t="s">
        <v>8138</v>
      </c>
      <c r="C6153" s="43" t="s">
        <v>462</v>
      </c>
      <c r="D6153" s="46">
        <v>530</v>
      </c>
      <c r="E6153" s="24">
        <v>7626.4735849056606</v>
      </c>
      <c r="F6153" s="19">
        <f t="shared" si="285"/>
        <v>4042031</v>
      </c>
      <c r="G6153" s="119">
        <v>6333.5</v>
      </c>
      <c r="H6153" s="26">
        <v>1846.1934159627378</v>
      </c>
      <c r="I6153" s="115">
        <f t="shared" si="286"/>
        <v>11692866</v>
      </c>
      <c r="J6153" s="117">
        <v>2021</v>
      </c>
      <c r="K6153" s="139">
        <f t="shared" si="287"/>
        <v>15734897</v>
      </c>
    </row>
    <row r="6154" spans="2:11">
      <c r="B6154" s="137" t="s">
        <v>8139</v>
      </c>
      <c r="C6154" s="43" t="s">
        <v>462</v>
      </c>
      <c r="D6154" s="46">
        <v>530</v>
      </c>
      <c r="E6154" s="24">
        <v>7626.4735849056606</v>
      </c>
      <c r="F6154" s="19">
        <f t="shared" si="285"/>
        <v>4042031</v>
      </c>
      <c r="G6154" s="119">
        <v>6333.5</v>
      </c>
      <c r="H6154" s="26">
        <v>1846.1934159627378</v>
      </c>
      <c r="I6154" s="115">
        <f t="shared" si="286"/>
        <v>11692866</v>
      </c>
      <c r="J6154" s="117">
        <v>2021</v>
      </c>
      <c r="K6154" s="139">
        <f t="shared" si="287"/>
        <v>15734897</v>
      </c>
    </row>
    <row r="6155" spans="2:11">
      <c r="B6155" s="137" t="s">
        <v>8140</v>
      </c>
      <c r="C6155" s="43" t="s">
        <v>462</v>
      </c>
      <c r="D6155" s="46">
        <v>200</v>
      </c>
      <c r="E6155" s="24">
        <v>7276.125</v>
      </c>
      <c r="F6155" s="19">
        <f t="shared" si="285"/>
        <v>1455225</v>
      </c>
      <c r="G6155" s="119">
        <v>4780</v>
      </c>
      <c r="H6155" s="26">
        <v>920.15564853556486</v>
      </c>
      <c r="I6155" s="115">
        <f t="shared" si="286"/>
        <v>4398344</v>
      </c>
      <c r="J6155" s="117">
        <v>2021</v>
      </c>
      <c r="K6155" s="139">
        <f t="shared" si="287"/>
        <v>5853569</v>
      </c>
    </row>
    <row r="6156" spans="2:11">
      <c r="B6156" s="137" t="s">
        <v>8141</v>
      </c>
      <c r="C6156" s="43" t="s">
        <v>471</v>
      </c>
      <c r="D6156" s="46">
        <v>290</v>
      </c>
      <c r="E6156" s="24">
        <v>4416.065517241379</v>
      </c>
      <c r="F6156" s="19">
        <f t="shared" ref="F6156:F6219" si="288">IFERROR(D6156*E6156,0)</f>
        <v>1280659</v>
      </c>
      <c r="G6156" s="119">
        <v>2827.5</v>
      </c>
      <c r="H6156" s="26">
        <v>1492.1273209549072</v>
      </c>
      <c r="I6156" s="115">
        <f t="shared" ref="I6156:I6219" si="289">IFERROR(G6156*H6156,"")</f>
        <v>4218990</v>
      </c>
      <c r="J6156" s="117">
        <v>2021</v>
      </c>
      <c r="K6156" s="139">
        <f t="shared" ref="K6156:K6219" si="290">IFERROR(ROUND((F6156+I6156),0),0)</f>
        <v>5499649</v>
      </c>
    </row>
    <row r="6157" spans="2:11">
      <c r="B6157" s="137" t="s">
        <v>8142</v>
      </c>
      <c r="C6157" s="43" t="s">
        <v>462</v>
      </c>
      <c r="D6157" s="46">
        <v>130</v>
      </c>
      <c r="E6157" s="24">
        <v>22087.484615384616</v>
      </c>
      <c r="F6157" s="19">
        <f t="shared" si="288"/>
        <v>2871373</v>
      </c>
      <c r="G6157" s="119">
        <v>1267.5</v>
      </c>
      <c r="H6157" s="26">
        <v>4522.9222879684421</v>
      </c>
      <c r="I6157" s="115">
        <f t="shared" si="289"/>
        <v>5732804</v>
      </c>
      <c r="J6157" s="117">
        <v>2021</v>
      </c>
      <c r="K6157" s="139">
        <f t="shared" si="290"/>
        <v>8604177</v>
      </c>
    </row>
    <row r="6158" spans="2:11">
      <c r="B6158" s="137" t="s">
        <v>8143</v>
      </c>
      <c r="C6158" s="43" t="s">
        <v>462</v>
      </c>
      <c r="D6158" s="46">
        <v>200</v>
      </c>
      <c r="E6158" s="24">
        <v>7276.125</v>
      </c>
      <c r="F6158" s="19">
        <f t="shared" si="288"/>
        <v>1455225</v>
      </c>
      <c r="G6158" s="119">
        <v>4780</v>
      </c>
      <c r="H6158" s="26">
        <v>920.15564853556486</v>
      </c>
      <c r="I6158" s="115">
        <f t="shared" si="289"/>
        <v>4398344</v>
      </c>
      <c r="J6158" s="117">
        <v>2021</v>
      </c>
      <c r="K6158" s="139">
        <f t="shared" si="290"/>
        <v>5853569</v>
      </c>
    </row>
    <row r="6159" spans="2:11">
      <c r="B6159" s="137" t="s">
        <v>8144</v>
      </c>
      <c r="C6159" s="43" t="s">
        <v>2742</v>
      </c>
      <c r="D6159" s="46">
        <v>230</v>
      </c>
      <c r="E6159" s="24">
        <v>9892.4304347826092</v>
      </c>
      <c r="F6159" s="19">
        <f t="shared" si="288"/>
        <v>2275259</v>
      </c>
      <c r="G6159" s="119">
        <v>4485</v>
      </c>
      <c r="H6159" s="26">
        <v>2337.1103678929767</v>
      </c>
      <c r="I6159" s="115">
        <f t="shared" si="289"/>
        <v>10481940</v>
      </c>
      <c r="J6159" s="117">
        <v>2021</v>
      </c>
      <c r="K6159" s="139">
        <f t="shared" si="290"/>
        <v>12757199</v>
      </c>
    </row>
    <row r="6160" spans="2:11">
      <c r="B6160" s="137" t="s">
        <v>8145</v>
      </c>
      <c r="C6160" s="43" t="s">
        <v>365</v>
      </c>
      <c r="D6160" s="46">
        <v>90</v>
      </c>
      <c r="E6160" s="24">
        <v>10104.833333333334</v>
      </c>
      <c r="F6160" s="19">
        <f t="shared" si="288"/>
        <v>909435</v>
      </c>
      <c r="G6160" s="119">
        <v>1944</v>
      </c>
      <c r="H6160" s="26">
        <v>831.20987654320993</v>
      </c>
      <c r="I6160" s="115">
        <f t="shared" si="289"/>
        <v>1615872</v>
      </c>
      <c r="J6160" s="117">
        <v>2021</v>
      </c>
      <c r="K6160" s="139">
        <f t="shared" si="290"/>
        <v>2525307</v>
      </c>
    </row>
    <row r="6161" spans="2:11">
      <c r="B6161" s="137" t="s">
        <v>8146</v>
      </c>
      <c r="C6161" s="43" t="s">
        <v>365</v>
      </c>
      <c r="D6161" s="46">
        <v>300</v>
      </c>
      <c r="E6161" s="24">
        <v>5931.24</v>
      </c>
      <c r="F6161" s="19">
        <f t="shared" si="288"/>
        <v>1779372</v>
      </c>
      <c r="G6161" s="119">
        <v>6480</v>
      </c>
      <c r="H6161" s="26">
        <v>568.4364197530864</v>
      </c>
      <c r="I6161" s="115">
        <f t="shared" si="289"/>
        <v>3683468</v>
      </c>
      <c r="J6161" s="117">
        <v>2021</v>
      </c>
      <c r="K6161" s="139">
        <f t="shared" si="290"/>
        <v>5462840</v>
      </c>
    </row>
    <row r="6162" spans="2:11">
      <c r="B6162" s="137" t="s">
        <v>8147</v>
      </c>
      <c r="C6162" s="43" t="s">
        <v>471</v>
      </c>
      <c r="D6162" s="46">
        <v>680</v>
      </c>
      <c r="E6162" s="24">
        <v>8278.1676470588227</v>
      </c>
      <c r="F6162" s="19">
        <f t="shared" si="288"/>
        <v>5629153.9999999991</v>
      </c>
      <c r="G6162" s="119">
        <v>6630</v>
      </c>
      <c r="H6162" s="26">
        <v>2036.3467571644042</v>
      </c>
      <c r="I6162" s="115">
        <f t="shared" si="289"/>
        <v>13500979</v>
      </c>
      <c r="J6162" s="117">
        <v>2021</v>
      </c>
      <c r="K6162" s="139">
        <f t="shared" si="290"/>
        <v>19130133</v>
      </c>
    </row>
    <row r="6163" spans="2:11">
      <c r="B6163" s="137" t="s">
        <v>8148</v>
      </c>
      <c r="C6163" s="43" t="s">
        <v>2743</v>
      </c>
      <c r="D6163" s="46">
        <v>130</v>
      </c>
      <c r="E6163" s="24">
        <v>2328.1307692307691</v>
      </c>
      <c r="F6163" s="19">
        <f t="shared" si="288"/>
        <v>302657</v>
      </c>
      <c r="G6163" s="119">
        <v>1267.5</v>
      </c>
      <c r="H6163" s="26">
        <v>2986.6280078895466</v>
      </c>
      <c r="I6163" s="115">
        <f t="shared" si="289"/>
        <v>3785551.0000000005</v>
      </c>
      <c r="J6163" s="117">
        <v>2021</v>
      </c>
      <c r="K6163" s="139">
        <f t="shared" si="290"/>
        <v>4088208</v>
      </c>
    </row>
    <row r="6164" spans="2:11">
      <c r="B6164" s="137" t="s">
        <v>8149</v>
      </c>
      <c r="C6164" s="43" t="s">
        <v>2743</v>
      </c>
      <c r="D6164" s="46">
        <v>130</v>
      </c>
      <c r="E6164" s="24">
        <v>2328.1307692307691</v>
      </c>
      <c r="F6164" s="19">
        <f t="shared" si="288"/>
        <v>302657</v>
      </c>
      <c r="G6164" s="119">
        <v>1267.5</v>
      </c>
      <c r="H6164" s="26">
        <v>2986.6280078895466</v>
      </c>
      <c r="I6164" s="115">
        <f t="shared" si="289"/>
        <v>3785551.0000000005</v>
      </c>
      <c r="J6164" s="117">
        <v>2021</v>
      </c>
      <c r="K6164" s="139">
        <f t="shared" si="290"/>
        <v>4088208</v>
      </c>
    </row>
    <row r="6165" spans="2:11">
      <c r="B6165" s="137" t="s">
        <v>8150</v>
      </c>
      <c r="C6165" s="43" t="s">
        <v>2743</v>
      </c>
      <c r="D6165" s="46">
        <v>250</v>
      </c>
      <c r="E6165" s="24">
        <v>2858.3519999999999</v>
      </c>
      <c r="F6165" s="19">
        <f t="shared" si="288"/>
        <v>714588</v>
      </c>
      <c r="G6165" s="119">
        <v>2437.5</v>
      </c>
      <c r="H6165" s="26">
        <v>1282.0434871794871</v>
      </c>
      <c r="I6165" s="115">
        <f t="shared" si="289"/>
        <v>3124981</v>
      </c>
      <c r="J6165" s="117">
        <v>2021</v>
      </c>
      <c r="K6165" s="139">
        <f t="shared" si="290"/>
        <v>3839569</v>
      </c>
    </row>
    <row r="6166" spans="2:11">
      <c r="B6166" s="137" t="s">
        <v>8151</v>
      </c>
      <c r="C6166" s="43" t="s">
        <v>3512</v>
      </c>
      <c r="D6166" s="46">
        <v>160</v>
      </c>
      <c r="E6166" s="24">
        <v>13285.268749999999</v>
      </c>
      <c r="F6166" s="19">
        <f t="shared" si="288"/>
        <v>2125643</v>
      </c>
      <c r="G6166" s="119">
        <v>1560</v>
      </c>
      <c r="H6166" s="26">
        <v>0</v>
      </c>
      <c r="I6166" s="115">
        <f t="shared" si="289"/>
        <v>0</v>
      </c>
      <c r="J6166" s="117">
        <v>2021</v>
      </c>
      <c r="K6166" s="139">
        <f t="shared" si="290"/>
        <v>2125643</v>
      </c>
    </row>
    <row r="6167" spans="2:11">
      <c r="B6167" s="137" t="s">
        <v>8152</v>
      </c>
      <c r="C6167" s="43" t="s">
        <v>2094</v>
      </c>
      <c r="D6167" s="46">
        <v>100</v>
      </c>
      <c r="E6167" s="24">
        <v>14968.26</v>
      </c>
      <c r="F6167" s="19">
        <f t="shared" si="288"/>
        <v>1496826</v>
      </c>
      <c r="G6167" s="119">
        <v>1195</v>
      </c>
      <c r="H6167" s="26">
        <v>1350.0083682008369</v>
      </c>
      <c r="I6167" s="115">
        <f t="shared" si="289"/>
        <v>1613260</v>
      </c>
      <c r="J6167" s="117">
        <v>2021</v>
      </c>
      <c r="K6167" s="139">
        <f t="shared" si="290"/>
        <v>3110086</v>
      </c>
    </row>
    <row r="6168" spans="2:11">
      <c r="B6168" s="137" t="s">
        <v>8153</v>
      </c>
      <c r="C6168" s="43" t="s">
        <v>470</v>
      </c>
      <c r="D6168" s="46">
        <v>190</v>
      </c>
      <c r="E6168" s="24">
        <v>9871.9157894736836</v>
      </c>
      <c r="F6168" s="19">
        <f t="shared" si="288"/>
        <v>1875664</v>
      </c>
      <c r="G6168" s="119">
        <v>2270.5</v>
      </c>
      <c r="H6168" s="26">
        <v>11234.817441092271</v>
      </c>
      <c r="I6168" s="115">
        <f t="shared" si="289"/>
        <v>25508653</v>
      </c>
      <c r="J6168" s="117">
        <v>2021</v>
      </c>
      <c r="K6168" s="139">
        <f t="shared" si="290"/>
        <v>27384317</v>
      </c>
    </row>
    <row r="6169" spans="2:11">
      <c r="B6169" s="137" t="s">
        <v>8154</v>
      </c>
      <c r="C6169" s="43" t="s">
        <v>470</v>
      </c>
      <c r="D6169" s="46">
        <v>250</v>
      </c>
      <c r="E6169" s="24">
        <v>5158.924</v>
      </c>
      <c r="F6169" s="19">
        <f t="shared" si="288"/>
        <v>1289731</v>
      </c>
      <c r="G6169" s="119">
        <v>2987.5</v>
      </c>
      <c r="H6169" s="26">
        <v>3218.2416736401674</v>
      </c>
      <c r="I6169" s="115">
        <f t="shared" si="289"/>
        <v>9614497</v>
      </c>
      <c r="J6169" s="117">
        <v>2021</v>
      </c>
      <c r="K6169" s="139">
        <f t="shared" si="290"/>
        <v>10904228</v>
      </c>
    </row>
    <row r="6170" spans="2:11">
      <c r="B6170" s="137" t="s">
        <v>8155</v>
      </c>
      <c r="C6170" s="43" t="s">
        <v>470</v>
      </c>
      <c r="D6170" s="46">
        <v>320</v>
      </c>
      <c r="E6170" s="24">
        <v>3043.96875</v>
      </c>
      <c r="F6170" s="19">
        <f t="shared" si="288"/>
        <v>974070</v>
      </c>
      <c r="G6170" s="119">
        <v>3824</v>
      </c>
      <c r="H6170" s="26">
        <v>2308.4186715481173</v>
      </c>
      <c r="I6170" s="115">
        <f t="shared" si="289"/>
        <v>8827393</v>
      </c>
      <c r="J6170" s="117">
        <v>2021</v>
      </c>
      <c r="K6170" s="139">
        <f t="shared" si="290"/>
        <v>9801463</v>
      </c>
    </row>
    <row r="6171" spans="2:11">
      <c r="B6171" s="137" t="s">
        <v>8156</v>
      </c>
      <c r="C6171" s="43" t="s">
        <v>470</v>
      </c>
      <c r="D6171" s="46">
        <v>240</v>
      </c>
      <c r="E6171" s="24">
        <v>3841.9541666666669</v>
      </c>
      <c r="F6171" s="19">
        <f t="shared" si="288"/>
        <v>922069</v>
      </c>
      <c r="G6171" s="119">
        <v>2868</v>
      </c>
      <c r="H6171" s="26">
        <v>3840.5955369595536</v>
      </c>
      <c r="I6171" s="115">
        <f t="shared" si="289"/>
        <v>11014828</v>
      </c>
      <c r="J6171" s="117">
        <v>2021</v>
      </c>
      <c r="K6171" s="139">
        <f t="shared" si="290"/>
        <v>11936897</v>
      </c>
    </row>
    <row r="6172" spans="2:11">
      <c r="B6172" s="137" t="s">
        <v>8157</v>
      </c>
      <c r="C6172" s="43" t="s">
        <v>2743</v>
      </c>
      <c r="D6172" s="46">
        <v>250</v>
      </c>
      <c r="E6172" s="24">
        <v>2858.3519999999999</v>
      </c>
      <c r="F6172" s="19">
        <f t="shared" si="288"/>
        <v>714588</v>
      </c>
      <c r="G6172" s="119">
        <v>2437.5</v>
      </c>
      <c r="H6172" s="26">
        <v>1282.0434871794871</v>
      </c>
      <c r="I6172" s="115">
        <f t="shared" si="289"/>
        <v>3124981</v>
      </c>
      <c r="J6172" s="117">
        <v>2021</v>
      </c>
      <c r="K6172" s="139">
        <f t="shared" si="290"/>
        <v>3839569</v>
      </c>
    </row>
    <row r="6173" spans="2:11">
      <c r="B6173" s="137" t="s">
        <v>8158</v>
      </c>
      <c r="C6173" s="43" t="s">
        <v>470</v>
      </c>
      <c r="D6173" s="46">
        <v>240</v>
      </c>
      <c r="E6173" s="24">
        <v>3841.9541666666669</v>
      </c>
      <c r="F6173" s="19">
        <f t="shared" si="288"/>
        <v>922069</v>
      </c>
      <c r="G6173" s="119">
        <v>2868</v>
      </c>
      <c r="H6173" s="26">
        <v>3840.5955369595536</v>
      </c>
      <c r="I6173" s="115">
        <f t="shared" si="289"/>
        <v>11014828</v>
      </c>
      <c r="J6173" s="117">
        <v>2021</v>
      </c>
      <c r="K6173" s="139">
        <f t="shared" si="290"/>
        <v>11936897</v>
      </c>
    </row>
    <row r="6174" spans="2:11">
      <c r="B6174" s="137" t="s">
        <v>8159</v>
      </c>
      <c r="C6174" s="43" t="s">
        <v>3512</v>
      </c>
      <c r="D6174" s="46">
        <v>180</v>
      </c>
      <c r="E6174" s="24">
        <v>11213.666666666666</v>
      </c>
      <c r="F6174" s="19">
        <f t="shared" si="288"/>
        <v>2018460</v>
      </c>
      <c r="G6174" s="119">
        <v>4302</v>
      </c>
      <c r="H6174" s="26">
        <v>0</v>
      </c>
      <c r="I6174" s="115">
        <f t="shared" si="289"/>
        <v>0</v>
      </c>
      <c r="J6174" s="117">
        <v>2021</v>
      </c>
      <c r="K6174" s="139">
        <f t="shared" si="290"/>
        <v>2018460</v>
      </c>
    </row>
    <row r="6175" spans="2:11">
      <c r="B6175" s="137" t="s">
        <v>8160</v>
      </c>
      <c r="C6175" s="43" t="s">
        <v>2742</v>
      </c>
      <c r="D6175" s="46">
        <v>230</v>
      </c>
      <c r="E6175" s="24">
        <v>9892.4304347826092</v>
      </c>
      <c r="F6175" s="19">
        <f t="shared" si="288"/>
        <v>2275259</v>
      </c>
      <c r="G6175" s="119">
        <v>4485</v>
      </c>
      <c r="H6175" s="26">
        <v>2337.1103678929767</v>
      </c>
      <c r="I6175" s="115">
        <f t="shared" si="289"/>
        <v>10481940</v>
      </c>
      <c r="J6175" s="117">
        <v>2021</v>
      </c>
      <c r="K6175" s="139">
        <f t="shared" si="290"/>
        <v>12757199</v>
      </c>
    </row>
    <row r="6176" spans="2:11">
      <c r="B6176" s="137" t="s">
        <v>8161</v>
      </c>
      <c r="C6176" s="43" t="s">
        <v>2742</v>
      </c>
      <c r="D6176" s="46">
        <v>200</v>
      </c>
      <c r="E6176" s="24">
        <v>2984.5250000000001</v>
      </c>
      <c r="F6176" s="19">
        <f t="shared" si="288"/>
        <v>596905</v>
      </c>
      <c r="G6176" s="119">
        <v>3900</v>
      </c>
      <c r="H6176" s="26">
        <v>1602.6994871794873</v>
      </c>
      <c r="I6176" s="115">
        <f t="shared" si="289"/>
        <v>6250528</v>
      </c>
      <c r="J6176" s="117">
        <v>2021</v>
      </c>
      <c r="K6176" s="139">
        <f t="shared" si="290"/>
        <v>6847433</v>
      </c>
    </row>
    <row r="6177" spans="2:11">
      <c r="B6177" s="137" t="s">
        <v>8162</v>
      </c>
      <c r="C6177" s="43" t="s">
        <v>466</v>
      </c>
      <c r="D6177" s="46">
        <v>200</v>
      </c>
      <c r="E6177" s="24">
        <v>11718.88</v>
      </c>
      <c r="F6177" s="19">
        <f t="shared" si="288"/>
        <v>2343776</v>
      </c>
      <c r="G6177" s="119">
        <v>3620</v>
      </c>
      <c r="H6177" s="26">
        <v>927.07265193370165</v>
      </c>
      <c r="I6177" s="115">
        <f t="shared" si="289"/>
        <v>3356003</v>
      </c>
      <c r="J6177" s="117">
        <v>2021</v>
      </c>
      <c r="K6177" s="139">
        <f t="shared" si="290"/>
        <v>5699779</v>
      </c>
    </row>
    <row r="6178" spans="2:11">
      <c r="B6178" s="137" t="s">
        <v>8163</v>
      </c>
      <c r="C6178" s="43" t="s">
        <v>468</v>
      </c>
      <c r="D6178" s="46">
        <v>130</v>
      </c>
      <c r="E6178" s="24">
        <v>7268.0846153846151</v>
      </c>
      <c r="F6178" s="19">
        <f t="shared" si="288"/>
        <v>944851</v>
      </c>
      <c r="G6178" s="119">
        <v>1267.5</v>
      </c>
      <c r="H6178" s="26">
        <v>1738.9656804733727</v>
      </c>
      <c r="I6178" s="115">
        <f t="shared" si="289"/>
        <v>2204139</v>
      </c>
      <c r="J6178" s="117">
        <v>2021</v>
      </c>
      <c r="K6178" s="139">
        <f t="shared" si="290"/>
        <v>3148990</v>
      </c>
    </row>
    <row r="6179" spans="2:11">
      <c r="B6179" s="137" t="s">
        <v>8164</v>
      </c>
      <c r="C6179" s="43" t="s">
        <v>466</v>
      </c>
      <c r="D6179" s="46">
        <v>180</v>
      </c>
      <c r="E6179" s="24">
        <v>11386.694444444445</v>
      </c>
      <c r="F6179" s="19">
        <f t="shared" si="288"/>
        <v>2049605.0000000002</v>
      </c>
      <c r="G6179" s="119">
        <v>3258</v>
      </c>
      <c r="H6179" s="26">
        <v>1769.1491712707182</v>
      </c>
      <c r="I6179" s="115">
        <f t="shared" si="289"/>
        <v>5763888</v>
      </c>
      <c r="J6179" s="117">
        <v>2021</v>
      </c>
      <c r="K6179" s="139">
        <f t="shared" si="290"/>
        <v>7813493</v>
      </c>
    </row>
    <row r="6180" spans="2:11">
      <c r="B6180" s="137" t="s">
        <v>8165</v>
      </c>
      <c r="C6180" s="43" t="s">
        <v>468</v>
      </c>
      <c r="D6180" s="46">
        <v>140</v>
      </c>
      <c r="E6180" s="24">
        <v>4726.8642857142859</v>
      </c>
      <c r="F6180" s="19">
        <f t="shared" si="288"/>
        <v>661761</v>
      </c>
      <c r="G6180" s="119">
        <v>1365</v>
      </c>
      <c r="H6180" s="26">
        <v>3962.6937728937728</v>
      </c>
      <c r="I6180" s="115">
        <f t="shared" si="289"/>
        <v>5409077</v>
      </c>
      <c r="J6180" s="117">
        <v>2021</v>
      </c>
      <c r="K6180" s="139">
        <f t="shared" si="290"/>
        <v>6070838</v>
      </c>
    </row>
    <row r="6181" spans="2:11">
      <c r="B6181" s="137" t="s">
        <v>8166</v>
      </c>
      <c r="C6181" s="43" t="s">
        <v>468</v>
      </c>
      <c r="D6181" s="46">
        <v>220</v>
      </c>
      <c r="E6181" s="24">
        <v>11872.277272727273</v>
      </c>
      <c r="F6181" s="19">
        <f t="shared" si="288"/>
        <v>2611901</v>
      </c>
      <c r="G6181" s="119">
        <v>2145</v>
      </c>
      <c r="H6181" s="26">
        <v>2049.7496503496504</v>
      </c>
      <c r="I6181" s="115">
        <f t="shared" si="289"/>
        <v>4396713</v>
      </c>
      <c r="J6181" s="117">
        <v>2021</v>
      </c>
      <c r="K6181" s="139">
        <f t="shared" si="290"/>
        <v>7008614</v>
      </c>
    </row>
    <row r="6182" spans="2:11">
      <c r="B6182" s="137" t="s">
        <v>8167</v>
      </c>
      <c r="C6182" s="43" t="s">
        <v>468</v>
      </c>
      <c r="D6182" s="46">
        <v>330</v>
      </c>
      <c r="E6182" s="24">
        <v>7341.2969696969694</v>
      </c>
      <c r="F6182" s="19">
        <f t="shared" si="288"/>
        <v>2422628</v>
      </c>
      <c r="G6182" s="119">
        <v>3217.5</v>
      </c>
      <c r="H6182" s="26">
        <v>3185.9132867132867</v>
      </c>
      <c r="I6182" s="115">
        <f t="shared" si="289"/>
        <v>10250676</v>
      </c>
      <c r="J6182" s="117">
        <v>2021</v>
      </c>
      <c r="K6182" s="139">
        <f t="shared" si="290"/>
        <v>12673304</v>
      </c>
    </row>
    <row r="6183" spans="2:11">
      <c r="B6183" s="137" t="s">
        <v>8168</v>
      </c>
      <c r="C6183" s="43" t="s">
        <v>3512</v>
      </c>
      <c r="D6183" s="46">
        <v>100</v>
      </c>
      <c r="E6183" s="24">
        <v>16883.71</v>
      </c>
      <c r="F6183" s="19">
        <f t="shared" si="288"/>
        <v>1688371</v>
      </c>
      <c r="G6183" s="119">
        <v>975</v>
      </c>
      <c r="H6183" s="26">
        <v>0</v>
      </c>
      <c r="I6183" s="115">
        <f t="shared" si="289"/>
        <v>0</v>
      </c>
      <c r="J6183" s="117">
        <v>2021</v>
      </c>
      <c r="K6183" s="139">
        <f t="shared" si="290"/>
        <v>1688371</v>
      </c>
    </row>
    <row r="6184" spans="2:11">
      <c r="B6184" s="137" t="s">
        <v>8169</v>
      </c>
      <c r="C6184" s="43" t="s">
        <v>3512</v>
      </c>
      <c r="D6184" s="46">
        <v>100</v>
      </c>
      <c r="E6184" s="24">
        <v>16883.71</v>
      </c>
      <c r="F6184" s="19">
        <f t="shared" si="288"/>
        <v>1688371</v>
      </c>
      <c r="G6184" s="119">
        <v>975</v>
      </c>
      <c r="H6184" s="26">
        <v>0</v>
      </c>
      <c r="I6184" s="115">
        <f t="shared" si="289"/>
        <v>0</v>
      </c>
      <c r="J6184" s="117">
        <v>2021</v>
      </c>
      <c r="K6184" s="139">
        <f t="shared" si="290"/>
        <v>1688371</v>
      </c>
    </row>
    <row r="6185" spans="2:11">
      <c r="B6185" s="137" t="s">
        <v>8170</v>
      </c>
      <c r="C6185" s="43" t="s">
        <v>2744</v>
      </c>
      <c r="D6185" s="46">
        <v>100</v>
      </c>
      <c r="E6185" s="24">
        <v>3114.2</v>
      </c>
      <c r="F6185" s="19">
        <f t="shared" si="288"/>
        <v>311420</v>
      </c>
      <c r="G6185" s="119">
        <v>975</v>
      </c>
      <c r="H6185" s="26">
        <v>2385.6071794871796</v>
      </c>
      <c r="I6185" s="115">
        <f t="shared" si="289"/>
        <v>2325967</v>
      </c>
      <c r="J6185" s="117">
        <v>2021</v>
      </c>
      <c r="K6185" s="139">
        <f t="shared" si="290"/>
        <v>2637387</v>
      </c>
    </row>
    <row r="6186" spans="2:11">
      <c r="B6186" s="137" t="s">
        <v>8171</v>
      </c>
      <c r="C6186" s="43" t="s">
        <v>2742</v>
      </c>
      <c r="D6186" s="46">
        <v>200</v>
      </c>
      <c r="E6186" s="24">
        <v>2984.5250000000001</v>
      </c>
      <c r="F6186" s="19">
        <f t="shared" si="288"/>
        <v>596905</v>
      </c>
      <c r="G6186" s="119">
        <v>3900</v>
      </c>
      <c r="H6186" s="26">
        <v>1602.6994871794873</v>
      </c>
      <c r="I6186" s="115">
        <f t="shared" si="289"/>
        <v>6250528</v>
      </c>
      <c r="J6186" s="117">
        <v>2021</v>
      </c>
      <c r="K6186" s="139">
        <f t="shared" si="290"/>
        <v>6847433</v>
      </c>
    </row>
    <row r="6187" spans="2:11">
      <c r="B6187" s="137" t="s">
        <v>8172</v>
      </c>
      <c r="C6187" s="43" t="s">
        <v>2744</v>
      </c>
      <c r="D6187" s="46">
        <v>100</v>
      </c>
      <c r="E6187" s="24">
        <v>3114.2</v>
      </c>
      <c r="F6187" s="19">
        <f t="shared" si="288"/>
        <v>311420</v>
      </c>
      <c r="G6187" s="119">
        <v>975</v>
      </c>
      <c r="H6187" s="26">
        <v>2385.6071794871796</v>
      </c>
      <c r="I6187" s="115">
        <f t="shared" si="289"/>
        <v>2325967</v>
      </c>
      <c r="J6187" s="117">
        <v>2021</v>
      </c>
      <c r="K6187" s="139">
        <f t="shared" si="290"/>
        <v>2637387</v>
      </c>
    </row>
    <row r="6188" spans="2:11">
      <c r="B6188" s="137" t="s">
        <v>8173</v>
      </c>
      <c r="C6188" s="43" t="s">
        <v>2745</v>
      </c>
      <c r="D6188" s="46">
        <v>650</v>
      </c>
      <c r="E6188" s="24">
        <v>2758.9630769230771</v>
      </c>
      <c r="F6188" s="19">
        <f t="shared" si="288"/>
        <v>1793326</v>
      </c>
      <c r="G6188" s="119">
        <v>12675</v>
      </c>
      <c r="H6188" s="26">
        <v>516.34351084812624</v>
      </c>
      <c r="I6188" s="115">
        <f t="shared" si="289"/>
        <v>6544654</v>
      </c>
      <c r="J6188" s="117">
        <v>2021</v>
      </c>
      <c r="K6188" s="139">
        <f t="shared" si="290"/>
        <v>8337980</v>
      </c>
    </row>
    <row r="6189" spans="2:11">
      <c r="B6189" s="137" t="s">
        <v>10155</v>
      </c>
      <c r="C6189" s="43" t="s">
        <v>473</v>
      </c>
      <c r="D6189" s="46">
        <v>70</v>
      </c>
      <c r="E6189" s="24">
        <v>6978.2714285714283</v>
      </c>
      <c r="F6189" s="19">
        <f t="shared" si="288"/>
        <v>488479</v>
      </c>
      <c r="G6189" s="119">
        <v>2268</v>
      </c>
      <c r="H6189" s="26">
        <v>544.81922398589063</v>
      </c>
      <c r="I6189" s="115">
        <f t="shared" si="289"/>
        <v>1235650</v>
      </c>
      <c r="J6189" s="117">
        <v>2021</v>
      </c>
      <c r="K6189" s="139">
        <f t="shared" si="290"/>
        <v>1724129</v>
      </c>
    </row>
    <row r="6190" spans="2:11">
      <c r="B6190" s="137" t="s">
        <v>10156</v>
      </c>
      <c r="C6190" s="43" t="s">
        <v>473</v>
      </c>
      <c r="D6190" s="46">
        <v>150</v>
      </c>
      <c r="E6190" s="24">
        <v>20641.3</v>
      </c>
      <c r="F6190" s="19">
        <f t="shared" si="288"/>
        <v>3096195</v>
      </c>
      <c r="G6190" s="119">
        <v>4860</v>
      </c>
      <c r="H6190" s="26">
        <v>713.08559670781892</v>
      </c>
      <c r="I6190" s="115">
        <f t="shared" si="289"/>
        <v>3465596</v>
      </c>
      <c r="J6190" s="117">
        <v>2021</v>
      </c>
      <c r="K6190" s="139">
        <f t="shared" si="290"/>
        <v>6561791</v>
      </c>
    </row>
    <row r="6191" spans="2:11">
      <c r="B6191" s="137" t="s">
        <v>10157</v>
      </c>
      <c r="C6191" s="43" t="s">
        <v>473</v>
      </c>
      <c r="D6191" s="46">
        <v>90</v>
      </c>
      <c r="E6191" s="24">
        <v>40307.1</v>
      </c>
      <c r="F6191" s="19">
        <f t="shared" si="288"/>
        <v>3627639</v>
      </c>
      <c r="G6191" s="119">
        <v>2916</v>
      </c>
      <c r="H6191" s="26">
        <v>1650.2736625514403</v>
      </c>
      <c r="I6191" s="115">
        <f t="shared" si="289"/>
        <v>4812198</v>
      </c>
      <c r="J6191" s="117">
        <v>2021</v>
      </c>
      <c r="K6191" s="139">
        <f t="shared" si="290"/>
        <v>8439837</v>
      </c>
    </row>
    <row r="6192" spans="2:11">
      <c r="B6192" s="137" t="s">
        <v>8174</v>
      </c>
      <c r="C6192" s="43" t="s">
        <v>466</v>
      </c>
      <c r="D6192" s="46">
        <v>110</v>
      </c>
      <c r="E6192" s="24">
        <v>25662.454545454544</v>
      </c>
      <c r="F6192" s="19">
        <f t="shared" si="288"/>
        <v>2822870</v>
      </c>
      <c r="G6192" s="119">
        <v>1991</v>
      </c>
      <c r="H6192" s="26">
        <v>2026.8543445504772</v>
      </c>
      <c r="I6192" s="115">
        <f t="shared" si="289"/>
        <v>4035467</v>
      </c>
      <c r="J6192" s="117">
        <v>2021</v>
      </c>
      <c r="K6192" s="139">
        <f t="shared" si="290"/>
        <v>6858337</v>
      </c>
    </row>
    <row r="6193" spans="2:11">
      <c r="B6193" s="137" t="s">
        <v>8175</v>
      </c>
      <c r="C6193" s="43" t="s">
        <v>2746</v>
      </c>
      <c r="D6193" s="46">
        <v>40</v>
      </c>
      <c r="E6193" s="24">
        <v>27571.125</v>
      </c>
      <c r="F6193" s="19">
        <f t="shared" si="288"/>
        <v>1102845</v>
      </c>
      <c r="G6193" s="119">
        <v>1464</v>
      </c>
      <c r="H6193" s="26">
        <v>2400.9781420765025</v>
      </c>
      <c r="I6193" s="115">
        <f t="shared" si="289"/>
        <v>3515031.9999999995</v>
      </c>
      <c r="J6193" s="117">
        <v>2021</v>
      </c>
      <c r="K6193" s="139">
        <f t="shared" si="290"/>
        <v>4617877</v>
      </c>
    </row>
    <row r="6194" spans="2:11">
      <c r="B6194" s="137" t="s">
        <v>8176</v>
      </c>
      <c r="C6194" s="43" t="s">
        <v>3512</v>
      </c>
      <c r="D6194" s="46">
        <v>90</v>
      </c>
      <c r="E6194" s="24">
        <v>26225.155555555557</v>
      </c>
      <c r="F6194" s="19">
        <f t="shared" si="288"/>
        <v>2360264</v>
      </c>
      <c r="G6194" s="119">
        <v>3294</v>
      </c>
      <c r="H6194" s="26">
        <v>0</v>
      </c>
      <c r="I6194" s="115">
        <f t="shared" si="289"/>
        <v>0</v>
      </c>
      <c r="J6194" s="117">
        <v>2021</v>
      </c>
      <c r="K6194" s="139">
        <f t="shared" si="290"/>
        <v>2360264</v>
      </c>
    </row>
    <row r="6195" spans="2:11">
      <c r="B6195" s="137" t="s">
        <v>4189</v>
      </c>
      <c r="C6195" s="43" t="s">
        <v>3512</v>
      </c>
      <c r="D6195" s="46">
        <v>360</v>
      </c>
      <c r="E6195" s="24">
        <v>14389.122222222222</v>
      </c>
      <c r="F6195" s="19">
        <f t="shared" si="288"/>
        <v>5180084</v>
      </c>
      <c r="G6195" s="119">
        <v>13176</v>
      </c>
      <c r="H6195" s="26">
        <v>391.13699149969642</v>
      </c>
      <c r="I6195" s="115">
        <f t="shared" si="289"/>
        <v>5153621</v>
      </c>
      <c r="J6195" s="117">
        <v>2021</v>
      </c>
      <c r="K6195" s="139">
        <f t="shared" si="290"/>
        <v>10333705</v>
      </c>
    </row>
    <row r="6196" spans="2:11">
      <c r="B6196" s="137" t="s">
        <v>8177</v>
      </c>
      <c r="C6196" s="43" t="s">
        <v>662</v>
      </c>
      <c r="D6196" s="46">
        <v>200</v>
      </c>
      <c r="E6196" s="24">
        <v>6982.28</v>
      </c>
      <c r="F6196" s="19">
        <f t="shared" si="288"/>
        <v>1396456</v>
      </c>
      <c r="G6196" s="119">
        <v>3620</v>
      </c>
      <c r="H6196" s="26">
        <v>884.15</v>
      </c>
      <c r="I6196" s="115">
        <f t="shared" si="289"/>
        <v>3200623</v>
      </c>
      <c r="J6196" s="117">
        <v>2021</v>
      </c>
      <c r="K6196" s="139">
        <f t="shared" si="290"/>
        <v>4597079</v>
      </c>
    </row>
    <row r="6197" spans="2:11">
      <c r="B6197" s="137" t="s">
        <v>8178</v>
      </c>
      <c r="C6197" s="43" t="s">
        <v>1699</v>
      </c>
      <c r="D6197" s="46">
        <v>200</v>
      </c>
      <c r="E6197" s="24">
        <v>6983.27</v>
      </c>
      <c r="F6197" s="19">
        <f t="shared" si="288"/>
        <v>1396654</v>
      </c>
      <c r="G6197" s="119">
        <v>3900</v>
      </c>
      <c r="H6197" s="26">
        <v>1225.3864102564103</v>
      </c>
      <c r="I6197" s="115">
        <f t="shared" si="289"/>
        <v>4779007</v>
      </c>
      <c r="J6197" s="117">
        <v>2021</v>
      </c>
      <c r="K6197" s="139">
        <f t="shared" si="290"/>
        <v>6175661</v>
      </c>
    </row>
    <row r="6198" spans="2:11">
      <c r="B6198" s="137" t="s">
        <v>8179</v>
      </c>
      <c r="C6198" s="43" t="s">
        <v>1699</v>
      </c>
      <c r="D6198" s="46">
        <v>370</v>
      </c>
      <c r="E6198" s="24">
        <v>8884.2810810810806</v>
      </c>
      <c r="F6198" s="19">
        <f t="shared" si="288"/>
        <v>3287184</v>
      </c>
      <c r="G6198" s="119">
        <v>6697</v>
      </c>
      <c r="H6198" s="26">
        <v>816.42481708227569</v>
      </c>
      <c r="I6198" s="115">
        <f t="shared" si="289"/>
        <v>5467597</v>
      </c>
      <c r="J6198" s="117">
        <v>2021</v>
      </c>
      <c r="K6198" s="139">
        <f t="shared" si="290"/>
        <v>8754781</v>
      </c>
    </row>
    <row r="6199" spans="2:11">
      <c r="B6199" s="137" t="s">
        <v>8180</v>
      </c>
      <c r="C6199" s="43" t="s">
        <v>2745</v>
      </c>
      <c r="D6199" s="46">
        <v>650</v>
      </c>
      <c r="E6199" s="24">
        <v>2758.9630769230771</v>
      </c>
      <c r="F6199" s="19">
        <f t="shared" si="288"/>
        <v>1793326</v>
      </c>
      <c r="G6199" s="119">
        <v>12675</v>
      </c>
      <c r="H6199" s="26">
        <v>516.34351084812624</v>
      </c>
      <c r="I6199" s="115">
        <f t="shared" si="289"/>
        <v>6544654</v>
      </c>
      <c r="J6199" s="117">
        <v>2021</v>
      </c>
      <c r="K6199" s="139">
        <f t="shared" si="290"/>
        <v>8337980</v>
      </c>
    </row>
    <row r="6200" spans="2:11">
      <c r="B6200" s="137" t="s">
        <v>8181</v>
      </c>
      <c r="C6200" s="43" t="s">
        <v>1699</v>
      </c>
      <c r="D6200" s="46">
        <v>200</v>
      </c>
      <c r="E6200" s="24">
        <v>6983.27</v>
      </c>
      <c r="F6200" s="19">
        <f t="shared" si="288"/>
        <v>1396654</v>
      </c>
      <c r="G6200" s="119">
        <v>5850</v>
      </c>
      <c r="H6200" s="26">
        <v>816.92427350427351</v>
      </c>
      <c r="I6200" s="115">
        <f t="shared" si="289"/>
        <v>4779007</v>
      </c>
      <c r="J6200" s="117">
        <v>2021</v>
      </c>
      <c r="K6200" s="139">
        <f t="shared" si="290"/>
        <v>6175661</v>
      </c>
    </row>
    <row r="6201" spans="2:11">
      <c r="B6201" s="137" t="s">
        <v>4190</v>
      </c>
      <c r="C6201" s="43" t="s">
        <v>3512</v>
      </c>
      <c r="D6201" s="46">
        <v>360</v>
      </c>
      <c r="E6201" s="24">
        <v>12104.911111111111</v>
      </c>
      <c r="F6201" s="19">
        <f t="shared" si="288"/>
        <v>4357768</v>
      </c>
      <c r="G6201" s="119">
        <v>3510</v>
      </c>
      <c r="H6201" s="26">
        <v>770.54301994302</v>
      </c>
      <c r="I6201" s="115">
        <f t="shared" si="289"/>
        <v>2704606</v>
      </c>
      <c r="J6201" s="117">
        <v>2021</v>
      </c>
      <c r="K6201" s="139">
        <f t="shared" si="290"/>
        <v>7062374</v>
      </c>
    </row>
    <row r="6202" spans="2:11">
      <c r="B6202" s="137" t="s">
        <v>4191</v>
      </c>
      <c r="C6202" s="43" t="s">
        <v>3512</v>
      </c>
      <c r="D6202" s="46">
        <v>230</v>
      </c>
      <c r="E6202" s="24">
        <v>17454.447826086958</v>
      </c>
      <c r="F6202" s="19">
        <f t="shared" si="288"/>
        <v>4014523.0000000005</v>
      </c>
      <c r="G6202" s="119">
        <v>2243</v>
      </c>
      <c r="H6202" s="26">
        <v>770.37137761925987</v>
      </c>
      <c r="I6202" s="115">
        <f t="shared" si="289"/>
        <v>1727943</v>
      </c>
      <c r="J6202" s="117">
        <v>2021</v>
      </c>
      <c r="K6202" s="139">
        <f t="shared" si="290"/>
        <v>5742466</v>
      </c>
    </row>
    <row r="6203" spans="2:11">
      <c r="B6203" s="137" t="s">
        <v>4192</v>
      </c>
      <c r="C6203" s="43" t="s">
        <v>3512</v>
      </c>
      <c r="D6203" s="46">
        <v>340</v>
      </c>
      <c r="E6203" s="24">
        <v>15709.694117647059</v>
      </c>
      <c r="F6203" s="19">
        <f t="shared" si="288"/>
        <v>5341296</v>
      </c>
      <c r="G6203" s="119">
        <v>12444</v>
      </c>
      <c r="H6203" s="26">
        <v>391.13701382192221</v>
      </c>
      <c r="I6203" s="115">
        <f t="shared" si="289"/>
        <v>4867309</v>
      </c>
      <c r="J6203" s="117">
        <v>2021</v>
      </c>
      <c r="K6203" s="139">
        <f t="shared" si="290"/>
        <v>10208605</v>
      </c>
    </row>
    <row r="6204" spans="2:11">
      <c r="B6204" s="137" t="s">
        <v>8182</v>
      </c>
      <c r="C6204" s="43" t="s">
        <v>474</v>
      </c>
      <c r="D6204" s="46">
        <v>100</v>
      </c>
      <c r="E6204" s="24">
        <v>15784.27</v>
      </c>
      <c r="F6204" s="19">
        <f t="shared" si="288"/>
        <v>1578427</v>
      </c>
      <c r="G6204" s="119">
        <v>3660</v>
      </c>
      <c r="H6204" s="26">
        <v>531.56748633879783</v>
      </c>
      <c r="I6204" s="115">
        <f t="shared" si="289"/>
        <v>1945537</v>
      </c>
      <c r="J6204" s="117">
        <v>2021</v>
      </c>
      <c r="K6204" s="139">
        <f t="shared" si="290"/>
        <v>3523964</v>
      </c>
    </row>
    <row r="6205" spans="2:11">
      <c r="B6205" s="137" t="s">
        <v>4193</v>
      </c>
      <c r="C6205" s="43" t="s">
        <v>3512</v>
      </c>
      <c r="D6205" s="46">
        <v>230</v>
      </c>
      <c r="E6205" s="24">
        <v>17454.447826086958</v>
      </c>
      <c r="F6205" s="19">
        <f t="shared" si="288"/>
        <v>4014523.0000000005</v>
      </c>
      <c r="G6205" s="119">
        <v>2243</v>
      </c>
      <c r="H6205" s="26">
        <v>770.37137761925987</v>
      </c>
      <c r="I6205" s="115">
        <f t="shared" si="289"/>
        <v>1727943</v>
      </c>
      <c r="J6205" s="117">
        <v>2021</v>
      </c>
      <c r="K6205" s="139">
        <f t="shared" si="290"/>
        <v>5742466</v>
      </c>
    </row>
    <row r="6206" spans="2:11">
      <c r="B6206" s="137" t="s">
        <v>8183</v>
      </c>
      <c r="C6206" s="43" t="s">
        <v>474</v>
      </c>
      <c r="D6206" s="46">
        <v>110</v>
      </c>
      <c r="E6206" s="24">
        <v>33673.727272727272</v>
      </c>
      <c r="F6206" s="19">
        <f t="shared" si="288"/>
        <v>3704110</v>
      </c>
      <c r="G6206" s="119">
        <v>6039</v>
      </c>
      <c r="H6206" s="26">
        <v>544.63768835899987</v>
      </c>
      <c r="I6206" s="115">
        <f t="shared" si="289"/>
        <v>3289067</v>
      </c>
      <c r="J6206" s="117">
        <v>2021</v>
      </c>
      <c r="K6206" s="139">
        <f t="shared" si="290"/>
        <v>6993177</v>
      </c>
    </row>
    <row r="6207" spans="2:11">
      <c r="B6207" s="137" t="s">
        <v>4194</v>
      </c>
      <c r="C6207" s="43" t="s">
        <v>3512</v>
      </c>
      <c r="D6207" s="46">
        <v>220</v>
      </c>
      <c r="E6207" s="24">
        <v>17817.645454545454</v>
      </c>
      <c r="F6207" s="19">
        <f t="shared" si="288"/>
        <v>3919882</v>
      </c>
      <c r="G6207" s="119">
        <v>18128</v>
      </c>
      <c r="H6207" s="26">
        <v>258.49310458958519</v>
      </c>
      <c r="I6207" s="115">
        <f t="shared" si="289"/>
        <v>4685963</v>
      </c>
      <c r="J6207" s="117">
        <v>2021</v>
      </c>
      <c r="K6207" s="139">
        <f t="shared" si="290"/>
        <v>8605845</v>
      </c>
    </row>
    <row r="6208" spans="2:11">
      <c r="B6208" s="137" t="s">
        <v>8184</v>
      </c>
      <c r="C6208" s="43" t="s">
        <v>2747</v>
      </c>
      <c r="D6208" s="46">
        <v>250</v>
      </c>
      <c r="E6208" s="24">
        <v>12191.843999999999</v>
      </c>
      <c r="F6208" s="19">
        <f t="shared" si="288"/>
        <v>3047961</v>
      </c>
      <c r="G6208" s="119">
        <v>15450</v>
      </c>
      <c r="H6208" s="26">
        <v>213.98213592233009</v>
      </c>
      <c r="I6208" s="115">
        <f t="shared" si="289"/>
        <v>3306024</v>
      </c>
      <c r="J6208" s="117">
        <v>2021</v>
      </c>
      <c r="K6208" s="139">
        <f t="shared" si="290"/>
        <v>6353985</v>
      </c>
    </row>
    <row r="6209" spans="2:11">
      <c r="B6209" s="137" t="s">
        <v>10158</v>
      </c>
      <c r="C6209" s="43" t="s">
        <v>473</v>
      </c>
      <c r="D6209" s="46">
        <v>90</v>
      </c>
      <c r="E6209" s="24">
        <v>16792.011111111111</v>
      </c>
      <c r="F6209" s="19">
        <f t="shared" si="288"/>
        <v>1511281</v>
      </c>
      <c r="G6209" s="119">
        <v>2916</v>
      </c>
      <c r="H6209" s="26">
        <v>2209.4626200274347</v>
      </c>
      <c r="I6209" s="115">
        <f t="shared" si="289"/>
        <v>6442793</v>
      </c>
      <c r="J6209" s="117">
        <v>2021</v>
      </c>
      <c r="K6209" s="139">
        <f t="shared" si="290"/>
        <v>7954074</v>
      </c>
    </row>
    <row r="6210" spans="2:11">
      <c r="B6210" s="137" t="s">
        <v>10159</v>
      </c>
      <c r="C6210" s="43" t="s">
        <v>473</v>
      </c>
      <c r="D6210" s="46">
        <v>90</v>
      </c>
      <c r="E6210" s="24">
        <v>5589.6555555555551</v>
      </c>
      <c r="F6210" s="19">
        <f t="shared" si="288"/>
        <v>503068.99999999994</v>
      </c>
      <c r="G6210" s="119">
        <v>2916</v>
      </c>
      <c r="H6210" s="26">
        <v>1008.1642661179699</v>
      </c>
      <c r="I6210" s="115">
        <f t="shared" si="289"/>
        <v>2939807</v>
      </c>
      <c r="J6210" s="117">
        <v>2021</v>
      </c>
      <c r="K6210" s="139">
        <f t="shared" si="290"/>
        <v>3442876</v>
      </c>
    </row>
    <row r="6211" spans="2:11">
      <c r="B6211" s="137" t="s">
        <v>4195</v>
      </c>
      <c r="C6211" s="43" t="s">
        <v>3512</v>
      </c>
      <c r="D6211" s="46">
        <v>460</v>
      </c>
      <c r="E6211" s="24">
        <v>7977.3543478260872</v>
      </c>
      <c r="F6211" s="19">
        <f t="shared" si="288"/>
        <v>3669583</v>
      </c>
      <c r="G6211" s="119">
        <v>18952</v>
      </c>
      <c r="H6211" s="26">
        <v>258.49308780075984</v>
      </c>
      <c r="I6211" s="115">
        <f t="shared" si="289"/>
        <v>4898961</v>
      </c>
      <c r="J6211" s="117">
        <v>2021</v>
      </c>
      <c r="K6211" s="139">
        <f t="shared" si="290"/>
        <v>8568544</v>
      </c>
    </row>
    <row r="6212" spans="2:11">
      <c r="B6212" s="137" t="s">
        <v>8185</v>
      </c>
      <c r="C6212" s="43" t="s">
        <v>487</v>
      </c>
      <c r="D6212" s="46">
        <v>130</v>
      </c>
      <c r="E6212" s="24">
        <v>46905.484615384616</v>
      </c>
      <c r="F6212" s="19">
        <f t="shared" si="288"/>
        <v>6097713</v>
      </c>
      <c r="G6212" s="119">
        <v>4212</v>
      </c>
      <c r="H6212" s="26">
        <v>383.06932573599238</v>
      </c>
      <c r="I6212" s="115">
        <f t="shared" si="289"/>
        <v>1613488</v>
      </c>
      <c r="J6212" s="117">
        <v>2021</v>
      </c>
      <c r="K6212" s="139">
        <f t="shared" si="290"/>
        <v>7711201</v>
      </c>
    </row>
    <row r="6213" spans="2:11">
      <c r="B6213" s="137" t="s">
        <v>8186</v>
      </c>
      <c r="C6213" s="43" t="s">
        <v>473</v>
      </c>
      <c r="D6213" s="46">
        <v>100</v>
      </c>
      <c r="E6213" s="24">
        <v>14204.51</v>
      </c>
      <c r="F6213" s="19">
        <f t="shared" si="288"/>
        <v>1420451</v>
      </c>
      <c r="G6213" s="119">
        <v>4320</v>
      </c>
      <c r="H6213" s="26">
        <v>1325.9342592592593</v>
      </c>
      <c r="I6213" s="115">
        <f t="shared" si="289"/>
        <v>5728036</v>
      </c>
      <c r="J6213" s="117">
        <v>2021</v>
      </c>
      <c r="K6213" s="139">
        <f t="shared" si="290"/>
        <v>7148487</v>
      </c>
    </row>
    <row r="6214" spans="2:11">
      <c r="B6214" s="137" t="s">
        <v>8187</v>
      </c>
      <c r="C6214" s="43" t="s">
        <v>481</v>
      </c>
      <c r="D6214" s="46">
        <v>150</v>
      </c>
      <c r="E6214" s="24">
        <v>14622.393333333333</v>
      </c>
      <c r="F6214" s="19">
        <f t="shared" si="288"/>
        <v>2193359</v>
      </c>
      <c r="G6214" s="119">
        <v>10980</v>
      </c>
      <c r="H6214" s="26">
        <v>551.47413479052818</v>
      </c>
      <c r="I6214" s="115">
        <f t="shared" si="289"/>
        <v>6055185.9999999991</v>
      </c>
      <c r="J6214" s="117">
        <v>2021</v>
      </c>
      <c r="K6214" s="139">
        <f t="shared" si="290"/>
        <v>8248545</v>
      </c>
    </row>
    <row r="6215" spans="2:11">
      <c r="B6215" s="137" t="s">
        <v>8188</v>
      </c>
      <c r="C6215" s="43" t="s">
        <v>474</v>
      </c>
      <c r="D6215" s="46">
        <v>110</v>
      </c>
      <c r="E6215" s="24">
        <v>18643.963636363635</v>
      </c>
      <c r="F6215" s="19">
        <f t="shared" si="288"/>
        <v>2050835.9999999998</v>
      </c>
      <c r="G6215" s="119">
        <v>8052</v>
      </c>
      <c r="H6215" s="26">
        <v>354.88400397416791</v>
      </c>
      <c r="I6215" s="115">
        <f t="shared" si="289"/>
        <v>2857526</v>
      </c>
      <c r="J6215" s="117">
        <v>2021</v>
      </c>
      <c r="K6215" s="139">
        <f t="shared" si="290"/>
        <v>4908362</v>
      </c>
    </row>
    <row r="6216" spans="2:11">
      <c r="B6216" s="137" t="s">
        <v>8189</v>
      </c>
      <c r="C6216" s="43" t="s">
        <v>481</v>
      </c>
      <c r="D6216" s="46">
        <v>240</v>
      </c>
      <c r="E6216" s="24">
        <v>15360.245833333332</v>
      </c>
      <c r="F6216" s="19">
        <f t="shared" si="288"/>
        <v>3686459</v>
      </c>
      <c r="G6216" s="119">
        <v>17568</v>
      </c>
      <c r="H6216" s="26">
        <v>583.07137978142077</v>
      </c>
      <c r="I6216" s="115">
        <f t="shared" si="289"/>
        <v>10243398</v>
      </c>
      <c r="J6216" s="117">
        <v>2021</v>
      </c>
      <c r="K6216" s="139">
        <f t="shared" si="290"/>
        <v>13929857</v>
      </c>
    </row>
    <row r="6217" spans="2:11">
      <c r="B6217" s="137" t="s">
        <v>8190</v>
      </c>
      <c r="C6217" s="43" t="s">
        <v>475</v>
      </c>
      <c r="D6217" s="46">
        <v>110</v>
      </c>
      <c r="E6217" s="24">
        <v>61253.281818181815</v>
      </c>
      <c r="F6217" s="19">
        <f t="shared" si="288"/>
        <v>6737861</v>
      </c>
      <c r="G6217" s="119">
        <v>8052</v>
      </c>
      <c r="H6217" s="26">
        <v>493.21336313959267</v>
      </c>
      <c r="I6217" s="115">
        <f t="shared" si="289"/>
        <v>3971354</v>
      </c>
      <c r="J6217" s="117">
        <v>2021</v>
      </c>
      <c r="K6217" s="139">
        <f t="shared" si="290"/>
        <v>10709215</v>
      </c>
    </row>
    <row r="6218" spans="2:11">
      <c r="B6218" s="137" t="s">
        <v>8191</v>
      </c>
      <c r="C6218" s="43" t="s">
        <v>2748</v>
      </c>
      <c r="D6218" s="46">
        <v>120</v>
      </c>
      <c r="E6218" s="24">
        <v>58353.508333333331</v>
      </c>
      <c r="F6218" s="19">
        <f t="shared" si="288"/>
        <v>7002421</v>
      </c>
      <c r="G6218" s="119">
        <v>4392</v>
      </c>
      <c r="H6218" s="26">
        <v>1307.2110655737704</v>
      </c>
      <c r="I6218" s="115">
        <f t="shared" si="289"/>
        <v>5741270.9999999991</v>
      </c>
      <c r="J6218" s="117">
        <v>2021</v>
      </c>
      <c r="K6218" s="139">
        <f t="shared" si="290"/>
        <v>12743692</v>
      </c>
    </row>
    <row r="6219" spans="2:11">
      <c r="B6219" s="137" t="s">
        <v>4196</v>
      </c>
      <c r="C6219" s="43" t="s">
        <v>3512</v>
      </c>
      <c r="D6219" s="46">
        <v>220</v>
      </c>
      <c r="E6219" s="24">
        <v>9810.1090909090908</v>
      </c>
      <c r="F6219" s="19">
        <f t="shared" si="288"/>
        <v>2158224</v>
      </c>
      <c r="G6219" s="119">
        <v>8052</v>
      </c>
      <c r="H6219" s="26">
        <v>391.13698460009937</v>
      </c>
      <c r="I6219" s="115">
        <f t="shared" si="289"/>
        <v>3149435</v>
      </c>
      <c r="J6219" s="117">
        <v>2021</v>
      </c>
      <c r="K6219" s="139">
        <f t="shared" si="290"/>
        <v>5307659</v>
      </c>
    </row>
    <row r="6220" spans="2:11">
      <c r="B6220" s="137" t="s">
        <v>8192</v>
      </c>
      <c r="C6220" s="43" t="s">
        <v>481</v>
      </c>
      <c r="D6220" s="46">
        <v>40</v>
      </c>
      <c r="E6220" s="24">
        <v>4822.125</v>
      </c>
      <c r="F6220" s="19">
        <f t="shared" ref="F6220:F6283" si="291">IFERROR(D6220*E6220,0)</f>
        <v>192885</v>
      </c>
      <c r="G6220" s="119">
        <v>1776</v>
      </c>
      <c r="H6220" s="26">
        <v>903.22072072072069</v>
      </c>
      <c r="I6220" s="115">
        <f t="shared" ref="I6220:I6283" si="292">IFERROR(G6220*H6220,"")</f>
        <v>1604120</v>
      </c>
      <c r="J6220" s="117">
        <v>2021</v>
      </c>
      <c r="K6220" s="139">
        <f t="shared" ref="K6220:K6283" si="293">IFERROR(ROUND((F6220+I6220),0),0)</f>
        <v>1797005</v>
      </c>
    </row>
    <row r="6221" spans="2:11">
      <c r="B6221" s="137" t="s">
        <v>8193</v>
      </c>
      <c r="C6221" s="43" t="s">
        <v>481</v>
      </c>
      <c r="D6221" s="46">
        <v>210</v>
      </c>
      <c r="E6221" s="24">
        <v>18271.404761904763</v>
      </c>
      <c r="F6221" s="19">
        <f t="shared" si="291"/>
        <v>3836995.0000000005</v>
      </c>
      <c r="G6221" s="119">
        <v>3801</v>
      </c>
      <c r="H6221" s="26">
        <v>868.6777163904236</v>
      </c>
      <c r="I6221" s="115">
        <f t="shared" si="292"/>
        <v>3301844</v>
      </c>
      <c r="J6221" s="117">
        <v>2021</v>
      </c>
      <c r="K6221" s="139">
        <f t="shared" si="293"/>
        <v>7138839</v>
      </c>
    </row>
    <row r="6222" spans="2:11">
      <c r="B6222" s="137" t="s">
        <v>8194</v>
      </c>
      <c r="C6222" s="43" t="s">
        <v>489</v>
      </c>
      <c r="D6222" s="46">
        <v>200</v>
      </c>
      <c r="E6222" s="24">
        <v>19590.775000000001</v>
      </c>
      <c r="F6222" s="19">
        <f t="shared" si="291"/>
        <v>3918155.0000000005</v>
      </c>
      <c r="G6222" s="119">
        <v>7240</v>
      </c>
      <c r="H6222" s="26">
        <v>939.37127071823204</v>
      </c>
      <c r="I6222" s="115">
        <f t="shared" si="292"/>
        <v>6801048</v>
      </c>
      <c r="J6222" s="117">
        <v>2021</v>
      </c>
      <c r="K6222" s="139">
        <f t="shared" si="293"/>
        <v>10719203</v>
      </c>
    </row>
    <row r="6223" spans="2:11">
      <c r="B6223" s="137" t="s">
        <v>8195</v>
      </c>
      <c r="C6223" s="43" t="s">
        <v>481</v>
      </c>
      <c r="D6223" s="46">
        <v>220</v>
      </c>
      <c r="E6223" s="24">
        <v>20024.081818181818</v>
      </c>
      <c r="F6223" s="19">
        <f t="shared" si="291"/>
        <v>4405298</v>
      </c>
      <c r="G6223" s="119">
        <v>16104</v>
      </c>
      <c r="H6223" s="26">
        <v>213.02968206656732</v>
      </c>
      <c r="I6223" s="115">
        <f t="shared" si="292"/>
        <v>3430630</v>
      </c>
      <c r="J6223" s="117">
        <v>2021</v>
      </c>
      <c r="K6223" s="139">
        <f t="shared" si="293"/>
        <v>7835928</v>
      </c>
    </row>
    <row r="6224" spans="2:11">
      <c r="B6224" s="137" t="s">
        <v>4197</v>
      </c>
      <c r="C6224" s="43" t="s">
        <v>3512</v>
      </c>
      <c r="D6224" s="46">
        <v>170</v>
      </c>
      <c r="E6224" s="24">
        <v>19620.217647058824</v>
      </c>
      <c r="F6224" s="19">
        <f t="shared" si="291"/>
        <v>3335437</v>
      </c>
      <c r="G6224" s="119">
        <v>12444</v>
      </c>
      <c r="H6224" s="26">
        <v>391.13701382192221</v>
      </c>
      <c r="I6224" s="115">
        <f t="shared" si="292"/>
        <v>4867309</v>
      </c>
      <c r="J6224" s="117">
        <v>2021</v>
      </c>
      <c r="K6224" s="139">
        <f t="shared" si="293"/>
        <v>8202746</v>
      </c>
    </row>
    <row r="6225" spans="2:11">
      <c r="B6225" s="137" t="s">
        <v>8196</v>
      </c>
      <c r="C6225" s="43" t="s">
        <v>491</v>
      </c>
      <c r="D6225" s="46">
        <v>110</v>
      </c>
      <c r="E6225" s="24">
        <v>11887.727272727272</v>
      </c>
      <c r="F6225" s="19">
        <f t="shared" si="291"/>
        <v>1307650</v>
      </c>
      <c r="G6225" s="119">
        <v>2986.5</v>
      </c>
      <c r="H6225" s="26">
        <v>0</v>
      </c>
      <c r="I6225" s="115">
        <f t="shared" si="292"/>
        <v>0</v>
      </c>
      <c r="J6225" s="117">
        <v>2021</v>
      </c>
      <c r="K6225" s="139">
        <f t="shared" si="293"/>
        <v>1307650</v>
      </c>
    </row>
    <row r="6226" spans="2:11">
      <c r="B6226" s="137" t="s">
        <v>8197</v>
      </c>
      <c r="C6226" s="43" t="s">
        <v>441</v>
      </c>
      <c r="D6226" s="46">
        <v>60</v>
      </c>
      <c r="E6226" s="24">
        <v>15648.366666666667</v>
      </c>
      <c r="F6226" s="19">
        <f t="shared" si="291"/>
        <v>938902</v>
      </c>
      <c r="G6226" s="119">
        <v>1629</v>
      </c>
      <c r="H6226" s="26">
        <v>0</v>
      </c>
      <c r="I6226" s="115">
        <f t="shared" si="292"/>
        <v>0</v>
      </c>
      <c r="J6226" s="117">
        <v>2021</v>
      </c>
      <c r="K6226" s="139">
        <f t="shared" si="293"/>
        <v>938902</v>
      </c>
    </row>
    <row r="6227" spans="2:11">
      <c r="B6227" s="137" t="s">
        <v>8198</v>
      </c>
      <c r="C6227" s="43" t="s">
        <v>479</v>
      </c>
      <c r="D6227" s="46">
        <v>180</v>
      </c>
      <c r="E6227" s="24">
        <v>61071.238888888889</v>
      </c>
      <c r="F6227" s="19">
        <f t="shared" si="291"/>
        <v>10992823</v>
      </c>
      <c r="G6227" s="119">
        <v>4887</v>
      </c>
      <c r="H6227" s="26">
        <v>0</v>
      </c>
      <c r="I6227" s="115">
        <f t="shared" si="292"/>
        <v>0</v>
      </c>
      <c r="J6227" s="117">
        <v>2021</v>
      </c>
      <c r="K6227" s="139">
        <f t="shared" si="293"/>
        <v>10992823</v>
      </c>
    </row>
    <row r="6228" spans="2:11">
      <c r="B6228" s="137" t="s">
        <v>8199</v>
      </c>
      <c r="C6228" s="43" t="s">
        <v>480</v>
      </c>
      <c r="D6228" s="46">
        <v>190</v>
      </c>
      <c r="E6228" s="24">
        <v>39053.34210526316</v>
      </c>
      <c r="F6228" s="19">
        <f t="shared" si="291"/>
        <v>7420135</v>
      </c>
      <c r="G6228" s="119">
        <v>10431</v>
      </c>
      <c r="H6228" s="26">
        <v>0</v>
      </c>
      <c r="I6228" s="115">
        <f t="shared" si="292"/>
        <v>0</v>
      </c>
      <c r="J6228" s="117">
        <v>2021</v>
      </c>
      <c r="K6228" s="139">
        <f t="shared" si="293"/>
        <v>7420135</v>
      </c>
    </row>
    <row r="6229" spans="2:11">
      <c r="B6229" s="137" t="s">
        <v>8200</v>
      </c>
      <c r="C6229" s="43" t="s">
        <v>491</v>
      </c>
      <c r="D6229" s="46">
        <v>110</v>
      </c>
      <c r="E6229" s="24">
        <v>7429.1090909090908</v>
      </c>
      <c r="F6229" s="19">
        <f t="shared" si="291"/>
        <v>817202</v>
      </c>
      <c r="G6229" s="119">
        <v>2986.5</v>
      </c>
      <c r="H6229" s="26">
        <v>0</v>
      </c>
      <c r="I6229" s="115">
        <f t="shared" si="292"/>
        <v>0</v>
      </c>
      <c r="J6229" s="117">
        <v>2021</v>
      </c>
      <c r="K6229" s="139">
        <f t="shared" si="293"/>
        <v>817202</v>
      </c>
    </row>
    <row r="6230" spans="2:11">
      <c r="B6230" s="137" t="s">
        <v>8201</v>
      </c>
      <c r="C6230" s="43" t="s">
        <v>2407</v>
      </c>
      <c r="D6230" s="46">
        <v>310</v>
      </c>
      <c r="E6230" s="24">
        <v>89318.490322580648</v>
      </c>
      <c r="F6230" s="19">
        <f t="shared" si="291"/>
        <v>27688732</v>
      </c>
      <c r="G6230" s="119">
        <v>11346</v>
      </c>
      <c r="H6230" s="26">
        <v>872.91098184382156</v>
      </c>
      <c r="I6230" s="115">
        <f t="shared" si="292"/>
        <v>9904048</v>
      </c>
      <c r="J6230" s="117">
        <v>2021</v>
      </c>
      <c r="K6230" s="139">
        <f t="shared" si="293"/>
        <v>37592780</v>
      </c>
    </row>
    <row r="6231" spans="2:11">
      <c r="B6231" s="137" t="s">
        <v>4198</v>
      </c>
      <c r="C6231" s="43" t="s">
        <v>3512</v>
      </c>
      <c r="D6231" s="46">
        <v>110</v>
      </c>
      <c r="E6231" s="24">
        <v>9810.1090909090908</v>
      </c>
      <c r="F6231" s="19">
        <f t="shared" si="291"/>
        <v>1079112</v>
      </c>
      <c r="G6231" s="119">
        <v>4026</v>
      </c>
      <c r="H6231" s="26">
        <v>391.1371087928465</v>
      </c>
      <c r="I6231" s="115">
        <f t="shared" si="292"/>
        <v>1574718</v>
      </c>
      <c r="J6231" s="117">
        <v>2021</v>
      </c>
      <c r="K6231" s="139">
        <f t="shared" si="293"/>
        <v>2653830</v>
      </c>
    </row>
    <row r="6232" spans="2:11">
      <c r="B6232" s="137" t="s">
        <v>8202</v>
      </c>
      <c r="C6232" s="43" t="s">
        <v>514</v>
      </c>
      <c r="D6232" s="46">
        <v>140</v>
      </c>
      <c r="E6232" s="24">
        <v>22202.092857142856</v>
      </c>
      <c r="F6232" s="19">
        <f t="shared" si="291"/>
        <v>3108293</v>
      </c>
      <c r="G6232" s="119">
        <v>5124</v>
      </c>
      <c r="H6232" s="26">
        <v>0</v>
      </c>
      <c r="I6232" s="115">
        <f t="shared" si="292"/>
        <v>0</v>
      </c>
      <c r="J6232" s="117">
        <v>2021</v>
      </c>
      <c r="K6232" s="139">
        <f t="shared" si="293"/>
        <v>3108293</v>
      </c>
    </row>
    <row r="6233" spans="2:11">
      <c r="B6233" s="137" t="s">
        <v>8203</v>
      </c>
      <c r="C6233" s="43" t="s">
        <v>580</v>
      </c>
      <c r="D6233" s="46">
        <v>190</v>
      </c>
      <c r="E6233" s="24">
        <v>6952.8368421052628</v>
      </c>
      <c r="F6233" s="19">
        <f t="shared" si="291"/>
        <v>1321039</v>
      </c>
      <c r="G6233" s="119">
        <v>2052</v>
      </c>
      <c r="H6233" s="26">
        <v>0</v>
      </c>
      <c r="I6233" s="115">
        <f t="shared" si="292"/>
        <v>0</v>
      </c>
      <c r="J6233" s="117">
        <v>2021</v>
      </c>
      <c r="K6233" s="139">
        <f t="shared" si="293"/>
        <v>1321039</v>
      </c>
    </row>
    <row r="6234" spans="2:11">
      <c r="B6234" s="137" t="s">
        <v>8204</v>
      </c>
      <c r="C6234" s="43" t="s">
        <v>514</v>
      </c>
      <c r="D6234" s="46">
        <v>60</v>
      </c>
      <c r="E6234" s="24">
        <v>12488.116666666667</v>
      </c>
      <c r="F6234" s="19">
        <f t="shared" si="291"/>
        <v>749287</v>
      </c>
      <c r="G6234" s="119">
        <v>1944</v>
      </c>
      <c r="H6234" s="26">
        <v>0</v>
      </c>
      <c r="I6234" s="115">
        <f t="shared" si="292"/>
        <v>0</v>
      </c>
      <c r="J6234" s="117">
        <v>2021</v>
      </c>
      <c r="K6234" s="139">
        <f t="shared" si="293"/>
        <v>749287</v>
      </c>
    </row>
    <row r="6235" spans="2:11">
      <c r="B6235" s="137" t="s">
        <v>8205</v>
      </c>
      <c r="C6235" s="43" t="s">
        <v>580</v>
      </c>
      <c r="D6235" s="46">
        <v>130</v>
      </c>
      <c r="E6235" s="24">
        <v>3629.853846153846</v>
      </c>
      <c r="F6235" s="19">
        <f t="shared" si="291"/>
        <v>471881</v>
      </c>
      <c r="G6235" s="119">
        <v>4212</v>
      </c>
      <c r="H6235" s="26">
        <v>0</v>
      </c>
      <c r="I6235" s="115">
        <f t="shared" si="292"/>
        <v>0</v>
      </c>
      <c r="J6235" s="117">
        <v>2021</v>
      </c>
      <c r="K6235" s="139">
        <f t="shared" si="293"/>
        <v>471881</v>
      </c>
    </row>
    <row r="6236" spans="2:11">
      <c r="B6236" s="137" t="s">
        <v>8206</v>
      </c>
      <c r="C6236" s="43" t="s">
        <v>581</v>
      </c>
      <c r="D6236" s="46">
        <v>260</v>
      </c>
      <c r="E6236" s="24">
        <v>14221.1</v>
      </c>
      <c r="F6236" s="19">
        <f t="shared" si="291"/>
        <v>3697486</v>
      </c>
      <c r="G6236" s="119">
        <v>5616</v>
      </c>
      <c r="H6236" s="26">
        <v>0</v>
      </c>
      <c r="I6236" s="115">
        <f t="shared" si="292"/>
        <v>0</v>
      </c>
      <c r="J6236" s="117">
        <v>2021</v>
      </c>
      <c r="K6236" s="139">
        <f t="shared" si="293"/>
        <v>3697486</v>
      </c>
    </row>
    <row r="6237" spans="2:11">
      <c r="B6237" s="137" t="s">
        <v>8207</v>
      </c>
      <c r="C6237" s="43" t="s">
        <v>489</v>
      </c>
      <c r="D6237" s="46">
        <v>120</v>
      </c>
      <c r="E6237" s="24">
        <v>11656.716666666667</v>
      </c>
      <c r="F6237" s="19">
        <f t="shared" si="291"/>
        <v>1398806</v>
      </c>
      <c r="G6237" s="119">
        <v>2592</v>
      </c>
      <c r="H6237" s="26">
        <v>0</v>
      </c>
      <c r="I6237" s="115">
        <f t="shared" si="292"/>
        <v>0</v>
      </c>
      <c r="J6237" s="117">
        <v>2021</v>
      </c>
      <c r="K6237" s="139">
        <f t="shared" si="293"/>
        <v>1398806</v>
      </c>
    </row>
    <row r="6238" spans="2:11">
      <c r="B6238" s="137" t="s">
        <v>8208</v>
      </c>
      <c r="C6238" s="43" t="s">
        <v>3512</v>
      </c>
      <c r="D6238" s="46">
        <v>220</v>
      </c>
      <c r="E6238" s="24">
        <v>13071.377272727274</v>
      </c>
      <c r="F6238" s="19">
        <f t="shared" si="291"/>
        <v>2875703</v>
      </c>
      <c r="G6238" s="119">
        <v>16104</v>
      </c>
      <c r="H6238" s="26">
        <v>0</v>
      </c>
      <c r="I6238" s="115">
        <f t="shared" si="292"/>
        <v>0</v>
      </c>
      <c r="J6238" s="117">
        <v>2021</v>
      </c>
      <c r="K6238" s="139">
        <f t="shared" si="293"/>
        <v>2875703</v>
      </c>
    </row>
    <row r="6239" spans="2:11">
      <c r="B6239" s="137" t="s">
        <v>8209</v>
      </c>
      <c r="C6239" s="43" t="s">
        <v>489</v>
      </c>
      <c r="D6239" s="46">
        <v>40</v>
      </c>
      <c r="E6239" s="24">
        <v>22339.525000000001</v>
      </c>
      <c r="F6239" s="19">
        <f t="shared" si="291"/>
        <v>893581</v>
      </c>
      <c r="G6239" s="119">
        <v>864</v>
      </c>
      <c r="H6239" s="26">
        <v>0</v>
      </c>
      <c r="I6239" s="115">
        <f t="shared" si="292"/>
        <v>0</v>
      </c>
      <c r="J6239" s="117">
        <v>2021</v>
      </c>
      <c r="K6239" s="139">
        <f t="shared" si="293"/>
        <v>893581</v>
      </c>
    </row>
    <row r="6240" spans="2:11">
      <c r="B6240" s="137" t="s">
        <v>4199</v>
      </c>
      <c r="C6240" s="43" t="s">
        <v>3512</v>
      </c>
      <c r="D6240" s="46">
        <v>100</v>
      </c>
      <c r="E6240" s="24">
        <v>9810.11</v>
      </c>
      <c r="F6240" s="19">
        <f t="shared" si="291"/>
        <v>981011</v>
      </c>
      <c r="G6240" s="119">
        <v>3660</v>
      </c>
      <c r="H6240" s="26">
        <v>391.13688524590162</v>
      </c>
      <c r="I6240" s="115">
        <f t="shared" si="292"/>
        <v>1431561</v>
      </c>
      <c r="J6240" s="117">
        <v>2021</v>
      </c>
      <c r="K6240" s="139">
        <f t="shared" si="293"/>
        <v>2412572</v>
      </c>
    </row>
    <row r="6241" spans="2:11">
      <c r="B6241" s="137" t="s">
        <v>8210</v>
      </c>
      <c r="C6241" s="43" t="s">
        <v>489</v>
      </c>
      <c r="D6241" s="46">
        <v>120</v>
      </c>
      <c r="E6241" s="24">
        <v>11656.716666666667</v>
      </c>
      <c r="F6241" s="19">
        <f t="shared" si="291"/>
        <v>1398806</v>
      </c>
      <c r="G6241" s="119">
        <v>3888</v>
      </c>
      <c r="H6241" s="26">
        <v>0</v>
      </c>
      <c r="I6241" s="115">
        <f t="shared" si="292"/>
        <v>0</v>
      </c>
      <c r="J6241" s="117">
        <v>2021</v>
      </c>
      <c r="K6241" s="139">
        <f t="shared" si="293"/>
        <v>1398806</v>
      </c>
    </row>
    <row r="6242" spans="2:11">
      <c r="B6242" s="137" t="s">
        <v>8211</v>
      </c>
      <c r="C6242" s="43" t="s">
        <v>489</v>
      </c>
      <c r="D6242" s="46">
        <v>70</v>
      </c>
      <c r="E6242" s="24">
        <v>57194.028571428571</v>
      </c>
      <c r="F6242" s="19">
        <f t="shared" si="291"/>
        <v>4003582</v>
      </c>
      <c r="G6242" s="119">
        <v>3843</v>
      </c>
      <c r="H6242" s="26">
        <v>0</v>
      </c>
      <c r="I6242" s="115">
        <f t="shared" si="292"/>
        <v>0</v>
      </c>
      <c r="J6242" s="117">
        <v>2021</v>
      </c>
      <c r="K6242" s="139">
        <f t="shared" si="293"/>
        <v>4003582</v>
      </c>
    </row>
    <row r="6243" spans="2:11">
      <c r="B6243" s="137" t="s">
        <v>8212</v>
      </c>
      <c r="C6243" s="43" t="s">
        <v>527</v>
      </c>
      <c r="D6243" s="46">
        <v>100</v>
      </c>
      <c r="E6243" s="24">
        <v>5322.24</v>
      </c>
      <c r="F6243" s="19">
        <f t="shared" si="291"/>
        <v>532224</v>
      </c>
      <c r="G6243" s="119">
        <v>975</v>
      </c>
      <c r="H6243" s="26">
        <v>0</v>
      </c>
      <c r="I6243" s="115">
        <f t="shared" si="292"/>
        <v>0</v>
      </c>
      <c r="J6243" s="117">
        <v>2021</v>
      </c>
      <c r="K6243" s="139">
        <f t="shared" si="293"/>
        <v>532224</v>
      </c>
    </row>
    <row r="6244" spans="2:11">
      <c r="B6244" s="137" t="s">
        <v>8213</v>
      </c>
      <c r="C6244" s="43" t="s">
        <v>514</v>
      </c>
      <c r="D6244" s="46">
        <v>160</v>
      </c>
      <c r="E6244" s="24">
        <v>3059.59375</v>
      </c>
      <c r="F6244" s="19">
        <f t="shared" si="291"/>
        <v>489535</v>
      </c>
      <c r="G6244" s="119">
        <v>3456</v>
      </c>
      <c r="H6244" s="26">
        <v>0</v>
      </c>
      <c r="I6244" s="115">
        <f t="shared" si="292"/>
        <v>0</v>
      </c>
      <c r="J6244" s="117">
        <v>2021</v>
      </c>
      <c r="K6244" s="139">
        <f t="shared" si="293"/>
        <v>489535</v>
      </c>
    </row>
    <row r="6245" spans="2:11">
      <c r="B6245" s="137" t="s">
        <v>8214</v>
      </c>
      <c r="C6245" s="43" t="s">
        <v>514</v>
      </c>
      <c r="D6245" s="46">
        <v>130</v>
      </c>
      <c r="E6245" s="24">
        <v>7726.2461538461539</v>
      </c>
      <c r="F6245" s="19">
        <f t="shared" si="291"/>
        <v>1004412</v>
      </c>
      <c r="G6245" s="119">
        <v>2808</v>
      </c>
      <c r="H6245" s="26">
        <v>0</v>
      </c>
      <c r="I6245" s="115">
        <f t="shared" si="292"/>
        <v>0</v>
      </c>
      <c r="J6245" s="117">
        <v>2021</v>
      </c>
      <c r="K6245" s="139">
        <f t="shared" si="293"/>
        <v>1004412</v>
      </c>
    </row>
    <row r="6246" spans="2:11">
      <c r="B6246" s="137" t="s">
        <v>8215</v>
      </c>
      <c r="C6246" s="43" t="s">
        <v>527</v>
      </c>
      <c r="D6246" s="46">
        <v>100</v>
      </c>
      <c r="E6246" s="24">
        <v>12173.55</v>
      </c>
      <c r="F6246" s="19">
        <f t="shared" si="291"/>
        <v>1217355</v>
      </c>
      <c r="G6246" s="119">
        <v>975</v>
      </c>
      <c r="H6246" s="26">
        <v>0</v>
      </c>
      <c r="I6246" s="115">
        <f t="shared" si="292"/>
        <v>0</v>
      </c>
      <c r="J6246" s="117">
        <v>2021</v>
      </c>
      <c r="K6246" s="139">
        <f t="shared" si="293"/>
        <v>1217355</v>
      </c>
    </row>
    <row r="6247" spans="2:11">
      <c r="B6247" s="137" t="s">
        <v>8216</v>
      </c>
      <c r="C6247" s="43" t="s">
        <v>527</v>
      </c>
      <c r="D6247" s="46">
        <v>120</v>
      </c>
      <c r="E6247" s="24">
        <v>7826.8833333333332</v>
      </c>
      <c r="F6247" s="19">
        <f t="shared" si="291"/>
        <v>939226</v>
      </c>
      <c r="G6247" s="119">
        <v>1170</v>
      </c>
      <c r="H6247" s="26">
        <v>0</v>
      </c>
      <c r="I6247" s="115">
        <f t="shared" si="292"/>
        <v>0</v>
      </c>
      <c r="J6247" s="117">
        <v>2021</v>
      </c>
      <c r="K6247" s="139">
        <f t="shared" si="293"/>
        <v>939226</v>
      </c>
    </row>
    <row r="6248" spans="2:11">
      <c r="B6248" s="137" t="s">
        <v>8217</v>
      </c>
      <c r="C6248" s="43" t="s">
        <v>514</v>
      </c>
      <c r="D6248" s="46">
        <v>160</v>
      </c>
      <c r="E6248" s="24">
        <v>3059.59375</v>
      </c>
      <c r="F6248" s="19">
        <f t="shared" si="291"/>
        <v>489535</v>
      </c>
      <c r="G6248" s="119">
        <v>3456</v>
      </c>
      <c r="H6248" s="26">
        <v>0</v>
      </c>
      <c r="I6248" s="115">
        <f t="shared" si="292"/>
        <v>0</v>
      </c>
      <c r="J6248" s="117">
        <v>2021</v>
      </c>
      <c r="K6248" s="139">
        <f t="shared" si="293"/>
        <v>489535</v>
      </c>
    </row>
    <row r="6249" spans="2:11">
      <c r="B6249" s="137" t="s">
        <v>8218</v>
      </c>
      <c r="C6249" s="43" t="s">
        <v>514</v>
      </c>
      <c r="D6249" s="46">
        <v>150</v>
      </c>
      <c r="E6249" s="24">
        <v>8539.8866666666672</v>
      </c>
      <c r="F6249" s="19">
        <f t="shared" si="291"/>
        <v>1280983</v>
      </c>
      <c r="G6249" s="119">
        <v>3240</v>
      </c>
      <c r="H6249" s="26">
        <v>0</v>
      </c>
      <c r="I6249" s="115">
        <f t="shared" si="292"/>
        <v>0</v>
      </c>
      <c r="J6249" s="117">
        <v>2021</v>
      </c>
      <c r="K6249" s="139">
        <f t="shared" si="293"/>
        <v>1280983</v>
      </c>
    </row>
    <row r="6250" spans="2:11">
      <c r="B6250" s="137" t="s">
        <v>8219</v>
      </c>
      <c r="C6250" s="43" t="s">
        <v>515</v>
      </c>
      <c r="D6250" s="46">
        <v>90</v>
      </c>
      <c r="E6250" s="24">
        <v>23540.3</v>
      </c>
      <c r="F6250" s="19">
        <f t="shared" si="291"/>
        <v>2118627</v>
      </c>
      <c r="G6250" s="119">
        <v>4941</v>
      </c>
      <c r="H6250" s="26">
        <v>0</v>
      </c>
      <c r="I6250" s="115">
        <f t="shared" si="292"/>
        <v>0</v>
      </c>
      <c r="J6250" s="117">
        <v>2021</v>
      </c>
      <c r="K6250" s="139">
        <f t="shared" si="293"/>
        <v>2118627</v>
      </c>
    </row>
    <row r="6251" spans="2:11">
      <c r="B6251" s="137" t="s">
        <v>8220</v>
      </c>
      <c r="C6251" s="43" t="s">
        <v>514</v>
      </c>
      <c r="D6251" s="46">
        <v>150</v>
      </c>
      <c r="E6251" s="24">
        <v>8539.8866666666672</v>
      </c>
      <c r="F6251" s="19">
        <f t="shared" si="291"/>
        <v>1280983</v>
      </c>
      <c r="G6251" s="119">
        <v>1620</v>
      </c>
      <c r="H6251" s="26">
        <v>0</v>
      </c>
      <c r="I6251" s="115">
        <f t="shared" si="292"/>
        <v>0</v>
      </c>
      <c r="J6251" s="117">
        <v>2021</v>
      </c>
      <c r="K6251" s="139">
        <f t="shared" si="293"/>
        <v>1280983</v>
      </c>
    </row>
    <row r="6252" spans="2:11">
      <c r="B6252" s="137" t="s">
        <v>8221</v>
      </c>
      <c r="C6252" s="43" t="s">
        <v>514</v>
      </c>
      <c r="D6252" s="46">
        <v>120</v>
      </c>
      <c r="E6252" s="24">
        <v>39552.800000000003</v>
      </c>
      <c r="F6252" s="19">
        <f t="shared" si="291"/>
        <v>4746336</v>
      </c>
      <c r="G6252" s="119">
        <v>2172</v>
      </c>
      <c r="H6252" s="26">
        <v>0</v>
      </c>
      <c r="I6252" s="115">
        <f t="shared" si="292"/>
        <v>0</v>
      </c>
      <c r="J6252" s="117">
        <v>2021</v>
      </c>
      <c r="K6252" s="139">
        <f t="shared" si="293"/>
        <v>4746336</v>
      </c>
    </row>
    <row r="6253" spans="2:11">
      <c r="B6253" s="137" t="s">
        <v>8222</v>
      </c>
      <c r="C6253" s="43" t="s">
        <v>365</v>
      </c>
      <c r="D6253" s="46">
        <v>280</v>
      </c>
      <c r="E6253" s="24">
        <v>6757.778571428571</v>
      </c>
      <c r="F6253" s="19">
        <f t="shared" si="291"/>
        <v>1892178</v>
      </c>
      <c r="G6253" s="119">
        <v>9072</v>
      </c>
      <c r="H6253" s="26">
        <v>448.22156084656086</v>
      </c>
      <c r="I6253" s="115">
        <f t="shared" si="292"/>
        <v>4066266</v>
      </c>
      <c r="J6253" s="117">
        <v>2021</v>
      </c>
      <c r="K6253" s="139">
        <f t="shared" si="293"/>
        <v>5958444</v>
      </c>
    </row>
    <row r="6254" spans="2:11">
      <c r="B6254" s="137" t="s">
        <v>8223</v>
      </c>
      <c r="C6254" s="43" t="s">
        <v>365</v>
      </c>
      <c r="D6254" s="46">
        <v>90</v>
      </c>
      <c r="E6254" s="24">
        <v>10104.833333333334</v>
      </c>
      <c r="F6254" s="19">
        <f t="shared" si="291"/>
        <v>909435</v>
      </c>
      <c r="G6254" s="119">
        <v>1944</v>
      </c>
      <c r="H6254" s="26">
        <v>831.20987654320993</v>
      </c>
      <c r="I6254" s="115">
        <f t="shared" si="292"/>
        <v>1615872</v>
      </c>
      <c r="J6254" s="117">
        <v>2021</v>
      </c>
      <c r="K6254" s="139">
        <f t="shared" si="293"/>
        <v>2525307</v>
      </c>
    </row>
    <row r="6255" spans="2:11">
      <c r="B6255" s="137" t="s">
        <v>8224</v>
      </c>
      <c r="C6255" s="43" t="s">
        <v>515</v>
      </c>
      <c r="D6255" s="46">
        <v>90</v>
      </c>
      <c r="E6255" s="24">
        <v>36877.055555555555</v>
      </c>
      <c r="F6255" s="19">
        <f t="shared" si="291"/>
        <v>3318935</v>
      </c>
      <c r="G6255" s="119">
        <v>4941</v>
      </c>
      <c r="H6255" s="26">
        <v>0</v>
      </c>
      <c r="I6255" s="115">
        <f t="shared" si="292"/>
        <v>0</v>
      </c>
      <c r="J6255" s="117">
        <v>2021</v>
      </c>
      <c r="K6255" s="139">
        <f t="shared" si="293"/>
        <v>3318935</v>
      </c>
    </row>
    <row r="6256" spans="2:11">
      <c r="B6256" s="137" t="s">
        <v>8225</v>
      </c>
      <c r="C6256" s="43" t="s">
        <v>566</v>
      </c>
      <c r="D6256" s="46">
        <v>110</v>
      </c>
      <c r="E6256" s="24">
        <v>14554.036363636364</v>
      </c>
      <c r="F6256" s="19">
        <f t="shared" si="291"/>
        <v>1600944</v>
      </c>
      <c r="G6256" s="119">
        <v>1991</v>
      </c>
      <c r="H6256" s="26">
        <v>0</v>
      </c>
      <c r="I6256" s="115">
        <f t="shared" si="292"/>
        <v>0</v>
      </c>
      <c r="J6256" s="117">
        <v>2021</v>
      </c>
      <c r="K6256" s="139">
        <f t="shared" si="293"/>
        <v>1600944</v>
      </c>
    </row>
    <row r="6257" spans="2:11">
      <c r="B6257" s="137" t="s">
        <v>8226</v>
      </c>
      <c r="C6257" s="43" t="s">
        <v>566</v>
      </c>
      <c r="D6257" s="46">
        <v>140</v>
      </c>
      <c r="E6257" s="24">
        <v>11800.892857142857</v>
      </c>
      <c r="F6257" s="19">
        <f t="shared" si="291"/>
        <v>1652125</v>
      </c>
      <c r="G6257" s="119">
        <v>2534</v>
      </c>
      <c r="H6257" s="26">
        <v>0</v>
      </c>
      <c r="I6257" s="115">
        <f t="shared" si="292"/>
        <v>0</v>
      </c>
      <c r="J6257" s="117">
        <v>2021</v>
      </c>
      <c r="K6257" s="139">
        <f t="shared" si="293"/>
        <v>1652125</v>
      </c>
    </row>
    <row r="6258" spans="2:11">
      <c r="B6258" s="137" t="s">
        <v>8227</v>
      </c>
      <c r="C6258" s="43" t="s">
        <v>516</v>
      </c>
      <c r="D6258" s="46">
        <v>220</v>
      </c>
      <c r="E6258" s="24">
        <v>28306.522727272728</v>
      </c>
      <c r="F6258" s="19">
        <f t="shared" si="291"/>
        <v>6227435</v>
      </c>
      <c r="G6258" s="119">
        <v>12078</v>
      </c>
      <c r="H6258" s="26">
        <v>0</v>
      </c>
      <c r="I6258" s="115">
        <f t="shared" si="292"/>
        <v>0</v>
      </c>
      <c r="J6258" s="117">
        <v>2021</v>
      </c>
      <c r="K6258" s="139">
        <f t="shared" si="293"/>
        <v>6227435</v>
      </c>
    </row>
    <row r="6259" spans="2:11">
      <c r="B6259" s="137" t="s">
        <v>8228</v>
      </c>
      <c r="C6259" s="43" t="s">
        <v>566</v>
      </c>
      <c r="D6259" s="46">
        <v>110</v>
      </c>
      <c r="E6259" s="24">
        <v>14554.036363636364</v>
      </c>
      <c r="F6259" s="19">
        <f t="shared" si="291"/>
        <v>1600944</v>
      </c>
      <c r="G6259" s="119">
        <v>1991</v>
      </c>
      <c r="H6259" s="26">
        <v>0</v>
      </c>
      <c r="I6259" s="115">
        <f t="shared" si="292"/>
        <v>0</v>
      </c>
      <c r="J6259" s="117">
        <v>2021</v>
      </c>
      <c r="K6259" s="139">
        <f t="shared" si="293"/>
        <v>1600944</v>
      </c>
    </row>
    <row r="6260" spans="2:11">
      <c r="B6260" s="137" t="s">
        <v>8229</v>
      </c>
      <c r="C6260" s="43" t="s">
        <v>516</v>
      </c>
      <c r="D6260" s="46">
        <v>230</v>
      </c>
      <c r="E6260" s="24">
        <v>26128.504347826089</v>
      </c>
      <c r="F6260" s="19">
        <f t="shared" si="291"/>
        <v>6009556</v>
      </c>
      <c r="G6260" s="119">
        <v>12627</v>
      </c>
      <c r="H6260" s="26">
        <v>0</v>
      </c>
      <c r="I6260" s="115">
        <f t="shared" si="292"/>
        <v>0</v>
      </c>
      <c r="J6260" s="117">
        <v>2021</v>
      </c>
      <c r="K6260" s="139">
        <f t="shared" si="293"/>
        <v>6009556</v>
      </c>
    </row>
    <row r="6261" spans="2:11">
      <c r="B6261" s="137" t="s">
        <v>8230</v>
      </c>
      <c r="C6261" s="43" t="s">
        <v>564</v>
      </c>
      <c r="D6261" s="46">
        <v>110</v>
      </c>
      <c r="E6261" s="24">
        <v>29193.9</v>
      </c>
      <c r="F6261" s="19">
        <f t="shared" si="291"/>
        <v>3211329</v>
      </c>
      <c r="G6261" s="119">
        <v>1991</v>
      </c>
      <c r="H6261" s="26">
        <v>0</v>
      </c>
      <c r="I6261" s="115">
        <f t="shared" si="292"/>
        <v>0</v>
      </c>
      <c r="J6261" s="117">
        <v>2021</v>
      </c>
      <c r="K6261" s="139">
        <f t="shared" si="293"/>
        <v>3211329</v>
      </c>
    </row>
    <row r="6262" spans="2:11">
      <c r="B6262" s="137" t="s">
        <v>8231</v>
      </c>
      <c r="C6262" s="43" t="s">
        <v>564</v>
      </c>
      <c r="D6262" s="46">
        <v>110</v>
      </c>
      <c r="E6262" s="24">
        <v>17725.254545454547</v>
      </c>
      <c r="F6262" s="19">
        <f t="shared" si="291"/>
        <v>1949778.0000000002</v>
      </c>
      <c r="G6262" s="119">
        <v>995.5</v>
      </c>
      <c r="H6262" s="26">
        <v>0</v>
      </c>
      <c r="I6262" s="115">
        <f t="shared" si="292"/>
        <v>0</v>
      </c>
      <c r="J6262" s="117">
        <v>2021</v>
      </c>
      <c r="K6262" s="139">
        <f t="shared" si="293"/>
        <v>1949778</v>
      </c>
    </row>
    <row r="6263" spans="2:11">
      <c r="B6263" s="137" t="s">
        <v>8232</v>
      </c>
      <c r="C6263" s="43" t="s">
        <v>3512</v>
      </c>
      <c r="D6263" s="46">
        <v>110</v>
      </c>
      <c r="E6263" s="24">
        <v>13285.272727272728</v>
      </c>
      <c r="F6263" s="19">
        <f t="shared" si="291"/>
        <v>1461380</v>
      </c>
      <c r="G6263" s="119">
        <v>1072.5</v>
      </c>
      <c r="H6263" s="26">
        <v>0</v>
      </c>
      <c r="I6263" s="115">
        <f t="shared" si="292"/>
        <v>0</v>
      </c>
      <c r="J6263" s="117">
        <v>2021</v>
      </c>
      <c r="K6263" s="139">
        <f t="shared" si="293"/>
        <v>1461380</v>
      </c>
    </row>
    <row r="6264" spans="2:11">
      <c r="B6264" s="137" t="s">
        <v>8233</v>
      </c>
      <c r="C6264" s="43" t="s">
        <v>564</v>
      </c>
      <c r="D6264" s="46">
        <v>110</v>
      </c>
      <c r="E6264" s="24">
        <v>17725.254545454547</v>
      </c>
      <c r="F6264" s="19">
        <f t="shared" si="291"/>
        <v>1949778.0000000002</v>
      </c>
      <c r="G6264" s="119">
        <v>1991</v>
      </c>
      <c r="H6264" s="26">
        <v>0</v>
      </c>
      <c r="I6264" s="115">
        <f t="shared" si="292"/>
        <v>0</v>
      </c>
      <c r="J6264" s="117">
        <v>2021</v>
      </c>
      <c r="K6264" s="139">
        <f t="shared" si="293"/>
        <v>1949778</v>
      </c>
    </row>
    <row r="6265" spans="2:11">
      <c r="B6265" s="137" t="s">
        <v>4200</v>
      </c>
      <c r="C6265" s="43" t="s">
        <v>3512</v>
      </c>
      <c r="D6265" s="46">
        <v>220</v>
      </c>
      <c r="E6265" s="24">
        <v>14715.163636363637</v>
      </c>
      <c r="F6265" s="19">
        <f t="shared" si="291"/>
        <v>3237336</v>
      </c>
      <c r="G6265" s="119">
        <v>12078</v>
      </c>
      <c r="H6265" s="26">
        <v>391.13702599768175</v>
      </c>
      <c r="I6265" s="115">
        <f t="shared" si="292"/>
        <v>4724153</v>
      </c>
      <c r="J6265" s="117">
        <v>2021</v>
      </c>
      <c r="K6265" s="139">
        <f t="shared" si="293"/>
        <v>7961489</v>
      </c>
    </row>
    <row r="6266" spans="2:11">
      <c r="B6266" s="137" t="s">
        <v>4201</v>
      </c>
      <c r="C6266" s="43" t="s">
        <v>3512</v>
      </c>
      <c r="D6266" s="46">
        <v>130</v>
      </c>
      <c r="E6266" s="24">
        <v>14715.161538461538</v>
      </c>
      <c r="F6266" s="19">
        <f t="shared" si="291"/>
        <v>1912971</v>
      </c>
      <c r="G6266" s="119">
        <v>7137</v>
      </c>
      <c r="H6266" s="26">
        <v>391.13703236654055</v>
      </c>
      <c r="I6266" s="115">
        <f t="shared" si="292"/>
        <v>2791545</v>
      </c>
      <c r="J6266" s="117">
        <v>2021</v>
      </c>
      <c r="K6266" s="139">
        <f t="shared" si="293"/>
        <v>4704516</v>
      </c>
    </row>
    <row r="6267" spans="2:11">
      <c r="B6267" s="137" t="s">
        <v>8234</v>
      </c>
      <c r="C6267" s="43" t="s">
        <v>559</v>
      </c>
      <c r="D6267" s="46">
        <v>110</v>
      </c>
      <c r="E6267" s="24">
        <v>13039.390909090909</v>
      </c>
      <c r="F6267" s="19">
        <f t="shared" si="291"/>
        <v>1434333</v>
      </c>
      <c r="G6267" s="119">
        <v>1991</v>
      </c>
      <c r="H6267" s="26">
        <v>0</v>
      </c>
      <c r="I6267" s="115">
        <f t="shared" si="292"/>
        <v>0</v>
      </c>
      <c r="J6267" s="117">
        <v>2021</v>
      </c>
      <c r="K6267" s="139">
        <f t="shared" si="293"/>
        <v>1434333</v>
      </c>
    </row>
    <row r="6268" spans="2:11">
      <c r="B6268" s="137" t="s">
        <v>8235</v>
      </c>
      <c r="C6268" s="43" t="s">
        <v>559</v>
      </c>
      <c r="D6268" s="46">
        <v>110</v>
      </c>
      <c r="E6268" s="24">
        <v>13594.109090909091</v>
      </c>
      <c r="F6268" s="19">
        <f t="shared" si="291"/>
        <v>1495352</v>
      </c>
      <c r="G6268" s="119">
        <v>2145</v>
      </c>
      <c r="H6268" s="26">
        <v>0</v>
      </c>
      <c r="I6268" s="115">
        <f t="shared" si="292"/>
        <v>0</v>
      </c>
      <c r="J6268" s="117">
        <v>2021</v>
      </c>
      <c r="K6268" s="139">
        <f t="shared" si="293"/>
        <v>1495352</v>
      </c>
    </row>
    <row r="6269" spans="2:11">
      <c r="B6269" s="137" t="s">
        <v>8236</v>
      </c>
      <c r="C6269" s="43" t="s">
        <v>358</v>
      </c>
      <c r="D6269" s="46">
        <v>300</v>
      </c>
      <c r="E6269" s="24">
        <v>3440.18</v>
      </c>
      <c r="F6269" s="19">
        <f t="shared" si="291"/>
        <v>1032054</v>
      </c>
      <c r="G6269" s="119">
        <v>2925</v>
      </c>
      <c r="H6269" s="26">
        <v>279.48102564102567</v>
      </c>
      <c r="I6269" s="115">
        <f t="shared" si="292"/>
        <v>817482.00000000012</v>
      </c>
      <c r="J6269" s="117">
        <v>2021</v>
      </c>
      <c r="K6269" s="139">
        <f t="shared" si="293"/>
        <v>1849536</v>
      </c>
    </row>
    <row r="6270" spans="2:11">
      <c r="B6270" s="137" t="s">
        <v>8237</v>
      </c>
      <c r="C6270" s="43" t="s">
        <v>559</v>
      </c>
      <c r="D6270" s="46">
        <v>110</v>
      </c>
      <c r="E6270" s="24">
        <v>10316.163636363637</v>
      </c>
      <c r="F6270" s="19">
        <f t="shared" si="291"/>
        <v>1134778</v>
      </c>
      <c r="G6270" s="119">
        <v>2376</v>
      </c>
      <c r="H6270" s="26">
        <v>0</v>
      </c>
      <c r="I6270" s="115">
        <f t="shared" si="292"/>
        <v>0</v>
      </c>
      <c r="J6270" s="117">
        <v>2021</v>
      </c>
      <c r="K6270" s="139">
        <f t="shared" si="293"/>
        <v>1134778</v>
      </c>
    </row>
    <row r="6271" spans="2:11">
      <c r="B6271" s="137" t="s">
        <v>8238</v>
      </c>
      <c r="C6271" s="43" t="s">
        <v>516</v>
      </c>
      <c r="D6271" s="46">
        <v>220</v>
      </c>
      <c r="E6271" s="24">
        <v>19139.704545454544</v>
      </c>
      <c r="F6271" s="19">
        <f t="shared" si="291"/>
        <v>4210735</v>
      </c>
      <c r="G6271" s="119">
        <v>12078</v>
      </c>
      <c r="H6271" s="26">
        <v>0</v>
      </c>
      <c r="I6271" s="115">
        <f t="shared" si="292"/>
        <v>0</v>
      </c>
      <c r="J6271" s="117">
        <v>2021</v>
      </c>
      <c r="K6271" s="139">
        <f t="shared" si="293"/>
        <v>4210735</v>
      </c>
    </row>
    <row r="6272" spans="2:11">
      <c r="B6272" s="137" t="s">
        <v>8239</v>
      </c>
      <c r="C6272" s="43" t="s">
        <v>559</v>
      </c>
      <c r="D6272" s="46">
        <v>110</v>
      </c>
      <c r="E6272" s="24">
        <v>13039.390909090909</v>
      </c>
      <c r="F6272" s="19">
        <f t="shared" si="291"/>
        <v>1434333</v>
      </c>
      <c r="G6272" s="119">
        <v>995.5</v>
      </c>
      <c r="H6272" s="26">
        <v>0</v>
      </c>
      <c r="I6272" s="115">
        <f t="shared" si="292"/>
        <v>0</v>
      </c>
      <c r="J6272" s="117">
        <v>2021</v>
      </c>
      <c r="K6272" s="139">
        <f t="shared" si="293"/>
        <v>1434333</v>
      </c>
    </row>
    <row r="6273" spans="2:11">
      <c r="B6273" s="137" t="s">
        <v>8240</v>
      </c>
      <c r="C6273" s="43" t="s">
        <v>572</v>
      </c>
      <c r="D6273" s="46">
        <v>120</v>
      </c>
      <c r="E6273" s="24">
        <v>16021.116666666667</v>
      </c>
      <c r="F6273" s="19">
        <f t="shared" si="291"/>
        <v>1922534</v>
      </c>
      <c r="G6273" s="119">
        <v>1170</v>
      </c>
      <c r="H6273" s="26">
        <v>0</v>
      </c>
      <c r="I6273" s="115">
        <f t="shared" si="292"/>
        <v>0</v>
      </c>
      <c r="J6273" s="117">
        <v>2021</v>
      </c>
      <c r="K6273" s="139">
        <f t="shared" si="293"/>
        <v>1922534</v>
      </c>
    </row>
    <row r="6274" spans="2:11">
      <c r="B6274" s="137" t="s">
        <v>8241</v>
      </c>
      <c r="C6274" s="43" t="s">
        <v>572</v>
      </c>
      <c r="D6274" s="46">
        <v>180</v>
      </c>
      <c r="E6274" s="24">
        <v>15357.422222222222</v>
      </c>
      <c r="F6274" s="19">
        <f t="shared" si="291"/>
        <v>2764336</v>
      </c>
      <c r="G6274" s="119">
        <v>1755</v>
      </c>
      <c r="H6274" s="26">
        <v>0</v>
      </c>
      <c r="I6274" s="115">
        <f t="shared" si="292"/>
        <v>0</v>
      </c>
      <c r="J6274" s="117">
        <v>2021</v>
      </c>
      <c r="K6274" s="139">
        <f t="shared" si="293"/>
        <v>2764336</v>
      </c>
    </row>
    <row r="6275" spans="2:11">
      <c r="B6275" s="137" t="s">
        <v>8242</v>
      </c>
      <c r="C6275" s="43" t="s">
        <v>559</v>
      </c>
      <c r="D6275" s="46">
        <v>110</v>
      </c>
      <c r="E6275" s="24">
        <v>13594.109090909091</v>
      </c>
      <c r="F6275" s="19">
        <f t="shared" si="291"/>
        <v>1495352</v>
      </c>
      <c r="G6275" s="119">
        <v>2145</v>
      </c>
      <c r="H6275" s="26">
        <v>0</v>
      </c>
      <c r="I6275" s="115">
        <f t="shared" si="292"/>
        <v>0</v>
      </c>
      <c r="J6275" s="117">
        <v>2021</v>
      </c>
      <c r="K6275" s="139">
        <f t="shared" si="293"/>
        <v>1495352</v>
      </c>
    </row>
    <row r="6276" spans="2:11">
      <c r="B6276" s="137" t="s">
        <v>8243</v>
      </c>
      <c r="C6276" s="43" t="s">
        <v>506</v>
      </c>
      <c r="D6276" s="46">
        <v>220</v>
      </c>
      <c r="E6276" s="24">
        <v>7642.8</v>
      </c>
      <c r="F6276" s="19">
        <f t="shared" si="291"/>
        <v>1681416</v>
      </c>
      <c r="G6276" s="119">
        <v>2145</v>
      </c>
      <c r="H6276" s="26">
        <v>0</v>
      </c>
      <c r="I6276" s="115">
        <f t="shared" si="292"/>
        <v>0</v>
      </c>
      <c r="J6276" s="117">
        <v>2021</v>
      </c>
      <c r="K6276" s="139">
        <f t="shared" si="293"/>
        <v>1681416</v>
      </c>
    </row>
    <row r="6277" spans="2:11">
      <c r="B6277" s="137" t="s">
        <v>8244</v>
      </c>
      <c r="C6277" s="43" t="s">
        <v>570</v>
      </c>
      <c r="D6277" s="46">
        <v>260</v>
      </c>
      <c r="E6277" s="24">
        <v>32201.642307692309</v>
      </c>
      <c r="F6277" s="19">
        <f t="shared" si="291"/>
        <v>8372427</v>
      </c>
      <c r="G6277" s="119">
        <v>2535</v>
      </c>
      <c r="H6277" s="26">
        <v>0</v>
      </c>
      <c r="I6277" s="115">
        <f t="shared" si="292"/>
        <v>0</v>
      </c>
      <c r="J6277" s="117">
        <v>2021</v>
      </c>
      <c r="K6277" s="139">
        <f t="shared" si="293"/>
        <v>8372427</v>
      </c>
    </row>
    <row r="6278" spans="2:11">
      <c r="B6278" s="137" t="s">
        <v>8245</v>
      </c>
      <c r="C6278" s="43" t="s">
        <v>3512</v>
      </c>
      <c r="D6278" s="46">
        <v>30</v>
      </c>
      <c r="E6278" s="24">
        <v>13285.266666666666</v>
      </c>
      <c r="F6278" s="19">
        <f t="shared" si="291"/>
        <v>398558</v>
      </c>
      <c r="G6278" s="119">
        <v>292.5</v>
      </c>
      <c r="H6278" s="26">
        <v>0</v>
      </c>
      <c r="I6278" s="115">
        <f t="shared" si="292"/>
        <v>0</v>
      </c>
      <c r="J6278" s="117">
        <v>2021</v>
      </c>
      <c r="K6278" s="139">
        <f t="shared" si="293"/>
        <v>398558</v>
      </c>
    </row>
    <row r="6279" spans="2:11">
      <c r="B6279" s="137" t="s">
        <v>8246</v>
      </c>
      <c r="C6279" s="43" t="s">
        <v>503</v>
      </c>
      <c r="D6279" s="46">
        <v>100</v>
      </c>
      <c r="E6279" s="24">
        <v>25640.84</v>
      </c>
      <c r="F6279" s="19">
        <f t="shared" si="291"/>
        <v>2564084</v>
      </c>
      <c r="G6279" s="119">
        <v>975</v>
      </c>
      <c r="H6279" s="26">
        <v>0</v>
      </c>
      <c r="I6279" s="115">
        <f t="shared" si="292"/>
        <v>0</v>
      </c>
      <c r="J6279" s="117">
        <v>2021</v>
      </c>
      <c r="K6279" s="139">
        <f t="shared" si="293"/>
        <v>2564084</v>
      </c>
    </row>
    <row r="6280" spans="2:11">
      <c r="B6280" s="137" t="s">
        <v>8247</v>
      </c>
      <c r="C6280" s="43" t="s">
        <v>503</v>
      </c>
      <c r="D6280" s="46">
        <v>140</v>
      </c>
      <c r="E6280" s="24">
        <v>18320.099999999999</v>
      </c>
      <c r="F6280" s="19">
        <f t="shared" si="291"/>
        <v>2564814</v>
      </c>
      <c r="G6280" s="119">
        <v>1365</v>
      </c>
      <c r="H6280" s="26">
        <v>0</v>
      </c>
      <c r="I6280" s="115">
        <f t="shared" si="292"/>
        <v>0</v>
      </c>
      <c r="J6280" s="117">
        <v>2021</v>
      </c>
      <c r="K6280" s="139">
        <f t="shared" si="293"/>
        <v>2564814</v>
      </c>
    </row>
    <row r="6281" spans="2:11">
      <c r="B6281" s="137" t="s">
        <v>8248</v>
      </c>
      <c r="C6281" s="43" t="s">
        <v>506</v>
      </c>
      <c r="D6281" s="46">
        <v>250</v>
      </c>
      <c r="E6281" s="24">
        <v>37320.156000000003</v>
      </c>
      <c r="F6281" s="19">
        <f t="shared" si="291"/>
        <v>9330039</v>
      </c>
      <c r="G6281" s="119">
        <v>2437.5</v>
      </c>
      <c r="H6281" s="26">
        <v>0</v>
      </c>
      <c r="I6281" s="115">
        <f t="shared" si="292"/>
        <v>0</v>
      </c>
      <c r="J6281" s="117">
        <v>2021</v>
      </c>
      <c r="K6281" s="139">
        <f t="shared" si="293"/>
        <v>9330039</v>
      </c>
    </row>
    <row r="6282" spans="2:11">
      <c r="B6282" s="137" t="s">
        <v>8249</v>
      </c>
      <c r="C6282" s="43" t="s">
        <v>506</v>
      </c>
      <c r="D6282" s="46">
        <v>150</v>
      </c>
      <c r="E6282" s="24">
        <v>12558.453333333333</v>
      </c>
      <c r="F6282" s="19">
        <f t="shared" si="291"/>
        <v>1883768</v>
      </c>
      <c r="G6282" s="119">
        <v>1462.5</v>
      </c>
      <c r="H6282" s="26">
        <v>0</v>
      </c>
      <c r="I6282" s="115">
        <f t="shared" si="292"/>
        <v>0</v>
      </c>
      <c r="J6282" s="117">
        <v>2021</v>
      </c>
      <c r="K6282" s="139">
        <f t="shared" si="293"/>
        <v>1883768</v>
      </c>
    </row>
    <row r="6283" spans="2:11">
      <c r="B6283" s="137" t="s">
        <v>8250</v>
      </c>
      <c r="C6283" s="43" t="s">
        <v>534</v>
      </c>
      <c r="D6283" s="46">
        <v>420</v>
      </c>
      <c r="E6283" s="24">
        <v>13304.62380952381</v>
      </c>
      <c r="F6283" s="19">
        <f t="shared" si="291"/>
        <v>5587942</v>
      </c>
      <c r="G6283" s="119">
        <v>4095</v>
      </c>
      <c r="H6283" s="26">
        <v>0</v>
      </c>
      <c r="I6283" s="115">
        <f t="shared" si="292"/>
        <v>0</v>
      </c>
      <c r="J6283" s="117">
        <v>2021</v>
      </c>
      <c r="K6283" s="139">
        <f t="shared" si="293"/>
        <v>5587942</v>
      </c>
    </row>
    <row r="6284" spans="2:11">
      <c r="B6284" s="137" t="s">
        <v>8251</v>
      </c>
      <c r="C6284" s="43" t="s">
        <v>534</v>
      </c>
      <c r="D6284" s="46">
        <v>230</v>
      </c>
      <c r="E6284" s="24">
        <v>14324.3</v>
      </c>
      <c r="F6284" s="19">
        <f t="shared" ref="F6284:F6347" si="294">IFERROR(D6284*E6284,0)</f>
        <v>3294589</v>
      </c>
      <c r="G6284" s="119">
        <v>2242.5</v>
      </c>
      <c r="H6284" s="26">
        <v>86.170345596432554</v>
      </c>
      <c r="I6284" s="115">
        <f t="shared" ref="I6284:I6347" si="295">IFERROR(G6284*H6284,"")</f>
        <v>193237</v>
      </c>
      <c r="J6284" s="117">
        <v>2021</v>
      </c>
      <c r="K6284" s="139">
        <f t="shared" ref="K6284:K6347" si="296">IFERROR(ROUND((F6284+I6284),0),0)</f>
        <v>3487826</v>
      </c>
    </row>
    <row r="6285" spans="2:11">
      <c r="B6285" s="137" t="s">
        <v>8252</v>
      </c>
      <c r="C6285" s="43" t="s">
        <v>506</v>
      </c>
      <c r="D6285" s="46">
        <v>100</v>
      </c>
      <c r="E6285" s="24">
        <v>13611.4</v>
      </c>
      <c r="F6285" s="19">
        <f t="shared" si="294"/>
        <v>1361140</v>
      </c>
      <c r="G6285" s="119">
        <v>975</v>
      </c>
      <c r="H6285" s="26">
        <v>3449.4071794871793</v>
      </c>
      <c r="I6285" s="115">
        <f t="shared" si="295"/>
        <v>3363172</v>
      </c>
      <c r="J6285" s="117">
        <v>2021</v>
      </c>
      <c r="K6285" s="139">
        <f t="shared" si="296"/>
        <v>4724312</v>
      </c>
    </row>
    <row r="6286" spans="2:11">
      <c r="B6286" s="137" t="s">
        <v>8253</v>
      </c>
      <c r="C6286" s="43" t="s">
        <v>506</v>
      </c>
      <c r="D6286" s="46">
        <v>100</v>
      </c>
      <c r="E6286" s="24">
        <v>11358.85</v>
      </c>
      <c r="F6286" s="19">
        <f t="shared" si="294"/>
        <v>1135885</v>
      </c>
      <c r="G6286" s="119">
        <v>975</v>
      </c>
      <c r="H6286" s="26">
        <v>1110.697435897436</v>
      </c>
      <c r="I6286" s="115">
        <f t="shared" si="295"/>
        <v>1082930</v>
      </c>
      <c r="J6286" s="117">
        <v>2021</v>
      </c>
      <c r="K6286" s="139">
        <f t="shared" si="296"/>
        <v>2218815</v>
      </c>
    </row>
    <row r="6287" spans="2:11">
      <c r="B6287" s="137" t="s">
        <v>8254</v>
      </c>
      <c r="C6287" s="43" t="s">
        <v>529</v>
      </c>
      <c r="D6287" s="46">
        <v>80</v>
      </c>
      <c r="E6287" s="24">
        <v>5474.15</v>
      </c>
      <c r="F6287" s="19">
        <f t="shared" si="294"/>
        <v>437932</v>
      </c>
      <c r="G6287" s="119">
        <v>780</v>
      </c>
      <c r="H6287" s="26">
        <v>1472.1192307692309</v>
      </c>
      <c r="I6287" s="115">
        <f t="shared" si="295"/>
        <v>1148253</v>
      </c>
      <c r="J6287" s="117">
        <v>2021</v>
      </c>
      <c r="K6287" s="139">
        <f t="shared" si="296"/>
        <v>1586185</v>
      </c>
    </row>
    <row r="6288" spans="2:11">
      <c r="B6288" s="137" t="s">
        <v>8255</v>
      </c>
      <c r="C6288" s="43" t="s">
        <v>532</v>
      </c>
      <c r="D6288" s="46">
        <v>130</v>
      </c>
      <c r="E6288" s="24">
        <v>9613.8153846153855</v>
      </c>
      <c r="F6288" s="19">
        <f t="shared" si="294"/>
        <v>1249796</v>
      </c>
      <c r="G6288" s="119">
        <v>1267.5</v>
      </c>
      <c r="H6288" s="26">
        <v>1534.6280078895463</v>
      </c>
      <c r="I6288" s="115">
        <f t="shared" si="295"/>
        <v>1945141</v>
      </c>
      <c r="J6288" s="117">
        <v>2021</v>
      </c>
      <c r="K6288" s="139">
        <f t="shared" si="296"/>
        <v>3194937</v>
      </c>
    </row>
    <row r="6289" spans="2:11">
      <c r="B6289" s="137" t="s">
        <v>8256</v>
      </c>
      <c r="C6289" s="43" t="s">
        <v>532</v>
      </c>
      <c r="D6289" s="46">
        <v>200</v>
      </c>
      <c r="E6289" s="24">
        <v>8265.0349999999999</v>
      </c>
      <c r="F6289" s="19">
        <f t="shared" si="294"/>
        <v>1653007</v>
      </c>
      <c r="G6289" s="119">
        <v>1950</v>
      </c>
      <c r="H6289" s="26">
        <v>1366.4389743589743</v>
      </c>
      <c r="I6289" s="115">
        <f t="shared" si="295"/>
        <v>2664556</v>
      </c>
      <c r="J6289" s="117">
        <v>2021</v>
      </c>
      <c r="K6289" s="139">
        <f t="shared" si="296"/>
        <v>4317563</v>
      </c>
    </row>
    <row r="6290" spans="2:11">
      <c r="B6290" s="137" t="s">
        <v>8257</v>
      </c>
      <c r="C6290" s="43" t="s">
        <v>532</v>
      </c>
      <c r="D6290" s="46">
        <v>130</v>
      </c>
      <c r="E6290" s="24">
        <v>9613.8153846153855</v>
      </c>
      <c r="F6290" s="19">
        <f t="shared" si="294"/>
        <v>1249796</v>
      </c>
      <c r="G6290" s="119">
        <v>1267.5</v>
      </c>
      <c r="H6290" s="26">
        <v>1534.6280078895463</v>
      </c>
      <c r="I6290" s="115">
        <f t="shared" si="295"/>
        <v>1945141</v>
      </c>
      <c r="J6290" s="117">
        <v>2021</v>
      </c>
      <c r="K6290" s="139">
        <f t="shared" si="296"/>
        <v>3194937</v>
      </c>
    </row>
    <row r="6291" spans="2:11">
      <c r="B6291" s="137" t="s">
        <v>8258</v>
      </c>
      <c r="C6291" s="43" t="s">
        <v>512</v>
      </c>
      <c r="D6291" s="46">
        <v>250</v>
      </c>
      <c r="E6291" s="24">
        <v>10112.608</v>
      </c>
      <c r="F6291" s="19">
        <f t="shared" si="294"/>
        <v>2528152</v>
      </c>
      <c r="G6291" s="119">
        <v>2437.5</v>
      </c>
      <c r="H6291" s="26">
        <v>1667.2586666666666</v>
      </c>
      <c r="I6291" s="115">
        <f t="shared" si="295"/>
        <v>4063943</v>
      </c>
      <c r="J6291" s="117">
        <v>2021</v>
      </c>
      <c r="K6291" s="139">
        <f t="shared" si="296"/>
        <v>6592095</v>
      </c>
    </row>
    <row r="6292" spans="2:11">
      <c r="B6292" s="137" t="s">
        <v>8259</v>
      </c>
      <c r="C6292" s="43" t="s">
        <v>532</v>
      </c>
      <c r="D6292" s="46">
        <v>60</v>
      </c>
      <c r="E6292" s="24">
        <v>4389.0333333333338</v>
      </c>
      <c r="F6292" s="19">
        <f t="shared" si="294"/>
        <v>263342</v>
      </c>
      <c r="G6292" s="119">
        <v>585</v>
      </c>
      <c r="H6292" s="26">
        <v>1155.1880341880342</v>
      </c>
      <c r="I6292" s="115">
        <f t="shared" si="295"/>
        <v>675785</v>
      </c>
      <c r="J6292" s="117">
        <v>2021</v>
      </c>
      <c r="K6292" s="139">
        <f t="shared" si="296"/>
        <v>939127</v>
      </c>
    </row>
    <row r="6293" spans="2:11">
      <c r="B6293" s="137" t="s">
        <v>8260</v>
      </c>
      <c r="C6293" s="43" t="s">
        <v>506</v>
      </c>
      <c r="D6293" s="46">
        <v>290</v>
      </c>
      <c r="E6293" s="24">
        <v>23770.368965517242</v>
      </c>
      <c r="F6293" s="19">
        <f t="shared" si="294"/>
        <v>6893407</v>
      </c>
      <c r="G6293" s="119">
        <v>2827.5</v>
      </c>
      <c r="H6293" s="26">
        <v>1713.0942528735632</v>
      </c>
      <c r="I6293" s="115">
        <f t="shared" si="295"/>
        <v>4843774</v>
      </c>
      <c r="J6293" s="117">
        <v>2021</v>
      </c>
      <c r="K6293" s="139">
        <f t="shared" si="296"/>
        <v>11737181</v>
      </c>
    </row>
    <row r="6294" spans="2:11">
      <c r="B6294" s="137" t="s">
        <v>8261</v>
      </c>
      <c r="C6294" s="43" t="s">
        <v>506</v>
      </c>
      <c r="D6294" s="46">
        <v>100</v>
      </c>
      <c r="E6294" s="24">
        <v>11358.85</v>
      </c>
      <c r="F6294" s="19">
        <f t="shared" si="294"/>
        <v>1135885</v>
      </c>
      <c r="G6294" s="119">
        <v>975</v>
      </c>
      <c r="H6294" s="26">
        <v>1110.697435897436</v>
      </c>
      <c r="I6294" s="115">
        <f t="shared" si="295"/>
        <v>1082930</v>
      </c>
      <c r="J6294" s="117">
        <v>2021</v>
      </c>
      <c r="K6294" s="139">
        <f t="shared" si="296"/>
        <v>2218815</v>
      </c>
    </row>
    <row r="6295" spans="2:11">
      <c r="B6295" s="137" t="s">
        <v>8262</v>
      </c>
      <c r="C6295" s="43" t="s">
        <v>509</v>
      </c>
      <c r="D6295" s="46">
        <v>100</v>
      </c>
      <c r="E6295" s="24">
        <v>6640.37</v>
      </c>
      <c r="F6295" s="19">
        <f t="shared" si="294"/>
        <v>664037</v>
      </c>
      <c r="G6295" s="119">
        <v>975</v>
      </c>
      <c r="H6295" s="26">
        <v>2793.3887179487178</v>
      </c>
      <c r="I6295" s="115">
        <f t="shared" si="295"/>
        <v>2723554</v>
      </c>
      <c r="J6295" s="117">
        <v>2021</v>
      </c>
      <c r="K6295" s="139">
        <f t="shared" si="296"/>
        <v>3387591</v>
      </c>
    </row>
    <row r="6296" spans="2:11">
      <c r="B6296" s="137" t="s">
        <v>8263</v>
      </c>
      <c r="C6296" s="43" t="s">
        <v>512</v>
      </c>
      <c r="D6296" s="46">
        <v>190</v>
      </c>
      <c r="E6296" s="24">
        <v>5603.4315789473685</v>
      </c>
      <c r="F6296" s="19">
        <f t="shared" si="294"/>
        <v>1064652</v>
      </c>
      <c r="G6296" s="119">
        <v>1852.5</v>
      </c>
      <c r="H6296" s="26">
        <v>1712.1236167341431</v>
      </c>
      <c r="I6296" s="115">
        <f t="shared" si="295"/>
        <v>3171709</v>
      </c>
      <c r="J6296" s="117">
        <v>2021</v>
      </c>
      <c r="K6296" s="139">
        <f t="shared" si="296"/>
        <v>4236361</v>
      </c>
    </row>
    <row r="6297" spans="2:11">
      <c r="B6297" s="137" t="s">
        <v>8264</v>
      </c>
      <c r="C6297" s="43" t="s">
        <v>512</v>
      </c>
      <c r="D6297" s="46">
        <v>290</v>
      </c>
      <c r="E6297" s="24">
        <v>6708.934482758621</v>
      </c>
      <c r="F6297" s="19">
        <f t="shared" si="294"/>
        <v>1945591</v>
      </c>
      <c r="G6297" s="119">
        <v>2827.5</v>
      </c>
      <c r="H6297" s="26">
        <v>1797.3078691423518</v>
      </c>
      <c r="I6297" s="115">
        <f t="shared" si="295"/>
        <v>5081888</v>
      </c>
      <c r="J6297" s="117">
        <v>2021</v>
      </c>
      <c r="K6297" s="139">
        <f t="shared" si="296"/>
        <v>7027479</v>
      </c>
    </row>
    <row r="6298" spans="2:11">
      <c r="B6298" s="137" t="s">
        <v>8265</v>
      </c>
      <c r="C6298" s="43" t="s">
        <v>521</v>
      </c>
      <c r="D6298" s="46">
        <v>110</v>
      </c>
      <c r="E6298" s="24">
        <v>16202.345454545455</v>
      </c>
      <c r="F6298" s="19">
        <f t="shared" si="294"/>
        <v>1782258</v>
      </c>
      <c r="G6298" s="119">
        <v>1991</v>
      </c>
      <c r="H6298" s="26">
        <v>1300.1853340030136</v>
      </c>
      <c r="I6298" s="115">
        <f t="shared" si="295"/>
        <v>2588669</v>
      </c>
      <c r="J6298" s="117">
        <v>2021</v>
      </c>
      <c r="K6298" s="139">
        <f t="shared" si="296"/>
        <v>4370927</v>
      </c>
    </row>
    <row r="6299" spans="2:11">
      <c r="B6299" s="137" t="s">
        <v>8266</v>
      </c>
      <c r="C6299" s="43" t="s">
        <v>523</v>
      </c>
      <c r="D6299" s="46">
        <v>230</v>
      </c>
      <c r="E6299" s="24">
        <v>2548.8478260869565</v>
      </c>
      <c r="F6299" s="19">
        <f t="shared" si="294"/>
        <v>586235</v>
      </c>
      <c r="G6299" s="119">
        <v>2242.5</v>
      </c>
      <c r="H6299" s="26">
        <v>986.10702341137119</v>
      </c>
      <c r="I6299" s="115">
        <f t="shared" si="295"/>
        <v>2211345</v>
      </c>
      <c r="J6299" s="117">
        <v>2021</v>
      </c>
      <c r="K6299" s="139">
        <f t="shared" si="296"/>
        <v>2797580</v>
      </c>
    </row>
    <row r="6300" spans="2:11">
      <c r="B6300" s="137" t="s">
        <v>8267</v>
      </c>
      <c r="C6300" s="43" t="s">
        <v>521</v>
      </c>
      <c r="D6300" s="46">
        <v>130</v>
      </c>
      <c r="E6300" s="24">
        <v>10072.907692307692</v>
      </c>
      <c r="F6300" s="19">
        <f t="shared" si="294"/>
        <v>1309478</v>
      </c>
      <c r="G6300" s="119">
        <v>2353</v>
      </c>
      <c r="H6300" s="26">
        <v>103.18402039949001</v>
      </c>
      <c r="I6300" s="115">
        <f t="shared" si="295"/>
        <v>242792</v>
      </c>
      <c r="J6300" s="117">
        <v>2021</v>
      </c>
      <c r="K6300" s="139">
        <f t="shared" si="296"/>
        <v>1552270</v>
      </c>
    </row>
    <row r="6301" spans="2:11">
      <c r="B6301" s="137" t="s">
        <v>8268</v>
      </c>
      <c r="C6301" s="43" t="s">
        <v>512</v>
      </c>
      <c r="D6301" s="46">
        <v>290</v>
      </c>
      <c r="E6301" s="24">
        <v>6708.934482758621</v>
      </c>
      <c r="F6301" s="19">
        <f t="shared" si="294"/>
        <v>1945591</v>
      </c>
      <c r="G6301" s="119">
        <v>2827.5</v>
      </c>
      <c r="H6301" s="26">
        <v>1797.3078691423518</v>
      </c>
      <c r="I6301" s="115">
        <f t="shared" si="295"/>
        <v>5081888</v>
      </c>
      <c r="J6301" s="117">
        <v>2021</v>
      </c>
      <c r="K6301" s="139">
        <f t="shared" si="296"/>
        <v>7027479</v>
      </c>
    </row>
    <row r="6302" spans="2:11">
      <c r="B6302" s="137" t="s">
        <v>8269</v>
      </c>
      <c r="C6302" s="43" t="s">
        <v>534</v>
      </c>
      <c r="D6302" s="46">
        <v>440</v>
      </c>
      <c r="E6302" s="24">
        <v>13928.40909090909</v>
      </c>
      <c r="F6302" s="19">
        <f t="shared" si="294"/>
        <v>6128500</v>
      </c>
      <c r="G6302" s="119">
        <v>4290</v>
      </c>
      <c r="H6302" s="26">
        <v>1531.8755244755246</v>
      </c>
      <c r="I6302" s="115">
        <f t="shared" si="295"/>
        <v>6571746</v>
      </c>
      <c r="J6302" s="117">
        <v>2021</v>
      </c>
      <c r="K6302" s="139">
        <f t="shared" si="296"/>
        <v>12700246</v>
      </c>
    </row>
    <row r="6303" spans="2:11">
      <c r="B6303" s="137" t="s">
        <v>8270</v>
      </c>
      <c r="C6303" s="43" t="s">
        <v>534</v>
      </c>
      <c r="D6303" s="46">
        <v>150</v>
      </c>
      <c r="E6303" s="24">
        <v>15854.12</v>
      </c>
      <c r="F6303" s="19">
        <f t="shared" si="294"/>
        <v>2378118</v>
      </c>
      <c r="G6303" s="119">
        <v>1462.5</v>
      </c>
      <c r="H6303" s="26">
        <v>2897.182905982906</v>
      </c>
      <c r="I6303" s="115">
        <f t="shared" si="295"/>
        <v>4237130</v>
      </c>
      <c r="J6303" s="117">
        <v>2021</v>
      </c>
      <c r="K6303" s="139">
        <f t="shared" si="296"/>
        <v>6615248</v>
      </c>
    </row>
    <row r="6304" spans="2:11">
      <c r="B6304" s="137" t="s">
        <v>8271</v>
      </c>
      <c r="C6304" s="43" t="s">
        <v>521</v>
      </c>
      <c r="D6304" s="46">
        <v>170</v>
      </c>
      <c r="E6304" s="24">
        <v>8365.3705882352933</v>
      </c>
      <c r="F6304" s="19">
        <f t="shared" si="294"/>
        <v>1422112.9999999998</v>
      </c>
      <c r="G6304" s="119">
        <v>3077</v>
      </c>
      <c r="H6304" s="26">
        <v>1954.7182320441989</v>
      </c>
      <c r="I6304" s="115">
        <f t="shared" si="295"/>
        <v>6014668</v>
      </c>
      <c r="J6304" s="117">
        <v>2021</v>
      </c>
      <c r="K6304" s="139">
        <f t="shared" si="296"/>
        <v>7436781</v>
      </c>
    </row>
    <row r="6305" spans="2:11">
      <c r="B6305" s="137" t="s">
        <v>8272</v>
      </c>
      <c r="C6305" s="43" t="s">
        <v>521</v>
      </c>
      <c r="D6305" s="46">
        <v>40</v>
      </c>
      <c r="E6305" s="24">
        <v>1910.375</v>
      </c>
      <c r="F6305" s="19">
        <f t="shared" si="294"/>
        <v>76415</v>
      </c>
      <c r="G6305" s="119">
        <v>724</v>
      </c>
      <c r="H6305" s="26">
        <v>1912.9392265193371</v>
      </c>
      <c r="I6305" s="115">
        <f t="shared" si="295"/>
        <v>1384968</v>
      </c>
      <c r="J6305" s="117">
        <v>2021</v>
      </c>
      <c r="K6305" s="139">
        <f t="shared" si="296"/>
        <v>1461383</v>
      </c>
    </row>
    <row r="6306" spans="2:11">
      <c r="B6306" s="137" t="s">
        <v>8273</v>
      </c>
      <c r="C6306" s="43" t="s">
        <v>578</v>
      </c>
      <c r="D6306" s="46">
        <v>300</v>
      </c>
      <c r="E6306" s="24">
        <v>1423.2933333333333</v>
      </c>
      <c r="F6306" s="19">
        <f t="shared" si="294"/>
        <v>426988</v>
      </c>
      <c r="G6306" s="119">
        <v>2925</v>
      </c>
      <c r="H6306" s="26">
        <v>308.73128205128205</v>
      </c>
      <c r="I6306" s="115">
        <f t="shared" si="295"/>
        <v>903039</v>
      </c>
      <c r="J6306" s="117">
        <v>2021</v>
      </c>
      <c r="K6306" s="139">
        <f t="shared" si="296"/>
        <v>1330027</v>
      </c>
    </row>
    <row r="6307" spans="2:11">
      <c r="B6307" s="137" t="s">
        <v>8274</v>
      </c>
      <c r="C6307" s="43" t="s">
        <v>527</v>
      </c>
      <c r="D6307" s="46">
        <v>210</v>
      </c>
      <c r="E6307" s="24">
        <v>9938.0619047619039</v>
      </c>
      <c r="F6307" s="19">
        <f t="shared" si="294"/>
        <v>2086992.9999999998</v>
      </c>
      <c r="G6307" s="119">
        <v>2047.5</v>
      </c>
      <c r="H6307" s="26">
        <v>665.89059829059829</v>
      </c>
      <c r="I6307" s="115">
        <f t="shared" si="295"/>
        <v>1363411</v>
      </c>
      <c r="J6307" s="117">
        <v>2021</v>
      </c>
      <c r="K6307" s="139">
        <f t="shared" si="296"/>
        <v>3450404</v>
      </c>
    </row>
    <row r="6308" spans="2:11">
      <c r="B6308" s="137" t="s">
        <v>8275</v>
      </c>
      <c r="C6308" s="43" t="s">
        <v>527</v>
      </c>
      <c r="D6308" s="46">
        <v>170</v>
      </c>
      <c r="E6308" s="24">
        <v>8219.3411764705888</v>
      </c>
      <c r="F6308" s="19">
        <f t="shared" si="294"/>
        <v>1397288</v>
      </c>
      <c r="G6308" s="119">
        <v>1657.5</v>
      </c>
      <c r="H6308" s="26">
        <v>1428.4464555052791</v>
      </c>
      <c r="I6308" s="115">
        <f t="shared" si="295"/>
        <v>2367650</v>
      </c>
      <c r="J6308" s="117">
        <v>2021</v>
      </c>
      <c r="K6308" s="139">
        <f t="shared" si="296"/>
        <v>3764938</v>
      </c>
    </row>
    <row r="6309" spans="2:11">
      <c r="B6309" s="137" t="s">
        <v>8276</v>
      </c>
      <c r="C6309" s="43" t="s">
        <v>581</v>
      </c>
      <c r="D6309" s="46">
        <v>170</v>
      </c>
      <c r="E6309" s="24">
        <v>10570.905882352941</v>
      </c>
      <c r="F6309" s="19">
        <f t="shared" si="294"/>
        <v>1797054</v>
      </c>
      <c r="G6309" s="119">
        <v>3077</v>
      </c>
      <c r="H6309" s="26">
        <v>695.56451088722781</v>
      </c>
      <c r="I6309" s="115">
        <f t="shared" si="295"/>
        <v>2140252</v>
      </c>
      <c r="J6309" s="117">
        <v>2021</v>
      </c>
      <c r="K6309" s="139">
        <f t="shared" si="296"/>
        <v>3937306</v>
      </c>
    </row>
    <row r="6310" spans="2:11">
      <c r="B6310" s="137" t="s">
        <v>8277</v>
      </c>
      <c r="C6310" s="43" t="s">
        <v>581</v>
      </c>
      <c r="D6310" s="46">
        <v>130</v>
      </c>
      <c r="E6310" s="24">
        <v>15083.807692307691</v>
      </c>
      <c r="F6310" s="19">
        <f t="shared" si="294"/>
        <v>1960895</v>
      </c>
      <c r="G6310" s="119">
        <v>2353</v>
      </c>
      <c r="H6310" s="26">
        <v>1674.4334891627709</v>
      </c>
      <c r="I6310" s="115">
        <f t="shared" si="295"/>
        <v>3939942</v>
      </c>
      <c r="J6310" s="117">
        <v>2021</v>
      </c>
      <c r="K6310" s="139">
        <f t="shared" si="296"/>
        <v>5900837</v>
      </c>
    </row>
    <row r="6311" spans="2:11">
      <c r="B6311" s="137" t="s">
        <v>8278</v>
      </c>
      <c r="C6311" s="43" t="s">
        <v>527</v>
      </c>
      <c r="D6311" s="46">
        <v>170</v>
      </c>
      <c r="E6311" s="24">
        <v>8219.3411764705888</v>
      </c>
      <c r="F6311" s="19">
        <f t="shared" si="294"/>
        <v>1397288</v>
      </c>
      <c r="G6311" s="119">
        <v>1657.5</v>
      </c>
      <c r="H6311" s="26">
        <v>1428.4464555052791</v>
      </c>
      <c r="I6311" s="115">
        <f t="shared" si="295"/>
        <v>2367650</v>
      </c>
      <c r="J6311" s="117">
        <v>2021</v>
      </c>
      <c r="K6311" s="139">
        <f t="shared" si="296"/>
        <v>3764938</v>
      </c>
    </row>
    <row r="6312" spans="2:11">
      <c r="B6312" s="137" t="s">
        <v>8279</v>
      </c>
      <c r="C6312" s="43" t="s">
        <v>581</v>
      </c>
      <c r="D6312" s="46">
        <v>130</v>
      </c>
      <c r="E6312" s="24">
        <v>15083.807692307691</v>
      </c>
      <c r="F6312" s="19">
        <f t="shared" si="294"/>
        <v>1960895</v>
      </c>
      <c r="G6312" s="119">
        <v>2353</v>
      </c>
      <c r="H6312" s="26">
        <v>1674.4334891627709</v>
      </c>
      <c r="I6312" s="115">
        <f t="shared" si="295"/>
        <v>3939942</v>
      </c>
      <c r="J6312" s="117">
        <v>2021</v>
      </c>
      <c r="K6312" s="139">
        <f t="shared" si="296"/>
        <v>5900837</v>
      </c>
    </row>
    <row r="6313" spans="2:11">
      <c r="B6313" s="137" t="s">
        <v>8280</v>
      </c>
      <c r="C6313" s="43" t="s">
        <v>581</v>
      </c>
      <c r="D6313" s="46">
        <v>180</v>
      </c>
      <c r="E6313" s="24">
        <v>22397.65</v>
      </c>
      <c r="F6313" s="19">
        <f t="shared" si="294"/>
        <v>4031577.0000000005</v>
      </c>
      <c r="G6313" s="119">
        <v>3258</v>
      </c>
      <c r="H6313" s="26">
        <v>1124.8084714548802</v>
      </c>
      <c r="I6313" s="115">
        <f t="shared" si="295"/>
        <v>3664625.9999999995</v>
      </c>
      <c r="J6313" s="117">
        <v>2021</v>
      </c>
      <c r="K6313" s="139">
        <f t="shared" si="296"/>
        <v>7696203</v>
      </c>
    </row>
    <row r="6314" spans="2:11">
      <c r="B6314" s="137" t="s">
        <v>8281</v>
      </c>
      <c r="C6314" s="43" t="s">
        <v>586</v>
      </c>
      <c r="D6314" s="46">
        <v>340</v>
      </c>
      <c r="E6314" s="24">
        <v>6633.7</v>
      </c>
      <c r="F6314" s="19">
        <f t="shared" si="294"/>
        <v>2255458</v>
      </c>
      <c r="G6314" s="119">
        <v>3315</v>
      </c>
      <c r="H6314" s="26">
        <v>2495.4720965309202</v>
      </c>
      <c r="I6314" s="115">
        <f t="shared" si="295"/>
        <v>8272490.0000000009</v>
      </c>
      <c r="J6314" s="117">
        <v>2021</v>
      </c>
      <c r="K6314" s="139">
        <f t="shared" si="296"/>
        <v>10527948</v>
      </c>
    </row>
    <row r="6315" spans="2:11">
      <c r="B6315" s="137" t="s">
        <v>8282</v>
      </c>
      <c r="C6315" s="43" t="s">
        <v>719</v>
      </c>
      <c r="D6315" s="46">
        <v>150</v>
      </c>
      <c r="E6315" s="24">
        <v>16896.906666666666</v>
      </c>
      <c r="F6315" s="19">
        <f t="shared" si="294"/>
        <v>2534536</v>
      </c>
      <c r="G6315" s="119">
        <v>1462.5</v>
      </c>
      <c r="H6315" s="26">
        <v>1467.105641025641</v>
      </c>
      <c r="I6315" s="115">
        <f t="shared" si="295"/>
        <v>2145642</v>
      </c>
      <c r="J6315" s="117">
        <v>2021</v>
      </c>
      <c r="K6315" s="139">
        <f t="shared" si="296"/>
        <v>4680178</v>
      </c>
    </row>
    <row r="6316" spans="2:11">
      <c r="B6316" s="137" t="s">
        <v>8283</v>
      </c>
      <c r="C6316" s="43" t="s">
        <v>3512</v>
      </c>
      <c r="D6316" s="46">
        <v>50</v>
      </c>
      <c r="E6316" s="24">
        <v>30445.16</v>
      </c>
      <c r="F6316" s="19">
        <f t="shared" si="294"/>
        <v>1522258</v>
      </c>
      <c r="G6316" s="119">
        <v>2960</v>
      </c>
      <c r="H6316" s="26">
        <v>0</v>
      </c>
      <c r="I6316" s="115">
        <f t="shared" si="295"/>
        <v>0</v>
      </c>
      <c r="J6316" s="117">
        <v>2021</v>
      </c>
      <c r="K6316" s="139">
        <f t="shared" si="296"/>
        <v>1522258</v>
      </c>
    </row>
    <row r="6317" spans="2:11">
      <c r="B6317" s="137" t="s">
        <v>8284</v>
      </c>
      <c r="C6317" s="43" t="s">
        <v>441</v>
      </c>
      <c r="D6317" s="46">
        <v>70</v>
      </c>
      <c r="E6317" s="24">
        <v>23792.428571428572</v>
      </c>
      <c r="F6317" s="19">
        <f t="shared" si="294"/>
        <v>1665470</v>
      </c>
      <c r="G6317" s="119">
        <v>2072</v>
      </c>
      <c r="H6317" s="26">
        <v>2064.8923745173747</v>
      </c>
      <c r="I6317" s="115">
        <f t="shared" si="295"/>
        <v>4278457</v>
      </c>
      <c r="J6317" s="117">
        <v>2021</v>
      </c>
      <c r="K6317" s="139">
        <f t="shared" si="296"/>
        <v>5943927</v>
      </c>
    </row>
    <row r="6318" spans="2:11">
      <c r="B6318" s="137" t="s">
        <v>8285</v>
      </c>
      <c r="C6318" s="43" t="s">
        <v>441</v>
      </c>
      <c r="D6318" s="46">
        <v>80</v>
      </c>
      <c r="E6318" s="24">
        <v>17660.974999999999</v>
      </c>
      <c r="F6318" s="19">
        <f t="shared" si="294"/>
        <v>1412878</v>
      </c>
      <c r="G6318" s="119">
        <v>724</v>
      </c>
      <c r="H6318" s="26">
        <v>9234.9737569060781</v>
      </c>
      <c r="I6318" s="115">
        <f t="shared" si="295"/>
        <v>6686121.0000000009</v>
      </c>
      <c r="J6318" s="117">
        <v>2021</v>
      </c>
      <c r="K6318" s="139">
        <f t="shared" si="296"/>
        <v>8098999</v>
      </c>
    </row>
    <row r="6319" spans="2:11">
      <c r="B6319" s="137" t="s">
        <v>8286</v>
      </c>
      <c r="C6319" s="43" t="s">
        <v>441</v>
      </c>
      <c r="D6319" s="46">
        <v>150</v>
      </c>
      <c r="E6319" s="24">
        <v>54674.006666666668</v>
      </c>
      <c r="F6319" s="19">
        <f t="shared" si="294"/>
        <v>8201101</v>
      </c>
      <c r="G6319" s="119">
        <v>4072.5</v>
      </c>
      <c r="H6319" s="26">
        <v>1784.311356660528</v>
      </c>
      <c r="I6319" s="115">
        <f t="shared" si="295"/>
        <v>7266608</v>
      </c>
      <c r="J6319" s="117">
        <v>2021</v>
      </c>
      <c r="K6319" s="139">
        <f t="shared" si="296"/>
        <v>15467709</v>
      </c>
    </row>
    <row r="6320" spans="2:11">
      <c r="B6320" s="137" t="s">
        <v>8287</v>
      </c>
      <c r="C6320" s="43" t="s">
        <v>441</v>
      </c>
      <c r="D6320" s="46">
        <v>170</v>
      </c>
      <c r="E6320" s="24">
        <v>20576.529411764706</v>
      </c>
      <c r="F6320" s="19">
        <f t="shared" si="294"/>
        <v>3498010</v>
      </c>
      <c r="G6320" s="119">
        <v>4615.5</v>
      </c>
      <c r="H6320" s="26">
        <v>730.52973675658109</v>
      </c>
      <c r="I6320" s="115">
        <f t="shared" si="295"/>
        <v>3371760</v>
      </c>
      <c r="J6320" s="117">
        <v>2021</v>
      </c>
      <c r="K6320" s="139">
        <f t="shared" si="296"/>
        <v>6869770</v>
      </c>
    </row>
    <row r="6321" spans="2:11">
      <c r="B6321" s="137" t="s">
        <v>8288</v>
      </c>
      <c r="C6321" s="43" t="s">
        <v>3512</v>
      </c>
      <c r="D6321" s="46">
        <v>150</v>
      </c>
      <c r="E6321" s="24">
        <v>14520.066666666668</v>
      </c>
      <c r="F6321" s="19">
        <f t="shared" si="294"/>
        <v>2178010</v>
      </c>
      <c r="G6321" s="119">
        <v>2925</v>
      </c>
      <c r="H6321" s="26">
        <v>0</v>
      </c>
      <c r="I6321" s="115">
        <f t="shared" si="295"/>
        <v>0</v>
      </c>
      <c r="J6321" s="117">
        <v>2021</v>
      </c>
      <c r="K6321" s="139">
        <f t="shared" si="296"/>
        <v>2178010</v>
      </c>
    </row>
    <row r="6322" spans="2:11">
      <c r="B6322" s="137" t="s">
        <v>8289</v>
      </c>
      <c r="C6322" s="43" t="s">
        <v>441</v>
      </c>
      <c r="D6322" s="46">
        <v>290</v>
      </c>
      <c r="E6322" s="24">
        <v>13865.110344827586</v>
      </c>
      <c r="F6322" s="19">
        <f t="shared" si="294"/>
        <v>4020882</v>
      </c>
      <c r="G6322" s="119">
        <v>9396</v>
      </c>
      <c r="H6322" s="26">
        <v>800.09046402724562</v>
      </c>
      <c r="I6322" s="115">
        <f t="shared" si="295"/>
        <v>7517650</v>
      </c>
      <c r="J6322" s="117">
        <v>2021</v>
      </c>
      <c r="K6322" s="139">
        <f t="shared" si="296"/>
        <v>11538532</v>
      </c>
    </row>
    <row r="6323" spans="2:11">
      <c r="B6323" s="137" t="s">
        <v>8290</v>
      </c>
      <c r="C6323" s="43" t="s">
        <v>441</v>
      </c>
      <c r="D6323" s="46">
        <v>170</v>
      </c>
      <c r="E6323" s="24">
        <v>17763.382352941175</v>
      </c>
      <c r="F6323" s="19">
        <f t="shared" si="294"/>
        <v>3019774.9999999995</v>
      </c>
      <c r="G6323" s="119">
        <v>4615.5</v>
      </c>
      <c r="H6323" s="26">
        <v>1459.6867078323041</v>
      </c>
      <c r="I6323" s="115">
        <f t="shared" si="295"/>
        <v>6737184</v>
      </c>
      <c r="J6323" s="117">
        <v>2021</v>
      </c>
      <c r="K6323" s="139">
        <f t="shared" si="296"/>
        <v>9756959</v>
      </c>
    </row>
    <row r="6324" spans="2:11">
      <c r="B6324" s="137" t="s">
        <v>8291</v>
      </c>
      <c r="C6324" s="43" t="s">
        <v>2749</v>
      </c>
      <c r="D6324" s="46">
        <v>1110</v>
      </c>
      <c r="E6324" s="24">
        <v>4169.9765765765769</v>
      </c>
      <c r="F6324" s="19">
        <f t="shared" si="294"/>
        <v>4628674</v>
      </c>
      <c r="G6324" s="119">
        <v>10822.5</v>
      </c>
      <c r="H6324" s="26">
        <v>194.33559713559714</v>
      </c>
      <c r="I6324" s="115">
        <f t="shared" si="295"/>
        <v>2103197</v>
      </c>
      <c r="J6324" s="117">
        <v>2021</v>
      </c>
      <c r="K6324" s="139">
        <f t="shared" si="296"/>
        <v>6731871</v>
      </c>
    </row>
    <row r="6325" spans="2:11">
      <c r="B6325" s="137" t="s">
        <v>8292</v>
      </c>
      <c r="C6325" s="43" t="s">
        <v>592</v>
      </c>
      <c r="D6325" s="46">
        <v>50</v>
      </c>
      <c r="E6325" s="24">
        <v>9353.9</v>
      </c>
      <c r="F6325" s="19">
        <f t="shared" si="294"/>
        <v>467695</v>
      </c>
      <c r="G6325" s="119">
        <v>487.5</v>
      </c>
      <c r="H6325" s="26">
        <v>3378.6215384615384</v>
      </c>
      <c r="I6325" s="115">
        <f t="shared" si="295"/>
        <v>1647078</v>
      </c>
      <c r="J6325" s="117">
        <v>2021</v>
      </c>
      <c r="K6325" s="139">
        <f t="shared" si="296"/>
        <v>2114773</v>
      </c>
    </row>
    <row r="6326" spans="2:11">
      <c r="B6326" s="137" t="s">
        <v>8293</v>
      </c>
      <c r="C6326" s="43" t="s">
        <v>3512</v>
      </c>
      <c r="D6326" s="46">
        <v>70</v>
      </c>
      <c r="E6326" s="24">
        <v>20313.428571428572</v>
      </c>
      <c r="F6326" s="19">
        <f t="shared" si="294"/>
        <v>1421940</v>
      </c>
      <c r="G6326" s="119">
        <v>1267</v>
      </c>
      <c r="H6326" s="26">
        <v>0</v>
      </c>
      <c r="I6326" s="115">
        <f t="shared" si="295"/>
        <v>0</v>
      </c>
      <c r="J6326" s="117">
        <v>2021</v>
      </c>
      <c r="K6326" s="139">
        <f t="shared" si="296"/>
        <v>1421940</v>
      </c>
    </row>
    <row r="6327" spans="2:11">
      <c r="B6327" s="137" t="s">
        <v>8294</v>
      </c>
      <c r="C6327" s="43" t="s">
        <v>590</v>
      </c>
      <c r="D6327" s="46">
        <v>60</v>
      </c>
      <c r="E6327" s="24">
        <v>8371.7333333333336</v>
      </c>
      <c r="F6327" s="19">
        <f t="shared" si="294"/>
        <v>502304</v>
      </c>
      <c r="G6327" s="119">
        <v>1086</v>
      </c>
      <c r="H6327" s="26">
        <v>1534.2725598526704</v>
      </c>
      <c r="I6327" s="115">
        <f t="shared" si="295"/>
        <v>1666220</v>
      </c>
      <c r="J6327" s="117">
        <v>2021</v>
      </c>
      <c r="K6327" s="139">
        <f t="shared" si="296"/>
        <v>2168524</v>
      </c>
    </row>
    <row r="6328" spans="2:11">
      <c r="B6328" s="137" t="s">
        <v>8295</v>
      </c>
      <c r="C6328" s="43" t="s">
        <v>590</v>
      </c>
      <c r="D6328" s="46">
        <v>70</v>
      </c>
      <c r="E6328" s="24">
        <v>20104.371428571427</v>
      </c>
      <c r="F6328" s="19">
        <f t="shared" si="294"/>
        <v>1407305.9999999998</v>
      </c>
      <c r="G6328" s="119">
        <v>1267</v>
      </c>
      <c r="H6328" s="26">
        <v>2315.2186266771901</v>
      </c>
      <c r="I6328" s="115">
        <f t="shared" si="295"/>
        <v>2933382</v>
      </c>
      <c r="J6328" s="117">
        <v>2021</v>
      </c>
      <c r="K6328" s="139">
        <f t="shared" si="296"/>
        <v>4340688</v>
      </c>
    </row>
    <row r="6329" spans="2:11">
      <c r="B6329" s="137" t="s">
        <v>8296</v>
      </c>
      <c r="C6329" s="43" t="s">
        <v>590</v>
      </c>
      <c r="D6329" s="46">
        <v>140</v>
      </c>
      <c r="E6329" s="24">
        <v>11823.992857142857</v>
      </c>
      <c r="F6329" s="19">
        <f t="shared" si="294"/>
        <v>1655359</v>
      </c>
      <c r="G6329" s="119">
        <v>2534</v>
      </c>
      <c r="H6329" s="26">
        <v>1322.2403314917126</v>
      </c>
      <c r="I6329" s="115">
        <f t="shared" si="295"/>
        <v>3350556.9999999995</v>
      </c>
      <c r="J6329" s="117">
        <v>2021</v>
      </c>
      <c r="K6329" s="139">
        <f t="shared" si="296"/>
        <v>5005916</v>
      </c>
    </row>
    <row r="6330" spans="2:11">
      <c r="B6330" s="137" t="s">
        <v>4202</v>
      </c>
      <c r="C6330" s="43" t="s">
        <v>3512</v>
      </c>
      <c r="D6330" s="46">
        <v>120</v>
      </c>
      <c r="E6330" s="24">
        <v>8068.2666666666664</v>
      </c>
      <c r="F6330" s="19">
        <f t="shared" si="294"/>
        <v>968192</v>
      </c>
      <c r="G6330" s="119">
        <v>1170</v>
      </c>
      <c r="H6330" s="26">
        <v>770.54273504273499</v>
      </c>
      <c r="I6330" s="115">
        <f t="shared" si="295"/>
        <v>901534.99999999988</v>
      </c>
      <c r="J6330" s="117">
        <v>2021</v>
      </c>
      <c r="K6330" s="139">
        <f t="shared" si="296"/>
        <v>1869727</v>
      </c>
    </row>
    <row r="6331" spans="2:11">
      <c r="B6331" s="137" t="s">
        <v>8297</v>
      </c>
      <c r="C6331" s="43" t="s">
        <v>750</v>
      </c>
      <c r="D6331" s="46">
        <v>220</v>
      </c>
      <c r="E6331" s="24">
        <v>12697.954545454546</v>
      </c>
      <c r="F6331" s="19">
        <f t="shared" si="294"/>
        <v>2793550</v>
      </c>
      <c r="G6331" s="119">
        <v>2145</v>
      </c>
      <c r="H6331" s="26">
        <v>2320.8792540792542</v>
      </c>
      <c r="I6331" s="115">
        <f t="shared" si="295"/>
        <v>4978286</v>
      </c>
      <c r="J6331" s="117">
        <v>2021</v>
      </c>
      <c r="K6331" s="139">
        <f t="shared" si="296"/>
        <v>7771836</v>
      </c>
    </row>
    <row r="6332" spans="2:11">
      <c r="B6332" s="137" t="s">
        <v>8298</v>
      </c>
      <c r="C6332" s="43" t="s">
        <v>750</v>
      </c>
      <c r="D6332" s="46">
        <v>290</v>
      </c>
      <c r="E6332" s="24">
        <v>12439.762068965518</v>
      </c>
      <c r="F6332" s="19">
        <f t="shared" si="294"/>
        <v>3607531</v>
      </c>
      <c r="G6332" s="119">
        <v>2827.5</v>
      </c>
      <c r="H6332" s="26">
        <v>1361.7223695844386</v>
      </c>
      <c r="I6332" s="115">
        <f t="shared" si="295"/>
        <v>3850270.0000000005</v>
      </c>
      <c r="J6332" s="117">
        <v>2021</v>
      </c>
      <c r="K6332" s="139">
        <f t="shared" si="296"/>
        <v>7457801</v>
      </c>
    </row>
    <row r="6333" spans="2:11">
      <c r="B6333" s="137" t="s">
        <v>8299</v>
      </c>
      <c r="C6333" s="43" t="s">
        <v>750</v>
      </c>
      <c r="D6333" s="46">
        <v>290</v>
      </c>
      <c r="E6333" s="24">
        <v>12439.762068965518</v>
      </c>
      <c r="F6333" s="19">
        <f t="shared" si="294"/>
        <v>3607531</v>
      </c>
      <c r="G6333" s="119">
        <v>2827.5</v>
      </c>
      <c r="H6333" s="26">
        <v>1361.7223695844386</v>
      </c>
      <c r="I6333" s="115">
        <f t="shared" si="295"/>
        <v>3850270.0000000005</v>
      </c>
      <c r="J6333" s="117">
        <v>2021</v>
      </c>
      <c r="K6333" s="139">
        <f t="shared" si="296"/>
        <v>7457801</v>
      </c>
    </row>
    <row r="6334" spans="2:11">
      <c r="B6334" s="137" t="s">
        <v>8300</v>
      </c>
      <c r="C6334" s="43" t="s">
        <v>750</v>
      </c>
      <c r="D6334" s="46">
        <v>160</v>
      </c>
      <c r="E6334" s="24">
        <v>15385.518749999999</v>
      </c>
      <c r="F6334" s="19">
        <f t="shared" si="294"/>
        <v>2461683</v>
      </c>
      <c r="G6334" s="119">
        <v>1560</v>
      </c>
      <c r="H6334" s="26">
        <v>1469.8576923076923</v>
      </c>
      <c r="I6334" s="115">
        <f t="shared" si="295"/>
        <v>2292978</v>
      </c>
      <c r="J6334" s="117">
        <v>2021</v>
      </c>
      <c r="K6334" s="139">
        <f t="shared" si="296"/>
        <v>4754661</v>
      </c>
    </row>
    <row r="6335" spans="2:11">
      <c r="B6335" s="137" t="s">
        <v>8301</v>
      </c>
      <c r="C6335" s="43" t="s">
        <v>3512</v>
      </c>
      <c r="D6335" s="46">
        <v>500</v>
      </c>
      <c r="E6335" s="24">
        <v>16883.712</v>
      </c>
      <c r="F6335" s="19">
        <f t="shared" si="294"/>
        <v>8441856</v>
      </c>
      <c r="G6335" s="119">
        <v>4875</v>
      </c>
      <c r="H6335" s="26">
        <v>0</v>
      </c>
      <c r="I6335" s="115">
        <f t="shared" si="295"/>
        <v>0</v>
      </c>
      <c r="J6335" s="117">
        <v>2021</v>
      </c>
      <c r="K6335" s="139">
        <f t="shared" si="296"/>
        <v>8441856</v>
      </c>
    </row>
    <row r="6336" spans="2:11">
      <c r="B6336" s="137" t="s">
        <v>8302</v>
      </c>
      <c r="C6336" s="43" t="s">
        <v>750</v>
      </c>
      <c r="D6336" s="46">
        <v>160</v>
      </c>
      <c r="E6336" s="24">
        <v>15385.518749999999</v>
      </c>
      <c r="F6336" s="19">
        <f t="shared" si="294"/>
        <v>2461683</v>
      </c>
      <c r="G6336" s="119">
        <v>1560</v>
      </c>
      <c r="H6336" s="26">
        <v>1469.8576923076923</v>
      </c>
      <c r="I6336" s="115">
        <f t="shared" si="295"/>
        <v>2292978</v>
      </c>
      <c r="J6336" s="117">
        <v>2021</v>
      </c>
      <c r="K6336" s="139">
        <f t="shared" si="296"/>
        <v>4754661</v>
      </c>
    </row>
    <row r="6337" spans="2:11">
      <c r="B6337" s="137" t="s">
        <v>8303</v>
      </c>
      <c r="C6337" s="43" t="s">
        <v>651</v>
      </c>
      <c r="D6337" s="46">
        <v>50</v>
      </c>
      <c r="E6337" s="24">
        <v>5330.38</v>
      </c>
      <c r="F6337" s="19">
        <f t="shared" si="294"/>
        <v>266519</v>
      </c>
      <c r="G6337" s="119">
        <v>905</v>
      </c>
      <c r="H6337" s="26">
        <v>2557.1701657458561</v>
      </c>
      <c r="I6337" s="115">
        <f t="shared" si="295"/>
        <v>2314239</v>
      </c>
      <c r="J6337" s="117">
        <v>2021</v>
      </c>
      <c r="K6337" s="139">
        <f t="shared" si="296"/>
        <v>2580758</v>
      </c>
    </row>
    <row r="6338" spans="2:11">
      <c r="B6338" s="137" t="s">
        <v>8304</v>
      </c>
      <c r="C6338" s="43" t="s">
        <v>660</v>
      </c>
      <c r="D6338" s="46">
        <v>400</v>
      </c>
      <c r="E6338" s="24">
        <v>21061.737499999999</v>
      </c>
      <c r="F6338" s="19">
        <f t="shared" si="294"/>
        <v>8424695</v>
      </c>
      <c r="G6338" s="119">
        <v>7240</v>
      </c>
      <c r="H6338" s="26">
        <v>1312.9103591160222</v>
      </c>
      <c r="I6338" s="115">
        <f t="shared" si="295"/>
        <v>9505471</v>
      </c>
      <c r="J6338" s="117">
        <v>2021</v>
      </c>
      <c r="K6338" s="139">
        <f t="shared" si="296"/>
        <v>17930166</v>
      </c>
    </row>
    <row r="6339" spans="2:11">
      <c r="B6339" s="137" t="s">
        <v>8305</v>
      </c>
      <c r="C6339" s="43" t="s">
        <v>3512</v>
      </c>
      <c r="D6339" s="46">
        <v>100</v>
      </c>
      <c r="E6339" s="24">
        <v>16883.71</v>
      </c>
      <c r="F6339" s="19">
        <f t="shared" si="294"/>
        <v>1688371</v>
      </c>
      <c r="G6339" s="119">
        <v>975</v>
      </c>
      <c r="H6339" s="26">
        <v>0</v>
      </c>
      <c r="I6339" s="115">
        <f t="shared" si="295"/>
        <v>0</v>
      </c>
      <c r="J6339" s="117">
        <v>2021</v>
      </c>
      <c r="K6339" s="139">
        <f t="shared" si="296"/>
        <v>1688371</v>
      </c>
    </row>
    <row r="6340" spans="2:11">
      <c r="B6340" s="137" t="s">
        <v>8306</v>
      </c>
      <c r="C6340" s="43" t="s">
        <v>657</v>
      </c>
      <c r="D6340" s="46">
        <v>350</v>
      </c>
      <c r="E6340" s="24">
        <v>44198.171428571426</v>
      </c>
      <c r="F6340" s="19">
        <f t="shared" si="294"/>
        <v>15469360</v>
      </c>
      <c r="G6340" s="119">
        <v>3412.5</v>
      </c>
      <c r="H6340" s="26">
        <v>2119.7825641025643</v>
      </c>
      <c r="I6340" s="115">
        <f t="shared" si="295"/>
        <v>7233758.0000000009</v>
      </c>
      <c r="J6340" s="117">
        <v>2021</v>
      </c>
      <c r="K6340" s="139">
        <f t="shared" si="296"/>
        <v>22703118</v>
      </c>
    </row>
    <row r="6341" spans="2:11">
      <c r="B6341" s="137" t="s">
        <v>8307</v>
      </c>
      <c r="C6341" s="43" t="s">
        <v>3512</v>
      </c>
      <c r="D6341" s="46">
        <v>150</v>
      </c>
      <c r="E6341" s="24">
        <v>13071.38</v>
      </c>
      <c r="F6341" s="19">
        <f t="shared" si="294"/>
        <v>1960706.9999999998</v>
      </c>
      <c r="G6341" s="119">
        <v>3240</v>
      </c>
      <c r="H6341" s="26">
        <v>0</v>
      </c>
      <c r="I6341" s="115">
        <f t="shared" si="295"/>
        <v>0</v>
      </c>
      <c r="J6341" s="117">
        <v>2021</v>
      </c>
      <c r="K6341" s="139">
        <f t="shared" si="296"/>
        <v>1960707</v>
      </c>
    </row>
    <row r="6342" spans="2:11">
      <c r="B6342" s="137" t="s">
        <v>8308</v>
      </c>
      <c r="C6342" s="43" t="s">
        <v>660</v>
      </c>
      <c r="D6342" s="46">
        <v>90</v>
      </c>
      <c r="E6342" s="24">
        <v>4015.6444444444446</v>
      </c>
      <c r="F6342" s="19">
        <f t="shared" si="294"/>
        <v>361408</v>
      </c>
      <c r="G6342" s="119">
        <v>1944</v>
      </c>
      <c r="H6342" s="26">
        <v>968.82253086419757</v>
      </c>
      <c r="I6342" s="115">
        <f t="shared" si="295"/>
        <v>1883391</v>
      </c>
      <c r="J6342" s="117">
        <v>2021</v>
      </c>
      <c r="K6342" s="139">
        <f t="shared" si="296"/>
        <v>2244799</v>
      </c>
    </row>
    <row r="6343" spans="2:11">
      <c r="B6343" s="137" t="s">
        <v>8309</v>
      </c>
      <c r="C6343" s="43" t="s">
        <v>441</v>
      </c>
      <c r="D6343" s="46">
        <v>290</v>
      </c>
      <c r="E6343" s="24">
        <v>13865.110344827586</v>
      </c>
      <c r="F6343" s="19">
        <f t="shared" si="294"/>
        <v>4020882</v>
      </c>
      <c r="G6343" s="119">
        <v>9396</v>
      </c>
      <c r="H6343" s="26">
        <v>800.09046402724562</v>
      </c>
      <c r="I6343" s="115">
        <f t="shared" si="295"/>
        <v>7517650</v>
      </c>
      <c r="J6343" s="117">
        <v>2021</v>
      </c>
      <c r="K6343" s="139">
        <f t="shared" si="296"/>
        <v>11538532</v>
      </c>
    </row>
    <row r="6344" spans="2:11">
      <c r="B6344" s="137" t="s">
        <v>8310</v>
      </c>
      <c r="C6344" s="43" t="s">
        <v>441</v>
      </c>
      <c r="D6344" s="46">
        <v>50</v>
      </c>
      <c r="E6344" s="24">
        <v>34297.519999999997</v>
      </c>
      <c r="F6344" s="19">
        <f t="shared" si="294"/>
        <v>1714875.9999999998</v>
      </c>
      <c r="G6344" s="119">
        <v>1620</v>
      </c>
      <c r="H6344" s="26">
        <v>4159.711728395062</v>
      </c>
      <c r="I6344" s="115">
        <f t="shared" si="295"/>
        <v>6738733</v>
      </c>
      <c r="J6344" s="117">
        <v>2021</v>
      </c>
      <c r="K6344" s="139">
        <f t="shared" si="296"/>
        <v>8453609</v>
      </c>
    </row>
    <row r="6345" spans="2:11">
      <c r="B6345" s="137" t="s">
        <v>8311</v>
      </c>
      <c r="C6345" s="43" t="s">
        <v>594</v>
      </c>
      <c r="D6345" s="46">
        <v>160</v>
      </c>
      <c r="E6345" s="24">
        <v>21088.587500000001</v>
      </c>
      <c r="F6345" s="19">
        <f t="shared" si="294"/>
        <v>3374174</v>
      </c>
      <c r="G6345" s="119">
        <v>5184</v>
      </c>
      <c r="H6345" s="26">
        <v>620.86226851851848</v>
      </c>
      <c r="I6345" s="115">
        <f t="shared" si="295"/>
        <v>3218550</v>
      </c>
      <c r="J6345" s="117">
        <v>2021</v>
      </c>
      <c r="K6345" s="139">
        <f t="shared" si="296"/>
        <v>6592724</v>
      </c>
    </row>
    <row r="6346" spans="2:11">
      <c r="B6346" s="137" t="s">
        <v>8312</v>
      </c>
      <c r="C6346" s="43" t="s">
        <v>593</v>
      </c>
      <c r="D6346" s="46">
        <v>280</v>
      </c>
      <c r="E6346" s="24">
        <v>25225</v>
      </c>
      <c r="F6346" s="19">
        <f t="shared" si="294"/>
        <v>7063000</v>
      </c>
      <c r="G6346" s="119">
        <v>2730</v>
      </c>
      <c r="H6346" s="26">
        <v>2141.4029304029305</v>
      </c>
      <c r="I6346" s="115">
        <f t="shared" si="295"/>
        <v>5846030</v>
      </c>
      <c r="J6346" s="117">
        <v>2021</v>
      </c>
      <c r="K6346" s="139">
        <f t="shared" si="296"/>
        <v>12909030</v>
      </c>
    </row>
    <row r="6347" spans="2:11">
      <c r="B6347" s="137" t="s">
        <v>8313</v>
      </c>
      <c r="C6347" s="43" t="s">
        <v>441</v>
      </c>
      <c r="D6347" s="46">
        <v>120</v>
      </c>
      <c r="E6347" s="24">
        <v>12770.1</v>
      </c>
      <c r="F6347" s="19">
        <f t="shared" si="294"/>
        <v>1532412</v>
      </c>
      <c r="G6347" s="119">
        <v>2592</v>
      </c>
      <c r="H6347" s="26">
        <v>1265.4158950617284</v>
      </c>
      <c r="I6347" s="115">
        <f t="shared" si="295"/>
        <v>3279958</v>
      </c>
      <c r="J6347" s="117">
        <v>2021</v>
      </c>
      <c r="K6347" s="139">
        <f t="shared" si="296"/>
        <v>4812370</v>
      </c>
    </row>
    <row r="6348" spans="2:11">
      <c r="B6348" s="137" t="s">
        <v>8314</v>
      </c>
      <c r="C6348" s="43" t="s">
        <v>593</v>
      </c>
      <c r="D6348" s="46">
        <v>100</v>
      </c>
      <c r="E6348" s="24">
        <v>16084.86</v>
      </c>
      <c r="F6348" s="19">
        <f t="shared" ref="F6348:F6411" si="297">IFERROR(D6348*E6348,0)</f>
        <v>1608486</v>
      </c>
      <c r="G6348" s="119">
        <v>1950</v>
      </c>
      <c r="H6348" s="26">
        <v>1122.9984615384615</v>
      </c>
      <c r="I6348" s="115">
        <f t="shared" ref="I6348:I6411" si="298">IFERROR(G6348*H6348,"")</f>
        <v>2189847</v>
      </c>
      <c r="J6348" s="117">
        <v>2021</v>
      </c>
      <c r="K6348" s="139">
        <f t="shared" ref="K6348:K6411" si="299">IFERROR(ROUND((F6348+I6348),0),0)</f>
        <v>3798333</v>
      </c>
    </row>
    <row r="6349" spans="2:11">
      <c r="B6349" s="137" t="s">
        <v>8315</v>
      </c>
      <c r="C6349" s="43" t="s">
        <v>596</v>
      </c>
      <c r="D6349" s="46">
        <v>100</v>
      </c>
      <c r="E6349" s="24">
        <v>8130.07</v>
      </c>
      <c r="F6349" s="19">
        <f t="shared" si="297"/>
        <v>813007</v>
      </c>
      <c r="G6349" s="119">
        <v>1810</v>
      </c>
      <c r="H6349" s="26">
        <v>1574.0817679558011</v>
      </c>
      <c r="I6349" s="115">
        <f t="shared" si="298"/>
        <v>2849088</v>
      </c>
      <c r="J6349" s="117">
        <v>2021</v>
      </c>
      <c r="K6349" s="139">
        <f t="shared" si="299"/>
        <v>3662095</v>
      </c>
    </row>
    <row r="6350" spans="2:11">
      <c r="B6350" s="137" t="s">
        <v>8316</v>
      </c>
      <c r="C6350" s="43" t="s">
        <v>596</v>
      </c>
      <c r="D6350" s="46">
        <v>110</v>
      </c>
      <c r="E6350" s="24">
        <v>6096.5727272727272</v>
      </c>
      <c r="F6350" s="19">
        <f t="shared" si="297"/>
        <v>670623</v>
      </c>
      <c r="G6350" s="119">
        <v>1991</v>
      </c>
      <c r="H6350" s="26">
        <v>1529.4259166248116</v>
      </c>
      <c r="I6350" s="115">
        <f t="shared" si="298"/>
        <v>3045087</v>
      </c>
      <c r="J6350" s="117">
        <v>2021</v>
      </c>
      <c r="K6350" s="139">
        <f t="shared" si="299"/>
        <v>3715710</v>
      </c>
    </row>
    <row r="6351" spans="2:11">
      <c r="B6351" s="137" t="s">
        <v>8317</v>
      </c>
      <c r="C6351" s="43" t="s">
        <v>584</v>
      </c>
      <c r="D6351" s="46">
        <v>90</v>
      </c>
      <c r="E6351" s="24">
        <v>3756.9</v>
      </c>
      <c r="F6351" s="19">
        <f t="shared" si="297"/>
        <v>338121</v>
      </c>
      <c r="G6351" s="119">
        <v>1629</v>
      </c>
      <c r="H6351" s="26">
        <v>1052.060159607121</v>
      </c>
      <c r="I6351" s="115">
        <f t="shared" si="298"/>
        <v>1713806.0000000002</v>
      </c>
      <c r="J6351" s="117">
        <v>2021</v>
      </c>
      <c r="K6351" s="139">
        <f t="shared" si="299"/>
        <v>2051927</v>
      </c>
    </row>
    <row r="6352" spans="2:11">
      <c r="B6352" s="137" t="s">
        <v>8318</v>
      </c>
      <c r="C6352" s="43" t="s">
        <v>2093</v>
      </c>
      <c r="D6352" s="46">
        <v>110</v>
      </c>
      <c r="E6352" s="24">
        <v>8612.1090909090908</v>
      </c>
      <c r="F6352" s="19">
        <f t="shared" si="297"/>
        <v>947332</v>
      </c>
      <c r="G6352" s="119">
        <v>4026</v>
      </c>
      <c r="H6352" s="26">
        <v>878.49875807252852</v>
      </c>
      <c r="I6352" s="115">
        <f t="shared" si="298"/>
        <v>3536836</v>
      </c>
      <c r="J6352" s="117">
        <v>2021</v>
      </c>
      <c r="K6352" s="139">
        <f t="shared" si="299"/>
        <v>4484168</v>
      </c>
    </row>
    <row r="6353" spans="2:11">
      <c r="B6353" s="137" t="s">
        <v>8319</v>
      </c>
      <c r="C6353" s="43" t="s">
        <v>596</v>
      </c>
      <c r="D6353" s="46">
        <v>150</v>
      </c>
      <c r="E6353" s="24">
        <v>7364.9666666666662</v>
      </c>
      <c r="F6353" s="19">
        <f t="shared" si="297"/>
        <v>1104745</v>
      </c>
      <c r="G6353" s="119">
        <v>4072.5</v>
      </c>
      <c r="H6353" s="26">
        <v>847.11995089011668</v>
      </c>
      <c r="I6353" s="115">
        <f t="shared" si="298"/>
        <v>3449896</v>
      </c>
      <c r="J6353" s="117">
        <v>2021</v>
      </c>
      <c r="K6353" s="139">
        <f t="shared" si="299"/>
        <v>4554641</v>
      </c>
    </row>
    <row r="6354" spans="2:11">
      <c r="B6354" s="137" t="s">
        <v>8320</v>
      </c>
      <c r="C6354" s="43" t="s">
        <v>593</v>
      </c>
      <c r="D6354" s="46">
        <v>70</v>
      </c>
      <c r="E6354" s="24">
        <v>8464.2285714285717</v>
      </c>
      <c r="F6354" s="19">
        <f t="shared" si="297"/>
        <v>592496</v>
      </c>
      <c r="G6354" s="119">
        <v>1512</v>
      </c>
      <c r="H6354" s="26">
        <v>1176.8485449735449</v>
      </c>
      <c r="I6354" s="115">
        <f t="shared" si="298"/>
        <v>1779395</v>
      </c>
      <c r="J6354" s="117">
        <v>2021</v>
      </c>
      <c r="K6354" s="139">
        <f t="shared" si="299"/>
        <v>2371891</v>
      </c>
    </row>
    <row r="6355" spans="2:11">
      <c r="B6355" s="137" t="s">
        <v>8321</v>
      </c>
      <c r="C6355" s="43" t="s">
        <v>1677</v>
      </c>
      <c r="D6355" s="46">
        <v>110</v>
      </c>
      <c r="E6355" s="24">
        <v>78715.218181818185</v>
      </c>
      <c r="F6355" s="19">
        <f t="shared" si="297"/>
        <v>8658674</v>
      </c>
      <c r="G6355" s="119">
        <v>1072.5</v>
      </c>
      <c r="H6355" s="26">
        <v>0</v>
      </c>
      <c r="I6355" s="115">
        <f t="shared" si="298"/>
        <v>0</v>
      </c>
      <c r="J6355" s="117">
        <v>2021</v>
      </c>
      <c r="K6355" s="139">
        <f t="shared" si="299"/>
        <v>8658674</v>
      </c>
    </row>
    <row r="6356" spans="2:11">
      <c r="B6356" s="137" t="s">
        <v>8322</v>
      </c>
      <c r="C6356" s="43" t="s">
        <v>1677</v>
      </c>
      <c r="D6356" s="46">
        <v>120</v>
      </c>
      <c r="E6356" s="24">
        <v>140286.65</v>
      </c>
      <c r="F6356" s="19">
        <f t="shared" si="297"/>
        <v>16834398</v>
      </c>
      <c r="G6356" s="119">
        <v>1170</v>
      </c>
      <c r="H6356" s="26">
        <v>0</v>
      </c>
      <c r="I6356" s="115">
        <f t="shared" si="298"/>
        <v>0</v>
      </c>
      <c r="J6356" s="117">
        <v>2021</v>
      </c>
      <c r="K6356" s="139">
        <f t="shared" si="299"/>
        <v>16834398</v>
      </c>
    </row>
    <row r="6357" spans="2:11">
      <c r="B6357" s="137" t="s">
        <v>8323</v>
      </c>
      <c r="C6357" s="43" t="s">
        <v>609</v>
      </c>
      <c r="D6357" s="46">
        <v>230</v>
      </c>
      <c r="E6357" s="24">
        <v>8523.2521739130443</v>
      </c>
      <c r="F6357" s="19">
        <f t="shared" si="297"/>
        <v>1960348.0000000002</v>
      </c>
      <c r="G6357" s="119">
        <v>8418</v>
      </c>
      <c r="H6357" s="26">
        <v>745.70182941316227</v>
      </c>
      <c r="I6357" s="115">
        <f t="shared" si="298"/>
        <v>6277318</v>
      </c>
      <c r="J6357" s="117">
        <v>2021</v>
      </c>
      <c r="K6357" s="139">
        <f t="shared" si="299"/>
        <v>8237666</v>
      </c>
    </row>
    <row r="6358" spans="2:11">
      <c r="B6358" s="137" t="s">
        <v>8324</v>
      </c>
      <c r="C6358" s="43" t="s">
        <v>441</v>
      </c>
      <c r="D6358" s="46">
        <v>50</v>
      </c>
      <c r="E6358" s="24">
        <v>34297.519999999997</v>
      </c>
      <c r="F6358" s="19">
        <f t="shared" si="297"/>
        <v>1714875.9999999998</v>
      </c>
      <c r="G6358" s="119">
        <v>1620</v>
      </c>
      <c r="H6358" s="26">
        <v>4159.711728395062</v>
      </c>
      <c r="I6358" s="115">
        <f t="shared" si="298"/>
        <v>6738733</v>
      </c>
      <c r="J6358" s="117">
        <v>2021</v>
      </c>
      <c r="K6358" s="139">
        <f t="shared" si="299"/>
        <v>8453609</v>
      </c>
    </row>
    <row r="6359" spans="2:11">
      <c r="B6359" s="137" t="s">
        <v>8325</v>
      </c>
      <c r="C6359" s="43" t="s">
        <v>441</v>
      </c>
      <c r="D6359" s="46">
        <v>120</v>
      </c>
      <c r="E6359" s="24">
        <v>12770.1</v>
      </c>
      <c r="F6359" s="19">
        <f t="shared" si="297"/>
        <v>1532412</v>
      </c>
      <c r="G6359" s="119">
        <v>3888</v>
      </c>
      <c r="H6359" s="26">
        <v>843.6105967078189</v>
      </c>
      <c r="I6359" s="115">
        <f t="shared" si="298"/>
        <v>3279958</v>
      </c>
      <c r="J6359" s="117">
        <v>2021</v>
      </c>
      <c r="K6359" s="139">
        <f t="shared" si="299"/>
        <v>4812370</v>
      </c>
    </row>
    <row r="6360" spans="2:11">
      <c r="B6360" s="137" t="s">
        <v>8326</v>
      </c>
      <c r="C6360" s="43" t="s">
        <v>601</v>
      </c>
      <c r="D6360" s="46">
        <v>250</v>
      </c>
      <c r="E6360" s="24">
        <v>6384.116</v>
      </c>
      <c r="F6360" s="19">
        <f t="shared" si="297"/>
        <v>1596029</v>
      </c>
      <c r="G6360" s="119">
        <v>2262.5</v>
      </c>
      <c r="H6360" s="26">
        <v>2690.1175690607733</v>
      </c>
      <c r="I6360" s="115">
        <f t="shared" si="298"/>
        <v>6086391</v>
      </c>
      <c r="J6360" s="117">
        <v>2021</v>
      </c>
      <c r="K6360" s="139">
        <f t="shared" si="299"/>
        <v>7682420</v>
      </c>
    </row>
    <row r="6361" spans="2:11">
      <c r="B6361" s="137" t="s">
        <v>8327</v>
      </c>
      <c r="C6361" s="43" t="s">
        <v>601</v>
      </c>
      <c r="D6361" s="46">
        <v>190</v>
      </c>
      <c r="E6361" s="24">
        <v>12212.4</v>
      </c>
      <c r="F6361" s="19">
        <f t="shared" si="297"/>
        <v>2320356</v>
      </c>
      <c r="G6361" s="119">
        <v>1719.5</v>
      </c>
      <c r="H6361" s="26">
        <v>3702.80139575458</v>
      </c>
      <c r="I6361" s="115">
        <f t="shared" si="298"/>
        <v>6366967</v>
      </c>
      <c r="J6361" s="117">
        <v>2021</v>
      </c>
      <c r="K6361" s="139">
        <f t="shared" si="299"/>
        <v>8687323</v>
      </c>
    </row>
    <row r="6362" spans="2:11">
      <c r="B6362" s="137" t="s">
        <v>8328</v>
      </c>
      <c r="C6362" s="43" t="s">
        <v>601</v>
      </c>
      <c r="D6362" s="46">
        <v>300</v>
      </c>
      <c r="E6362" s="24">
        <v>13646.476666666667</v>
      </c>
      <c r="F6362" s="19">
        <f t="shared" si="297"/>
        <v>4093943</v>
      </c>
      <c r="G6362" s="119">
        <v>2715</v>
      </c>
      <c r="H6362" s="26">
        <v>1899.6983425414364</v>
      </c>
      <c r="I6362" s="115">
        <f t="shared" si="298"/>
        <v>5157681</v>
      </c>
      <c r="J6362" s="117">
        <v>2021</v>
      </c>
      <c r="K6362" s="139">
        <f t="shared" si="299"/>
        <v>9251624</v>
      </c>
    </row>
    <row r="6363" spans="2:11">
      <c r="B6363" s="137" t="s">
        <v>8329</v>
      </c>
      <c r="C6363" s="43" t="s">
        <v>601</v>
      </c>
      <c r="D6363" s="46">
        <v>190</v>
      </c>
      <c r="E6363" s="24">
        <v>12212.4</v>
      </c>
      <c r="F6363" s="19">
        <f t="shared" si="297"/>
        <v>2320356</v>
      </c>
      <c r="G6363" s="119">
        <v>1719.5</v>
      </c>
      <c r="H6363" s="26">
        <v>3702.80139575458</v>
      </c>
      <c r="I6363" s="115">
        <f t="shared" si="298"/>
        <v>6366967</v>
      </c>
      <c r="J6363" s="117">
        <v>2021</v>
      </c>
      <c r="K6363" s="139">
        <f t="shared" si="299"/>
        <v>8687323</v>
      </c>
    </row>
    <row r="6364" spans="2:11">
      <c r="B6364" s="137" t="s">
        <v>8330</v>
      </c>
      <c r="C6364" s="43" t="s">
        <v>594</v>
      </c>
      <c r="D6364" s="46">
        <v>190</v>
      </c>
      <c r="E6364" s="24">
        <v>10493.368421052632</v>
      </c>
      <c r="F6364" s="19">
        <f t="shared" si="297"/>
        <v>1993740</v>
      </c>
      <c r="G6364" s="119">
        <v>4104</v>
      </c>
      <c r="H6364" s="26">
        <v>999.78654970760238</v>
      </c>
      <c r="I6364" s="115">
        <f t="shared" si="298"/>
        <v>4103124</v>
      </c>
      <c r="J6364" s="117">
        <v>2021</v>
      </c>
      <c r="K6364" s="139">
        <f t="shared" si="299"/>
        <v>6096864</v>
      </c>
    </row>
    <row r="6365" spans="2:11">
      <c r="B6365" s="137" t="s">
        <v>8331</v>
      </c>
      <c r="C6365" s="43" t="s">
        <v>594</v>
      </c>
      <c r="D6365" s="46">
        <v>220</v>
      </c>
      <c r="E6365" s="24">
        <v>18407.68181818182</v>
      </c>
      <c r="F6365" s="19">
        <f t="shared" si="297"/>
        <v>4049690.0000000005</v>
      </c>
      <c r="G6365" s="119">
        <v>4752</v>
      </c>
      <c r="H6365" s="26">
        <v>1089.7607323232323</v>
      </c>
      <c r="I6365" s="115">
        <f t="shared" si="298"/>
        <v>5178543</v>
      </c>
      <c r="J6365" s="117">
        <v>2021</v>
      </c>
      <c r="K6365" s="139">
        <f t="shared" si="299"/>
        <v>9228233</v>
      </c>
    </row>
    <row r="6366" spans="2:11">
      <c r="B6366" s="137" t="s">
        <v>8332</v>
      </c>
      <c r="C6366" s="43" t="s">
        <v>594</v>
      </c>
      <c r="D6366" s="46">
        <v>130</v>
      </c>
      <c r="E6366" s="24">
        <v>9506.8461538461543</v>
      </c>
      <c r="F6366" s="19">
        <f t="shared" si="297"/>
        <v>1235890</v>
      </c>
      <c r="G6366" s="119">
        <v>4212</v>
      </c>
      <c r="H6366" s="26">
        <v>670.17687559354226</v>
      </c>
      <c r="I6366" s="115">
        <f t="shared" si="298"/>
        <v>2822785</v>
      </c>
      <c r="J6366" s="117">
        <v>2021</v>
      </c>
      <c r="K6366" s="139">
        <f t="shared" si="299"/>
        <v>4058675</v>
      </c>
    </row>
    <row r="6367" spans="2:11">
      <c r="B6367" s="137" t="s">
        <v>8333</v>
      </c>
      <c r="C6367" s="43" t="s">
        <v>594</v>
      </c>
      <c r="D6367" s="46">
        <v>30</v>
      </c>
      <c r="E6367" s="24">
        <v>37650.300000000003</v>
      </c>
      <c r="F6367" s="19">
        <f t="shared" si="297"/>
        <v>1129509</v>
      </c>
      <c r="G6367" s="119">
        <v>972</v>
      </c>
      <c r="H6367" s="26">
        <v>4277.0411522633749</v>
      </c>
      <c r="I6367" s="115">
        <f t="shared" si="298"/>
        <v>4157284.0000000005</v>
      </c>
      <c r="J6367" s="117">
        <v>2021</v>
      </c>
      <c r="K6367" s="139">
        <f t="shared" si="299"/>
        <v>5286793</v>
      </c>
    </row>
    <row r="6368" spans="2:11">
      <c r="B6368" s="137" t="s">
        <v>8334</v>
      </c>
      <c r="C6368" s="43" t="s">
        <v>489</v>
      </c>
      <c r="D6368" s="46">
        <v>20</v>
      </c>
      <c r="E6368" s="24">
        <v>64422.55</v>
      </c>
      <c r="F6368" s="19">
        <f t="shared" si="297"/>
        <v>1288451</v>
      </c>
      <c r="G6368" s="119">
        <v>724</v>
      </c>
      <c r="H6368" s="26">
        <v>0</v>
      </c>
      <c r="I6368" s="115">
        <f t="shared" si="298"/>
        <v>0</v>
      </c>
      <c r="J6368" s="117">
        <v>2021</v>
      </c>
      <c r="K6368" s="139">
        <f t="shared" si="299"/>
        <v>1288451</v>
      </c>
    </row>
    <row r="6369" spans="2:11">
      <c r="B6369" s="137" t="s">
        <v>8335</v>
      </c>
      <c r="C6369" s="43" t="s">
        <v>673</v>
      </c>
      <c r="D6369" s="46">
        <v>340</v>
      </c>
      <c r="E6369" s="24">
        <v>2159.2764705882355</v>
      </c>
      <c r="F6369" s="19">
        <f t="shared" si="297"/>
        <v>734154.00000000012</v>
      </c>
      <c r="G6369" s="119">
        <v>3315</v>
      </c>
      <c r="H6369" s="26">
        <v>1608.3565610859728</v>
      </c>
      <c r="I6369" s="115">
        <f t="shared" si="298"/>
        <v>5331702</v>
      </c>
      <c r="J6369" s="117">
        <v>2021</v>
      </c>
      <c r="K6369" s="139">
        <f t="shared" si="299"/>
        <v>6065856</v>
      </c>
    </row>
    <row r="6370" spans="2:11">
      <c r="B6370" s="137" t="s">
        <v>8336</v>
      </c>
      <c r="C6370" s="43" t="s">
        <v>651</v>
      </c>
      <c r="D6370" s="46">
        <v>100</v>
      </c>
      <c r="E6370" s="24">
        <v>8941.68</v>
      </c>
      <c r="F6370" s="19">
        <f t="shared" si="297"/>
        <v>894168</v>
      </c>
      <c r="G6370" s="119">
        <v>1810</v>
      </c>
      <c r="H6370" s="26">
        <v>1278.9232044198895</v>
      </c>
      <c r="I6370" s="115">
        <f t="shared" si="298"/>
        <v>2314851</v>
      </c>
      <c r="J6370" s="117">
        <v>2021</v>
      </c>
      <c r="K6370" s="139">
        <f t="shared" si="299"/>
        <v>3209019</v>
      </c>
    </row>
    <row r="6371" spans="2:11">
      <c r="B6371" s="137" t="s">
        <v>8337</v>
      </c>
      <c r="C6371" s="43" t="s">
        <v>651</v>
      </c>
      <c r="D6371" s="46">
        <v>100</v>
      </c>
      <c r="E6371" s="24">
        <v>4171.29</v>
      </c>
      <c r="F6371" s="19">
        <f t="shared" si="297"/>
        <v>417129</v>
      </c>
      <c r="G6371" s="119">
        <v>1810</v>
      </c>
      <c r="H6371" s="26">
        <v>1864.2138121546961</v>
      </c>
      <c r="I6371" s="115">
        <f t="shared" si="298"/>
        <v>3374227</v>
      </c>
      <c r="J6371" s="117">
        <v>2021</v>
      </c>
      <c r="K6371" s="139">
        <f t="shared" si="299"/>
        <v>3791356</v>
      </c>
    </row>
    <row r="6372" spans="2:11">
      <c r="B6372" s="137" t="s">
        <v>8338</v>
      </c>
      <c r="C6372" s="43" t="s">
        <v>673</v>
      </c>
      <c r="D6372" s="46">
        <v>60</v>
      </c>
      <c r="E6372" s="24">
        <v>6334.6</v>
      </c>
      <c r="F6372" s="19">
        <f t="shared" si="297"/>
        <v>380076</v>
      </c>
      <c r="G6372" s="119">
        <v>585</v>
      </c>
      <c r="H6372" s="26">
        <v>2624.1726495726498</v>
      </c>
      <c r="I6372" s="115">
        <f t="shared" si="298"/>
        <v>1535141.0000000002</v>
      </c>
      <c r="J6372" s="117">
        <v>2021</v>
      </c>
      <c r="K6372" s="139">
        <f t="shared" si="299"/>
        <v>1915217</v>
      </c>
    </row>
    <row r="6373" spans="2:11">
      <c r="B6373" s="137" t="s">
        <v>8339</v>
      </c>
      <c r="C6373" s="43" t="s">
        <v>646</v>
      </c>
      <c r="D6373" s="46">
        <v>50</v>
      </c>
      <c r="E6373" s="24">
        <v>11432.86</v>
      </c>
      <c r="F6373" s="19">
        <f t="shared" si="297"/>
        <v>571643</v>
      </c>
      <c r="G6373" s="119">
        <v>487.5</v>
      </c>
      <c r="H6373" s="26">
        <v>4235.7394871794868</v>
      </c>
      <c r="I6373" s="115">
        <f t="shared" si="298"/>
        <v>2064922.9999999998</v>
      </c>
      <c r="J6373" s="117">
        <v>2021</v>
      </c>
      <c r="K6373" s="139">
        <f t="shared" si="299"/>
        <v>2636566</v>
      </c>
    </row>
    <row r="6374" spans="2:11">
      <c r="B6374" s="137" t="s">
        <v>8340</v>
      </c>
      <c r="C6374" s="43" t="s">
        <v>765</v>
      </c>
      <c r="D6374" s="46">
        <v>110</v>
      </c>
      <c r="E6374" s="24">
        <v>9046.0272727272732</v>
      </c>
      <c r="F6374" s="19">
        <f t="shared" si="297"/>
        <v>995063</v>
      </c>
      <c r="G6374" s="119">
        <v>1072.5</v>
      </c>
      <c r="H6374" s="26">
        <v>1622.281585081585</v>
      </c>
      <c r="I6374" s="115">
        <f t="shared" si="298"/>
        <v>1739897</v>
      </c>
      <c r="J6374" s="117">
        <v>2021</v>
      </c>
      <c r="K6374" s="139">
        <f t="shared" si="299"/>
        <v>2734960</v>
      </c>
    </row>
    <row r="6375" spans="2:11">
      <c r="B6375" s="137" t="s">
        <v>8341</v>
      </c>
      <c r="C6375" s="43" t="s">
        <v>646</v>
      </c>
      <c r="D6375" s="46">
        <v>330</v>
      </c>
      <c r="E6375" s="24">
        <v>10677.578787878789</v>
      </c>
      <c r="F6375" s="19">
        <f t="shared" si="297"/>
        <v>3523601.0000000005</v>
      </c>
      <c r="G6375" s="119">
        <v>3217.5</v>
      </c>
      <c r="H6375" s="26">
        <v>1949.0933954933955</v>
      </c>
      <c r="I6375" s="115">
        <f t="shared" si="298"/>
        <v>6271208</v>
      </c>
      <c r="J6375" s="117">
        <v>2021</v>
      </c>
      <c r="K6375" s="139">
        <f t="shared" si="299"/>
        <v>9794809</v>
      </c>
    </row>
    <row r="6376" spans="2:11">
      <c r="B6376" s="137" t="s">
        <v>8342</v>
      </c>
      <c r="C6376" s="43" t="s">
        <v>657</v>
      </c>
      <c r="D6376" s="46">
        <v>200</v>
      </c>
      <c r="E6376" s="24">
        <v>37810.370000000003</v>
      </c>
      <c r="F6376" s="19">
        <f t="shared" si="297"/>
        <v>7562074.0000000009</v>
      </c>
      <c r="G6376" s="119">
        <v>3620</v>
      </c>
      <c r="H6376" s="26">
        <v>1386.796685082873</v>
      </c>
      <c r="I6376" s="115">
        <f t="shared" si="298"/>
        <v>5020204</v>
      </c>
      <c r="J6376" s="117">
        <v>2021</v>
      </c>
      <c r="K6376" s="139">
        <f t="shared" si="299"/>
        <v>12582278</v>
      </c>
    </row>
    <row r="6377" spans="2:11">
      <c r="B6377" s="137" t="s">
        <v>8343</v>
      </c>
      <c r="C6377" s="43" t="s">
        <v>657</v>
      </c>
      <c r="D6377" s="46">
        <v>140</v>
      </c>
      <c r="E6377" s="24">
        <v>12950.835714285715</v>
      </c>
      <c r="F6377" s="19">
        <f t="shared" si="297"/>
        <v>1813117</v>
      </c>
      <c r="G6377" s="119">
        <v>4536</v>
      </c>
      <c r="H6377" s="26">
        <v>864.08068783068779</v>
      </c>
      <c r="I6377" s="115">
        <f t="shared" si="298"/>
        <v>3919470</v>
      </c>
      <c r="J6377" s="117">
        <v>2021</v>
      </c>
      <c r="K6377" s="139">
        <f t="shared" si="299"/>
        <v>5732587</v>
      </c>
    </row>
    <row r="6378" spans="2:11">
      <c r="B6378" s="137" t="s">
        <v>8344</v>
      </c>
      <c r="C6378" s="43" t="s">
        <v>657</v>
      </c>
      <c r="D6378" s="46">
        <v>140</v>
      </c>
      <c r="E6378" s="24">
        <v>15214.442857142858</v>
      </c>
      <c r="F6378" s="19">
        <f t="shared" si="297"/>
        <v>2130022</v>
      </c>
      <c r="G6378" s="119">
        <v>4536</v>
      </c>
      <c r="H6378" s="26">
        <v>1669.4836860670193</v>
      </c>
      <c r="I6378" s="115">
        <f t="shared" si="298"/>
        <v>7572778</v>
      </c>
      <c r="J6378" s="117">
        <v>2021</v>
      </c>
      <c r="K6378" s="139">
        <f t="shared" si="299"/>
        <v>9702800</v>
      </c>
    </row>
    <row r="6379" spans="2:11">
      <c r="B6379" s="137" t="s">
        <v>8345</v>
      </c>
      <c r="C6379" s="43" t="s">
        <v>657</v>
      </c>
      <c r="D6379" s="46">
        <v>140</v>
      </c>
      <c r="E6379" s="24">
        <v>12950.835714285715</v>
      </c>
      <c r="F6379" s="19">
        <f t="shared" si="297"/>
        <v>1813117</v>
      </c>
      <c r="G6379" s="119">
        <v>4536</v>
      </c>
      <c r="H6379" s="26">
        <v>864.08068783068779</v>
      </c>
      <c r="I6379" s="115">
        <f t="shared" si="298"/>
        <v>3919470</v>
      </c>
      <c r="J6379" s="117">
        <v>2021</v>
      </c>
      <c r="K6379" s="139">
        <f t="shared" si="299"/>
        <v>5732587</v>
      </c>
    </row>
    <row r="6380" spans="2:11">
      <c r="B6380" s="137" t="s">
        <v>8346</v>
      </c>
      <c r="C6380" s="43" t="s">
        <v>657</v>
      </c>
      <c r="D6380" s="46">
        <v>110</v>
      </c>
      <c r="E6380" s="24">
        <v>15952.627272727274</v>
      </c>
      <c r="F6380" s="19">
        <f t="shared" si="297"/>
        <v>1754789</v>
      </c>
      <c r="G6380" s="119">
        <v>3564</v>
      </c>
      <c r="H6380" s="26">
        <v>1438.1947250280584</v>
      </c>
      <c r="I6380" s="115">
        <f t="shared" si="298"/>
        <v>5125726</v>
      </c>
      <c r="J6380" s="117">
        <v>2021</v>
      </c>
      <c r="K6380" s="139">
        <f t="shared" si="299"/>
        <v>6880515</v>
      </c>
    </row>
    <row r="6381" spans="2:11">
      <c r="B6381" s="137" t="s">
        <v>8347</v>
      </c>
      <c r="C6381" s="43" t="s">
        <v>657</v>
      </c>
      <c r="D6381" s="46">
        <v>220</v>
      </c>
      <c r="E6381" s="24">
        <v>13167.868181818181</v>
      </c>
      <c r="F6381" s="19">
        <f t="shared" si="297"/>
        <v>2896931</v>
      </c>
      <c r="G6381" s="119">
        <v>7128</v>
      </c>
      <c r="H6381" s="26">
        <v>1345.7793209876543</v>
      </c>
      <c r="I6381" s="115">
        <f t="shared" si="298"/>
        <v>9592715</v>
      </c>
      <c r="J6381" s="117">
        <v>2021</v>
      </c>
      <c r="K6381" s="139">
        <f t="shared" si="299"/>
        <v>12489646</v>
      </c>
    </row>
    <row r="6382" spans="2:11">
      <c r="B6382" s="137" t="s">
        <v>8348</v>
      </c>
      <c r="C6382" s="43" t="s">
        <v>779</v>
      </c>
      <c r="D6382" s="46">
        <v>210</v>
      </c>
      <c r="E6382" s="24">
        <v>14696.961904761905</v>
      </c>
      <c r="F6382" s="19">
        <f t="shared" si="297"/>
        <v>3086362</v>
      </c>
      <c r="G6382" s="119">
        <v>4095</v>
      </c>
      <c r="H6382" s="26">
        <v>1211.3787545787545</v>
      </c>
      <c r="I6382" s="115">
        <f t="shared" si="298"/>
        <v>4960596</v>
      </c>
      <c r="J6382" s="117">
        <v>2021</v>
      </c>
      <c r="K6382" s="139">
        <f t="shared" si="299"/>
        <v>8046958</v>
      </c>
    </row>
    <row r="6383" spans="2:11">
      <c r="B6383" s="137" t="s">
        <v>8349</v>
      </c>
      <c r="C6383" s="43" t="s">
        <v>657</v>
      </c>
      <c r="D6383" s="46">
        <v>130</v>
      </c>
      <c r="E6383" s="24">
        <v>7708.9923076923078</v>
      </c>
      <c r="F6383" s="19">
        <f t="shared" si="297"/>
        <v>1002169</v>
      </c>
      <c r="G6383" s="119">
        <v>4212</v>
      </c>
      <c r="H6383" s="26">
        <v>952.18993352326686</v>
      </c>
      <c r="I6383" s="115">
        <f t="shared" si="298"/>
        <v>4010624</v>
      </c>
      <c r="J6383" s="117">
        <v>2021</v>
      </c>
      <c r="K6383" s="139">
        <f t="shared" si="299"/>
        <v>5012793</v>
      </c>
    </row>
    <row r="6384" spans="2:11">
      <c r="B6384" s="137" t="s">
        <v>8350</v>
      </c>
      <c r="C6384" s="43" t="s">
        <v>770</v>
      </c>
      <c r="D6384" s="46">
        <v>150</v>
      </c>
      <c r="E6384" s="24">
        <v>1372.1866666666667</v>
      </c>
      <c r="F6384" s="19">
        <f t="shared" si="297"/>
        <v>205828</v>
      </c>
      <c r="G6384" s="119">
        <v>1462.5</v>
      </c>
      <c r="H6384" s="26">
        <v>1673.0994871794871</v>
      </c>
      <c r="I6384" s="115">
        <f t="shared" si="298"/>
        <v>2446908</v>
      </c>
      <c r="J6384" s="117">
        <v>2021</v>
      </c>
      <c r="K6384" s="139">
        <f t="shared" si="299"/>
        <v>2652736</v>
      </c>
    </row>
    <row r="6385" spans="2:11">
      <c r="B6385" s="137" t="s">
        <v>8351</v>
      </c>
      <c r="C6385" s="43" t="s">
        <v>657</v>
      </c>
      <c r="D6385" s="46">
        <v>230</v>
      </c>
      <c r="E6385" s="24">
        <v>14235.069565217391</v>
      </c>
      <c r="F6385" s="19">
        <f t="shared" si="297"/>
        <v>3274066</v>
      </c>
      <c r="G6385" s="119">
        <v>4968</v>
      </c>
      <c r="H6385" s="26">
        <v>1796.1884057971015</v>
      </c>
      <c r="I6385" s="115">
        <f t="shared" si="298"/>
        <v>8923464</v>
      </c>
      <c r="J6385" s="117">
        <v>2021</v>
      </c>
      <c r="K6385" s="139">
        <f t="shared" si="299"/>
        <v>12197530</v>
      </c>
    </row>
    <row r="6386" spans="2:11">
      <c r="B6386" s="137" t="s">
        <v>8352</v>
      </c>
      <c r="C6386" s="43" t="s">
        <v>197</v>
      </c>
      <c r="D6386" s="46">
        <v>230</v>
      </c>
      <c r="E6386" s="24">
        <v>6521.4913043478264</v>
      </c>
      <c r="F6386" s="19">
        <f t="shared" si="297"/>
        <v>1499943</v>
      </c>
      <c r="G6386" s="119">
        <v>2242.5</v>
      </c>
      <c r="H6386" s="26">
        <v>1973.5134894091416</v>
      </c>
      <c r="I6386" s="115">
        <f t="shared" si="298"/>
        <v>4425604</v>
      </c>
      <c r="J6386" s="117">
        <v>2021</v>
      </c>
      <c r="K6386" s="139">
        <f t="shared" si="299"/>
        <v>5925547</v>
      </c>
    </row>
    <row r="6387" spans="2:11">
      <c r="B6387" s="137" t="s">
        <v>8353</v>
      </c>
      <c r="C6387" s="43" t="s">
        <v>765</v>
      </c>
      <c r="D6387" s="46">
        <v>120</v>
      </c>
      <c r="E6387" s="24">
        <v>7525.6916666666666</v>
      </c>
      <c r="F6387" s="19">
        <f t="shared" si="297"/>
        <v>903083</v>
      </c>
      <c r="G6387" s="119">
        <v>1170</v>
      </c>
      <c r="H6387" s="26">
        <v>1894.9102564102564</v>
      </c>
      <c r="I6387" s="115">
        <f t="shared" si="298"/>
        <v>2217045</v>
      </c>
      <c r="J6387" s="117">
        <v>2021</v>
      </c>
      <c r="K6387" s="139">
        <f t="shared" si="299"/>
        <v>3120128</v>
      </c>
    </row>
    <row r="6388" spans="2:11">
      <c r="B6388" s="137" t="s">
        <v>8354</v>
      </c>
      <c r="C6388" s="43" t="s">
        <v>770</v>
      </c>
      <c r="D6388" s="46">
        <v>310</v>
      </c>
      <c r="E6388" s="24">
        <v>4569.5032258064521</v>
      </c>
      <c r="F6388" s="19">
        <f t="shared" si="297"/>
        <v>1416546.0000000002</v>
      </c>
      <c r="G6388" s="119">
        <v>3022.5</v>
      </c>
      <c r="H6388" s="26">
        <v>2106.6931348221669</v>
      </c>
      <c r="I6388" s="115">
        <f t="shared" si="298"/>
        <v>6367480</v>
      </c>
      <c r="J6388" s="117">
        <v>2021</v>
      </c>
      <c r="K6388" s="139">
        <f t="shared" si="299"/>
        <v>7784026</v>
      </c>
    </row>
    <row r="6389" spans="2:11">
      <c r="B6389" s="137" t="s">
        <v>8355</v>
      </c>
      <c r="C6389" s="43" t="s">
        <v>2085</v>
      </c>
      <c r="D6389" s="46">
        <v>230</v>
      </c>
      <c r="E6389" s="24">
        <v>10725.134782608695</v>
      </c>
      <c r="F6389" s="19">
        <f t="shared" si="297"/>
        <v>2466781</v>
      </c>
      <c r="G6389" s="119">
        <v>2242.5</v>
      </c>
      <c r="H6389" s="26">
        <v>2143.0657748049052</v>
      </c>
      <c r="I6389" s="115">
        <f t="shared" si="298"/>
        <v>4805825</v>
      </c>
      <c r="J6389" s="117">
        <v>2021</v>
      </c>
      <c r="K6389" s="139">
        <f t="shared" si="299"/>
        <v>7272606</v>
      </c>
    </row>
    <row r="6390" spans="2:11">
      <c r="B6390" s="137" t="s">
        <v>8356</v>
      </c>
      <c r="C6390" s="43" t="s">
        <v>2476</v>
      </c>
      <c r="D6390" s="46">
        <v>390</v>
      </c>
      <c r="E6390" s="24">
        <v>4023.4</v>
      </c>
      <c r="F6390" s="19">
        <f t="shared" si="297"/>
        <v>1569126</v>
      </c>
      <c r="G6390" s="119">
        <v>3802.5</v>
      </c>
      <c r="H6390" s="26">
        <v>2464.3755424063115</v>
      </c>
      <c r="I6390" s="115">
        <f t="shared" si="298"/>
        <v>9370788</v>
      </c>
      <c r="J6390" s="117">
        <v>2021</v>
      </c>
      <c r="K6390" s="139">
        <f t="shared" si="299"/>
        <v>10939914</v>
      </c>
    </row>
    <row r="6391" spans="2:11">
      <c r="B6391" s="137" t="s">
        <v>8357</v>
      </c>
      <c r="C6391" s="43" t="s">
        <v>594</v>
      </c>
      <c r="D6391" s="46">
        <v>90</v>
      </c>
      <c r="E6391" s="24">
        <v>23088.588888888888</v>
      </c>
      <c r="F6391" s="19">
        <f t="shared" si="297"/>
        <v>2077973</v>
      </c>
      <c r="G6391" s="119">
        <v>2916</v>
      </c>
      <c r="H6391" s="26">
        <v>1178.1021947873801</v>
      </c>
      <c r="I6391" s="115">
        <f t="shared" si="298"/>
        <v>3435346.0000000005</v>
      </c>
      <c r="J6391" s="117">
        <v>2021</v>
      </c>
      <c r="K6391" s="139">
        <f t="shared" si="299"/>
        <v>5513319</v>
      </c>
    </row>
    <row r="6392" spans="2:11">
      <c r="B6392" s="137" t="s">
        <v>8358</v>
      </c>
      <c r="C6392" s="43" t="s">
        <v>594</v>
      </c>
      <c r="D6392" s="46">
        <v>30</v>
      </c>
      <c r="E6392" s="24">
        <v>37650.300000000003</v>
      </c>
      <c r="F6392" s="19">
        <f t="shared" si="297"/>
        <v>1129509</v>
      </c>
      <c r="G6392" s="119">
        <v>972</v>
      </c>
      <c r="H6392" s="26">
        <v>4277.0411522633749</v>
      </c>
      <c r="I6392" s="115">
        <f t="shared" si="298"/>
        <v>4157284.0000000005</v>
      </c>
      <c r="J6392" s="117">
        <v>2021</v>
      </c>
      <c r="K6392" s="139">
        <f t="shared" si="299"/>
        <v>5286793</v>
      </c>
    </row>
    <row r="6393" spans="2:11">
      <c r="B6393" s="137" t="s">
        <v>8359</v>
      </c>
      <c r="C6393" s="43" t="s">
        <v>2085</v>
      </c>
      <c r="D6393" s="46">
        <v>110</v>
      </c>
      <c r="E6393" s="24">
        <v>16910.581818181818</v>
      </c>
      <c r="F6393" s="19">
        <f t="shared" si="297"/>
        <v>1860164</v>
      </c>
      <c r="G6393" s="119">
        <v>1072.5</v>
      </c>
      <c r="H6393" s="26">
        <v>4316.1874125874128</v>
      </c>
      <c r="I6393" s="115">
        <f t="shared" si="298"/>
        <v>4629111</v>
      </c>
      <c r="J6393" s="117">
        <v>2021</v>
      </c>
      <c r="K6393" s="139">
        <f t="shared" si="299"/>
        <v>6489275</v>
      </c>
    </row>
    <row r="6394" spans="2:11">
      <c r="B6394" s="137" t="s">
        <v>8360</v>
      </c>
      <c r="C6394" s="43" t="s">
        <v>2085</v>
      </c>
      <c r="D6394" s="46">
        <v>370</v>
      </c>
      <c r="E6394" s="24">
        <v>13474.856756756757</v>
      </c>
      <c r="F6394" s="19">
        <f t="shared" si="297"/>
        <v>4985697</v>
      </c>
      <c r="G6394" s="119">
        <v>3607.5</v>
      </c>
      <c r="H6394" s="26">
        <v>1987.0918918918919</v>
      </c>
      <c r="I6394" s="115">
        <f t="shared" si="298"/>
        <v>7168434</v>
      </c>
      <c r="J6394" s="117">
        <v>2021</v>
      </c>
      <c r="K6394" s="139">
        <f t="shared" si="299"/>
        <v>12154131</v>
      </c>
    </row>
    <row r="6395" spans="2:11">
      <c r="B6395" s="137" t="s">
        <v>8361</v>
      </c>
      <c r="C6395" s="43" t="s">
        <v>2082</v>
      </c>
      <c r="D6395" s="46">
        <v>940</v>
      </c>
      <c r="E6395" s="24">
        <v>2319.1031914893615</v>
      </c>
      <c r="F6395" s="19">
        <f t="shared" si="297"/>
        <v>2179957</v>
      </c>
      <c r="G6395" s="119">
        <v>9165</v>
      </c>
      <c r="H6395" s="26">
        <v>1779.0499727223132</v>
      </c>
      <c r="I6395" s="115">
        <f t="shared" si="298"/>
        <v>16304993</v>
      </c>
      <c r="J6395" s="117">
        <v>2021</v>
      </c>
      <c r="K6395" s="139">
        <f t="shared" si="299"/>
        <v>18484950</v>
      </c>
    </row>
    <row r="6396" spans="2:11">
      <c r="B6396" s="137" t="s">
        <v>8362</v>
      </c>
      <c r="C6396" s="43" t="s">
        <v>2082</v>
      </c>
      <c r="D6396" s="46">
        <v>450</v>
      </c>
      <c r="E6396" s="24">
        <v>3046.7244444444445</v>
      </c>
      <c r="F6396" s="19">
        <f t="shared" si="297"/>
        <v>1371026</v>
      </c>
      <c r="G6396" s="119">
        <v>4387.5</v>
      </c>
      <c r="H6396" s="26">
        <v>1223.5357264957265</v>
      </c>
      <c r="I6396" s="115">
        <f t="shared" si="298"/>
        <v>5368263</v>
      </c>
      <c r="J6396" s="117">
        <v>2021</v>
      </c>
      <c r="K6396" s="139">
        <f t="shared" si="299"/>
        <v>6739289</v>
      </c>
    </row>
    <row r="6397" spans="2:11">
      <c r="B6397" s="137" t="s">
        <v>8363</v>
      </c>
      <c r="C6397" s="43" t="s">
        <v>2751</v>
      </c>
      <c r="D6397" s="46">
        <v>610</v>
      </c>
      <c r="E6397" s="24">
        <v>5188.247540983607</v>
      </c>
      <c r="F6397" s="19">
        <f t="shared" si="297"/>
        <v>3164831.0000000005</v>
      </c>
      <c r="G6397" s="119">
        <v>5947.5</v>
      </c>
      <c r="H6397" s="26">
        <v>1539.3035729298024</v>
      </c>
      <c r="I6397" s="115">
        <f t="shared" si="298"/>
        <v>9155008</v>
      </c>
      <c r="J6397" s="117">
        <v>2021</v>
      </c>
      <c r="K6397" s="139">
        <f t="shared" si="299"/>
        <v>12319839</v>
      </c>
    </row>
    <row r="6398" spans="2:11">
      <c r="B6398" s="137" t="s">
        <v>8364</v>
      </c>
      <c r="C6398" s="43" t="s">
        <v>197</v>
      </c>
      <c r="D6398" s="46">
        <v>410</v>
      </c>
      <c r="E6398" s="24">
        <v>9740.0731707317082</v>
      </c>
      <c r="F6398" s="19">
        <f t="shared" si="297"/>
        <v>3993430.0000000005</v>
      </c>
      <c r="G6398" s="119">
        <v>3997.5</v>
      </c>
      <c r="H6398" s="26">
        <v>1691.3058161350843</v>
      </c>
      <c r="I6398" s="115">
        <f t="shared" si="298"/>
        <v>6760995</v>
      </c>
      <c r="J6398" s="117">
        <v>2021</v>
      </c>
      <c r="K6398" s="139">
        <f t="shared" si="299"/>
        <v>10754425</v>
      </c>
    </row>
    <row r="6399" spans="2:11">
      <c r="B6399" s="137" t="s">
        <v>8365</v>
      </c>
      <c r="C6399" s="43" t="s">
        <v>662</v>
      </c>
      <c r="D6399" s="46">
        <v>230</v>
      </c>
      <c r="E6399" s="24">
        <v>20534.991304347826</v>
      </c>
      <c r="F6399" s="19">
        <f t="shared" si="297"/>
        <v>4723048</v>
      </c>
      <c r="G6399" s="119">
        <v>2242.5</v>
      </c>
      <c r="H6399" s="26">
        <v>3222.3763656633223</v>
      </c>
      <c r="I6399" s="115">
        <f t="shared" si="298"/>
        <v>7226179</v>
      </c>
      <c r="J6399" s="117">
        <v>2021</v>
      </c>
      <c r="K6399" s="139">
        <f t="shared" si="299"/>
        <v>11949227</v>
      </c>
    </row>
    <row r="6400" spans="2:11">
      <c r="B6400" s="137" t="s">
        <v>8366</v>
      </c>
      <c r="C6400" s="43" t="s">
        <v>197</v>
      </c>
      <c r="D6400" s="46">
        <v>320</v>
      </c>
      <c r="E6400" s="24">
        <v>4970.2624999999998</v>
      </c>
      <c r="F6400" s="19">
        <f t="shared" si="297"/>
        <v>1590484</v>
      </c>
      <c r="G6400" s="119">
        <v>3120</v>
      </c>
      <c r="H6400" s="26">
        <v>1614.0673076923076</v>
      </c>
      <c r="I6400" s="115">
        <f t="shared" si="298"/>
        <v>5035890</v>
      </c>
      <c r="J6400" s="117">
        <v>2021</v>
      </c>
      <c r="K6400" s="139">
        <f t="shared" si="299"/>
        <v>6626374</v>
      </c>
    </row>
    <row r="6401" spans="2:11">
      <c r="B6401" s="137" t="s">
        <v>8367</v>
      </c>
      <c r="C6401" s="43" t="s">
        <v>662</v>
      </c>
      <c r="D6401" s="46">
        <v>310</v>
      </c>
      <c r="E6401" s="24">
        <v>14659.806451612903</v>
      </c>
      <c r="F6401" s="19">
        <f t="shared" si="297"/>
        <v>4544540</v>
      </c>
      <c r="G6401" s="119">
        <v>3022.5</v>
      </c>
      <c r="H6401" s="26">
        <v>1622.755334987593</v>
      </c>
      <c r="I6401" s="115">
        <f t="shared" si="298"/>
        <v>4904778</v>
      </c>
      <c r="J6401" s="117">
        <v>2021</v>
      </c>
      <c r="K6401" s="139">
        <f t="shared" si="299"/>
        <v>9449318</v>
      </c>
    </row>
    <row r="6402" spans="2:11">
      <c r="B6402" s="137" t="s">
        <v>8368</v>
      </c>
      <c r="C6402" s="43" t="s">
        <v>662</v>
      </c>
      <c r="D6402" s="46">
        <v>330</v>
      </c>
      <c r="E6402" s="24">
        <v>14495.40909090909</v>
      </c>
      <c r="F6402" s="19">
        <f t="shared" si="297"/>
        <v>4783485</v>
      </c>
      <c r="G6402" s="119">
        <v>3217.5</v>
      </c>
      <c r="H6402" s="26">
        <v>1488.2595182595182</v>
      </c>
      <c r="I6402" s="115">
        <f t="shared" si="298"/>
        <v>4788475</v>
      </c>
      <c r="J6402" s="117">
        <v>2021</v>
      </c>
      <c r="K6402" s="139">
        <f t="shared" si="299"/>
        <v>9571960</v>
      </c>
    </row>
    <row r="6403" spans="2:11">
      <c r="B6403" s="137" t="s">
        <v>8369</v>
      </c>
      <c r="C6403" s="43" t="s">
        <v>662</v>
      </c>
      <c r="D6403" s="46">
        <v>90</v>
      </c>
      <c r="E6403" s="24">
        <v>6717.4444444444443</v>
      </c>
      <c r="F6403" s="19">
        <f t="shared" si="297"/>
        <v>604570</v>
      </c>
      <c r="G6403" s="119">
        <v>877.5</v>
      </c>
      <c r="H6403" s="26">
        <v>1860.3806267806267</v>
      </c>
      <c r="I6403" s="115">
        <f t="shared" si="298"/>
        <v>1632484</v>
      </c>
      <c r="J6403" s="117">
        <v>2021</v>
      </c>
      <c r="K6403" s="139">
        <f t="shared" si="299"/>
        <v>2237054</v>
      </c>
    </row>
    <row r="6404" spans="2:11">
      <c r="B6404" s="137" t="s">
        <v>8370</v>
      </c>
      <c r="C6404" s="43" t="s">
        <v>662</v>
      </c>
      <c r="D6404" s="46">
        <v>120</v>
      </c>
      <c r="E6404" s="24">
        <v>25552.116666666665</v>
      </c>
      <c r="F6404" s="19">
        <f t="shared" si="297"/>
        <v>3066254</v>
      </c>
      <c r="G6404" s="119">
        <v>2172</v>
      </c>
      <c r="H6404" s="26">
        <v>1725.798802946593</v>
      </c>
      <c r="I6404" s="115">
        <f t="shared" si="298"/>
        <v>3748435</v>
      </c>
      <c r="J6404" s="117">
        <v>2021</v>
      </c>
      <c r="K6404" s="139">
        <f t="shared" si="299"/>
        <v>6814689</v>
      </c>
    </row>
    <row r="6405" spans="2:11">
      <c r="B6405" s="137" t="s">
        <v>8371</v>
      </c>
      <c r="C6405" s="43" t="s">
        <v>662</v>
      </c>
      <c r="D6405" s="46">
        <v>190</v>
      </c>
      <c r="E6405" s="24">
        <v>22414.189473684211</v>
      </c>
      <c r="F6405" s="19">
        <f t="shared" si="297"/>
        <v>4258696</v>
      </c>
      <c r="G6405" s="119">
        <v>3705</v>
      </c>
      <c r="H6405" s="26">
        <v>1253.1587044534413</v>
      </c>
      <c r="I6405" s="115">
        <f t="shared" si="298"/>
        <v>4642953</v>
      </c>
      <c r="J6405" s="117">
        <v>2021</v>
      </c>
      <c r="K6405" s="139">
        <f t="shared" si="299"/>
        <v>8901649</v>
      </c>
    </row>
    <row r="6406" spans="2:11">
      <c r="B6406" s="137" t="s">
        <v>8372</v>
      </c>
      <c r="C6406" s="43" t="s">
        <v>651</v>
      </c>
      <c r="D6406" s="46">
        <v>100</v>
      </c>
      <c r="E6406" s="24">
        <v>12019.62</v>
      </c>
      <c r="F6406" s="19">
        <f t="shared" si="297"/>
        <v>1201962</v>
      </c>
      <c r="G6406" s="119">
        <v>2160</v>
      </c>
      <c r="H6406" s="26">
        <v>1746.7208333333333</v>
      </c>
      <c r="I6406" s="115">
        <f t="shared" si="298"/>
        <v>3772917</v>
      </c>
      <c r="J6406" s="117">
        <v>2021</v>
      </c>
      <c r="K6406" s="139">
        <f t="shared" si="299"/>
        <v>4974879</v>
      </c>
    </row>
    <row r="6407" spans="2:11">
      <c r="B6407" s="137" t="s">
        <v>8373</v>
      </c>
      <c r="C6407" s="43" t="s">
        <v>651</v>
      </c>
      <c r="D6407" s="46">
        <v>210</v>
      </c>
      <c r="E6407" s="24">
        <v>18692.22380952381</v>
      </c>
      <c r="F6407" s="19">
        <f t="shared" si="297"/>
        <v>3925367</v>
      </c>
      <c r="G6407" s="119">
        <v>4536</v>
      </c>
      <c r="H6407" s="26">
        <v>1156.2533068783068</v>
      </c>
      <c r="I6407" s="115">
        <f t="shared" si="298"/>
        <v>5244765</v>
      </c>
      <c r="J6407" s="117">
        <v>2021</v>
      </c>
      <c r="K6407" s="139">
        <f t="shared" si="299"/>
        <v>9170132</v>
      </c>
    </row>
    <row r="6408" spans="2:11">
      <c r="B6408" s="137" t="s">
        <v>8374</v>
      </c>
      <c r="C6408" s="43" t="s">
        <v>748</v>
      </c>
      <c r="D6408" s="46">
        <v>410</v>
      </c>
      <c r="E6408" s="24">
        <v>3004.641463414634</v>
      </c>
      <c r="F6408" s="19">
        <f t="shared" si="297"/>
        <v>1231903</v>
      </c>
      <c r="G6408" s="119">
        <v>3997.5</v>
      </c>
      <c r="H6408" s="26">
        <v>414.4637898686679</v>
      </c>
      <c r="I6408" s="115">
        <f t="shared" si="298"/>
        <v>1656819</v>
      </c>
      <c r="J6408" s="117">
        <v>2021</v>
      </c>
      <c r="K6408" s="139">
        <f t="shared" si="299"/>
        <v>2888722</v>
      </c>
    </row>
    <row r="6409" spans="2:11">
      <c r="B6409" s="137" t="s">
        <v>8375</v>
      </c>
      <c r="C6409" s="43" t="s">
        <v>662</v>
      </c>
      <c r="D6409" s="46">
        <v>270</v>
      </c>
      <c r="E6409" s="24">
        <v>9793.3185185185193</v>
      </c>
      <c r="F6409" s="19">
        <f t="shared" si="297"/>
        <v>2644196</v>
      </c>
      <c r="G6409" s="119">
        <v>4887</v>
      </c>
      <c r="H6409" s="26">
        <v>897.74278698588091</v>
      </c>
      <c r="I6409" s="115">
        <f t="shared" si="298"/>
        <v>4387269</v>
      </c>
      <c r="J6409" s="117">
        <v>2021</v>
      </c>
      <c r="K6409" s="139">
        <f t="shared" si="299"/>
        <v>7031465</v>
      </c>
    </row>
    <row r="6410" spans="2:11">
      <c r="B6410" s="137" t="s">
        <v>8376</v>
      </c>
      <c r="C6410" s="43" t="s">
        <v>662</v>
      </c>
      <c r="D6410" s="46">
        <v>60</v>
      </c>
      <c r="E6410" s="24">
        <v>8500.3333333333339</v>
      </c>
      <c r="F6410" s="19">
        <f t="shared" si="297"/>
        <v>510020.00000000006</v>
      </c>
      <c r="G6410" s="119">
        <v>1086</v>
      </c>
      <c r="H6410" s="26">
        <v>1120.8379373848986</v>
      </c>
      <c r="I6410" s="115">
        <f t="shared" si="298"/>
        <v>1217230</v>
      </c>
      <c r="J6410" s="117">
        <v>2021</v>
      </c>
      <c r="K6410" s="139">
        <f t="shared" si="299"/>
        <v>1727250</v>
      </c>
    </row>
    <row r="6411" spans="2:11">
      <c r="B6411" s="137" t="s">
        <v>8377</v>
      </c>
      <c r="C6411" s="43" t="s">
        <v>664</v>
      </c>
      <c r="D6411" s="46">
        <v>100</v>
      </c>
      <c r="E6411" s="24">
        <v>5542.21</v>
      </c>
      <c r="F6411" s="19">
        <f t="shared" si="297"/>
        <v>554221</v>
      </c>
      <c r="G6411" s="119">
        <v>975</v>
      </c>
      <c r="H6411" s="26">
        <v>3636.0164102564104</v>
      </c>
      <c r="I6411" s="115">
        <f t="shared" si="298"/>
        <v>3545116</v>
      </c>
      <c r="J6411" s="117">
        <v>2021</v>
      </c>
      <c r="K6411" s="139">
        <f t="shared" si="299"/>
        <v>4099337</v>
      </c>
    </row>
    <row r="6412" spans="2:11">
      <c r="B6412" s="137" t="s">
        <v>8378</v>
      </c>
      <c r="C6412" s="43" t="s">
        <v>651</v>
      </c>
      <c r="D6412" s="46">
        <v>210</v>
      </c>
      <c r="E6412" s="24">
        <v>18692.22380952381</v>
      </c>
      <c r="F6412" s="19">
        <f t="shared" ref="F6412:F6475" si="300">IFERROR(D6412*E6412,0)</f>
        <v>3925367</v>
      </c>
      <c r="G6412" s="119">
        <v>4536</v>
      </c>
      <c r="H6412" s="26">
        <v>1156.2533068783068</v>
      </c>
      <c r="I6412" s="115">
        <f t="shared" ref="I6412:I6475" si="301">IFERROR(G6412*H6412,"")</f>
        <v>5244765</v>
      </c>
      <c r="J6412" s="117">
        <v>2021</v>
      </c>
      <c r="K6412" s="139">
        <f t="shared" ref="K6412:K6475" si="302">IFERROR(ROUND((F6412+I6412),0),0)</f>
        <v>9170132</v>
      </c>
    </row>
    <row r="6413" spans="2:11">
      <c r="B6413" s="137" t="s">
        <v>8379</v>
      </c>
      <c r="C6413" s="43" t="s">
        <v>651</v>
      </c>
      <c r="D6413" s="46">
        <v>220</v>
      </c>
      <c r="E6413" s="24">
        <v>11679.559090909092</v>
      </c>
      <c r="F6413" s="19">
        <f t="shared" si="300"/>
        <v>2569503</v>
      </c>
      <c r="G6413" s="119">
        <v>4752</v>
      </c>
      <c r="H6413" s="26">
        <v>1021.7239057239058</v>
      </c>
      <c r="I6413" s="115">
        <f t="shared" si="301"/>
        <v>4855232</v>
      </c>
      <c r="J6413" s="117">
        <v>2021</v>
      </c>
      <c r="K6413" s="139">
        <f t="shared" si="302"/>
        <v>7424735</v>
      </c>
    </row>
    <row r="6414" spans="2:11">
      <c r="B6414" s="137" t="s">
        <v>8380</v>
      </c>
      <c r="C6414" s="43" t="s">
        <v>651</v>
      </c>
      <c r="D6414" s="46">
        <v>40</v>
      </c>
      <c r="E6414" s="24">
        <v>29476.125</v>
      </c>
      <c r="F6414" s="19">
        <f t="shared" si="300"/>
        <v>1179045</v>
      </c>
      <c r="G6414" s="119">
        <v>864</v>
      </c>
      <c r="H6414" s="26">
        <v>8666.7349537037044</v>
      </c>
      <c r="I6414" s="115">
        <f t="shared" si="301"/>
        <v>7488059.0000000009</v>
      </c>
      <c r="J6414" s="117">
        <v>2021</v>
      </c>
      <c r="K6414" s="139">
        <f t="shared" si="302"/>
        <v>8667104</v>
      </c>
    </row>
    <row r="6415" spans="2:11">
      <c r="B6415" s="137" t="s">
        <v>8381</v>
      </c>
      <c r="C6415" s="43" t="s">
        <v>651</v>
      </c>
      <c r="D6415" s="46">
        <v>220</v>
      </c>
      <c r="E6415" s="24">
        <v>11679.559090909092</v>
      </c>
      <c r="F6415" s="19">
        <f t="shared" si="300"/>
        <v>2569503</v>
      </c>
      <c r="G6415" s="119">
        <v>4752</v>
      </c>
      <c r="H6415" s="26">
        <v>1021.7239057239058</v>
      </c>
      <c r="I6415" s="115">
        <f t="shared" si="301"/>
        <v>4855232</v>
      </c>
      <c r="J6415" s="117">
        <v>2021</v>
      </c>
      <c r="K6415" s="139">
        <f t="shared" si="302"/>
        <v>7424735</v>
      </c>
    </row>
    <row r="6416" spans="2:11">
      <c r="B6416" s="137" t="s">
        <v>8382</v>
      </c>
      <c r="C6416" s="43" t="s">
        <v>662</v>
      </c>
      <c r="D6416" s="46">
        <v>250</v>
      </c>
      <c r="E6416" s="24">
        <v>11402.04</v>
      </c>
      <c r="F6416" s="19">
        <f t="shared" si="300"/>
        <v>2850510</v>
      </c>
      <c r="G6416" s="119">
        <v>2437.5</v>
      </c>
      <c r="H6416" s="26">
        <v>1805.3078974358975</v>
      </c>
      <c r="I6416" s="115">
        <f t="shared" si="301"/>
        <v>4400438</v>
      </c>
      <c r="J6416" s="117">
        <v>2021</v>
      </c>
      <c r="K6416" s="139">
        <f t="shared" si="302"/>
        <v>7250948</v>
      </c>
    </row>
    <row r="6417" spans="2:11">
      <c r="B6417" s="137" t="s">
        <v>8383</v>
      </c>
      <c r="C6417" s="43" t="s">
        <v>662</v>
      </c>
      <c r="D6417" s="46">
        <v>310</v>
      </c>
      <c r="E6417" s="24">
        <v>14659.806451612903</v>
      </c>
      <c r="F6417" s="19">
        <f t="shared" si="300"/>
        <v>4544540</v>
      </c>
      <c r="G6417" s="119">
        <v>3022.5</v>
      </c>
      <c r="H6417" s="26">
        <v>1622.755334987593</v>
      </c>
      <c r="I6417" s="115">
        <f t="shared" si="301"/>
        <v>4904778</v>
      </c>
      <c r="J6417" s="117">
        <v>2021</v>
      </c>
      <c r="K6417" s="139">
        <f t="shared" si="302"/>
        <v>9449318</v>
      </c>
    </row>
    <row r="6418" spans="2:11">
      <c r="B6418" s="137" t="s">
        <v>8384</v>
      </c>
      <c r="C6418" s="43" t="s">
        <v>257</v>
      </c>
      <c r="D6418" s="46">
        <v>30</v>
      </c>
      <c r="E6418" s="24">
        <v>5467.9333333333334</v>
      </c>
      <c r="F6418" s="19">
        <f t="shared" si="300"/>
        <v>164038</v>
      </c>
      <c r="G6418" s="119">
        <v>292.5</v>
      </c>
      <c r="H6418" s="26">
        <v>1708.5025641025641</v>
      </c>
      <c r="I6418" s="115">
        <f t="shared" si="301"/>
        <v>499737</v>
      </c>
      <c r="J6418" s="117">
        <v>2021</v>
      </c>
      <c r="K6418" s="139">
        <f t="shared" si="302"/>
        <v>663775</v>
      </c>
    </row>
    <row r="6419" spans="2:11">
      <c r="B6419" s="137" t="s">
        <v>8385</v>
      </c>
      <c r="C6419" s="43" t="s">
        <v>257</v>
      </c>
      <c r="D6419" s="46">
        <v>110</v>
      </c>
      <c r="E6419" s="24">
        <v>2790.7636363636366</v>
      </c>
      <c r="F6419" s="19">
        <f t="shared" si="300"/>
        <v>306984</v>
      </c>
      <c r="G6419" s="119">
        <v>1072.5</v>
      </c>
      <c r="H6419" s="26">
        <v>1056.8783216783218</v>
      </c>
      <c r="I6419" s="115">
        <f t="shared" si="301"/>
        <v>1133502</v>
      </c>
      <c r="J6419" s="117">
        <v>2021</v>
      </c>
      <c r="K6419" s="139">
        <f t="shared" si="302"/>
        <v>1440486</v>
      </c>
    </row>
    <row r="6420" spans="2:11">
      <c r="B6420" s="137" t="s">
        <v>8386</v>
      </c>
      <c r="C6420" s="43" t="s">
        <v>194</v>
      </c>
      <c r="D6420" s="46">
        <v>350</v>
      </c>
      <c r="E6420" s="24">
        <v>9261.4314285714281</v>
      </c>
      <c r="F6420" s="19">
        <f t="shared" si="300"/>
        <v>3241501</v>
      </c>
      <c r="G6420" s="119">
        <v>3412.5</v>
      </c>
      <c r="H6420" s="26">
        <v>1002.472673992674</v>
      </c>
      <c r="I6420" s="115">
        <f t="shared" si="301"/>
        <v>3420938</v>
      </c>
      <c r="J6420" s="117">
        <v>2021</v>
      </c>
      <c r="K6420" s="139">
        <f t="shared" si="302"/>
        <v>6662439</v>
      </c>
    </row>
    <row r="6421" spans="2:11">
      <c r="B6421" s="137" t="s">
        <v>8387</v>
      </c>
      <c r="C6421" s="43" t="s">
        <v>195</v>
      </c>
      <c r="D6421" s="46">
        <v>190</v>
      </c>
      <c r="E6421" s="24">
        <v>14442.868421052632</v>
      </c>
      <c r="F6421" s="19">
        <f t="shared" si="300"/>
        <v>2744145</v>
      </c>
      <c r="G6421" s="119">
        <v>1852.5</v>
      </c>
      <c r="H6421" s="26">
        <v>829.92010796221325</v>
      </c>
      <c r="I6421" s="115">
        <f t="shared" si="301"/>
        <v>1537427</v>
      </c>
      <c r="J6421" s="117">
        <v>2021</v>
      </c>
      <c r="K6421" s="139">
        <f t="shared" si="302"/>
        <v>4281572</v>
      </c>
    </row>
    <row r="6422" spans="2:11">
      <c r="B6422" s="137" t="s">
        <v>8388</v>
      </c>
      <c r="C6422" s="43" t="s">
        <v>257</v>
      </c>
      <c r="D6422" s="46">
        <v>30</v>
      </c>
      <c r="E6422" s="24">
        <v>5467.9333333333334</v>
      </c>
      <c r="F6422" s="19">
        <f t="shared" si="300"/>
        <v>164038</v>
      </c>
      <c r="G6422" s="119">
        <v>292.5</v>
      </c>
      <c r="H6422" s="26">
        <v>1708.5025641025641</v>
      </c>
      <c r="I6422" s="115">
        <f t="shared" si="301"/>
        <v>499737</v>
      </c>
      <c r="J6422" s="117">
        <v>2021</v>
      </c>
      <c r="K6422" s="139">
        <f t="shared" si="302"/>
        <v>663775</v>
      </c>
    </row>
    <row r="6423" spans="2:11">
      <c r="B6423" s="137" t="s">
        <v>8389</v>
      </c>
      <c r="C6423" s="43" t="s">
        <v>197</v>
      </c>
      <c r="D6423" s="46">
        <v>220</v>
      </c>
      <c r="E6423" s="24">
        <v>9633.636363636364</v>
      </c>
      <c r="F6423" s="19">
        <f t="shared" si="300"/>
        <v>2119400</v>
      </c>
      <c r="G6423" s="119">
        <v>2145</v>
      </c>
      <c r="H6423" s="26">
        <v>875.13566433566439</v>
      </c>
      <c r="I6423" s="115">
        <f t="shared" si="301"/>
        <v>1877166</v>
      </c>
      <c r="J6423" s="117">
        <v>2021</v>
      </c>
      <c r="K6423" s="139">
        <f t="shared" si="302"/>
        <v>3996566</v>
      </c>
    </row>
    <row r="6424" spans="2:11">
      <c r="B6424" s="137" t="s">
        <v>8390</v>
      </c>
      <c r="C6424" s="43" t="s">
        <v>197</v>
      </c>
      <c r="D6424" s="46">
        <v>340</v>
      </c>
      <c r="E6424" s="24">
        <v>12685.867647058823</v>
      </c>
      <c r="F6424" s="19">
        <f t="shared" si="300"/>
        <v>4313195</v>
      </c>
      <c r="G6424" s="119">
        <v>3315</v>
      </c>
      <c r="H6424" s="26">
        <v>1690.4835595776772</v>
      </c>
      <c r="I6424" s="115">
        <f t="shared" si="301"/>
        <v>5603953</v>
      </c>
      <c r="J6424" s="117">
        <v>2021</v>
      </c>
      <c r="K6424" s="139">
        <f t="shared" si="302"/>
        <v>9917148</v>
      </c>
    </row>
    <row r="6425" spans="2:11">
      <c r="B6425" s="137" t="s">
        <v>8391</v>
      </c>
      <c r="C6425" s="43" t="s">
        <v>197</v>
      </c>
      <c r="D6425" s="46">
        <v>220</v>
      </c>
      <c r="E6425" s="24">
        <v>9633.636363636364</v>
      </c>
      <c r="F6425" s="19">
        <f t="shared" si="300"/>
        <v>2119400</v>
      </c>
      <c r="G6425" s="119">
        <v>2145</v>
      </c>
      <c r="H6425" s="26">
        <v>875.13566433566439</v>
      </c>
      <c r="I6425" s="115">
        <f t="shared" si="301"/>
        <v>1877166</v>
      </c>
      <c r="J6425" s="117">
        <v>2021</v>
      </c>
      <c r="K6425" s="139">
        <f t="shared" si="302"/>
        <v>3996566</v>
      </c>
    </row>
    <row r="6426" spans="2:11">
      <c r="B6426" s="137" t="s">
        <v>8392</v>
      </c>
      <c r="C6426" s="43" t="s">
        <v>197</v>
      </c>
      <c r="D6426" s="46">
        <v>90</v>
      </c>
      <c r="E6426" s="24">
        <v>13319.766666666666</v>
      </c>
      <c r="F6426" s="19">
        <f t="shared" si="300"/>
        <v>1198779</v>
      </c>
      <c r="G6426" s="119">
        <v>877.5</v>
      </c>
      <c r="H6426" s="26">
        <v>2726.3749287749288</v>
      </c>
      <c r="I6426" s="115">
        <f t="shared" si="301"/>
        <v>2392394</v>
      </c>
      <c r="J6426" s="117">
        <v>2021</v>
      </c>
      <c r="K6426" s="139">
        <f t="shared" si="302"/>
        <v>3591173</v>
      </c>
    </row>
    <row r="6427" spans="2:11">
      <c r="B6427" s="137" t="s">
        <v>8393</v>
      </c>
      <c r="C6427" s="43" t="s">
        <v>197</v>
      </c>
      <c r="D6427" s="46">
        <v>140</v>
      </c>
      <c r="E6427" s="24">
        <v>17784.335714285713</v>
      </c>
      <c r="F6427" s="19">
        <f t="shared" si="300"/>
        <v>2489807</v>
      </c>
      <c r="G6427" s="119">
        <v>1365</v>
      </c>
      <c r="H6427" s="26">
        <v>3949.2175824175824</v>
      </c>
      <c r="I6427" s="115">
        <f t="shared" si="301"/>
        <v>5390682</v>
      </c>
      <c r="J6427" s="117">
        <v>2021</v>
      </c>
      <c r="K6427" s="139">
        <f t="shared" si="302"/>
        <v>7880489</v>
      </c>
    </row>
    <row r="6428" spans="2:11">
      <c r="B6428" s="137" t="s">
        <v>8394</v>
      </c>
      <c r="C6428" s="43" t="s">
        <v>195</v>
      </c>
      <c r="D6428" s="46">
        <v>310</v>
      </c>
      <c r="E6428" s="24">
        <v>5667.5935483870971</v>
      </c>
      <c r="F6428" s="19">
        <f t="shared" si="300"/>
        <v>1756954</v>
      </c>
      <c r="G6428" s="119">
        <v>3022.5</v>
      </c>
      <c r="H6428" s="26">
        <v>787.50703060380476</v>
      </c>
      <c r="I6428" s="115">
        <f t="shared" si="301"/>
        <v>2380240</v>
      </c>
      <c r="J6428" s="117">
        <v>2021</v>
      </c>
      <c r="K6428" s="139">
        <f t="shared" si="302"/>
        <v>4137194</v>
      </c>
    </row>
    <row r="6429" spans="2:11">
      <c r="B6429" s="137" t="s">
        <v>8395</v>
      </c>
      <c r="C6429" s="43" t="s">
        <v>195</v>
      </c>
      <c r="D6429" s="46">
        <v>130</v>
      </c>
      <c r="E6429" s="24">
        <v>9751.3384615384621</v>
      </c>
      <c r="F6429" s="19">
        <f t="shared" si="300"/>
        <v>1267674</v>
      </c>
      <c r="G6429" s="119">
        <v>1267.5</v>
      </c>
      <c r="H6429" s="26">
        <v>1964.168047337278</v>
      </c>
      <c r="I6429" s="115">
        <f t="shared" si="301"/>
        <v>2489583</v>
      </c>
      <c r="J6429" s="117">
        <v>2021</v>
      </c>
      <c r="K6429" s="139">
        <f t="shared" si="302"/>
        <v>3757257</v>
      </c>
    </row>
    <row r="6430" spans="2:11">
      <c r="B6430" s="137" t="s">
        <v>8396</v>
      </c>
      <c r="C6430" s="43" t="s">
        <v>245</v>
      </c>
      <c r="D6430" s="46">
        <v>100</v>
      </c>
      <c r="E6430" s="24">
        <v>13733.86</v>
      </c>
      <c r="F6430" s="19">
        <f t="shared" si="300"/>
        <v>1373386</v>
      </c>
      <c r="G6430" s="119">
        <v>2160</v>
      </c>
      <c r="H6430" s="26">
        <v>1938.7601851851853</v>
      </c>
      <c r="I6430" s="115">
        <f t="shared" si="301"/>
        <v>4187722</v>
      </c>
      <c r="J6430" s="117">
        <v>2021</v>
      </c>
      <c r="K6430" s="139">
        <f t="shared" si="302"/>
        <v>5561108</v>
      </c>
    </row>
    <row r="6431" spans="2:11">
      <c r="B6431" s="137" t="s">
        <v>8397</v>
      </c>
      <c r="C6431" s="43" t="s">
        <v>257</v>
      </c>
      <c r="D6431" s="46">
        <v>270</v>
      </c>
      <c r="E6431" s="24">
        <v>10011.455555555556</v>
      </c>
      <c r="F6431" s="19">
        <f t="shared" si="300"/>
        <v>2703093</v>
      </c>
      <c r="G6431" s="119">
        <v>2632.5</v>
      </c>
      <c r="H6431" s="26">
        <v>1394.8395061728395</v>
      </c>
      <c r="I6431" s="115">
        <f t="shared" si="301"/>
        <v>3671915</v>
      </c>
      <c r="J6431" s="117">
        <v>2021</v>
      </c>
      <c r="K6431" s="139">
        <f t="shared" si="302"/>
        <v>6375008</v>
      </c>
    </row>
    <row r="6432" spans="2:11">
      <c r="B6432" s="137" t="s">
        <v>8398</v>
      </c>
      <c r="C6432" s="43" t="s">
        <v>245</v>
      </c>
      <c r="D6432" s="46">
        <v>270</v>
      </c>
      <c r="E6432" s="24">
        <v>9417.0111111111109</v>
      </c>
      <c r="F6432" s="19">
        <f t="shared" si="300"/>
        <v>2542593</v>
      </c>
      <c r="G6432" s="119">
        <v>5832</v>
      </c>
      <c r="H6432" s="26">
        <v>1230.8431069958847</v>
      </c>
      <c r="I6432" s="115">
        <f t="shared" si="301"/>
        <v>7178276.9999999991</v>
      </c>
      <c r="J6432" s="117">
        <v>2021</v>
      </c>
      <c r="K6432" s="139">
        <f t="shared" si="302"/>
        <v>9720870</v>
      </c>
    </row>
    <row r="6433" spans="2:11">
      <c r="B6433" s="137" t="s">
        <v>8399</v>
      </c>
      <c r="C6433" s="43" t="s">
        <v>2752</v>
      </c>
      <c r="D6433" s="46">
        <v>420</v>
      </c>
      <c r="E6433" s="24">
        <v>2601.5833333333335</v>
      </c>
      <c r="F6433" s="19">
        <f t="shared" si="300"/>
        <v>1092665</v>
      </c>
      <c r="G6433" s="119">
        <v>5019</v>
      </c>
      <c r="H6433" s="26">
        <v>1455.5333731819087</v>
      </c>
      <c r="I6433" s="115">
        <f t="shared" si="301"/>
        <v>7305322</v>
      </c>
      <c r="J6433" s="117">
        <v>2021</v>
      </c>
      <c r="K6433" s="139">
        <f t="shared" si="302"/>
        <v>8397987</v>
      </c>
    </row>
    <row r="6434" spans="2:11">
      <c r="B6434" s="137" t="s">
        <v>8400</v>
      </c>
      <c r="C6434" s="43" t="s">
        <v>245</v>
      </c>
      <c r="D6434" s="46">
        <v>270</v>
      </c>
      <c r="E6434" s="24">
        <v>9417.0111111111109</v>
      </c>
      <c r="F6434" s="19">
        <f t="shared" si="300"/>
        <v>2542593</v>
      </c>
      <c r="G6434" s="119">
        <v>5832</v>
      </c>
      <c r="H6434" s="26">
        <v>1230.8431069958847</v>
      </c>
      <c r="I6434" s="115">
        <f t="shared" si="301"/>
        <v>7178276.9999999991</v>
      </c>
      <c r="J6434" s="117">
        <v>2021</v>
      </c>
      <c r="K6434" s="139">
        <f t="shared" si="302"/>
        <v>9720870</v>
      </c>
    </row>
    <row r="6435" spans="2:11">
      <c r="B6435" s="137" t="s">
        <v>8401</v>
      </c>
      <c r="C6435" s="43" t="s">
        <v>245</v>
      </c>
      <c r="D6435" s="46">
        <v>460</v>
      </c>
      <c r="E6435" s="24">
        <v>5985.3304347826088</v>
      </c>
      <c r="F6435" s="19">
        <f t="shared" si="300"/>
        <v>2753252</v>
      </c>
      <c r="G6435" s="119">
        <v>9936</v>
      </c>
      <c r="H6435" s="26">
        <v>1293.2016908212561</v>
      </c>
      <c r="I6435" s="115">
        <f t="shared" si="301"/>
        <v>12849252</v>
      </c>
      <c r="J6435" s="117">
        <v>2021</v>
      </c>
      <c r="K6435" s="139">
        <f t="shared" si="302"/>
        <v>15602504</v>
      </c>
    </row>
    <row r="6436" spans="2:11">
      <c r="B6436" s="137" t="s">
        <v>8402</v>
      </c>
      <c r="C6436" s="43" t="s">
        <v>245</v>
      </c>
      <c r="D6436" s="46">
        <v>400</v>
      </c>
      <c r="E6436" s="24">
        <v>8514.6774999999998</v>
      </c>
      <c r="F6436" s="19">
        <f t="shared" si="300"/>
        <v>3405871</v>
      </c>
      <c r="G6436" s="119">
        <v>8640</v>
      </c>
      <c r="H6436" s="26">
        <v>1186.7508101851852</v>
      </c>
      <c r="I6436" s="115">
        <f t="shared" si="301"/>
        <v>10253527</v>
      </c>
      <c r="J6436" s="117">
        <v>2021</v>
      </c>
      <c r="K6436" s="139">
        <f t="shared" si="302"/>
        <v>13659398</v>
      </c>
    </row>
    <row r="6437" spans="2:11">
      <c r="B6437" s="137" t="s">
        <v>8403</v>
      </c>
      <c r="C6437" s="43" t="s">
        <v>245</v>
      </c>
      <c r="D6437" s="46">
        <v>460</v>
      </c>
      <c r="E6437" s="24">
        <v>5985.3304347826088</v>
      </c>
      <c r="F6437" s="19">
        <f t="shared" si="300"/>
        <v>2753252</v>
      </c>
      <c r="G6437" s="119">
        <v>9936</v>
      </c>
      <c r="H6437" s="26">
        <v>1293.2016908212561</v>
      </c>
      <c r="I6437" s="115">
        <f t="shared" si="301"/>
        <v>12849252</v>
      </c>
      <c r="J6437" s="117">
        <v>2021</v>
      </c>
      <c r="K6437" s="139">
        <f t="shared" si="302"/>
        <v>15602504</v>
      </c>
    </row>
    <row r="6438" spans="2:11">
      <c r="B6438" s="137" t="s">
        <v>8404</v>
      </c>
      <c r="C6438" s="43" t="s">
        <v>3512</v>
      </c>
      <c r="D6438" s="46">
        <v>70</v>
      </c>
      <c r="E6438" s="24">
        <v>13071.371428571429</v>
      </c>
      <c r="F6438" s="19">
        <f t="shared" si="300"/>
        <v>914996</v>
      </c>
      <c r="G6438" s="119">
        <v>1512</v>
      </c>
      <c r="H6438" s="26">
        <v>0</v>
      </c>
      <c r="I6438" s="115">
        <f t="shared" si="301"/>
        <v>0</v>
      </c>
      <c r="J6438" s="117">
        <v>2021</v>
      </c>
      <c r="K6438" s="139">
        <f t="shared" si="302"/>
        <v>914996</v>
      </c>
    </row>
    <row r="6439" spans="2:11">
      <c r="B6439" s="137" t="s">
        <v>8405</v>
      </c>
      <c r="C6439" s="43" t="s">
        <v>651</v>
      </c>
      <c r="D6439" s="46">
        <v>110</v>
      </c>
      <c r="E6439" s="24">
        <v>6194.409090909091</v>
      </c>
      <c r="F6439" s="19">
        <f t="shared" si="300"/>
        <v>681385</v>
      </c>
      <c r="G6439" s="119">
        <v>2376</v>
      </c>
      <c r="H6439" s="26">
        <v>1110.6864478114478</v>
      </c>
      <c r="I6439" s="115">
        <f t="shared" si="301"/>
        <v>2638991</v>
      </c>
      <c r="J6439" s="117">
        <v>2021</v>
      </c>
      <c r="K6439" s="139">
        <f t="shared" si="302"/>
        <v>3320376</v>
      </c>
    </row>
    <row r="6440" spans="2:11">
      <c r="B6440" s="137" t="s">
        <v>8406</v>
      </c>
      <c r="C6440" s="43" t="s">
        <v>755</v>
      </c>
      <c r="D6440" s="46">
        <v>240</v>
      </c>
      <c r="E6440" s="24">
        <v>6376.2958333333336</v>
      </c>
      <c r="F6440" s="19">
        <f t="shared" si="300"/>
        <v>1530311</v>
      </c>
      <c r="G6440" s="119">
        <v>2340</v>
      </c>
      <c r="H6440" s="26">
        <v>3434.2666666666669</v>
      </c>
      <c r="I6440" s="115">
        <f t="shared" si="301"/>
        <v>8036184.0000000009</v>
      </c>
      <c r="J6440" s="117">
        <v>2021</v>
      </c>
      <c r="K6440" s="139">
        <f t="shared" si="302"/>
        <v>9566495</v>
      </c>
    </row>
    <row r="6441" spans="2:11">
      <c r="B6441" s="137" t="s">
        <v>8407</v>
      </c>
      <c r="C6441" s="43" t="s">
        <v>755</v>
      </c>
      <c r="D6441" s="46">
        <v>200</v>
      </c>
      <c r="E6441" s="24">
        <v>10697.915000000001</v>
      </c>
      <c r="F6441" s="19">
        <f t="shared" si="300"/>
        <v>2139583</v>
      </c>
      <c r="G6441" s="119">
        <v>1950</v>
      </c>
      <c r="H6441" s="26">
        <v>4540.5774358974359</v>
      </c>
      <c r="I6441" s="115">
        <f t="shared" si="301"/>
        <v>8854126</v>
      </c>
      <c r="J6441" s="117">
        <v>2021</v>
      </c>
      <c r="K6441" s="139">
        <f t="shared" si="302"/>
        <v>10993709</v>
      </c>
    </row>
    <row r="6442" spans="2:11">
      <c r="B6442" s="137" t="s">
        <v>8408</v>
      </c>
      <c r="C6442" s="43" t="s">
        <v>755</v>
      </c>
      <c r="D6442" s="46">
        <v>240</v>
      </c>
      <c r="E6442" s="24">
        <v>6376.2958333333336</v>
      </c>
      <c r="F6442" s="19">
        <f t="shared" si="300"/>
        <v>1530311</v>
      </c>
      <c r="G6442" s="119">
        <v>2340</v>
      </c>
      <c r="H6442" s="26">
        <v>3434.2666666666669</v>
      </c>
      <c r="I6442" s="115">
        <f t="shared" si="301"/>
        <v>8036184.0000000009</v>
      </c>
      <c r="J6442" s="117">
        <v>2021</v>
      </c>
      <c r="K6442" s="139">
        <f t="shared" si="302"/>
        <v>9566495</v>
      </c>
    </row>
    <row r="6443" spans="2:11">
      <c r="B6443" s="137" t="s">
        <v>8409</v>
      </c>
      <c r="C6443" s="43" t="s">
        <v>462</v>
      </c>
      <c r="D6443" s="46">
        <v>290</v>
      </c>
      <c r="E6443" s="24">
        <v>6866.3482758620694</v>
      </c>
      <c r="F6443" s="19">
        <f t="shared" si="300"/>
        <v>1991241.0000000002</v>
      </c>
      <c r="G6443" s="119">
        <v>2827.5</v>
      </c>
      <c r="H6443" s="26">
        <v>1576.7621573828471</v>
      </c>
      <c r="I6443" s="115">
        <f t="shared" si="301"/>
        <v>4458295</v>
      </c>
      <c r="J6443" s="117">
        <v>2021</v>
      </c>
      <c r="K6443" s="139">
        <f t="shared" si="302"/>
        <v>6449536</v>
      </c>
    </row>
    <row r="6444" spans="2:11">
      <c r="B6444" s="137" t="s">
        <v>8410</v>
      </c>
      <c r="C6444" s="43" t="s">
        <v>755</v>
      </c>
      <c r="D6444" s="46">
        <v>170</v>
      </c>
      <c r="E6444" s="24">
        <v>10091.341176470589</v>
      </c>
      <c r="F6444" s="19">
        <f t="shared" si="300"/>
        <v>1715528</v>
      </c>
      <c r="G6444" s="119">
        <v>1657.5</v>
      </c>
      <c r="H6444" s="26">
        <v>3275.9457013574661</v>
      </c>
      <c r="I6444" s="115">
        <f t="shared" si="301"/>
        <v>5429880</v>
      </c>
      <c r="J6444" s="117">
        <v>2021</v>
      </c>
      <c r="K6444" s="139">
        <f t="shared" si="302"/>
        <v>7145408</v>
      </c>
    </row>
    <row r="6445" spans="2:11">
      <c r="B6445" s="137" t="s">
        <v>8411</v>
      </c>
      <c r="C6445" s="43" t="s">
        <v>2752</v>
      </c>
      <c r="D6445" s="46">
        <v>420</v>
      </c>
      <c r="E6445" s="24">
        <v>2601.5833333333335</v>
      </c>
      <c r="F6445" s="19">
        <f t="shared" si="300"/>
        <v>1092665</v>
      </c>
      <c r="G6445" s="119">
        <v>5019</v>
      </c>
      <c r="H6445" s="26">
        <v>1455.5333731819087</v>
      </c>
      <c r="I6445" s="115">
        <f t="shared" si="301"/>
        <v>7305322</v>
      </c>
      <c r="J6445" s="117">
        <v>2021</v>
      </c>
      <c r="K6445" s="139">
        <f t="shared" si="302"/>
        <v>8397987</v>
      </c>
    </row>
    <row r="6446" spans="2:11">
      <c r="B6446" s="137" t="s">
        <v>8412</v>
      </c>
      <c r="C6446" s="43" t="s">
        <v>2753</v>
      </c>
      <c r="D6446" s="46">
        <v>220</v>
      </c>
      <c r="E6446" s="24">
        <v>5534.3818181818178</v>
      </c>
      <c r="F6446" s="19">
        <f t="shared" si="300"/>
        <v>1217564</v>
      </c>
      <c r="G6446" s="119">
        <v>2629</v>
      </c>
      <c r="H6446" s="26">
        <v>2251.0053252187145</v>
      </c>
      <c r="I6446" s="115">
        <f t="shared" si="301"/>
        <v>5917893</v>
      </c>
      <c r="J6446" s="117">
        <v>2021</v>
      </c>
      <c r="K6446" s="139">
        <f t="shared" si="302"/>
        <v>7135457</v>
      </c>
    </row>
    <row r="6447" spans="2:11">
      <c r="B6447" s="137" t="s">
        <v>8413</v>
      </c>
      <c r="C6447" s="43" t="s">
        <v>2753</v>
      </c>
      <c r="D6447" s="46">
        <v>220</v>
      </c>
      <c r="E6447" s="24">
        <v>5534.3818181818178</v>
      </c>
      <c r="F6447" s="19">
        <f t="shared" si="300"/>
        <v>1217564</v>
      </c>
      <c r="G6447" s="119">
        <v>2629</v>
      </c>
      <c r="H6447" s="26">
        <v>2251.0053252187145</v>
      </c>
      <c r="I6447" s="115">
        <f t="shared" si="301"/>
        <v>5917893</v>
      </c>
      <c r="J6447" s="117">
        <v>2021</v>
      </c>
      <c r="K6447" s="139">
        <f t="shared" si="302"/>
        <v>7135457</v>
      </c>
    </row>
    <row r="6448" spans="2:11">
      <c r="B6448" s="137" t="s">
        <v>8414</v>
      </c>
      <c r="C6448" s="43" t="s">
        <v>253</v>
      </c>
      <c r="D6448" s="46">
        <v>60</v>
      </c>
      <c r="E6448" s="24">
        <v>23273.616666666665</v>
      </c>
      <c r="F6448" s="19">
        <f t="shared" si="300"/>
        <v>1396417</v>
      </c>
      <c r="G6448" s="119">
        <v>717</v>
      </c>
      <c r="H6448" s="26">
        <v>3516.1520223152024</v>
      </c>
      <c r="I6448" s="115">
        <f t="shared" si="301"/>
        <v>2521081</v>
      </c>
      <c r="J6448" s="117">
        <v>2021</v>
      </c>
      <c r="K6448" s="139">
        <f t="shared" si="302"/>
        <v>3917498</v>
      </c>
    </row>
    <row r="6449" spans="2:11">
      <c r="B6449" s="137" t="s">
        <v>8415</v>
      </c>
      <c r="C6449" s="43" t="s">
        <v>245</v>
      </c>
      <c r="D6449" s="46">
        <v>180</v>
      </c>
      <c r="E6449" s="24">
        <v>5255.9944444444445</v>
      </c>
      <c r="F6449" s="19">
        <f t="shared" si="300"/>
        <v>946079</v>
      </c>
      <c r="G6449" s="119">
        <v>3888</v>
      </c>
      <c r="H6449" s="26">
        <v>1366.4241255144034</v>
      </c>
      <c r="I6449" s="115">
        <f t="shared" si="301"/>
        <v>5312657</v>
      </c>
      <c r="J6449" s="117">
        <v>2021</v>
      </c>
      <c r="K6449" s="139">
        <f t="shared" si="302"/>
        <v>6258736</v>
      </c>
    </row>
    <row r="6450" spans="2:11">
      <c r="B6450" s="137" t="s">
        <v>8416</v>
      </c>
      <c r="C6450" s="43" t="s">
        <v>245</v>
      </c>
      <c r="D6450" s="46">
        <v>200</v>
      </c>
      <c r="E6450" s="24">
        <v>3936.8049999999998</v>
      </c>
      <c r="F6450" s="19">
        <f t="shared" si="300"/>
        <v>787361</v>
      </c>
      <c r="G6450" s="119">
        <v>4320</v>
      </c>
      <c r="H6450" s="26">
        <v>1150.5150462962963</v>
      </c>
      <c r="I6450" s="115">
        <f t="shared" si="301"/>
        <v>4970225</v>
      </c>
      <c r="J6450" s="117">
        <v>2021</v>
      </c>
      <c r="K6450" s="139">
        <f t="shared" si="302"/>
        <v>5757586</v>
      </c>
    </row>
    <row r="6451" spans="2:11">
      <c r="B6451" s="137" t="s">
        <v>8417</v>
      </c>
      <c r="C6451" s="43" t="s">
        <v>252</v>
      </c>
      <c r="D6451" s="46">
        <v>320</v>
      </c>
      <c r="E6451" s="24">
        <v>4276.046875</v>
      </c>
      <c r="F6451" s="19">
        <f t="shared" si="300"/>
        <v>1368335</v>
      </c>
      <c r="G6451" s="119">
        <v>3120</v>
      </c>
      <c r="H6451" s="26">
        <v>1566.4496794871795</v>
      </c>
      <c r="I6451" s="115">
        <f t="shared" si="301"/>
        <v>4887323</v>
      </c>
      <c r="J6451" s="117">
        <v>2021</v>
      </c>
      <c r="K6451" s="139">
        <f t="shared" si="302"/>
        <v>6255658</v>
      </c>
    </row>
    <row r="6452" spans="2:11">
      <c r="B6452" s="137" t="s">
        <v>8418</v>
      </c>
      <c r="C6452" s="43" t="s">
        <v>3512</v>
      </c>
      <c r="D6452" s="46">
        <v>180</v>
      </c>
      <c r="E6452" s="24">
        <v>11213.666666666666</v>
      </c>
      <c r="F6452" s="19">
        <f t="shared" si="300"/>
        <v>2018460</v>
      </c>
      <c r="G6452" s="119">
        <v>4302</v>
      </c>
      <c r="H6452" s="26">
        <v>0</v>
      </c>
      <c r="I6452" s="115">
        <f t="shared" si="301"/>
        <v>0</v>
      </c>
      <c r="J6452" s="117">
        <v>2021</v>
      </c>
      <c r="K6452" s="139">
        <f t="shared" si="302"/>
        <v>2018460</v>
      </c>
    </row>
    <row r="6453" spans="2:11">
      <c r="B6453" s="137" t="s">
        <v>8419</v>
      </c>
      <c r="C6453" s="43" t="s">
        <v>253</v>
      </c>
      <c r="D6453" s="46">
        <v>60</v>
      </c>
      <c r="E6453" s="24">
        <v>23273.616666666665</v>
      </c>
      <c r="F6453" s="19">
        <f t="shared" si="300"/>
        <v>1396417</v>
      </c>
      <c r="G6453" s="119">
        <v>717</v>
      </c>
      <c r="H6453" s="26">
        <v>3516.1520223152024</v>
      </c>
      <c r="I6453" s="115">
        <f t="shared" si="301"/>
        <v>2521081</v>
      </c>
      <c r="J6453" s="117">
        <v>2021</v>
      </c>
      <c r="K6453" s="139">
        <f t="shared" si="302"/>
        <v>3917498</v>
      </c>
    </row>
    <row r="6454" spans="2:11">
      <c r="B6454" s="137" t="s">
        <v>8420</v>
      </c>
      <c r="C6454" s="43" t="s">
        <v>252</v>
      </c>
      <c r="D6454" s="46">
        <v>460</v>
      </c>
      <c r="E6454" s="24">
        <v>6345.4326086956526</v>
      </c>
      <c r="F6454" s="19">
        <f t="shared" si="300"/>
        <v>2918899</v>
      </c>
      <c r="G6454" s="119">
        <v>4485</v>
      </c>
      <c r="H6454" s="26">
        <v>827.53154960981044</v>
      </c>
      <c r="I6454" s="115">
        <f t="shared" si="301"/>
        <v>3711479</v>
      </c>
      <c r="J6454" s="117">
        <v>2021</v>
      </c>
      <c r="K6454" s="139">
        <f t="shared" si="302"/>
        <v>6630378</v>
      </c>
    </row>
    <row r="6455" spans="2:11">
      <c r="B6455" s="137" t="s">
        <v>8421</v>
      </c>
      <c r="C6455" s="43" t="s">
        <v>463</v>
      </c>
      <c r="D6455" s="46">
        <v>180</v>
      </c>
      <c r="E6455" s="24">
        <v>5644.75</v>
      </c>
      <c r="F6455" s="19">
        <f t="shared" si="300"/>
        <v>1016055</v>
      </c>
      <c r="G6455" s="119">
        <v>1755</v>
      </c>
      <c r="H6455" s="26">
        <v>949.01082621082617</v>
      </c>
      <c r="I6455" s="115">
        <f t="shared" si="301"/>
        <v>1665514</v>
      </c>
      <c r="J6455" s="117">
        <v>2021</v>
      </c>
      <c r="K6455" s="139">
        <f t="shared" si="302"/>
        <v>2681569</v>
      </c>
    </row>
    <row r="6456" spans="2:11">
      <c r="B6456" s="137" t="s">
        <v>8422</v>
      </c>
      <c r="C6456" s="43" t="s">
        <v>249</v>
      </c>
      <c r="D6456" s="46">
        <v>200</v>
      </c>
      <c r="E6456" s="24">
        <v>18290.919999999998</v>
      </c>
      <c r="F6456" s="19">
        <f t="shared" si="300"/>
        <v>3658183.9999999995</v>
      </c>
      <c r="G6456" s="119">
        <v>1950</v>
      </c>
      <c r="H6456" s="26">
        <v>1551.7974358974359</v>
      </c>
      <c r="I6456" s="115">
        <f t="shared" si="301"/>
        <v>3026005</v>
      </c>
      <c r="J6456" s="117">
        <v>2021</v>
      </c>
      <c r="K6456" s="139">
        <f t="shared" si="302"/>
        <v>6684189</v>
      </c>
    </row>
    <row r="6457" spans="2:11">
      <c r="B6457" s="137" t="s">
        <v>8423</v>
      </c>
      <c r="C6457" s="43" t="s">
        <v>249</v>
      </c>
      <c r="D6457" s="46">
        <v>90</v>
      </c>
      <c r="E6457" s="24">
        <v>6295.3888888888887</v>
      </c>
      <c r="F6457" s="19">
        <f t="shared" si="300"/>
        <v>566585</v>
      </c>
      <c r="G6457" s="119">
        <v>877.5</v>
      </c>
      <c r="H6457" s="26">
        <v>943.21937321937321</v>
      </c>
      <c r="I6457" s="115">
        <f t="shared" si="301"/>
        <v>827675</v>
      </c>
      <c r="J6457" s="117">
        <v>2021</v>
      </c>
      <c r="K6457" s="139">
        <f t="shared" si="302"/>
        <v>1394260</v>
      </c>
    </row>
    <row r="6458" spans="2:11">
      <c r="B6458" s="137" t="s">
        <v>8424</v>
      </c>
      <c r="C6458" s="43" t="s">
        <v>249</v>
      </c>
      <c r="D6458" s="46">
        <v>200</v>
      </c>
      <c r="E6458" s="24">
        <v>18290.919999999998</v>
      </c>
      <c r="F6458" s="19">
        <f t="shared" si="300"/>
        <v>3658183.9999999995</v>
      </c>
      <c r="G6458" s="119">
        <v>1950</v>
      </c>
      <c r="H6458" s="26">
        <v>1551.7974358974359</v>
      </c>
      <c r="I6458" s="115">
        <f t="shared" si="301"/>
        <v>3026005</v>
      </c>
      <c r="J6458" s="117">
        <v>2021</v>
      </c>
      <c r="K6458" s="139">
        <f t="shared" si="302"/>
        <v>6684189</v>
      </c>
    </row>
    <row r="6459" spans="2:11">
      <c r="B6459" s="137" t="s">
        <v>8425</v>
      </c>
      <c r="C6459" s="43" t="s">
        <v>247</v>
      </c>
      <c r="D6459" s="46">
        <v>220</v>
      </c>
      <c r="E6459" s="24">
        <v>3138.45</v>
      </c>
      <c r="F6459" s="19">
        <f t="shared" si="300"/>
        <v>690459</v>
      </c>
      <c r="G6459" s="119">
        <v>2145</v>
      </c>
      <c r="H6459" s="26">
        <v>737.01351981351979</v>
      </c>
      <c r="I6459" s="115">
        <f t="shared" si="301"/>
        <v>1580894</v>
      </c>
      <c r="J6459" s="117">
        <v>2021</v>
      </c>
      <c r="K6459" s="139">
        <f t="shared" si="302"/>
        <v>2271353</v>
      </c>
    </row>
    <row r="6460" spans="2:11">
      <c r="B6460" s="137" t="s">
        <v>8426</v>
      </c>
      <c r="C6460" s="43" t="s">
        <v>193</v>
      </c>
      <c r="D6460" s="46">
        <v>70</v>
      </c>
      <c r="E6460" s="24">
        <v>5266.5428571428574</v>
      </c>
      <c r="F6460" s="19">
        <f t="shared" si="300"/>
        <v>368658</v>
      </c>
      <c r="G6460" s="119">
        <v>2268</v>
      </c>
      <c r="H6460" s="26">
        <v>490.65035273368608</v>
      </c>
      <c r="I6460" s="115">
        <f t="shared" si="301"/>
        <v>1112795</v>
      </c>
      <c r="J6460" s="117">
        <v>2021</v>
      </c>
      <c r="K6460" s="139">
        <f t="shared" si="302"/>
        <v>1481453</v>
      </c>
    </row>
    <row r="6461" spans="2:11">
      <c r="B6461" s="137" t="s">
        <v>8427</v>
      </c>
      <c r="C6461" s="43" t="s">
        <v>193</v>
      </c>
      <c r="D6461" s="46">
        <v>260</v>
      </c>
      <c r="E6461" s="24">
        <v>11322.903846153846</v>
      </c>
      <c r="F6461" s="19">
        <f t="shared" si="300"/>
        <v>2943955</v>
      </c>
      <c r="G6461" s="119">
        <v>5616</v>
      </c>
      <c r="H6461" s="26">
        <v>955.18856837606836</v>
      </c>
      <c r="I6461" s="115">
        <f t="shared" si="301"/>
        <v>5364339</v>
      </c>
      <c r="J6461" s="117">
        <v>2021</v>
      </c>
      <c r="K6461" s="139">
        <f t="shared" si="302"/>
        <v>8308294</v>
      </c>
    </row>
    <row r="6462" spans="2:11">
      <c r="B6462" s="137" t="s">
        <v>4203</v>
      </c>
      <c r="C6462" s="43" t="s">
        <v>3512</v>
      </c>
      <c r="D6462" s="46">
        <v>440</v>
      </c>
      <c r="E6462" s="24">
        <v>8068.2636363636366</v>
      </c>
      <c r="F6462" s="19">
        <f t="shared" si="300"/>
        <v>3550036</v>
      </c>
      <c r="G6462" s="119">
        <v>4290</v>
      </c>
      <c r="H6462" s="26">
        <v>770.54289044289044</v>
      </c>
      <c r="I6462" s="115">
        <f t="shared" si="301"/>
        <v>3305629</v>
      </c>
      <c r="J6462" s="117">
        <v>2021</v>
      </c>
      <c r="K6462" s="139">
        <f t="shared" si="302"/>
        <v>6855665</v>
      </c>
    </row>
    <row r="6463" spans="2:11">
      <c r="B6463" s="137" t="s">
        <v>8428</v>
      </c>
      <c r="C6463" s="43" t="s">
        <v>193</v>
      </c>
      <c r="D6463" s="46">
        <v>70</v>
      </c>
      <c r="E6463" s="24">
        <v>5266.5428571428574</v>
      </c>
      <c r="F6463" s="19">
        <f t="shared" si="300"/>
        <v>368658</v>
      </c>
      <c r="G6463" s="119">
        <v>1512</v>
      </c>
      <c r="H6463" s="26">
        <v>735.97552910052912</v>
      </c>
      <c r="I6463" s="115">
        <f t="shared" si="301"/>
        <v>1112795</v>
      </c>
      <c r="J6463" s="117">
        <v>2021</v>
      </c>
      <c r="K6463" s="139">
        <f t="shared" si="302"/>
        <v>1481453</v>
      </c>
    </row>
    <row r="6464" spans="2:11">
      <c r="B6464" s="137" t="s">
        <v>8429</v>
      </c>
      <c r="C6464" s="43" t="s">
        <v>193</v>
      </c>
      <c r="D6464" s="46">
        <v>150</v>
      </c>
      <c r="E6464" s="24">
        <v>8003.2933333333331</v>
      </c>
      <c r="F6464" s="19">
        <f t="shared" si="300"/>
        <v>1200494</v>
      </c>
      <c r="G6464" s="119">
        <v>4860</v>
      </c>
      <c r="H6464" s="26">
        <v>673.33127572016463</v>
      </c>
      <c r="I6464" s="115">
        <f t="shared" si="301"/>
        <v>3272390</v>
      </c>
      <c r="J6464" s="117">
        <v>2021</v>
      </c>
      <c r="K6464" s="139">
        <f t="shared" si="302"/>
        <v>4472884</v>
      </c>
    </row>
    <row r="6465" spans="2:11">
      <c r="B6465" s="137" t="s">
        <v>8430</v>
      </c>
      <c r="C6465" s="43" t="s">
        <v>193</v>
      </c>
      <c r="D6465" s="46">
        <v>260</v>
      </c>
      <c r="E6465" s="24">
        <v>4027.523076923077</v>
      </c>
      <c r="F6465" s="19">
        <f t="shared" si="300"/>
        <v>1047156</v>
      </c>
      <c r="G6465" s="119">
        <v>5616</v>
      </c>
      <c r="H6465" s="26">
        <v>700.69907407407402</v>
      </c>
      <c r="I6465" s="115">
        <f t="shared" si="301"/>
        <v>3935125.9999999995</v>
      </c>
      <c r="J6465" s="117">
        <v>2021</v>
      </c>
      <c r="K6465" s="139">
        <f t="shared" si="302"/>
        <v>4982282</v>
      </c>
    </row>
    <row r="6466" spans="2:11">
      <c r="B6466" s="137" t="s">
        <v>8431</v>
      </c>
      <c r="C6466" s="43" t="s">
        <v>193</v>
      </c>
      <c r="D6466" s="46">
        <v>150</v>
      </c>
      <c r="E6466" s="24">
        <v>8003.2933333333331</v>
      </c>
      <c r="F6466" s="19">
        <f t="shared" si="300"/>
        <v>1200494</v>
      </c>
      <c r="G6466" s="119">
        <v>3240</v>
      </c>
      <c r="H6466" s="26">
        <v>1009.9969135802469</v>
      </c>
      <c r="I6466" s="115">
        <f t="shared" si="301"/>
        <v>3272390</v>
      </c>
      <c r="J6466" s="117">
        <v>2021</v>
      </c>
      <c r="K6466" s="139">
        <f t="shared" si="302"/>
        <v>4472884</v>
      </c>
    </row>
    <row r="6467" spans="2:11">
      <c r="B6467" s="137" t="s">
        <v>8432</v>
      </c>
      <c r="C6467" s="43" t="s">
        <v>193</v>
      </c>
      <c r="D6467" s="46">
        <v>140</v>
      </c>
      <c r="E6467" s="24">
        <v>7618.9285714285716</v>
      </c>
      <c r="F6467" s="19">
        <f t="shared" si="300"/>
        <v>1066650</v>
      </c>
      <c r="G6467" s="119">
        <v>3024</v>
      </c>
      <c r="H6467" s="26">
        <v>975.83928571428567</v>
      </c>
      <c r="I6467" s="115">
        <f t="shared" si="301"/>
        <v>2950938</v>
      </c>
      <c r="J6467" s="117">
        <v>2021</v>
      </c>
      <c r="K6467" s="139">
        <f t="shared" si="302"/>
        <v>4017588</v>
      </c>
    </row>
    <row r="6468" spans="2:11">
      <c r="B6468" s="137" t="s">
        <v>8433</v>
      </c>
      <c r="C6468" s="43" t="s">
        <v>193</v>
      </c>
      <c r="D6468" s="46">
        <v>70</v>
      </c>
      <c r="E6468" s="24">
        <v>30186.642857142859</v>
      </c>
      <c r="F6468" s="19">
        <f t="shared" si="300"/>
        <v>2113065</v>
      </c>
      <c r="G6468" s="119">
        <v>1512</v>
      </c>
      <c r="H6468" s="26">
        <v>771.66005291005285</v>
      </c>
      <c r="I6468" s="115">
        <f t="shared" si="301"/>
        <v>1166750</v>
      </c>
      <c r="J6468" s="117">
        <v>2021</v>
      </c>
      <c r="K6468" s="139">
        <f t="shared" si="302"/>
        <v>3279815</v>
      </c>
    </row>
    <row r="6469" spans="2:11">
      <c r="B6469" s="137" t="s">
        <v>8434</v>
      </c>
      <c r="C6469" s="43" t="s">
        <v>195</v>
      </c>
      <c r="D6469" s="46">
        <v>150</v>
      </c>
      <c r="E6469" s="24">
        <v>9518.2800000000007</v>
      </c>
      <c r="F6469" s="19">
        <f t="shared" si="300"/>
        <v>1427742</v>
      </c>
      <c r="G6469" s="119">
        <v>1462.5</v>
      </c>
      <c r="H6469" s="26">
        <v>1059.7094017094016</v>
      </c>
      <c r="I6469" s="115">
        <f t="shared" si="301"/>
        <v>1549824.9999999998</v>
      </c>
      <c r="J6469" s="117">
        <v>2021</v>
      </c>
      <c r="K6469" s="139">
        <f t="shared" si="302"/>
        <v>2977567</v>
      </c>
    </row>
    <row r="6470" spans="2:11">
      <c r="B6470" s="137" t="s">
        <v>8435</v>
      </c>
      <c r="C6470" s="43" t="s">
        <v>184</v>
      </c>
      <c r="D6470" s="46">
        <v>100</v>
      </c>
      <c r="E6470" s="24">
        <v>2696.15</v>
      </c>
      <c r="F6470" s="19">
        <f t="shared" si="300"/>
        <v>269615</v>
      </c>
      <c r="G6470" s="119">
        <v>975</v>
      </c>
      <c r="H6470" s="26">
        <v>830.17025641025646</v>
      </c>
      <c r="I6470" s="115">
        <f t="shared" si="301"/>
        <v>809416</v>
      </c>
      <c r="J6470" s="117">
        <v>2021</v>
      </c>
      <c r="K6470" s="139">
        <f t="shared" si="302"/>
        <v>1079031</v>
      </c>
    </row>
    <row r="6471" spans="2:11">
      <c r="B6471" s="137" t="s">
        <v>4204</v>
      </c>
      <c r="C6471" s="43" t="s">
        <v>3512</v>
      </c>
      <c r="D6471" s="46">
        <v>370</v>
      </c>
      <c r="E6471" s="24">
        <v>8068.262162162162</v>
      </c>
      <c r="F6471" s="19">
        <f t="shared" si="300"/>
        <v>2985257</v>
      </c>
      <c r="G6471" s="119">
        <v>3608</v>
      </c>
      <c r="H6471" s="26">
        <v>770.43625277161857</v>
      </c>
      <c r="I6471" s="115">
        <f t="shared" si="301"/>
        <v>2779734</v>
      </c>
      <c r="J6471" s="117">
        <v>2021</v>
      </c>
      <c r="K6471" s="139">
        <f t="shared" si="302"/>
        <v>5764991</v>
      </c>
    </row>
    <row r="6472" spans="2:11">
      <c r="B6472" s="137" t="s">
        <v>8436</v>
      </c>
      <c r="C6472" s="43" t="s">
        <v>195</v>
      </c>
      <c r="D6472" s="46">
        <v>400</v>
      </c>
      <c r="E6472" s="24">
        <v>13224.192499999999</v>
      </c>
      <c r="F6472" s="19">
        <f t="shared" si="300"/>
        <v>5289677</v>
      </c>
      <c r="G6472" s="119">
        <v>3900</v>
      </c>
      <c r="H6472" s="26">
        <v>842.31205128205124</v>
      </c>
      <c r="I6472" s="115">
        <f t="shared" si="301"/>
        <v>3285017</v>
      </c>
      <c r="J6472" s="117">
        <v>2021</v>
      </c>
      <c r="K6472" s="139">
        <f t="shared" si="302"/>
        <v>8574694</v>
      </c>
    </row>
    <row r="6473" spans="2:11">
      <c r="B6473" s="137" t="s">
        <v>8437</v>
      </c>
      <c r="C6473" s="43" t="s">
        <v>195</v>
      </c>
      <c r="D6473" s="46">
        <v>40</v>
      </c>
      <c r="E6473" s="24">
        <v>6818.1750000000002</v>
      </c>
      <c r="F6473" s="19">
        <f t="shared" si="300"/>
        <v>272727</v>
      </c>
      <c r="G6473" s="119">
        <v>390</v>
      </c>
      <c r="H6473" s="26">
        <v>2402.7102564102565</v>
      </c>
      <c r="I6473" s="115">
        <f t="shared" si="301"/>
        <v>937057</v>
      </c>
      <c r="J6473" s="117">
        <v>2021</v>
      </c>
      <c r="K6473" s="139">
        <f t="shared" si="302"/>
        <v>1209784</v>
      </c>
    </row>
    <row r="6474" spans="2:11">
      <c r="B6474" s="137" t="s">
        <v>8438</v>
      </c>
      <c r="C6474" s="43" t="s">
        <v>281</v>
      </c>
      <c r="D6474" s="46">
        <v>190</v>
      </c>
      <c r="E6474" s="24">
        <v>2013.3947368421052</v>
      </c>
      <c r="F6474" s="19">
        <f t="shared" si="300"/>
        <v>382545</v>
      </c>
      <c r="G6474" s="119">
        <v>1852.5</v>
      </c>
      <c r="H6474" s="26">
        <v>665.52334682860999</v>
      </c>
      <c r="I6474" s="115">
        <f t="shared" si="301"/>
        <v>1232882</v>
      </c>
      <c r="J6474" s="117">
        <v>2021</v>
      </c>
      <c r="K6474" s="139">
        <f t="shared" si="302"/>
        <v>1615427</v>
      </c>
    </row>
    <row r="6475" spans="2:11">
      <c r="B6475" s="137" t="s">
        <v>8439</v>
      </c>
      <c r="C6475" s="43" t="s">
        <v>463</v>
      </c>
      <c r="D6475" s="46">
        <v>550</v>
      </c>
      <c r="E6475" s="24">
        <v>9562.2072727272734</v>
      </c>
      <c r="F6475" s="19">
        <f t="shared" si="300"/>
        <v>5259214</v>
      </c>
      <c r="G6475" s="119">
        <v>5362.5</v>
      </c>
      <c r="H6475" s="26">
        <v>862.45482517482515</v>
      </c>
      <c r="I6475" s="115">
        <f t="shared" si="301"/>
        <v>4624914</v>
      </c>
      <c r="J6475" s="117">
        <v>2021</v>
      </c>
      <c r="K6475" s="139">
        <f t="shared" si="302"/>
        <v>9884128</v>
      </c>
    </row>
    <row r="6476" spans="2:11">
      <c r="B6476" s="137" t="s">
        <v>4205</v>
      </c>
      <c r="C6476" s="43" t="s">
        <v>3512</v>
      </c>
      <c r="D6476" s="46">
        <v>70</v>
      </c>
      <c r="E6476" s="24">
        <v>8068.2571428571428</v>
      </c>
      <c r="F6476" s="19">
        <f t="shared" ref="F6476:F6539" si="303">IFERROR(D6476*E6476,0)</f>
        <v>564778</v>
      </c>
      <c r="G6476" s="119">
        <v>683</v>
      </c>
      <c r="H6476" s="26">
        <v>769.97950219619327</v>
      </c>
      <c r="I6476" s="115">
        <f t="shared" ref="I6476:I6539" si="304">IFERROR(G6476*H6476,"")</f>
        <v>525896</v>
      </c>
      <c r="J6476" s="117">
        <v>2021</v>
      </c>
      <c r="K6476" s="139">
        <f t="shared" ref="K6476:K6539" si="305">IFERROR(ROUND((F6476+I6476),0),0)</f>
        <v>1090674</v>
      </c>
    </row>
    <row r="6477" spans="2:11">
      <c r="B6477" s="137" t="s">
        <v>8440</v>
      </c>
      <c r="C6477" s="43" t="s">
        <v>281</v>
      </c>
      <c r="D6477" s="46">
        <v>550</v>
      </c>
      <c r="E6477" s="24">
        <v>5340.6963636363635</v>
      </c>
      <c r="F6477" s="19">
        <f t="shared" si="303"/>
        <v>2937383</v>
      </c>
      <c r="G6477" s="119">
        <v>5362.5</v>
      </c>
      <c r="H6477" s="26">
        <v>698.79123543123546</v>
      </c>
      <c r="I6477" s="115">
        <f t="shared" si="304"/>
        <v>3747268</v>
      </c>
      <c r="J6477" s="117">
        <v>2021</v>
      </c>
      <c r="K6477" s="139">
        <f t="shared" si="305"/>
        <v>6684651</v>
      </c>
    </row>
    <row r="6478" spans="2:11">
      <c r="B6478" s="137" t="s">
        <v>8441</v>
      </c>
      <c r="C6478" s="43" t="s">
        <v>224</v>
      </c>
      <c r="D6478" s="46">
        <v>260</v>
      </c>
      <c r="E6478" s="24">
        <v>5637.6461538461535</v>
      </c>
      <c r="F6478" s="19">
        <f t="shared" si="303"/>
        <v>1465788</v>
      </c>
      <c r="G6478" s="119">
        <v>5616</v>
      </c>
      <c r="H6478" s="26">
        <v>699.31214387464388</v>
      </c>
      <c r="I6478" s="115">
        <f t="shared" si="304"/>
        <v>3927337</v>
      </c>
      <c r="J6478" s="117">
        <v>2021</v>
      </c>
      <c r="K6478" s="139">
        <f t="shared" si="305"/>
        <v>5393125</v>
      </c>
    </row>
    <row r="6479" spans="2:11">
      <c r="B6479" s="137" t="s">
        <v>8442</v>
      </c>
      <c r="C6479" s="43" t="s">
        <v>224</v>
      </c>
      <c r="D6479" s="46">
        <v>170</v>
      </c>
      <c r="E6479" s="24">
        <v>6614.6</v>
      </c>
      <c r="F6479" s="19">
        <f t="shared" si="303"/>
        <v>1124482</v>
      </c>
      <c r="G6479" s="119">
        <v>3672</v>
      </c>
      <c r="H6479" s="26">
        <v>1223.1846405228757</v>
      </c>
      <c r="I6479" s="115">
        <f t="shared" si="304"/>
        <v>4491534</v>
      </c>
      <c r="J6479" s="117">
        <v>2021</v>
      </c>
      <c r="K6479" s="139">
        <f t="shared" si="305"/>
        <v>5616016</v>
      </c>
    </row>
    <row r="6480" spans="2:11">
      <c r="B6480" s="137" t="s">
        <v>8443</v>
      </c>
      <c r="C6480" s="43" t="s">
        <v>224</v>
      </c>
      <c r="D6480" s="46">
        <v>400</v>
      </c>
      <c r="E6480" s="24">
        <v>9424.32</v>
      </c>
      <c r="F6480" s="19">
        <f t="shared" si="303"/>
        <v>3769728</v>
      </c>
      <c r="G6480" s="119">
        <v>8640</v>
      </c>
      <c r="H6480" s="26">
        <v>516.14085648148148</v>
      </c>
      <c r="I6480" s="115">
        <f t="shared" si="304"/>
        <v>4459457</v>
      </c>
      <c r="J6480" s="117">
        <v>2021</v>
      </c>
      <c r="K6480" s="139">
        <f t="shared" si="305"/>
        <v>8229185</v>
      </c>
    </row>
    <row r="6481" spans="2:11">
      <c r="B6481" s="137" t="s">
        <v>8444</v>
      </c>
      <c r="C6481" s="43" t="s">
        <v>249</v>
      </c>
      <c r="D6481" s="46">
        <v>380</v>
      </c>
      <c r="E6481" s="24">
        <v>7956.105263157895</v>
      </c>
      <c r="F6481" s="19">
        <f t="shared" si="303"/>
        <v>3023320</v>
      </c>
      <c r="G6481" s="119">
        <v>3705</v>
      </c>
      <c r="H6481" s="26">
        <v>975.37948717948723</v>
      </c>
      <c r="I6481" s="115">
        <f t="shared" si="304"/>
        <v>3613781</v>
      </c>
      <c r="J6481" s="117">
        <v>2021</v>
      </c>
      <c r="K6481" s="139">
        <f t="shared" si="305"/>
        <v>6637101</v>
      </c>
    </row>
    <row r="6482" spans="2:11">
      <c r="B6482" s="137" t="s">
        <v>8445</v>
      </c>
      <c r="C6482" s="43" t="s">
        <v>224</v>
      </c>
      <c r="D6482" s="46">
        <v>180</v>
      </c>
      <c r="E6482" s="24">
        <v>14152.883333333333</v>
      </c>
      <c r="F6482" s="19">
        <f t="shared" si="303"/>
        <v>2547519</v>
      </c>
      <c r="G6482" s="119">
        <v>3888</v>
      </c>
      <c r="H6482" s="26">
        <v>669.75591563786008</v>
      </c>
      <c r="I6482" s="115">
        <f t="shared" si="304"/>
        <v>2604011</v>
      </c>
      <c r="J6482" s="117">
        <v>2021</v>
      </c>
      <c r="K6482" s="139">
        <f t="shared" si="305"/>
        <v>5151530</v>
      </c>
    </row>
    <row r="6483" spans="2:11">
      <c r="B6483" s="137" t="s">
        <v>8446</v>
      </c>
      <c r="C6483" s="43" t="s">
        <v>226</v>
      </c>
      <c r="D6483" s="46">
        <v>230</v>
      </c>
      <c r="E6483" s="24">
        <v>24404.108695652172</v>
      </c>
      <c r="F6483" s="19">
        <f t="shared" si="303"/>
        <v>5612945</v>
      </c>
      <c r="G6483" s="119">
        <v>5497</v>
      </c>
      <c r="H6483" s="26">
        <v>398.9807167545934</v>
      </c>
      <c r="I6483" s="115">
        <f t="shared" si="304"/>
        <v>2193197</v>
      </c>
      <c r="J6483" s="117">
        <v>2021</v>
      </c>
      <c r="K6483" s="139">
        <f t="shared" si="305"/>
        <v>7806142</v>
      </c>
    </row>
    <row r="6484" spans="2:11">
      <c r="B6484" s="137" t="s">
        <v>8447</v>
      </c>
      <c r="C6484" s="43" t="s">
        <v>224</v>
      </c>
      <c r="D6484" s="46">
        <v>190</v>
      </c>
      <c r="E6484" s="24">
        <v>7721.652631578947</v>
      </c>
      <c r="F6484" s="19">
        <f t="shared" si="303"/>
        <v>1467114</v>
      </c>
      <c r="G6484" s="119">
        <v>4104</v>
      </c>
      <c r="H6484" s="26">
        <v>547.82504873294351</v>
      </c>
      <c r="I6484" s="115">
        <f t="shared" si="304"/>
        <v>2248274</v>
      </c>
      <c r="J6484" s="117">
        <v>2021</v>
      </c>
      <c r="K6484" s="139">
        <f t="shared" si="305"/>
        <v>3715388</v>
      </c>
    </row>
    <row r="6485" spans="2:11">
      <c r="B6485" s="137" t="s">
        <v>8448</v>
      </c>
      <c r="C6485" s="43" t="s">
        <v>224</v>
      </c>
      <c r="D6485" s="46">
        <v>180</v>
      </c>
      <c r="E6485" s="24">
        <v>14152.883333333333</v>
      </c>
      <c r="F6485" s="19">
        <f t="shared" si="303"/>
        <v>2547519</v>
      </c>
      <c r="G6485" s="119">
        <v>3888</v>
      </c>
      <c r="H6485" s="26">
        <v>669.75591563786008</v>
      </c>
      <c r="I6485" s="115">
        <f t="shared" si="304"/>
        <v>2604011</v>
      </c>
      <c r="J6485" s="117">
        <v>2021</v>
      </c>
      <c r="K6485" s="139">
        <f t="shared" si="305"/>
        <v>5151530</v>
      </c>
    </row>
    <row r="6486" spans="2:11">
      <c r="B6486" s="137" t="s">
        <v>8449</v>
      </c>
      <c r="C6486" s="43" t="s">
        <v>224</v>
      </c>
      <c r="D6486" s="46">
        <v>160</v>
      </c>
      <c r="E6486" s="24">
        <v>2627.53125</v>
      </c>
      <c r="F6486" s="19">
        <f t="shared" si="303"/>
        <v>420405</v>
      </c>
      <c r="G6486" s="119">
        <v>3456</v>
      </c>
      <c r="H6486" s="26">
        <v>789.92997685185185</v>
      </c>
      <c r="I6486" s="115">
        <f t="shared" si="304"/>
        <v>2729998</v>
      </c>
      <c r="J6486" s="117">
        <v>2021</v>
      </c>
      <c r="K6486" s="139">
        <f t="shared" si="305"/>
        <v>3150403</v>
      </c>
    </row>
    <row r="6487" spans="2:11">
      <c r="B6487" s="137" t="s">
        <v>8450</v>
      </c>
      <c r="C6487" s="43" t="s">
        <v>224</v>
      </c>
      <c r="D6487" s="46">
        <v>170</v>
      </c>
      <c r="E6487" s="24">
        <v>6614.6</v>
      </c>
      <c r="F6487" s="19">
        <f t="shared" si="303"/>
        <v>1124482</v>
      </c>
      <c r="G6487" s="119">
        <v>3672</v>
      </c>
      <c r="H6487" s="26">
        <v>1223.1846405228757</v>
      </c>
      <c r="I6487" s="115">
        <f t="shared" si="304"/>
        <v>4491534</v>
      </c>
      <c r="J6487" s="117">
        <v>2021</v>
      </c>
      <c r="K6487" s="139">
        <f t="shared" si="305"/>
        <v>5616016</v>
      </c>
    </row>
    <row r="6488" spans="2:11">
      <c r="B6488" s="137" t="s">
        <v>8451</v>
      </c>
      <c r="C6488" s="43" t="s">
        <v>127</v>
      </c>
      <c r="D6488" s="46">
        <v>250</v>
      </c>
      <c r="E6488" s="24">
        <v>9257.9079999999994</v>
      </c>
      <c r="F6488" s="19">
        <f t="shared" si="303"/>
        <v>2314477</v>
      </c>
      <c r="G6488" s="119">
        <v>8100</v>
      </c>
      <c r="H6488" s="26">
        <v>454.20987654320987</v>
      </c>
      <c r="I6488" s="115">
        <f t="shared" si="304"/>
        <v>3679100</v>
      </c>
      <c r="J6488" s="117">
        <v>2021</v>
      </c>
      <c r="K6488" s="139">
        <f t="shared" si="305"/>
        <v>5993577</v>
      </c>
    </row>
    <row r="6489" spans="2:11">
      <c r="B6489" s="137" t="s">
        <v>8452</v>
      </c>
      <c r="C6489" s="43" t="s">
        <v>213</v>
      </c>
      <c r="D6489" s="46">
        <v>340</v>
      </c>
      <c r="E6489" s="24">
        <v>14135.05</v>
      </c>
      <c r="F6489" s="19">
        <f t="shared" si="303"/>
        <v>4805917</v>
      </c>
      <c r="G6489" s="119">
        <v>11016</v>
      </c>
      <c r="H6489" s="26">
        <v>542.23493100944086</v>
      </c>
      <c r="I6489" s="115">
        <f t="shared" si="304"/>
        <v>5973260.0000000009</v>
      </c>
      <c r="J6489" s="117">
        <v>2021</v>
      </c>
      <c r="K6489" s="139">
        <f t="shared" si="305"/>
        <v>10779177</v>
      </c>
    </row>
    <row r="6490" spans="2:11">
      <c r="B6490" s="137" t="s">
        <v>8453</v>
      </c>
      <c r="C6490" s="43" t="s">
        <v>224</v>
      </c>
      <c r="D6490" s="46">
        <v>450</v>
      </c>
      <c r="E6490" s="24">
        <v>4140.1288888888885</v>
      </c>
      <c r="F6490" s="19">
        <f t="shared" si="303"/>
        <v>1863057.9999999998</v>
      </c>
      <c r="G6490" s="119">
        <v>9720</v>
      </c>
      <c r="H6490" s="26">
        <v>613.23724279835392</v>
      </c>
      <c r="I6490" s="115">
        <f t="shared" si="304"/>
        <v>5960666</v>
      </c>
      <c r="J6490" s="117">
        <v>2021</v>
      </c>
      <c r="K6490" s="139">
        <f t="shared" si="305"/>
        <v>7823724</v>
      </c>
    </row>
    <row r="6491" spans="2:11">
      <c r="B6491" s="137" t="s">
        <v>8454</v>
      </c>
      <c r="C6491" s="43" t="s">
        <v>193</v>
      </c>
      <c r="D6491" s="46">
        <v>170</v>
      </c>
      <c r="E6491" s="24">
        <v>6563.8411764705879</v>
      </c>
      <c r="F6491" s="19">
        <f t="shared" si="303"/>
        <v>1115853</v>
      </c>
      <c r="G6491" s="119">
        <v>5508</v>
      </c>
      <c r="H6491" s="26">
        <v>664.88090050835149</v>
      </c>
      <c r="I6491" s="115">
        <f t="shared" si="304"/>
        <v>3662164</v>
      </c>
      <c r="J6491" s="117">
        <v>2021</v>
      </c>
      <c r="K6491" s="139">
        <f t="shared" si="305"/>
        <v>4778017</v>
      </c>
    </row>
    <row r="6492" spans="2:11">
      <c r="B6492" s="137" t="s">
        <v>8455</v>
      </c>
      <c r="C6492" s="43" t="s">
        <v>224</v>
      </c>
      <c r="D6492" s="46">
        <v>90</v>
      </c>
      <c r="E6492" s="24">
        <v>3925.3</v>
      </c>
      <c r="F6492" s="19">
        <f t="shared" si="303"/>
        <v>353277</v>
      </c>
      <c r="G6492" s="119">
        <v>2916</v>
      </c>
      <c r="H6492" s="26">
        <v>859.68278463648835</v>
      </c>
      <c r="I6492" s="115">
        <f t="shared" si="304"/>
        <v>2506835</v>
      </c>
      <c r="J6492" s="117">
        <v>2021</v>
      </c>
      <c r="K6492" s="139">
        <f t="shared" si="305"/>
        <v>2860112</v>
      </c>
    </row>
    <row r="6493" spans="2:11">
      <c r="B6493" s="137" t="s">
        <v>8456</v>
      </c>
      <c r="C6493" s="43" t="s">
        <v>299</v>
      </c>
      <c r="D6493" s="46">
        <v>180</v>
      </c>
      <c r="E6493" s="24">
        <v>5114.2722222222219</v>
      </c>
      <c r="F6493" s="19">
        <f t="shared" si="303"/>
        <v>920569</v>
      </c>
      <c r="G6493" s="119">
        <v>1755</v>
      </c>
      <c r="H6493" s="26">
        <v>1331.0290598290599</v>
      </c>
      <c r="I6493" s="115">
        <f t="shared" si="304"/>
        <v>2335956</v>
      </c>
      <c r="J6493" s="117">
        <v>2021</v>
      </c>
      <c r="K6493" s="139">
        <f t="shared" si="305"/>
        <v>3256525</v>
      </c>
    </row>
    <row r="6494" spans="2:11">
      <c r="B6494" s="137" t="s">
        <v>8457</v>
      </c>
      <c r="C6494" s="43" t="s">
        <v>2024</v>
      </c>
      <c r="D6494" s="46">
        <v>430</v>
      </c>
      <c r="E6494" s="24">
        <v>7739.0069767441864</v>
      </c>
      <c r="F6494" s="19">
        <f t="shared" si="303"/>
        <v>3327773</v>
      </c>
      <c r="G6494" s="119">
        <v>13932</v>
      </c>
      <c r="H6494" s="26">
        <v>373.62553832902671</v>
      </c>
      <c r="I6494" s="115">
        <f t="shared" si="304"/>
        <v>5205351</v>
      </c>
      <c r="J6494" s="117">
        <v>2021</v>
      </c>
      <c r="K6494" s="139">
        <f t="shared" si="305"/>
        <v>8533124</v>
      </c>
    </row>
    <row r="6495" spans="2:11">
      <c r="B6495" s="137" t="s">
        <v>8458</v>
      </c>
      <c r="C6495" s="43" t="s">
        <v>127</v>
      </c>
      <c r="D6495" s="46">
        <v>310</v>
      </c>
      <c r="E6495" s="24">
        <v>7953.1516129032261</v>
      </c>
      <c r="F6495" s="19">
        <f t="shared" si="303"/>
        <v>2465477</v>
      </c>
      <c r="G6495" s="119">
        <v>6696</v>
      </c>
      <c r="H6495" s="26">
        <v>885.82063918757467</v>
      </c>
      <c r="I6495" s="115">
        <f t="shared" si="304"/>
        <v>5931455</v>
      </c>
      <c r="J6495" s="117">
        <v>2021</v>
      </c>
      <c r="K6495" s="139">
        <f t="shared" si="305"/>
        <v>8396932</v>
      </c>
    </row>
    <row r="6496" spans="2:11">
      <c r="B6496" s="137" t="s">
        <v>8459</v>
      </c>
      <c r="C6496" s="43" t="s">
        <v>199</v>
      </c>
      <c r="D6496" s="46">
        <v>210</v>
      </c>
      <c r="E6496" s="24">
        <v>19309.77619047619</v>
      </c>
      <c r="F6496" s="19">
        <f t="shared" si="303"/>
        <v>4055053</v>
      </c>
      <c r="G6496" s="119">
        <v>2047.5</v>
      </c>
      <c r="H6496" s="26">
        <v>861.92918192918194</v>
      </c>
      <c r="I6496" s="115">
        <f t="shared" si="304"/>
        <v>1764800</v>
      </c>
      <c r="J6496" s="117">
        <v>2021</v>
      </c>
      <c r="K6496" s="139">
        <f t="shared" si="305"/>
        <v>5819853</v>
      </c>
    </row>
    <row r="6497" spans="2:11">
      <c r="B6497" s="137" t="s">
        <v>8460</v>
      </c>
      <c r="C6497" s="43" t="s">
        <v>127</v>
      </c>
      <c r="D6497" s="46">
        <v>170</v>
      </c>
      <c r="E6497" s="24">
        <v>12250.25294117647</v>
      </c>
      <c r="F6497" s="19">
        <f t="shared" si="303"/>
        <v>2082543</v>
      </c>
      <c r="G6497" s="119">
        <v>3672</v>
      </c>
      <c r="H6497" s="26">
        <v>1398.33197167756</v>
      </c>
      <c r="I6497" s="115">
        <f t="shared" si="304"/>
        <v>5134675</v>
      </c>
      <c r="J6497" s="117">
        <v>2021</v>
      </c>
      <c r="K6497" s="139">
        <f t="shared" si="305"/>
        <v>7217218</v>
      </c>
    </row>
    <row r="6498" spans="2:11">
      <c r="B6498" s="137" t="s">
        <v>8461</v>
      </c>
      <c r="C6498" s="43" t="s">
        <v>184</v>
      </c>
      <c r="D6498" s="46">
        <v>110</v>
      </c>
      <c r="E6498" s="24">
        <v>5910.1636363636362</v>
      </c>
      <c r="F6498" s="19">
        <f t="shared" si="303"/>
        <v>650118</v>
      </c>
      <c r="G6498" s="119">
        <v>1072.5</v>
      </c>
      <c r="H6498" s="26">
        <v>1506.060606060606</v>
      </c>
      <c r="I6498" s="115">
        <f t="shared" si="304"/>
        <v>1615250</v>
      </c>
      <c r="J6498" s="117">
        <v>2021</v>
      </c>
      <c r="K6498" s="139">
        <f t="shared" si="305"/>
        <v>2265368</v>
      </c>
    </row>
    <row r="6499" spans="2:11">
      <c r="B6499" s="137" t="s">
        <v>8462</v>
      </c>
      <c r="C6499" s="43" t="s">
        <v>213</v>
      </c>
      <c r="D6499" s="46">
        <v>330</v>
      </c>
      <c r="E6499" s="24">
        <v>26219.360606060607</v>
      </c>
      <c r="F6499" s="19">
        <f t="shared" si="303"/>
        <v>8652389</v>
      </c>
      <c r="G6499" s="119">
        <v>10692</v>
      </c>
      <c r="H6499" s="26">
        <v>1658.1245791245792</v>
      </c>
      <c r="I6499" s="115">
        <f t="shared" si="304"/>
        <v>17728668</v>
      </c>
      <c r="J6499" s="117">
        <v>2021</v>
      </c>
      <c r="K6499" s="139">
        <f t="shared" si="305"/>
        <v>26381057</v>
      </c>
    </row>
    <row r="6500" spans="2:11">
      <c r="B6500" s="137" t="s">
        <v>8463</v>
      </c>
      <c r="C6500" s="43" t="s">
        <v>168</v>
      </c>
      <c r="D6500" s="46">
        <v>350</v>
      </c>
      <c r="E6500" s="24">
        <v>15666.874285714286</v>
      </c>
      <c r="F6500" s="19">
        <f t="shared" si="303"/>
        <v>5483406</v>
      </c>
      <c r="G6500" s="119">
        <v>7560</v>
      </c>
      <c r="H6500" s="26">
        <v>492.58386243386241</v>
      </c>
      <c r="I6500" s="115">
        <f t="shared" si="304"/>
        <v>3723934</v>
      </c>
      <c r="J6500" s="117">
        <v>2021</v>
      </c>
      <c r="K6500" s="139">
        <f t="shared" si="305"/>
        <v>9207340</v>
      </c>
    </row>
    <row r="6501" spans="2:11">
      <c r="B6501" s="137" t="s">
        <v>8464</v>
      </c>
      <c r="C6501" s="43" t="s">
        <v>127</v>
      </c>
      <c r="D6501" s="46">
        <v>420</v>
      </c>
      <c r="E6501" s="24">
        <v>11776.94761904762</v>
      </c>
      <c r="F6501" s="19">
        <f t="shared" si="303"/>
        <v>4946318</v>
      </c>
      <c r="G6501" s="119">
        <v>9072</v>
      </c>
      <c r="H6501" s="26">
        <v>496.01003086419752</v>
      </c>
      <c r="I6501" s="115">
        <f t="shared" si="304"/>
        <v>4499803</v>
      </c>
      <c r="J6501" s="117">
        <v>2021</v>
      </c>
      <c r="K6501" s="139">
        <f t="shared" si="305"/>
        <v>9446121</v>
      </c>
    </row>
    <row r="6502" spans="2:11">
      <c r="B6502" s="137" t="s">
        <v>4206</v>
      </c>
      <c r="C6502" s="43" t="s">
        <v>3512</v>
      </c>
      <c r="D6502" s="46">
        <v>1120</v>
      </c>
      <c r="E6502" s="24">
        <v>6388.0535714285716</v>
      </c>
      <c r="F6502" s="19">
        <f t="shared" si="303"/>
        <v>7154620</v>
      </c>
      <c r="G6502" s="119">
        <v>10920</v>
      </c>
      <c r="H6502" s="26">
        <v>602.27683150183145</v>
      </c>
      <c r="I6502" s="115">
        <f t="shared" si="304"/>
        <v>6576862.9999999991</v>
      </c>
      <c r="J6502" s="117">
        <v>2021</v>
      </c>
      <c r="K6502" s="139">
        <f t="shared" si="305"/>
        <v>13731483</v>
      </c>
    </row>
    <row r="6503" spans="2:11">
      <c r="B6503" s="137" t="s">
        <v>8465</v>
      </c>
      <c r="C6503" s="43" t="s">
        <v>2754</v>
      </c>
      <c r="D6503" s="46">
        <v>730</v>
      </c>
      <c r="E6503" s="24">
        <v>760.73561643835615</v>
      </c>
      <c r="F6503" s="19">
        <f t="shared" si="303"/>
        <v>555337</v>
      </c>
      <c r="G6503" s="119">
        <v>7117.5</v>
      </c>
      <c r="H6503" s="26">
        <v>556.16269757639623</v>
      </c>
      <c r="I6503" s="115">
        <f t="shared" si="304"/>
        <v>3958488</v>
      </c>
      <c r="J6503" s="117">
        <v>2021</v>
      </c>
      <c r="K6503" s="139">
        <f t="shared" si="305"/>
        <v>4513825</v>
      </c>
    </row>
    <row r="6504" spans="2:11">
      <c r="B6504" s="137" t="s">
        <v>8466</v>
      </c>
      <c r="C6504" s="43" t="s">
        <v>161</v>
      </c>
      <c r="D6504" s="46">
        <v>930</v>
      </c>
      <c r="E6504" s="24">
        <v>859.60322580645163</v>
      </c>
      <c r="F6504" s="19">
        <f t="shared" si="303"/>
        <v>799431</v>
      </c>
      <c r="G6504" s="119">
        <v>9067.5</v>
      </c>
      <c r="H6504" s="26">
        <v>232.58064516129033</v>
      </c>
      <c r="I6504" s="115">
        <f t="shared" si="304"/>
        <v>2108925</v>
      </c>
      <c r="J6504" s="117">
        <v>2021</v>
      </c>
      <c r="K6504" s="139">
        <f t="shared" si="305"/>
        <v>2908356</v>
      </c>
    </row>
    <row r="6505" spans="2:11">
      <c r="B6505" s="137" t="s">
        <v>8467</v>
      </c>
      <c r="C6505" s="43" t="s">
        <v>2754</v>
      </c>
      <c r="D6505" s="46">
        <v>730</v>
      </c>
      <c r="E6505" s="24">
        <v>760.73561643835615</v>
      </c>
      <c r="F6505" s="19">
        <f t="shared" si="303"/>
        <v>555337</v>
      </c>
      <c r="G6505" s="119">
        <v>7117.5</v>
      </c>
      <c r="H6505" s="26">
        <v>556.16269757639623</v>
      </c>
      <c r="I6505" s="115">
        <f t="shared" si="304"/>
        <v>3958488</v>
      </c>
      <c r="J6505" s="117">
        <v>2021</v>
      </c>
      <c r="K6505" s="139">
        <f t="shared" si="305"/>
        <v>4513825</v>
      </c>
    </row>
    <row r="6506" spans="2:11">
      <c r="B6506" s="137" t="s">
        <v>8468</v>
      </c>
      <c r="C6506" s="43" t="s">
        <v>153</v>
      </c>
      <c r="D6506" s="46">
        <v>340</v>
      </c>
      <c r="E6506" s="24">
        <v>6617</v>
      </c>
      <c r="F6506" s="19">
        <f t="shared" si="303"/>
        <v>2249780</v>
      </c>
      <c r="G6506" s="119">
        <v>3315</v>
      </c>
      <c r="H6506" s="26">
        <v>795.75475113122172</v>
      </c>
      <c r="I6506" s="115">
        <f t="shared" si="304"/>
        <v>2637927</v>
      </c>
      <c r="J6506" s="117">
        <v>2021</v>
      </c>
      <c r="K6506" s="139">
        <f t="shared" si="305"/>
        <v>4887707</v>
      </c>
    </row>
    <row r="6507" spans="2:11">
      <c r="B6507" s="137" t="s">
        <v>8469</v>
      </c>
      <c r="C6507" s="43" t="s">
        <v>194</v>
      </c>
      <c r="D6507" s="46">
        <v>1410</v>
      </c>
      <c r="E6507" s="24">
        <v>2229.8198581560282</v>
      </c>
      <c r="F6507" s="19">
        <f t="shared" si="303"/>
        <v>3144046</v>
      </c>
      <c r="G6507" s="119">
        <v>13747.5</v>
      </c>
      <c r="H6507" s="26">
        <v>863.051536643026</v>
      </c>
      <c r="I6507" s="115">
        <f t="shared" si="304"/>
        <v>11864801</v>
      </c>
      <c r="J6507" s="117">
        <v>2021</v>
      </c>
      <c r="K6507" s="139">
        <f t="shared" si="305"/>
        <v>15008847</v>
      </c>
    </row>
    <row r="6508" spans="2:11">
      <c r="B6508" s="137" t="s">
        <v>8470</v>
      </c>
      <c r="C6508" s="43" t="s">
        <v>162</v>
      </c>
      <c r="D6508" s="46">
        <v>450</v>
      </c>
      <c r="E6508" s="24">
        <v>10434.65111111111</v>
      </c>
      <c r="F6508" s="19">
        <f t="shared" si="303"/>
        <v>4695593</v>
      </c>
      <c r="G6508" s="119">
        <v>4387.5</v>
      </c>
      <c r="H6508" s="26">
        <v>736.09595441595445</v>
      </c>
      <c r="I6508" s="115">
        <f t="shared" si="304"/>
        <v>3229621</v>
      </c>
      <c r="J6508" s="117">
        <v>2021</v>
      </c>
      <c r="K6508" s="139">
        <f t="shared" si="305"/>
        <v>7925214</v>
      </c>
    </row>
    <row r="6509" spans="2:11">
      <c r="B6509" s="137" t="s">
        <v>8471</v>
      </c>
      <c r="C6509" s="43" t="s">
        <v>662</v>
      </c>
      <c r="D6509" s="46">
        <v>170</v>
      </c>
      <c r="E6509" s="24">
        <v>4281.5705882352941</v>
      </c>
      <c r="F6509" s="19">
        <f t="shared" si="303"/>
        <v>727867</v>
      </c>
      <c r="G6509" s="119">
        <v>1657.5</v>
      </c>
      <c r="H6509" s="26">
        <v>1046.4180995475112</v>
      </c>
      <c r="I6509" s="115">
        <f t="shared" si="304"/>
        <v>1734438</v>
      </c>
      <c r="J6509" s="117">
        <v>2021</v>
      </c>
      <c r="K6509" s="139">
        <f t="shared" si="305"/>
        <v>2462305</v>
      </c>
    </row>
    <row r="6510" spans="2:11">
      <c r="B6510" s="137" t="s">
        <v>8472</v>
      </c>
      <c r="C6510" s="43" t="s">
        <v>162</v>
      </c>
      <c r="D6510" s="46">
        <v>120</v>
      </c>
      <c r="E6510" s="24">
        <v>5773.3583333333336</v>
      </c>
      <c r="F6510" s="19">
        <f t="shared" si="303"/>
        <v>692803</v>
      </c>
      <c r="G6510" s="119">
        <v>1170</v>
      </c>
      <c r="H6510" s="26">
        <v>1217.4333333333334</v>
      </c>
      <c r="I6510" s="115">
        <f t="shared" si="304"/>
        <v>1424397</v>
      </c>
      <c r="J6510" s="117">
        <v>2021</v>
      </c>
      <c r="K6510" s="139">
        <f t="shared" si="305"/>
        <v>2117200</v>
      </c>
    </row>
    <row r="6511" spans="2:11">
      <c r="B6511" s="137" t="s">
        <v>8473</v>
      </c>
      <c r="C6511" s="43" t="s">
        <v>162</v>
      </c>
      <c r="D6511" s="46">
        <v>450</v>
      </c>
      <c r="E6511" s="24">
        <v>10434.65111111111</v>
      </c>
      <c r="F6511" s="19">
        <f t="shared" si="303"/>
        <v>4695593</v>
      </c>
      <c r="G6511" s="119">
        <v>4387.5</v>
      </c>
      <c r="H6511" s="26">
        <v>736.09595441595445</v>
      </c>
      <c r="I6511" s="115">
        <f t="shared" si="304"/>
        <v>3229621</v>
      </c>
      <c r="J6511" s="117">
        <v>2021</v>
      </c>
      <c r="K6511" s="139">
        <f t="shared" si="305"/>
        <v>7925214</v>
      </c>
    </row>
    <row r="6512" spans="2:11">
      <c r="B6512" s="137" t="s">
        <v>8474</v>
      </c>
      <c r="C6512" s="43" t="s">
        <v>162</v>
      </c>
      <c r="D6512" s="46">
        <v>190</v>
      </c>
      <c r="E6512" s="24">
        <v>12735.542105263157</v>
      </c>
      <c r="F6512" s="19">
        <f t="shared" si="303"/>
        <v>2419753</v>
      </c>
      <c r="G6512" s="119">
        <v>1852.5</v>
      </c>
      <c r="H6512" s="26">
        <v>835.54116059379214</v>
      </c>
      <c r="I6512" s="115">
        <f t="shared" si="304"/>
        <v>1547840</v>
      </c>
      <c r="J6512" s="117">
        <v>2021</v>
      </c>
      <c r="K6512" s="139">
        <f t="shared" si="305"/>
        <v>3967593</v>
      </c>
    </row>
    <row r="6513" spans="2:11">
      <c r="B6513" s="137" t="s">
        <v>8475</v>
      </c>
      <c r="C6513" s="43" t="s">
        <v>162</v>
      </c>
      <c r="D6513" s="46">
        <v>290</v>
      </c>
      <c r="E6513" s="24">
        <v>14154.686206896551</v>
      </c>
      <c r="F6513" s="19">
        <f t="shared" si="303"/>
        <v>4104859</v>
      </c>
      <c r="G6513" s="119">
        <v>2827.5</v>
      </c>
      <c r="H6513" s="26">
        <v>1047.8953138815207</v>
      </c>
      <c r="I6513" s="115">
        <f t="shared" si="304"/>
        <v>2962923.9999999995</v>
      </c>
      <c r="J6513" s="117">
        <v>2021</v>
      </c>
      <c r="K6513" s="139">
        <f t="shared" si="305"/>
        <v>7067783</v>
      </c>
    </row>
    <row r="6514" spans="2:11">
      <c r="B6514" s="137" t="s">
        <v>8476</v>
      </c>
      <c r="C6514" s="43" t="s">
        <v>161</v>
      </c>
      <c r="D6514" s="46">
        <v>120</v>
      </c>
      <c r="E6514" s="24">
        <v>6661.9250000000002</v>
      </c>
      <c r="F6514" s="19">
        <f t="shared" si="303"/>
        <v>799431</v>
      </c>
      <c r="G6514" s="119">
        <v>1170</v>
      </c>
      <c r="H6514" s="26">
        <v>1886.8726495726496</v>
      </c>
      <c r="I6514" s="115">
        <f t="shared" si="304"/>
        <v>2207641</v>
      </c>
      <c r="J6514" s="117">
        <v>2021</v>
      </c>
      <c r="K6514" s="139">
        <f t="shared" si="305"/>
        <v>3007072</v>
      </c>
    </row>
    <row r="6515" spans="2:11">
      <c r="B6515" s="137" t="s">
        <v>8477</v>
      </c>
      <c r="C6515" s="43" t="s">
        <v>3512</v>
      </c>
      <c r="D6515" s="46">
        <v>130</v>
      </c>
      <c r="E6515" s="24">
        <v>13285.26923076923</v>
      </c>
      <c r="F6515" s="19">
        <f t="shared" si="303"/>
        <v>1727085</v>
      </c>
      <c r="G6515" s="119">
        <v>2535</v>
      </c>
      <c r="H6515" s="26">
        <v>0</v>
      </c>
      <c r="I6515" s="115">
        <f t="shared" si="304"/>
        <v>0</v>
      </c>
      <c r="J6515" s="117">
        <v>2021</v>
      </c>
      <c r="K6515" s="139">
        <f t="shared" si="305"/>
        <v>1727085</v>
      </c>
    </row>
    <row r="6516" spans="2:11">
      <c r="B6516" s="137" t="s">
        <v>8478</v>
      </c>
      <c r="C6516" s="43" t="s">
        <v>162</v>
      </c>
      <c r="D6516" s="46">
        <v>290</v>
      </c>
      <c r="E6516" s="24">
        <v>14154.686206896551</v>
      </c>
      <c r="F6516" s="19">
        <f t="shared" si="303"/>
        <v>4104859</v>
      </c>
      <c r="G6516" s="119">
        <v>2827.5</v>
      </c>
      <c r="H6516" s="26">
        <v>1047.8953138815207</v>
      </c>
      <c r="I6516" s="115">
        <f t="shared" si="304"/>
        <v>2962923.9999999995</v>
      </c>
      <c r="J6516" s="117">
        <v>2021</v>
      </c>
      <c r="K6516" s="139">
        <f t="shared" si="305"/>
        <v>7067783</v>
      </c>
    </row>
    <row r="6517" spans="2:11">
      <c r="B6517" s="137" t="s">
        <v>8479</v>
      </c>
      <c r="C6517" s="43" t="s">
        <v>662</v>
      </c>
      <c r="D6517" s="46">
        <v>170</v>
      </c>
      <c r="E6517" s="24">
        <v>4281.5705882352941</v>
      </c>
      <c r="F6517" s="19">
        <f t="shared" si="303"/>
        <v>727867</v>
      </c>
      <c r="G6517" s="119">
        <v>1657.5</v>
      </c>
      <c r="H6517" s="26">
        <v>1046.4180995475112</v>
      </c>
      <c r="I6517" s="115">
        <f t="shared" si="304"/>
        <v>1734438</v>
      </c>
      <c r="J6517" s="117">
        <v>2021</v>
      </c>
      <c r="K6517" s="139">
        <f t="shared" si="305"/>
        <v>2462305</v>
      </c>
    </row>
    <row r="6518" spans="2:11">
      <c r="B6518" s="137" t="s">
        <v>8480</v>
      </c>
      <c r="C6518" s="43" t="s">
        <v>662</v>
      </c>
      <c r="D6518" s="46">
        <v>350</v>
      </c>
      <c r="E6518" s="24">
        <v>5666.3114285714282</v>
      </c>
      <c r="F6518" s="19">
        <f t="shared" si="303"/>
        <v>1983208.9999999998</v>
      </c>
      <c r="G6518" s="119">
        <v>3412.5</v>
      </c>
      <c r="H6518" s="26">
        <v>829.34739926739928</v>
      </c>
      <c r="I6518" s="115">
        <f t="shared" si="304"/>
        <v>2830148</v>
      </c>
      <c r="J6518" s="117">
        <v>2021</v>
      </c>
      <c r="K6518" s="139">
        <f t="shared" si="305"/>
        <v>4813357</v>
      </c>
    </row>
    <row r="6519" spans="2:11">
      <c r="B6519" s="137" t="s">
        <v>8481</v>
      </c>
      <c r="C6519" s="43" t="s">
        <v>662</v>
      </c>
      <c r="D6519" s="46">
        <v>180</v>
      </c>
      <c r="E6519" s="24">
        <v>13981.555555555555</v>
      </c>
      <c r="F6519" s="19">
        <f t="shared" si="303"/>
        <v>2516680</v>
      </c>
      <c r="G6519" s="119">
        <v>1755</v>
      </c>
      <c r="H6519" s="26">
        <v>2415.4638176638177</v>
      </c>
      <c r="I6519" s="115">
        <f t="shared" si="304"/>
        <v>4239139</v>
      </c>
      <c r="J6519" s="117">
        <v>2021</v>
      </c>
      <c r="K6519" s="139">
        <f t="shared" si="305"/>
        <v>6755819</v>
      </c>
    </row>
    <row r="6520" spans="2:11">
      <c r="B6520" s="137" t="s">
        <v>8482</v>
      </c>
      <c r="C6520" s="43" t="s">
        <v>662</v>
      </c>
      <c r="D6520" s="46">
        <v>350</v>
      </c>
      <c r="E6520" s="24">
        <v>5666.3114285714282</v>
      </c>
      <c r="F6520" s="19">
        <f t="shared" si="303"/>
        <v>1983208.9999999998</v>
      </c>
      <c r="G6520" s="119">
        <v>3412.5</v>
      </c>
      <c r="H6520" s="26">
        <v>829.34739926739928</v>
      </c>
      <c r="I6520" s="115">
        <f t="shared" si="304"/>
        <v>2830148</v>
      </c>
      <c r="J6520" s="117">
        <v>2021</v>
      </c>
      <c r="K6520" s="139">
        <f t="shared" si="305"/>
        <v>4813357</v>
      </c>
    </row>
    <row r="6521" spans="2:11">
      <c r="B6521" s="137" t="s">
        <v>8483</v>
      </c>
      <c r="C6521" s="43" t="s">
        <v>159</v>
      </c>
      <c r="D6521" s="46">
        <v>160</v>
      </c>
      <c r="E6521" s="24">
        <v>24935.643749999999</v>
      </c>
      <c r="F6521" s="19">
        <f t="shared" si="303"/>
        <v>3989703</v>
      </c>
      <c r="G6521" s="119">
        <v>1560</v>
      </c>
      <c r="H6521" s="26">
        <v>2654.2596153846152</v>
      </c>
      <c r="I6521" s="115">
        <f t="shared" si="304"/>
        <v>4140645</v>
      </c>
      <c r="J6521" s="117">
        <v>2021</v>
      </c>
      <c r="K6521" s="139">
        <f t="shared" si="305"/>
        <v>8130348</v>
      </c>
    </row>
    <row r="6522" spans="2:11">
      <c r="B6522" s="137" t="s">
        <v>8484</v>
      </c>
      <c r="C6522" s="43" t="s">
        <v>662</v>
      </c>
      <c r="D6522" s="46">
        <v>90</v>
      </c>
      <c r="E6522" s="24">
        <v>3823.2</v>
      </c>
      <c r="F6522" s="19">
        <f t="shared" si="303"/>
        <v>344088</v>
      </c>
      <c r="G6522" s="119">
        <v>877.5</v>
      </c>
      <c r="H6522" s="26">
        <v>1866.8980056980056</v>
      </c>
      <c r="I6522" s="115">
        <f t="shared" si="304"/>
        <v>1638203</v>
      </c>
      <c r="J6522" s="117">
        <v>2021</v>
      </c>
      <c r="K6522" s="139">
        <f t="shared" si="305"/>
        <v>1982291</v>
      </c>
    </row>
    <row r="6523" spans="2:11">
      <c r="B6523" s="137" t="s">
        <v>8485</v>
      </c>
      <c r="C6523" s="43" t="s">
        <v>662</v>
      </c>
      <c r="D6523" s="46">
        <v>430</v>
      </c>
      <c r="E6523" s="24">
        <v>23611.590697674419</v>
      </c>
      <c r="F6523" s="19">
        <f t="shared" si="303"/>
        <v>10152984</v>
      </c>
      <c r="G6523" s="119">
        <v>4192.5</v>
      </c>
      <c r="H6523" s="26">
        <v>2179.9968992248064</v>
      </c>
      <c r="I6523" s="115">
        <f t="shared" si="304"/>
        <v>9139637</v>
      </c>
      <c r="J6523" s="117">
        <v>2021</v>
      </c>
      <c r="K6523" s="139">
        <f t="shared" si="305"/>
        <v>19292621</v>
      </c>
    </row>
    <row r="6524" spans="2:11">
      <c r="B6524" s="137" t="s">
        <v>8486</v>
      </c>
      <c r="C6524" s="43" t="s">
        <v>159</v>
      </c>
      <c r="D6524" s="46">
        <v>300</v>
      </c>
      <c r="E6524" s="24">
        <v>24394.720000000001</v>
      </c>
      <c r="F6524" s="19">
        <f t="shared" si="303"/>
        <v>7318416</v>
      </c>
      <c r="G6524" s="119">
        <v>2925</v>
      </c>
      <c r="H6524" s="26">
        <v>1790.8184615384616</v>
      </c>
      <c r="I6524" s="115">
        <f t="shared" si="304"/>
        <v>5238144</v>
      </c>
      <c r="J6524" s="117">
        <v>2021</v>
      </c>
      <c r="K6524" s="139">
        <f t="shared" si="305"/>
        <v>12556560</v>
      </c>
    </row>
    <row r="6525" spans="2:11">
      <c r="B6525" s="137" t="s">
        <v>8487</v>
      </c>
      <c r="C6525" s="43" t="s">
        <v>159</v>
      </c>
      <c r="D6525" s="46">
        <v>600</v>
      </c>
      <c r="E6525" s="24">
        <v>6501.37</v>
      </c>
      <c r="F6525" s="19">
        <f t="shared" si="303"/>
        <v>3900822</v>
      </c>
      <c r="G6525" s="119">
        <v>5850</v>
      </c>
      <c r="H6525" s="26">
        <v>1698.6564102564103</v>
      </c>
      <c r="I6525" s="115">
        <f t="shared" si="304"/>
        <v>9937140</v>
      </c>
      <c r="J6525" s="117">
        <v>2021</v>
      </c>
      <c r="K6525" s="139">
        <f t="shared" si="305"/>
        <v>13837962</v>
      </c>
    </row>
    <row r="6526" spans="2:11">
      <c r="B6526" s="137" t="s">
        <v>8488</v>
      </c>
      <c r="C6526" s="43" t="s">
        <v>153</v>
      </c>
      <c r="D6526" s="46">
        <v>220</v>
      </c>
      <c r="E6526" s="24">
        <v>19791.922727272726</v>
      </c>
      <c r="F6526" s="19">
        <f t="shared" si="303"/>
        <v>4354223</v>
      </c>
      <c r="G6526" s="119">
        <v>2145</v>
      </c>
      <c r="H6526" s="26">
        <v>1393.3603729603731</v>
      </c>
      <c r="I6526" s="115">
        <f t="shared" si="304"/>
        <v>2988758.0000000005</v>
      </c>
      <c r="J6526" s="117">
        <v>2021</v>
      </c>
      <c r="K6526" s="139">
        <f t="shared" si="305"/>
        <v>7342981</v>
      </c>
    </row>
    <row r="6527" spans="2:11">
      <c r="B6527" s="137" t="s">
        <v>8489</v>
      </c>
      <c r="C6527" s="43" t="s">
        <v>153</v>
      </c>
      <c r="D6527" s="46">
        <v>260</v>
      </c>
      <c r="E6527" s="24">
        <v>17578.626923076925</v>
      </c>
      <c r="F6527" s="19">
        <f t="shared" si="303"/>
        <v>4570443</v>
      </c>
      <c r="G6527" s="119">
        <v>2535</v>
      </c>
      <c r="H6527" s="26">
        <v>1656.6788954635108</v>
      </c>
      <c r="I6527" s="115">
        <f t="shared" si="304"/>
        <v>4199681</v>
      </c>
      <c r="J6527" s="117">
        <v>2021</v>
      </c>
      <c r="K6527" s="139">
        <f t="shared" si="305"/>
        <v>8770124</v>
      </c>
    </row>
    <row r="6528" spans="2:11">
      <c r="B6528" s="137" t="s">
        <v>8490</v>
      </c>
      <c r="C6528" s="43" t="s">
        <v>136</v>
      </c>
      <c r="D6528" s="46">
        <v>280</v>
      </c>
      <c r="E6528" s="24">
        <v>10947.085714285715</v>
      </c>
      <c r="F6528" s="19">
        <f t="shared" si="303"/>
        <v>3065184</v>
      </c>
      <c r="G6528" s="119">
        <v>6048</v>
      </c>
      <c r="H6528" s="26">
        <v>1635.7058531746031</v>
      </c>
      <c r="I6528" s="115">
        <f t="shared" si="304"/>
        <v>9892749</v>
      </c>
      <c r="J6528" s="117">
        <v>2021</v>
      </c>
      <c r="K6528" s="139">
        <f t="shared" si="305"/>
        <v>12957933</v>
      </c>
    </row>
    <row r="6529" spans="2:11">
      <c r="B6529" s="137" t="s">
        <v>8491</v>
      </c>
      <c r="C6529" s="43" t="s">
        <v>151</v>
      </c>
      <c r="D6529" s="46">
        <v>370</v>
      </c>
      <c r="E6529" s="24">
        <v>5343.1054054054057</v>
      </c>
      <c r="F6529" s="19">
        <f t="shared" si="303"/>
        <v>1976949</v>
      </c>
      <c r="G6529" s="119">
        <v>6697</v>
      </c>
      <c r="H6529" s="26">
        <v>666.19904434821558</v>
      </c>
      <c r="I6529" s="115">
        <f t="shared" si="304"/>
        <v>4461535</v>
      </c>
      <c r="J6529" s="117">
        <v>2021</v>
      </c>
      <c r="K6529" s="139">
        <f t="shared" si="305"/>
        <v>6438484</v>
      </c>
    </row>
    <row r="6530" spans="2:11">
      <c r="B6530" s="137" t="s">
        <v>8492</v>
      </c>
      <c r="C6530" s="43" t="s">
        <v>136</v>
      </c>
      <c r="D6530" s="46">
        <v>210</v>
      </c>
      <c r="E6530" s="24">
        <v>15777.1</v>
      </c>
      <c r="F6530" s="19">
        <f t="shared" si="303"/>
        <v>3313191</v>
      </c>
      <c r="G6530" s="119">
        <v>6804</v>
      </c>
      <c r="H6530" s="26">
        <v>775.31569664902997</v>
      </c>
      <c r="I6530" s="115">
        <f t="shared" si="304"/>
        <v>5275248</v>
      </c>
      <c r="J6530" s="117">
        <v>2021</v>
      </c>
      <c r="K6530" s="139">
        <f t="shared" si="305"/>
        <v>8588439</v>
      </c>
    </row>
    <row r="6531" spans="2:11">
      <c r="B6531" s="137" t="s">
        <v>8493</v>
      </c>
      <c r="C6531" s="43" t="s">
        <v>153</v>
      </c>
      <c r="D6531" s="46">
        <v>260</v>
      </c>
      <c r="E6531" s="24">
        <v>17578.626923076925</v>
      </c>
      <c r="F6531" s="19">
        <f t="shared" si="303"/>
        <v>4570443</v>
      </c>
      <c r="G6531" s="119">
        <v>2535</v>
      </c>
      <c r="H6531" s="26">
        <v>1656.6788954635108</v>
      </c>
      <c r="I6531" s="115">
        <f t="shared" si="304"/>
        <v>4199681</v>
      </c>
      <c r="J6531" s="117">
        <v>2021</v>
      </c>
      <c r="K6531" s="139">
        <f t="shared" si="305"/>
        <v>8770124</v>
      </c>
    </row>
    <row r="6532" spans="2:11">
      <c r="B6532" s="137" t="s">
        <v>8494</v>
      </c>
      <c r="C6532" s="43" t="s">
        <v>136</v>
      </c>
      <c r="D6532" s="46">
        <v>200</v>
      </c>
      <c r="E6532" s="24">
        <v>8703.6350000000002</v>
      </c>
      <c r="F6532" s="19">
        <f t="shared" si="303"/>
        <v>1740727</v>
      </c>
      <c r="G6532" s="119">
        <v>4320</v>
      </c>
      <c r="H6532" s="26">
        <v>1938.9793981481482</v>
      </c>
      <c r="I6532" s="115">
        <f t="shared" si="304"/>
        <v>8376391</v>
      </c>
      <c r="J6532" s="117">
        <v>2021</v>
      </c>
      <c r="K6532" s="139">
        <f t="shared" si="305"/>
        <v>10117118</v>
      </c>
    </row>
    <row r="6533" spans="2:11">
      <c r="B6533" s="137" t="s">
        <v>8495</v>
      </c>
      <c r="C6533" s="43" t="s">
        <v>159</v>
      </c>
      <c r="D6533" s="46">
        <v>600</v>
      </c>
      <c r="E6533" s="24">
        <v>6501.37</v>
      </c>
      <c r="F6533" s="19">
        <f t="shared" si="303"/>
        <v>3900822</v>
      </c>
      <c r="G6533" s="119">
        <v>5850</v>
      </c>
      <c r="H6533" s="26">
        <v>1698.6564102564103</v>
      </c>
      <c r="I6533" s="115">
        <f t="shared" si="304"/>
        <v>9937140</v>
      </c>
      <c r="J6533" s="117">
        <v>2021</v>
      </c>
      <c r="K6533" s="139">
        <f t="shared" si="305"/>
        <v>13837962</v>
      </c>
    </row>
    <row r="6534" spans="2:11">
      <c r="B6534" s="137" t="s">
        <v>8496</v>
      </c>
      <c r="C6534" s="43" t="s">
        <v>136</v>
      </c>
      <c r="D6534" s="46">
        <v>100</v>
      </c>
      <c r="E6534" s="24">
        <v>16305.8</v>
      </c>
      <c r="F6534" s="19">
        <f t="shared" si="303"/>
        <v>1630580</v>
      </c>
      <c r="G6534" s="119">
        <v>3240</v>
      </c>
      <c r="H6534" s="26">
        <v>1581.1827160493826</v>
      </c>
      <c r="I6534" s="115">
        <f t="shared" si="304"/>
        <v>5123032</v>
      </c>
      <c r="J6534" s="117">
        <v>2021</v>
      </c>
      <c r="K6534" s="139">
        <f t="shared" si="305"/>
        <v>6753612</v>
      </c>
    </row>
    <row r="6535" spans="2:11">
      <c r="B6535" s="137" t="s">
        <v>8497</v>
      </c>
      <c r="C6535" s="43" t="s">
        <v>155</v>
      </c>
      <c r="D6535" s="46">
        <v>400</v>
      </c>
      <c r="E6535" s="24">
        <v>7964.96</v>
      </c>
      <c r="F6535" s="19">
        <f t="shared" si="303"/>
        <v>3185984</v>
      </c>
      <c r="G6535" s="119">
        <v>3900</v>
      </c>
      <c r="H6535" s="26">
        <v>1503.9910256410255</v>
      </c>
      <c r="I6535" s="115">
        <f t="shared" si="304"/>
        <v>5865565</v>
      </c>
      <c r="J6535" s="117">
        <v>2021</v>
      </c>
      <c r="K6535" s="139">
        <f t="shared" si="305"/>
        <v>9051549</v>
      </c>
    </row>
    <row r="6536" spans="2:11">
      <c r="B6536" s="137" t="s">
        <v>8498</v>
      </c>
      <c r="C6536" s="43" t="s">
        <v>136</v>
      </c>
      <c r="D6536" s="46">
        <v>240</v>
      </c>
      <c r="E6536" s="24">
        <v>4644.5124999999998</v>
      </c>
      <c r="F6536" s="19">
        <f t="shared" si="303"/>
        <v>1114683</v>
      </c>
      <c r="G6536" s="119">
        <v>5184</v>
      </c>
      <c r="H6536" s="26">
        <v>1051.8479938271605</v>
      </c>
      <c r="I6536" s="115">
        <f t="shared" si="304"/>
        <v>5452780</v>
      </c>
      <c r="J6536" s="117">
        <v>2021</v>
      </c>
      <c r="K6536" s="139">
        <f t="shared" si="305"/>
        <v>6567463</v>
      </c>
    </row>
    <row r="6537" spans="2:11">
      <c r="B6537" s="137" t="s">
        <v>8499</v>
      </c>
      <c r="C6537" s="43" t="s">
        <v>136</v>
      </c>
      <c r="D6537" s="46">
        <v>100</v>
      </c>
      <c r="E6537" s="24">
        <v>16305.8</v>
      </c>
      <c r="F6537" s="19">
        <f t="shared" si="303"/>
        <v>1630580</v>
      </c>
      <c r="G6537" s="119">
        <v>3240</v>
      </c>
      <c r="H6537" s="26">
        <v>1581.1827160493826</v>
      </c>
      <c r="I6537" s="115">
        <f t="shared" si="304"/>
        <v>5123032</v>
      </c>
      <c r="J6537" s="117">
        <v>2021</v>
      </c>
      <c r="K6537" s="139">
        <f t="shared" si="305"/>
        <v>6753612</v>
      </c>
    </row>
    <row r="6538" spans="2:11">
      <c r="B6538" s="137" t="s">
        <v>8500</v>
      </c>
      <c r="C6538" s="43" t="s">
        <v>657</v>
      </c>
      <c r="D6538" s="46">
        <v>90</v>
      </c>
      <c r="E6538" s="24">
        <v>11833.055555555555</v>
      </c>
      <c r="F6538" s="19">
        <f t="shared" si="303"/>
        <v>1064975</v>
      </c>
      <c r="G6538" s="119">
        <v>2916</v>
      </c>
      <c r="H6538" s="26">
        <v>1538.4687928669409</v>
      </c>
      <c r="I6538" s="115">
        <f t="shared" si="304"/>
        <v>4486175</v>
      </c>
      <c r="J6538" s="117">
        <v>2021</v>
      </c>
      <c r="K6538" s="139">
        <f t="shared" si="305"/>
        <v>5551150</v>
      </c>
    </row>
    <row r="6539" spans="2:11">
      <c r="B6539" s="137" t="s">
        <v>8501</v>
      </c>
      <c r="C6539" s="43" t="s">
        <v>657</v>
      </c>
      <c r="D6539" s="46">
        <v>200</v>
      </c>
      <c r="E6539" s="24">
        <v>9174.2900000000009</v>
      </c>
      <c r="F6539" s="19">
        <f t="shared" si="303"/>
        <v>1834858.0000000002</v>
      </c>
      <c r="G6539" s="119">
        <v>4320</v>
      </c>
      <c r="H6539" s="26">
        <v>1079.0805555555555</v>
      </c>
      <c r="I6539" s="115">
        <f t="shared" si="304"/>
        <v>4661628</v>
      </c>
      <c r="J6539" s="117">
        <v>2021</v>
      </c>
      <c r="K6539" s="139">
        <f t="shared" si="305"/>
        <v>6496486</v>
      </c>
    </row>
    <row r="6540" spans="2:11">
      <c r="B6540" s="137" t="s">
        <v>8502</v>
      </c>
      <c r="C6540" s="43" t="s">
        <v>657</v>
      </c>
      <c r="D6540" s="46">
        <v>230</v>
      </c>
      <c r="E6540" s="24">
        <v>12383.326086956522</v>
      </c>
      <c r="F6540" s="19">
        <f t="shared" ref="F6540:F6603" si="306">IFERROR(D6540*E6540,0)</f>
        <v>2848165</v>
      </c>
      <c r="G6540" s="119">
        <v>4968</v>
      </c>
      <c r="H6540" s="26">
        <v>1249.5992351046698</v>
      </c>
      <c r="I6540" s="115">
        <f t="shared" ref="I6540:I6603" si="307">IFERROR(G6540*H6540,"")</f>
        <v>6208008.9999999991</v>
      </c>
      <c r="J6540" s="117">
        <v>2021</v>
      </c>
      <c r="K6540" s="139">
        <f t="shared" ref="K6540:K6603" si="308">IFERROR(ROUND((F6540+I6540),0),0)</f>
        <v>9056174</v>
      </c>
    </row>
    <row r="6541" spans="2:11">
      <c r="B6541" s="137" t="s">
        <v>8503</v>
      </c>
      <c r="C6541" s="43" t="s">
        <v>657</v>
      </c>
      <c r="D6541" s="46">
        <v>230</v>
      </c>
      <c r="E6541" s="24">
        <v>14235.069565217391</v>
      </c>
      <c r="F6541" s="19">
        <f t="shared" si="306"/>
        <v>3274066</v>
      </c>
      <c r="G6541" s="119">
        <v>4968</v>
      </c>
      <c r="H6541" s="26">
        <v>1796.1884057971015</v>
      </c>
      <c r="I6541" s="115">
        <f t="shared" si="307"/>
        <v>8923464</v>
      </c>
      <c r="J6541" s="117">
        <v>2021</v>
      </c>
      <c r="K6541" s="139">
        <f t="shared" si="308"/>
        <v>12197530</v>
      </c>
    </row>
    <row r="6542" spans="2:11">
      <c r="B6542" s="137" t="s">
        <v>8504</v>
      </c>
      <c r="C6542" s="43" t="s">
        <v>773</v>
      </c>
      <c r="D6542" s="46">
        <v>230</v>
      </c>
      <c r="E6542" s="24">
        <v>9440.608695652174</v>
      </c>
      <c r="F6542" s="19">
        <f t="shared" si="306"/>
        <v>2171340</v>
      </c>
      <c r="G6542" s="119">
        <v>2242.5</v>
      </c>
      <c r="H6542" s="26">
        <v>1905.3609810479375</v>
      </c>
      <c r="I6542" s="115">
        <f t="shared" si="307"/>
        <v>4272772</v>
      </c>
      <c r="J6542" s="117">
        <v>2021</v>
      </c>
      <c r="K6542" s="139">
        <f t="shared" si="308"/>
        <v>6444112</v>
      </c>
    </row>
    <row r="6543" spans="2:11">
      <c r="B6543" s="137" t="s">
        <v>8505</v>
      </c>
      <c r="C6543" s="43" t="s">
        <v>773</v>
      </c>
      <c r="D6543" s="46">
        <v>100</v>
      </c>
      <c r="E6543" s="24">
        <v>8335.0499999999993</v>
      </c>
      <c r="F6543" s="19">
        <f t="shared" si="306"/>
        <v>833504.99999999988</v>
      </c>
      <c r="G6543" s="119">
        <v>975</v>
      </c>
      <c r="H6543" s="26">
        <v>4894.6410256410254</v>
      </c>
      <c r="I6543" s="115">
        <f t="shared" si="307"/>
        <v>4772275</v>
      </c>
      <c r="J6543" s="117">
        <v>2021</v>
      </c>
      <c r="K6543" s="139">
        <f t="shared" si="308"/>
        <v>5605780</v>
      </c>
    </row>
    <row r="6544" spans="2:11">
      <c r="B6544" s="137" t="s">
        <v>8506</v>
      </c>
      <c r="C6544" s="43" t="s">
        <v>773</v>
      </c>
      <c r="D6544" s="46">
        <v>230</v>
      </c>
      <c r="E6544" s="24">
        <v>9440.608695652174</v>
      </c>
      <c r="F6544" s="19">
        <f t="shared" si="306"/>
        <v>2171340</v>
      </c>
      <c r="G6544" s="119">
        <v>2242.5</v>
      </c>
      <c r="H6544" s="26">
        <v>1905.3609810479375</v>
      </c>
      <c r="I6544" s="115">
        <f t="shared" si="307"/>
        <v>4272772</v>
      </c>
      <c r="J6544" s="117">
        <v>2021</v>
      </c>
      <c r="K6544" s="139">
        <f t="shared" si="308"/>
        <v>6444112</v>
      </c>
    </row>
    <row r="6545" spans="2:11">
      <c r="B6545" s="137" t="s">
        <v>8507</v>
      </c>
      <c r="C6545" s="43" t="s">
        <v>3512</v>
      </c>
      <c r="D6545" s="46">
        <v>170</v>
      </c>
      <c r="E6545" s="24">
        <v>13285.270588235295</v>
      </c>
      <c r="F6545" s="19">
        <f t="shared" si="306"/>
        <v>2258496</v>
      </c>
      <c r="G6545" s="119">
        <v>1657.5</v>
      </c>
      <c r="H6545" s="26">
        <v>0</v>
      </c>
      <c r="I6545" s="115">
        <f t="shared" si="307"/>
        <v>0</v>
      </c>
      <c r="J6545" s="117">
        <v>2021</v>
      </c>
      <c r="K6545" s="139">
        <f t="shared" si="308"/>
        <v>2258496</v>
      </c>
    </row>
    <row r="6546" spans="2:11">
      <c r="B6546" s="137" t="s">
        <v>8508</v>
      </c>
      <c r="C6546" s="43" t="s">
        <v>145</v>
      </c>
      <c r="D6546" s="46">
        <v>60</v>
      </c>
      <c r="E6546" s="24">
        <v>6571.7</v>
      </c>
      <c r="F6546" s="19">
        <f t="shared" si="306"/>
        <v>394302</v>
      </c>
      <c r="G6546" s="119">
        <v>585</v>
      </c>
      <c r="H6546" s="26">
        <v>4150.4136752136756</v>
      </c>
      <c r="I6546" s="115">
        <f t="shared" si="307"/>
        <v>2427992</v>
      </c>
      <c r="J6546" s="117">
        <v>2021</v>
      </c>
      <c r="K6546" s="139">
        <f t="shared" si="308"/>
        <v>2822294</v>
      </c>
    </row>
    <row r="6547" spans="2:11">
      <c r="B6547" s="137" t="s">
        <v>8509</v>
      </c>
      <c r="C6547" s="43" t="s">
        <v>155</v>
      </c>
      <c r="D6547" s="46">
        <v>300</v>
      </c>
      <c r="E6547" s="24">
        <v>21943.11</v>
      </c>
      <c r="F6547" s="19">
        <f t="shared" si="306"/>
        <v>6582933</v>
      </c>
      <c r="G6547" s="119">
        <v>2925</v>
      </c>
      <c r="H6547" s="26">
        <v>1786.0102564102565</v>
      </c>
      <c r="I6547" s="115">
        <f t="shared" si="307"/>
        <v>5224080</v>
      </c>
      <c r="J6547" s="117">
        <v>2021</v>
      </c>
      <c r="K6547" s="139">
        <f t="shared" si="308"/>
        <v>11807013</v>
      </c>
    </row>
    <row r="6548" spans="2:11">
      <c r="B6548" s="137" t="s">
        <v>8510</v>
      </c>
      <c r="C6548" s="43" t="s">
        <v>771</v>
      </c>
      <c r="D6548" s="46">
        <v>170</v>
      </c>
      <c r="E6548" s="24">
        <v>9921.6823529411758</v>
      </c>
      <c r="F6548" s="19">
        <f t="shared" si="306"/>
        <v>1686686</v>
      </c>
      <c r="G6548" s="119">
        <v>1657.5</v>
      </c>
      <c r="H6548" s="26">
        <v>2036.0168929110105</v>
      </c>
      <c r="I6548" s="115">
        <f t="shared" si="307"/>
        <v>3374698</v>
      </c>
      <c r="J6548" s="117">
        <v>2021</v>
      </c>
      <c r="K6548" s="139">
        <f t="shared" si="308"/>
        <v>5061384</v>
      </c>
    </row>
    <row r="6549" spans="2:11">
      <c r="B6549" s="137" t="s">
        <v>8511</v>
      </c>
      <c r="C6549" s="43" t="s">
        <v>155</v>
      </c>
      <c r="D6549" s="46">
        <v>160</v>
      </c>
      <c r="E6549" s="24">
        <v>27089.625</v>
      </c>
      <c r="F6549" s="19">
        <f t="shared" si="306"/>
        <v>4334340</v>
      </c>
      <c r="G6549" s="119">
        <v>1560</v>
      </c>
      <c r="H6549" s="26">
        <v>2355.6333333333332</v>
      </c>
      <c r="I6549" s="115">
        <f t="shared" si="307"/>
        <v>3674788</v>
      </c>
      <c r="J6549" s="117">
        <v>2021</v>
      </c>
      <c r="K6549" s="139">
        <f t="shared" si="308"/>
        <v>8009128</v>
      </c>
    </row>
    <row r="6550" spans="2:11">
      <c r="B6550" s="137" t="s">
        <v>8512</v>
      </c>
      <c r="C6550" s="43" t="s">
        <v>145</v>
      </c>
      <c r="D6550" s="46">
        <v>60</v>
      </c>
      <c r="E6550" s="24">
        <v>6571.7</v>
      </c>
      <c r="F6550" s="19">
        <f t="shared" si="306"/>
        <v>394302</v>
      </c>
      <c r="G6550" s="119">
        <v>585</v>
      </c>
      <c r="H6550" s="26">
        <v>4150.4136752136756</v>
      </c>
      <c r="I6550" s="115">
        <f t="shared" si="307"/>
        <v>2427992</v>
      </c>
      <c r="J6550" s="117">
        <v>2021</v>
      </c>
      <c r="K6550" s="139">
        <f t="shared" si="308"/>
        <v>2822294</v>
      </c>
    </row>
    <row r="6551" spans="2:11">
      <c r="B6551" s="137" t="s">
        <v>8513</v>
      </c>
      <c r="C6551" s="43" t="s">
        <v>792</v>
      </c>
      <c r="D6551" s="46">
        <v>500</v>
      </c>
      <c r="E6551" s="24">
        <v>10637.744000000001</v>
      </c>
      <c r="F6551" s="19">
        <f t="shared" si="306"/>
        <v>5318872</v>
      </c>
      <c r="G6551" s="119">
        <v>4875</v>
      </c>
      <c r="H6551" s="26">
        <v>1601.8379487179486</v>
      </c>
      <c r="I6551" s="115">
        <f t="shared" si="307"/>
        <v>7808959.9999999991</v>
      </c>
      <c r="J6551" s="117">
        <v>2021</v>
      </c>
      <c r="K6551" s="139">
        <f t="shared" si="308"/>
        <v>13127832</v>
      </c>
    </row>
    <row r="6552" spans="2:11">
      <c r="B6552" s="137" t="s">
        <v>8514</v>
      </c>
      <c r="C6552" s="43" t="s">
        <v>622</v>
      </c>
      <c r="D6552" s="46">
        <v>500</v>
      </c>
      <c r="E6552" s="24">
        <v>7610.4520000000002</v>
      </c>
      <c r="F6552" s="19">
        <f t="shared" si="306"/>
        <v>3805226</v>
      </c>
      <c r="G6552" s="119">
        <v>4875</v>
      </c>
      <c r="H6552" s="26">
        <v>1494.5189743589744</v>
      </c>
      <c r="I6552" s="115">
        <f t="shared" si="307"/>
        <v>7285780</v>
      </c>
      <c r="J6552" s="117">
        <v>2021</v>
      </c>
      <c r="K6552" s="139">
        <f t="shared" si="308"/>
        <v>11091006</v>
      </c>
    </row>
    <row r="6553" spans="2:11">
      <c r="B6553" s="137" t="s">
        <v>8515</v>
      </c>
      <c r="C6553" s="43" t="s">
        <v>145</v>
      </c>
      <c r="D6553" s="46">
        <v>210</v>
      </c>
      <c r="E6553" s="24">
        <v>14619.371428571429</v>
      </c>
      <c r="F6553" s="19">
        <f t="shared" si="306"/>
        <v>3070068</v>
      </c>
      <c r="G6553" s="119">
        <v>2047.5</v>
      </c>
      <c r="H6553" s="26">
        <v>1270.3633699633699</v>
      </c>
      <c r="I6553" s="115">
        <f t="shared" si="307"/>
        <v>2601069</v>
      </c>
      <c r="J6553" s="117">
        <v>2021</v>
      </c>
      <c r="K6553" s="139">
        <f t="shared" si="308"/>
        <v>5671137</v>
      </c>
    </row>
    <row r="6554" spans="2:11">
      <c r="B6554" s="137" t="s">
        <v>8516</v>
      </c>
      <c r="C6554" s="43" t="s">
        <v>792</v>
      </c>
      <c r="D6554" s="46">
        <v>340</v>
      </c>
      <c r="E6554" s="24">
        <v>8562.1941176470591</v>
      </c>
      <c r="F6554" s="19">
        <f t="shared" si="306"/>
        <v>2911146</v>
      </c>
      <c r="G6554" s="119">
        <v>3315</v>
      </c>
      <c r="H6554" s="26">
        <v>1990.4920060331824</v>
      </c>
      <c r="I6554" s="115">
        <f t="shared" si="307"/>
        <v>6598481</v>
      </c>
      <c r="J6554" s="117">
        <v>2021</v>
      </c>
      <c r="K6554" s="139">
        <f t="shared" si="308"/>
        <v>9509627</v>
      </c>
    </row>
    <row r="6555" spans="2:11">
      <c r="B6555" s="137" t="s">
        <v>8517</v>
      </c>
      <c r="C6555" s="43" t="s">
        <v>792</v>
      </c>
      <c r="D6555" s="46">
        <v>500</v>
      </c>
      <c r="E6555" s="24">
        <v>10637.744000000001</v>
      </c>
      <c r="F6555" s="19">
        <f t="shared" si="306"/>
        <v>5318872</v>
      </c>
      <c r="G6555" s="119">
        <v>4875</v>
      </c>
      <c r="H6555" s="26">
        <v>1601.8379487179486</v>
      </c>
      <c r="I6555" s="115">
        <f t="shared" si="307"/>
        <v>7808959.9999999991</v>
      </c>
      <c r="J6555" s="117">
        <v>2021</v>
      </c>
      <c r="K6555" s="139">
        <f t="shared" si="308"/>
        <v>13127832</v>
      </c>
    </row>
    <row r="6556" spans="2:11">
      <c r="B6556" s="137" t="s">
        <v>8518</v>
      </c>
      <c r="C6556" s="43" t="s">
        <v>635</v>
      </c>
      <c r="D6556" s="46">
        <v>300</v>
      </c>
      <c r="E6556" s="24">
        <v>13826.313333333334</v>
      </c>
      <c r="F6556" s="19">
        <f t="shared" si="306"/>
        <v>4147894</v>
      </c>
      <c r="G6556" s="119">
        <v>2925</v>
      </c>
      <c r="H6556" s="26">
        <v>1624.4639316239316</v>
      </c>
      <c r="I6556" s="115">
        <f t="shared" si="307"/>
        <v>4751557</v>
      </c>
      <c r="J6556" s="117">
        <v>2021</v>
      </c>
      <c r="K6556" s="139">
        <f t="shared" si="308"/>
        <v>8899451</v>
      </c>
    </row>
    <row r="6557" spans="2:11">
      <c r="B6557" s="137" t="s">
        <v>8519</v>
      </c>
      <c r="C6557" s="43" t="s">
        <v>792</v>
      </c>
      <c r="D6557" s="46">
        <v>90</v>
      </c>
      <c r="E6557" s="24">
        <v>4201.7</v>
      </c>
      <c r="F6557" s="19">
        <f t="shared" si="306"/>
        <v>378153</v>
      </c>
      <c r="G6557" s="119">
        <v>877.5</v>
      </c>
      <c r="H6557" s="26">
        <v>1391.9977207977208</v>
      </c>
      <c r="I6557" s="115">
        <f t="shared" si="307"/>
        <v>1221478</v>
      </c>
      <c r="J6557" s="117">
        <v>2021</v>
      </c>
      <c r="K6557" s="139">
        <f t="shared" si="308"/>
        <v>1599631</v>
      </c>
    </row>
    <row r="6558" spans="2:11">
      <c r="B6558" s="137" t="s">
        <v>8520</v>
      </c>
      <c r="C6558" s="43" t="s">
        <v>635</v>
      </c>
      <c r="D6558" s="46">
        <v>90</v>
      </c>
      <c r="E6558" s="24">
        <v>34198.344444444447</v>
      </c>
      <c r="F6558" s="19">
        <f t="shared" si="306"/>
        <v>3077851</v>
      </c>
      <c r="G6558" s="119">
        <v>877.5</v>
      </c>
      <c r="H6558" s="26">
        <v>4349.2227920227924</v>
      </c>
      <c r="I6558" s="115">
        <f t="shared" si="307"/>
        <v>3816443.0000000005</v>
      </c>
      <c r="J6558" s="117">
        <v>2021</v>
      </c>
      <c r="K6558" s="139">
        <f t="shared" si="308"/>
        <v>6894294</v>
      </c>
    </row>
    <row r="6559" spans="2:11">
      <c r="B6559" s="137" t="s">
        <v>8521</v>
      </c>
      <c r="C6559" s="43" t="s">
        <v>787</v>
      </c>
      <c r="D6559" s="46">
        <v>230</v>
      </c>
      <c r="E6559" s="24">
        <v>10088.591304347827</v>
      </c>
      <c r="F6559" s="19">
        <f t="shared" si="306"/>
        <v>2320376</v>
      </c>
      <c r="G6559" s="119">
        <v>2242.5</v>
      </c>
      <c r="H6559" s="26">
        <v>2114.0989966555185</v>
      </c>
      <c r="I6559" s="115">
        <f t="shared" si="307"/>
        <v>4740867</v>
      </c>
      <c r="J6559" s="117">
        <v>2021</v>
      </c>
      <c r="K6559" s="139">
        <f t="shared" si="308"/>
        <v>7061243</v>
      </c>
    </row>
    <row r="6560" spans="2:11">
      <c r="B6560" s="137" t="s">
        <v>8522</v>
      </c>
      <c r="C6560" s="43" t="s">
        <v>635</v>
      </c>
      <c r="D6560" s="46">
        <v>90</v>
      </c>
      <c r="E6560" s="24">
        <v>34198.344444444447</v>
      </c>
      <c r="F6560" s="19">
        <f t="shared" si="306"/>
        <v>3077851</v>
      </c>
      <c r="G6560" s="119">
        <v>877.5</v>
      </c>
      <c r="H6560" s="26">
        <v>4349.2227920227924</v>
      </c>
      <c r="I6560" s="115">
        <f t="shared" si="307"/>
        <v>3816443.0000000005</v>
      </c>
      <c r="J6560" s="117">
        <v>2021</v>
      </c>
      <c r="K6560" s="139">
        <f t="shared" si="308"/>
        <v>6894294</v>
      </c>
    </row>
    <row r="6561" spans="2:11">
      <c r="B6561" s="137" t="s">
        <v>8523</v>
      </c>
      <c r="C6561" s="43" t="s">
        <v>635</v>
      </c>
      <c r="D6561" s="46">
        <v>250</v>
      </c>
      <c r="E6561" s="24">
        <v>7747.2439999999997</v>
      </c>
      <c r="F6561" s="19">
        <f t="shared" si="306"/>
        <v>1936811</v>
      </c>
      <c r="G6561" s="119">
        <v>2437.5</v>
      </c>
      <c r="H6561" s="26">
        <v>1169.3238974358974</v>
      </c>
      <c r="I6561" s="115">
        <f t="shared" si="307"/>
        <v>2850227</v>
      </c>
      <c r="J6561" s="117">
        <v>2021</v>
      </c>
      <c r="K6561" s="139">
        <f t="shared" si="308"/>
        <v>4787038</v>
      </c>
    </row>
    <row r="6562" spans="2:11">
      <c r="B6562" s="137" t="s">
        <v>8524</v>
      </c>
      <c r="C6562" s="43" t="s">
        <v>2131</v>
      </c>
      <c r="D6562" s="46">
        <v>110</v>
      </c>
      <c r="E6562" s="24">
        <v>9030.9</v>
      </c>
      <c r="F6562" s="19">
        <f t="shared" si="306"/>
        <v>993399</v>
      </c>
      <c r="G6562" s="119">
        <v>1072.5</v>
      </c>
      <c r="H6562" s="26">
        <v>2989.8452214452213</v>
      </c>
      <c r="I6562" s="115">
        <f t="shared" si="307"/>
        <v>3206609</v>
      </c>
      <c r="J6562" s="117">
        <v>2021</v>
      </c>
      <c r="K6562" s="139">
        <f t="shared" si="308"/>
        <v>4200008</v>
      </c>
    </row>
    <row r="6563" spans="2:11">
      <c r="B6563" s="137" t="s">
        <v>8525</v>
      </c>
      <c r="C6563" s="43" t="s">
        <v>635</v>
      </c>
      <c r="D6563" s="46">
        <v>250</v>
      </c>
      <c r="E6563" s="24">
        <v>7747.2439999999997</v>
      </c>
      <c r="F6563" s="19">
        <f t="shared" si="306"/>
        <v>1936811</v>
      </c>
      <c r="G6563" s="119">
        <v>2437.5</v>
      </c>
      <c r="H6563" s="26">
        <v>1169.3238974358974</v>
      </c>
      <c r="I6563" s="115">
        <f t="shared" si="307"/>
        <v>2850227</v>
      </c>
      <c r="J6563" s="117">
        <v>2021</v>
      </c>
      <c r="K6563" s="139">
        <f t="shared" si="308"/>
        <v>4787038</v>
      </c>
    </row>
    <row r="6564" spans="2:11">
      <c r="B6564" s="137" t="s">
        <v>8526</v>
      </c>
      <c r="C6564" s="43" t="s">
        <v>2755</v>
      </c>
      <c r="D6564" s="46">
        <v>340</v>
      </c>
      <c r="E6564" s="24">
        <v>6017.9</v>
      </c>
      <c r="F6564" s="19">
        <f t="shared" si="306"/>
        <v>2046085.9999999998</v>
      </c>
      <c r="G6564" s="119">
        <v>3315</v>
      </c>
      <c r="H6564" s="26">
        <v>2285.6199095022625</v>
      </c>
      <c r="I6564" s="115">
        <f t="shared" si="307"/>
        <v>7576830</v>
      </c>
      <c r="J6564" s="117">
        <v>2021</v>
      </c>
      <c r="K6564" s="139">
        <f t="shared" si="308"/>
        <v>9622916</v>
      </c>
    </row>
    <row r="6565" spans="2:11">
      <c r="B6565" s="137" t="s">
        <v>8527</v>
      </c>
      <c r="C6565" s="43" t="s">
        <v>2755</v>
      </c>
      <c r="D6565" s="46">
        <v>340</v>
      </c>
      <c r="E6565" s="24">
        <v>6017.9</v>
      </c>
      <c r="F6565" s="19">
        <f t="shared" si="306"/>
        <v>2046085.9999999998</v>
      </c>
      <c r="G6565" s="119">
        <v>3315</v>
      </c>
      <c r="H6565" s="26">
        <v>2285.6199095022625</v>
      </c>
      <c r="I6565" s="115">
        <f t="shared" si="307"/>
        <v>7576830</v>
      </c>
      <c r="J6565" s="117">
        <v>2021</v>
      </c>
      <c r="K6565" s="139">
        <f t="shared" si="308"/>
        <v>9622916</v>
      </c>
    </row>
    <row r="6566" spans="2:11">
      <c r="B6566" s="137" t="s">
        <v>8528</v>
      </c>
      <c r="C6566" s="43" t="s">
        <v>2755</v>
      </c>
      <c r="D6566" s="46">
        <v>240</v>
      </c>
      <c r="E6566" s="24">
        <v>7479.2791666666662</v>
      </c>
      <c r="F6566" s="19">
        <f t="shared" si="306"/>
        <v>1795027</v>
      </c>
      <c r="G6566" s="119">
        <v>2340</v>
      </c>
      <c r="H6566" s="26">
        <v>3237.9615384615386</v>
      </c>
      <c r="I6566" s="115">
        <f t="shared" si="307"/>
        <v>7576830</v>
      </c>
      <c r="J6566" s="117">
        <v>2021</v>
      </c>
      <c r="K6566" s="139">
        <f t="shared" si="308"/>
        <v>9371857</v>
      </c>
    </row>
    <row r="6567" spans="2:11">
      <c r="B6567" s="137" t="s">
        <v>8529</v>
      </c>
      <c r="C6567" s="43" t="s">
        <v>773</v>
      </c>
      <c r="D6567" s="46">
        <v>390</v>
      </c>
      <c r="E6567" s="24">
        <v>4395.5974358974363</v>
      </c>
      <c r="F6567" s="19">
        <f t="shared" si="306"/>
        <v>1714283.0000000002</v>
      </c>
      <c r="G6567" s="119">
        <v>3802.5</v>
      </c>
      <c r="H6567" s="26">
        <v>1533.5650230111769</v>
      </c>
      <c r="I6567" s="115">
        <f t="shared" si="307"/>
        <v>5831381</v>
      </c>
      <c r="J6567" s="117">
        <v>2021</v>
      </c>
      <c r="K6567" s="139">
        <f t="shared" si="308"/>
        <v>7545664</v>
      </c>
    </row>
    <row r="6568" spans="2:11">
      <c r="B6568" s="137" t="s">
        <v>8530</v>
      </c>
      <c r="C6568" s="43" t="s">
        <v>648</v>
      </c>
      <c r="D6568" s="46">
        <v>340</v>
      </c>
      <c r="E6568" s="24">
        <v>8026.5147058823532</v>
      </c>
      <c r="F6568" s="19">
        <f t="shared" si="306"/>
        <v>2729015</v>
      </c>
      <c r="G6568" s="119">
        <v>3315</v>
      </c>
      <c r="H6568" s="26">
        <v>1678.4904977375566</v>
      </c>
      <c r="I6568" s="115">
        <f t="shared" si="307"/>
        <v>5564196</v>
      </c>
      <c r="J6568" s="117">
        <v>2021</v>
      </c>
      <c r="K6568" s="139">
        <f t="shared" si="308"/>
        <v>8293211</v>
      </c>
    </row>
    <row r="6569" spans="2:11">
      <c r="B6569" s="137" t="s">
        <v>8531</v>
      </c>
      <c r="C6569" s="43" t="s">
        <v>2755</v>
      </c>
      <c r="D6569" s="46">
        <v>240</v>
      </c>
      <c r="E6569" s="24">
        <v>7479.2791666666662</v>
      </c>
      <c r="F6569" s="19">
        <f t="shared" si="306"/>
        <v>1795027</v>
      </c>
      <c r="G6569" s="119">
        <v>2340</v>
      </c>
      <c r="H6569" s="26">
        <v>3237.9615384615386</v>
      </c>
      <c r="I6569" s="115">
        <f t="shared" si="307"/>
        <v>7576830</v>
      </c>
      <c r="J6569" s="117">
        <v>2021</v>
      </c>
      <c r="K6569" s="139">
        <f t="shared" si="308"/>
        <v>9371857</v>
      </c>
    </row>
    <row r="6570" spans="2:11">
      <c r="B6570" s="137" t="s">
        <v>8532</v>
      </c>
      <c r="C6570" s="43" t="s">
        <v>605</v>
      </c>
      <c r="D6570" s="46">
        <v>370</v>
      </c>
      <c r="E6570" s="24">
        <v>8712.110810810811</v>
      </c>
      <c r="F6570" s="19">
        <f t="shared" si="306"/>
        <v>3223481</v>
      </c>
      <c r="G6570" s="119">
        <v>3607.5</v>
      </c>
      <c r="H6570" s="26">
        <v>1501.5783783783784</v>
      </c>
      <c r="I6570" s="115">
        <f t="shared" si="307"/>
        <v>5416944</v>
      </c>
      <c r="J6570" s="117">
        <v>2021</v>
      </c>
      <c r="K6570" s="139">
        <f t="shared" si="308"/>
        <v>8640425</v>
      </c>
    </row>
    <row r="6571" spans="2:11">
      <c r="B6571" s="137" t="s">
        <v>8533</v>
      </c>
      <c r="C6571" s="43" t="s">
        <v>594</v>
      </c>
      <c r="D6571" s="46">
        <v>160</v>
      </c>
      <c r="E6571" s="24">
        <v>21657.474999999999</v>
      </c>
      <c r="F6571" s="19">
        <f t="shared" si="306"/>
        <v>3465196</v>
      </c>
      <c r="G6571" s="119">
        <v>3456</v>
      </c>
      <c r="H6571" s="26">
        <v>2138.8660300925926</v>
      </c>
      <c r="I6571" s="115">
        <f t="shared" si="307"/>
        <v>7391921</v>
      </c>
      <c r="J6571" s="117">
        <v>2021</v>
      </c>
      <c r="K6571" s="139">
        <f t="shared" si="308"/>
        <v>10857117</v>
      </c>
    </row>
    <row r="6572" spans="2:11">
      <c r="B6572" s="137" t="s">
        <v>8534</v>
      </c>
      <c r="C6572" s="43" t="s">
        <v>787</v>
      </c>
      <c r="D6572" s="46">
        <v>260</v>
      </c>
      <c r="E6572" s="24">
        <v>7104.3884615384613</v>
      </c>
      <c r="F6572" s="19">
        <f t="shared" si="306"/>
        <v>1847141</v>
      </c>
      <c r="G6572" s="119">
        <v>2535</v>
      </c>
      <c r="H6572" s="26">
        <v>1625.1254437869823</v>
      </c>
      <c r="I6572" s="115">
        <f t="shared" si="307"/>
        <v>4119693</v>
      </c>
      <c r="J6572" s="117">
        <v>2021</v>
      </c>
      <c r="K6572" s="139">
        <f t="shared" si="308"/>
        <v>5966834</v>
      </c>
    </row>
    <row r="6573" spans="2:11">
      <c r="B6573" s="137" t="s">
        <v>8535</v>
      </c>
      <c r="C6573" s="43" t="s">
        <v>594</v>
      </c>
      <c r="D6573" s="46">
        <v>170</v>
      </c>
      <c r="E6573" s="24">
        <v>26709.523529411767</v>
      </c>
      <c r="F6573" s="19">
        <f t="shared" si="306"/>
        <v>4540619</v>
      </c>
      <c r="G6573" s="119">
        <v>5508</v>
      </c>
      <c r="H6573" s="26">
        <v>1490.4673202614379</v>
      </c>
      <c r="I6573" s="115">
        <f t="shared" si="307"/>
        <v>8209494</v>
      </c>
      <c r="J6573" s="117">
        <v>2021</v>
      </c>
      <c r="K6573" s="139">
        <f t="shared" si="308"/>
        <v>12750113</v>
      </c>
    </row>
    <row r="6574" spans="2:11">
      <c r="B6574" s="137" t="s">
        <v>8536</v>
      </c>
      <c r="C6574" s="43" t="s">
        <v>594</v>
      </c>
      <c r="D6574" s="46">
        <v>110</v>
      </c>
      <c r="E6574" s="24">
        <v>8002.4</v>
      </c>
      <c r="F6574" s="19">
        <f t="shared" si="306"/>
        <v>880264</v>
      </c>
      <c r="G6574" s="119">
        <v>3564</v>
      </c>
      <c r="H6574" s="26">
        <v>904.03900112233441</v>
      </c>
      <c r="I6574" s="115">
        <f t="shared" si="307"/>
        <v>3221995</v>
      </c>
      <c r="J6574" s="117">
        <v>2021</v>
      </c>
      <c r="K6574" s="139">
        <f t="shared" si="308"/>
        <v>4102259</v>
      </c>
    </row>
    <row r="6575" spans="2:11">
      <c r="B6575" s="137" t="s">
        <v>8537</v>
      </c>
      <c r="C6575" s="43" t="s">
        <v>594</v>
      </c>
      <c r="D6575" s="46">
        <v>230</v>
      </c>
      <c r="E6575" s="24">
        <v>17332.569565217393</v>
      </c>
      <c r="F6575" s="19">
        <f t="shared" si="306"/>
        <v>3986491.0000000005</v>
      </c>
      <c r="G6575" s="119">
        <v>4968</v>
      </c>
      <c r="H6575" s="26">
        <v>1484.5400563607086</v>
      </c>
      <c r="I6575" s="115">
        <f t="shared" si="307"/>
        <v>7375195</v>
      </c>
      <c r="J6575" s="117">
        <v>2021</v>
      </c>
      <c r="K6575" s="139">
        <f t="shared" si="308"/>
        <v>11361686</v>
      </c>
    </row>
    <row r="6576" spans="2:11">
      <c r="B6576" s="137" t="s">
        <v>8538</v>
      </c>
      <c r="C6576" s="43" t="s">
        <v>601</v>
      </c>
      <c r="D6576" s="46">
        <v>140</v>
      </c>
      <c r="E6576" s="24">
        <v>8176.4857142857145</v>
      </c>
      <c r="F6576" s="19">
        <f t="shared" si="306"/>
        <v>1144708</v>
      </c>
      <c r="G6576" s="119">
        <v>1267</v>
      </c>
      <c r="H6576" s="26">
        <v>2412.9068666140488</v>
      </c>
      <c r="I6576" s="115">
        <f t="shared" si="307"/>
        <v>3057153</v>
      </c>
      <c r="J6576" s="117">
        <v>2021</v>
      </c>
      <c r="K6576" s="139">
        <f t="shared" si="308"/>
        <v>4201861</v>
      </c>
    </row>
    <row r="6577" spans="2:11">
      <c r="B6577" s="137" t="s">
        <v>8539</v>
      </c>
      <c r="C6577" s="43" t="s">
        <v>594</v>
      </c>
      <c r="D6577" s="46">
        <v>100</v>
      </c>
      <c r="E6577" s="24">
        <v>15069.47</v>
      </c>
      <c r="F6577" s="19">
        <f t="shared" si="306"/>
        <v>1506947</v>
      </c>
      <c r="G6577" s="119">
        <v>3240</v>
      </c>
      <c r="H6577" s="26">
        <v>1088.5663580246915</v>
      </c>
      <c r="I6577" s="115">
        <f t="shared" si="307"/>
        <v>3526955.0000000005</v>
      </c>
      <c r="J6577" s="117">
        <v>2021</v>
      </c>
      <c r="K6577" s="139">
        <f t="shared" si="308"/>
        <v>5033902</v>
      </c>
    </row>
    <row r="6578" spans="2:11">
      <c r="B6578" s="137" t="s">
        <v>8540</v>
      </c>
      <c r="C6578" s="43" t="s">
        <v>611</v>
      </c>
      <c r="D6578" s="46">
        <v>290</v>
      </c>
      <c r="E6578" s="24">
        <v>10940.810344827587</v>
      </c>
      <c r="F6578" s="19">
        <f t="shared" si="306"/>
        <v>3172835</v>
      </c>
      <c r="G6578" s="119">
        <v>2827.5</v>
      </c>
      <c r="H6578" s="26">
        <v>1211.3708222811672</v>
      </c>
      <c r="I6578" s="115">
        <f t="shared" si="307"/>
        <v>3425151.0000000005</v>
      </c>
      <c r="J6578" s="117">
        <v>2021</v>
      </c>
      <c r="K6578" s="139">
        <f t="shared" si="308"/>
        <v>6597986</v>
      </c>
    </row>
    <row r="6579" spans="2:11">
      <c r="B6579" s="137" t="s">
        <v>4207</v>
      </c>
      <c r="C6579" s="43" t="s">
        <v>3512</v>
      </c>
      <c r="D6579" s="46">
        <v>220</v>
      </c>
      <c r="E6579" s="24">
        <v>18140.213636363635</v>
      </c>
      <c r="F6579" s="19">
        <f t="shared" si="306"/>
        <v>3990846.9999999995</v>
      </c>
      <c r="G6579" s="119">
        <v>7128</v>
      </c>
      <c r="H6579" s="26">
        <v>662.759960718294</v>
      </c>
      <c r="I6579" s="115">
        <f t="shared" si="307"/>
        <v>4724153</v>
      </c>
      <c r="J6579" s="117">
        <v>2021</v>
      </c>
      <c r="K6579" s="139">
        <f t="shared" si="308"/>
        <v>8715000</v>
      </c>
    </row>
    <row r="6580" spans="2:11">
      <c r="B6580" s="137" t="s">
        <v>8541</v>
      </c>
      <c r="C6580" s="43" t="s">
        <v>636</v>
      </c>
      <c r="D6580" s="46">
        <v>290</v>
      </c>
      <c r="E6580" s="24">
        <v>12270.241379310344</v>
      </c>
      <c r="F6580" s="19">
        <f t="shared" si="306"/>
        <v>3558370</v>
      </c>
      <c r="G6580" s="119">
        <v>2827.5</v>
      </c>
      <c r="H6580" s="26">
        <v>1508.9106984969053</v>
      </c>
      <c r="I6580" s="115">
        <f t="shared" si="307"/>
        <v>4266445</v>
      </c>
      <c r="J6580" s="117">
        <v>2021</v>
      </c>
      <c r="K6580" s="139">
        <f t="shared" si="308"/>
        <v>7824815</v>
      </c>
    </row>
    <row r="6581" spans="2:11">
      <c r="B6581" s="137" t="s">
        <v>8542</v>
      </c>
      <c r="C6581" s="43" t="s">
        <v>611</v>
      </c>
      <c r="D6581" s="46">
        <v>260</v>
      </c>
      <c r="E6581" s="24">
        <v>8661.3192307692316</v>
      </c>
      <c r="F6581" s="19">
        <f t="shared" si="306"/>
        <v>2251943</v>
      </c>
      <c r="G6581" s="119">
        <v>2535</v>
      </c>
      <c r="H6581" s="26">
        <v>1180.2603550295858</v>
      </c>
      <c r="I6581" s="115">
        <f t="shared" si="307"/>
        <v>2991960</v>
      </c>
      <c r="J6581" s="117">
        <v>2021</v>
      </c>
      <c r="K6581" s="139">
        <f t="shared" si="308"/>
        <v>5243903</v>
      </c>
    </row>
    <row r="6582" spans="2:11">
      <c r="B6582" s="137" t="s">
        <v>8543</v>
      </c>
      <c r="C6582" s="43" t="s">
        <v>2088</v>
      </c>
      <c r="D6582" s="46">
        <v>380</v>
      </c>
      <c r="E6582" s="24">
        <v>5504.0789473684208</v>
      </c>
      <c r="F6582" s="19">
        <f t="shared" si="306"/>
        <v>2091550</v>
      </c>
      <c r="G6582" s="119">
        <v>3705</v>
      </c>
      <c r="H6582" s="26">
        <v>1825.723616734143</v>
      </c>
      <c r="I6582" s="115">
        <f t="shared" si="307"/>
        <v>6764306</v>
      </c>
      <c r="J6582" s="117">
        <v>2021</v>
      </c>
      <c r="K6582" s="139">
        <f t="shared" si="308"/>
        <v>8855856</v>
      </c>
    </row>
    <row r="6583" spans="2:11">
      <c r="B6583" s="137" t="s">
        <v>8544</v>
      </c>
      <c r="C6583" s="43" t="s">
        <v>636</v>
      </c>
      <c r="D6583" s="46">
        <v>100</v>
      </c>
      <c r="E6583" s="24">
        <v>14625.7</v>
      </c>
      <c r="F6583" s="19">
        <f t="shared" si="306"/>
        <v>1462570</v>
      </c>
      <c r="G6583" s="119">
        <v>975</v>
      </c>
      <c r="H6583" s="26">
        <v>2800.4748717948719</v>
      </c>
      <c r="I6583" s="115">
        <f t="shared" si="307"/>
        <v>2730463</v>
      </c>
      <c r="J6583" s="117">
        <v>2021</v>
      </c>
      <c r="K6583" s="139">
        <f t="shared" si="308"/>
        <v>4193033</v>
      </c>
    </row>
    <row r="6584" spans="2:11">
      <c r="B6584" s="137" t="s">
        <v>8545</v>
      </c>
      <c r="C6584" s="43" t="s">
        <v>636</v>
      </c>
      <c r="D6584" s="46">
        <v>290</v>
      </c>
      <c r="E6584" s="24">
        <v>12270.241379310344</v>
      </c>
      <c r="F6584" s="19">
        <f t="shared" si="306"/>
        <v>3558370</v>
      </c>
      <c r="G6584" s="119">
        <v>2827.5</v>
      </c>
      <c r="H6584" s="26">
        <v>1508.9106984969053</v>
      </c>
      <c r="I6584" s="115">
        <f t="shared" si="307"/>
        <v>4266445</v>
      </c>
      <c r="J6584" s="117">
        <v>2021</v>
      </c>
      <c r="K6584" s="139">
        <f t="shared" si="308"/>
        <v>7824815</v>
      </c>
    </row>
    <row r="6585" spans="2:11">
      <c r="B6585" s="137" t="s">
        <v>8546</v>
      </c>
      <c r="C6585" s="43" t="s">
        <v>636</v>
      </c>
      <c r="D6585" s="46">
        <v>190</v>
      </c>
      <c r="E6585" s="24">
        <v>9865.1105263157897</v>
      </c>
      <c r="F6585" s="19">
        <f t="shared" si="306"/>
        <v>1874371</v>
      </c>
      <c r="G6585" s="119">
        <v>1852.5</v>
      </c>
      <c r="H6585" s="26">
        <v>2323.17354925776</v>
      </c>
      <c r="I6585" s="115">
        <f t="shared" si="307"/>
        <v>4303679</v>
      </c>
      <c r="J6585" s="117">
        <v>2021</v>
      </c>
      <c r="K6585" s="139">
        <f t="shared" si="308"/>
        <v>6178050</v>
      </c>
    </row>
    <row r="6586" spans="2:11">
      <c r="B6586" s="137" t="s">
        <v>8547</v>
      </c>
      <c r="C6586" s="43" t="s">
        <v>622</v>
      </c>
      <c r="D6586" s="46">
        <v>120</v>
      </c>
      <c r="E6586" s="24">
        <v>4368.3166666666666</v>
      </c>
      <c r="F6586" s="19">
        <f t="shared" si="306"/>
        <v>524198</v>
      </c>
      <c r="G6586" s="119">
        <v>1170</v>
      </c>
      <c r="H6586" s="26">
        <v>1684.5376068376067</v>
      </c>
      <c r="I6586" s="115">
        <f t="shared" si="307"/>
        <v>1970909</v>
      </c>
      <c r="J6586" s="117">
        <v>2021</v>
      </c>
      <c r="K6586" s="139">
        <f t="shared" si="308"/>
        <v>2495107</v>
      </c>
    </row>
    <row r="6587" spans="2:11">
      <c r="B6587" s="137" t="s">
        <v>8548</v>
      </c>
      <c r="C6587" s="43" t="s">
        <v>635</v>
      </c>
      <c r="D6587" s="46">
        <v>120</v>
      </c>
      <c r="E6587" s="24">
        <v>8161.6583333333338</v>
      </c>
      <c r="F6587" s="19">
        <f t="shared" si="306"/>
        <v>979399</v>
      </c>
      <c r="G6587" s="119">
        <v>1170</v>
      </c>
      <c r="H6587" s="26">
        <v>1676.3931623931624</v>
      </c>
      <c r="I6587" s="115">
        <f t="shared" si="307"/>
        <v>1961380</v>
      </c>
      <c r="J6587" s="117">
        <v>2021</v>
      </c>
      <c r="K6587" s="139">
        <f t="shared" si="308"/>
        <v>2940779</v>
      </c>
    </row>
    <row r="6588" spans="2:11">
      <c r="B6588" s="137" t="s">
        <v>8549</v>
      </c>
      <c r="C6588" s="43" t="s">
        <v>622</v>
      </c>
      <c r="D6588" s="46">
        <v>150</v>
      </c>
      <c r="E6588" s="24">
        <v>13454.526666666667</v>
      </c>
      <c r="F6588" s="19">
        <f t="shared" si="306"/>
        <v>2018179</v>
      </c>
      <c r="G6588" s="119">
        <v>1462.5</v>
      </c>
      <c r="H6588" s="26">
        <v>1990.9921367521367</v>
      </c>
      <c r="I6588" s="115">
        <f t="shared" si="307"/>
        <v>2911826</v>
      </c>
      <c r="J6588" s="117">
        <v>2021</v>
      </c>
      <c r="K6588" s="139">
        <f t="shared" si="308"/>
        <v>4930005</v>
      </c>
    </row>
    <row r="6589" spans="2:11">
      <c r="B6589" s="137" t="s">
        <v>8550</v>
      </c>
      <c r="C6589" s="43" t="s">
        <v>622</v>
      </c>
      <c r="D6589" s="46">
        <v>120</v>
      </c>
      <c r="E6589" s="24">
        <v>8995.2916666666661</v>
      </c>
      <c r="F6589" s="19">
        <f t="shared" si="306"/>
        <v>1079435</v>
      </c>
      <c r="G6589" s="119">
        <v>1170</v>
      </c>
      <c r="H6589" s="26">
        <v>2618.8341880341882</v>
      </c>
      <c r="I6589" s="115">
        <f t="shared" si="307"/>
        <v>3064036</v>
      </c>
      <c r="J6589" s="117">
        <v>2021</v>
      </c>
      <c r="K6589" s="139">
        <f t="shared" si="308"/>
        <v>4143471</v>
      </c>
    </row>
    <row r="6590" spans="2:11">
      <c r="B6590" s="137" t="s">
        <v>8551</v>
      </c>
      <c r="C6590" s="43" t="s">
        <v>622</v>
      </c>
      <c r="D6590" s="46">
        <v>340</v>
      </c>
      <c r="E6590" s="24">
        <v>9270.7382352941167</v>
      </c>
      <c r="F6590" s="19">
        <f t="shared" si="306"/>
        <v>3152050.9999999995</v>
      </c>
      <c r="G6590" s="119">
        <v>3315</v>
      </c>
      <c r="H6590" s="26">
        <v>1578.8289592760182</v>
      </c>
      <c r="I6590" s="115">
        <f t="shared" si="307"/>
        <v>5233818</v>
      </c>
      <c r="J6590" s="117">
        <v>2021</v>
      </c>
      <c r="K6590" s="139">
        <f t="shared" si="308"/>
        <v>8385869</v>
      </c>
    </row>
    <row r="6591" spans="2:11">
      <c r="B6591" s="137" t="s">
        <v>8552</v>
      </c>
      <c r="C6591" s="43" t="s">
        <v>622</v>
      </c>
      <c r="D6591" s="46">
        <v>120</v>
      </c>
      <c r="E6591" s="24">
        <v>8995.2916666666661</v>
      </c>
      <c r="F6591" s="19">
        <f t="shared" si="306"/>
        <v>1079435</v>
      </c>
      <c r="G6591" s="119">
        <v>1170</v>
      </c>
      <c r="H6591" s="26">
        <v>2618.8341880341882</v>
      </c>
      <c r="I6591" s="115">
        <f t="shared" si="307"/>
        <v>3064036</v>
      </c>
      <c r="J6591" s="117">
        <v>2021</v>
      </c>
      <c r="K6591" s="139">
        <f t="shared" si="308"/>
        <v>4143471</v>
      </c>
    </row>
    <row r="6592" spans="2:11">
      <c r="B6592" s="137" t="s">
        <v>8553</v>
      </c>
      <c r="C6592" s="43" t="s">
        <v>594</v>
      </c>
      <c r="D6592" s="46">
        <v>250</v>
      </c>
      <c r="E6592" s="24">
        <v>63872.832000000002</v>
      </c>
      <c r="F6592" s="19">
        <f t="shared" si="306"/>
        <v>15968208</v>
      </c>
      <c r="G6592" s="119">
        <v>8100</v>
      </c>
      <c r="H6592" s="26">
        <v>7147.0383950617288</v>
      </c>
      <c r="I6592" s="115">
        <f t="shared" si="307"/>
        <v>57891011</v>
      </c>
      <c r="J6592" s="117">
        <v>2021</v>
      </c>
      <c r="K6592" s="139">
        <f t="shared" si="308"/>
        <v>73859219</v>
      </c>
    </row>
    <row r="6593" spans="2:11">
      <c r="B6593" s="137" t="s">
        <v>8554</v>
      </c>
      <c r="C6593" s="43" t="s">
        <v>613</v>
      </c>
      <c r="D6593" s="46">
        <v>360</v>
      </c>
      <c r="E6593" s="24">
        <v>8481.1833333333325</v>
      </c>
      <c r="F6593" s="19">
        <f t="shared" si="306"/>
        <v>3053225.9999999995</v>
      </c>
      <c r="G6593" s="119">
        <v>3510</v>
      </c>
      <c r="H6593" s="26">
        <v>1488.0686609686609</v>
      </c>
      <c r="I6593" s="115">
        <f t="shared" si="307"/>
        <v>5223121</v>
      </c>
      <c r="J6593" s="117">
        <v>2021</v>
      </c>
      <c r="K6593" s="139">
        <f t="shared" si="308"/>
        <v>8276347</v>
      </c>
    </row>
    <row r="6594" spans="2:11">
      <c r="B6594" s="137" t="s">
        <v>8555</v>
      </c>
      <c r="C6594" s="43" t="s">
        <v>594</v>
      </c>
      <c r="D6594" s="46">
        <v>120</v>
      </c>
      <c r="E6594" s="24">
        <v>12678.058333333332</v>
      </c>
      <c r="F6594" s="19">
        <f t="shared" si="306"/>
        <v>1521367</v>
      </c>
      <c r="G6594" s="119">
        <v>3888</v>
      </c>
      <c r="H6594" s="26">
        <v>1276.2914094650205</v>
      </c>
      <c r="I6594" s="115">
        <f t="shared" si="307"/>
        <v>4962221</v>
      </c>
      <c r="J6594" s="117">
        <v>2021</v>
      </c>
      <c r="K6594" s="139">
        <f t="shared" si="308"/>
        <v>6483588</v>
      </c>
    </row>
    <row r="6595" spans="2:11">
      <c r="B6595" s="137" t="s">
        <v>8556</v>
      </c>
      <c r="C6595" s="43" t="s">
        <v>859</v>
      </c>
      <c r="D6595" s="46">
        <v>270</v>
      </c>
      <c r="E6595" s="24">
        <v>7529.7888888888892</v>
      </c>
      <c r="F6595" s="19">
        <f t="shared" si="306"/>
        <v>2033043</v>
      </c>
      <c r="G6595" s="119">
        <v>5832</v>
      </c>
      <c r="H6595" s="26">
        <v>1354.1649519890261</v>
      </c>
      <c r="I6595" s="115">
        <f t="shared" si="307"/>
        <v>7897490</v>
      </c>
      <c r="J6595" s="117">
        <v>2021</v>
      </c>
      <c r="K6595" s="139">
        <f t="shared" si="308"/>
        <v>9930533</v>
      </c>
    </row>
    <row r="6596" spans="2:11">
      <c r="B6596" s="137" t="s">
        <v>8557</v>
      </c>
      <c r="C6596" s="43" t="s">
        <v>859</v>
      </c>
      <c r="D6596" s="46">
        <v>110</v>
      </c>
      <c r="E6596" s="24">
        <v>10309.045454545454</v>
      </c>
      <c r="F6596" s="19">
        <f t="shared" si="306"/>
        <v>1133995</v>
      </c>
      <c r="G6596" s="119">
        <v>2376</v>
      </c>
      <c r="H6596" s="26">
        <v>2654.4898989898988</v>
      </c>
      <c r="I6596" s="115">
        <f t="shared" si="307"/>
        <v>6307068</v>
      </c>
      <c r="J6596" s="117">
        <v>2021</v>
      </c>
      <c r="K6596" s="139">
        <f t="shared" si="308"/>
        <v>7441063</v>
      </c>
    </row>
    <row r="6597" spans="2:11">
      <c r="B6597" s="137" t="s">
        <v>8558</v>
      </c>
      <c r="C6597" s="43" t="s">
        <v>598</v>
      </c>
      <c r="D6597" s="46">
        <v>150</v>
      </c>
      <c r="E6597" s="24">
        <v>12329.14</v>
      </c>
      <c r="F6597" s="19">
        <f t="shared" si="306"/>
        <v>1849371</v>
      </c>
      <c r="G6597" s="119">
        <v>1462.5</v>
      </c>
      <c r="H6597" s="26">
        <v>3725.7531623931623</v>
      </c>
      <c r="I6597" s="115">
        <f t="shared" si="307"/>
        <v>5448914</v>
      </c>
      <c r="J6597" s="117">
        <v>2021</v>
      </c>
      <c r="K6597" s="139">
        <f t="shared" si="308"/>
        <v>7298285</v>
      </c>
    </row>
    <row r="6598" spans="2:11">
      <c r="B6598" s="137" t="s">
        <v>8559</v>
      </c>
      <c r="C6598" s="43" t="s">
        <v>598</v>
      </c>
      <c r="D6598" s="46">
        <v>400</v>
      </c>
      <c r="E6598" s="24">
        <v>17109.740000000002</v>
      </c>
      <c r="F6598" s="19">
        <f t="shared" si="306"/>
        <v>6843896.0000000009</v>
      </c>
      <c r="G6598" s="119">
        <v>3900</v>
      </c>
      <c r="H6598" s="26">
        <v>1837.9507692307693</v>
      </c>
      <c r="I6598" s="115">
        <f t="shared" si="307"/>
        <v>7168008</v>
      </c>
      <c r="J6598" s="117">
        <v>2021</v>
      </c>
      <c r="K6598" s="139">
        <f t="shared" si="308"/>
        <v>14011904</v>
      </c>
    </row>
    <row r="6599" spans="2:11">
      <c r="B6599" s="137" t="s">
        <v>8560</v>
      </c>
      <c r="C6599" s="43" t="s">
        <v>598</v>
      </c>
      <c r="D6599" s="46">
        <v>50</v>
      </c>
      <c r="E6599" s="24">
        <v>14727.04</v>
      </c>
      <c r="F6599" s="19">
        <f t="shared" si="306"/>
        <v>736352</v>
      </c>
      <c r="G6599" s="119">
        <v>487.5</v>
      </c>
      <c r="H6599" s="26">
        <v>8048.1353846153843</v>
      </c>
      <c r="I6599" s="115">
        <f t="shared" si="307"/>
        <v>3923466</v>
      </c>
      <c r="J6599" s="117">
        <v>2021</v>
      </c>
      <c r="K6599" s="139">
        <f t="shared" si="308"/>
        <v>4659818</v>
      </c>
    </row>
    <row r="6600" spans="2:11">
      <c r="B6600" s="137" t="s">
        <v>8561</v>
      </c>
      <c r="C6600" s="43" t="s">
        <v>2083</v>
      </c>
      <c r="D6600" s="46">
        <v>60</v>
      </c>
      <c r="E6600" s="24">
        <v>4484.2666666666664</v>
      </c>
      <c r="F6600" s="19">
        <f t="shared" si="306"/>
        <v>269056</v>
      </c>
      <c r="G6600" s="119">
        <v>585</v>
      </c>
      <c r="H6600" s="26">
        <v>1572.6341880341881</v>
      </c>
      <c r="I6600" s="115">
        <f t="shared" si="307"/>
        <v>919991</v>
      </c>
      <c r="J6600" s="117">
        <v>2021</v>
      </c>
      <c r="K6600" s="139">
        <f t="shared" si="308"/>
        <v>1189047</v>
      </c>
    </row>
    <row r="6601" spans="2:11">
      <c r="B6601" s="137" t="s">
        <v>8562</v>
      </c>
      <c r="C6601" s="43" t="s">
        <v>2083</v>
      </c>
      <c r="D6601" s="46">
        <v>330</v>
      </c>
      <c r="E6601" s="24">
        <v>7580.4212121212122</v>
      </c>
      <c r="F6601" s="19">
        <f t="shared" si="306"/>
        <v>2501539</v>
      </c>
      <c r="G6601" s="119">
        <v>3217.5</v>
      </c>
      <c r="H6601" s="26">
        <v>1889.8747474747474</v>
      </c>
      <c r="I6601" s="115">
        <f t="shared" si="307"/>
        <v>6080672</v>
      </c>
      <c r="J6601" s="117">
        <v>2021</v>
      </c>
      <c r="K6601" s="139">
        <f t="shared" si="308"/>
        <v>8582211</v>
      </c>
    </row>
    <row r="6602" spans="2:11">
      <c r="B6602" s="137" t="s">
        <v>8563</v>
      </c>
      <c r="C6602" s="43" t="s">
        <v>2083</v>
      </c>
      <c r="D6602" s="46">
        <v>60</v>
      </c>
      <c r="E6602" s="24">
        <v>4484.2666666666664</v>
      </c>
      <c r="F6602" s="19">
        <f t="shared" si="306"/>
        <v>269056</v>
      </c>
      <c r="G6602" s="119">
        <v>585</v>
      </c>
      <c r="H6602" s="26">
        <v>1572.6341880341881</v>
      </c>
      <c r="I6602" s="115">
        <f t="shared" si="307"/>
        <v>919991</v>
      </c>
      <c r="J6602" s="117">
        <v>2021</v>
      </c>
      <c r="K6602" s="139">
        <f t="shared" si="308"/>
        <v>1189047</v>
      </c>
    </row>
    <row r="6603" spans="2:11">
      <c r="B6603" s="137" t="s">
        <v>8564</v>
      </c>
      <c r="C6603" s="43" t="s">
        <v>859</v>
      </c>
      <c r="D6603" s="46">
        <v>90</v>
      </c>
      <c r="E6603" s="24">
        <v>7387.4222222222224</v>
      </c>
      <c r="F6603" s="19">
        <f t="shared" si="306"/>
        <v>664868</v>
      </c>
      <c r="G6603" s="119">
        <v>1944</v>
      </c>
      <c r="H6603" s="26">
        <v>1624.4269547325102</v>
      </c>
      <c r="I6603" s="115">
        <f t="shared" si="307"/>
        <v>3157886</v>
      </c>
      <c r="J6603" s="117">
        <v>2021</v>
      </c>
      <c r="K6603" s="139">
        <f t="shared" si="308"/>
        <v>3822754</v>
      </c>
    </row>
    <row r="6604" spans="2:11">
      <c r="B6604" s="137" t="s">
        <v>8565</v>
      </c>
      <c r="C6604" s="43" t="s">
        <v>859</v>
      </c>
      <c r="D6604" s="46">
        <v>270</v>
      </c>
      <c r="E6604" s="24">
        <v>7529.7888888888892</v>
      </c>
      <c r="F6604" s="19">
        <f t="shared" ref="F6604:F6667" si="309">IFERROR(D6604*E6604,0)</f>
        <v>2033043</v>
      </c>
      <c r="G6604" s="119">
        <v>5832</v>
      </c>
      <c r="H6604" s="26">
        <v>1354.1649519890261</v>
      </c>
      <c r="I6604" s="115">
        <f t="shared" ref="I6604:I6667" si="310">IFERROR(G6604*H6604,"")</f>
        <v>7897490</v>
      </c>
      <c r="J6604" s="117">
        <v>2021</v>
      </c>
      <c r="K6604" s="139">
        <f t="shared" ref="K6604:K6667" si="311">IFERROR(ROUND((F6604+I6604),0),0)</f>
        <v>9930533</v>
      </c>
    </row>
    <row r="6605" spans="2:11">
      <c r="B6605" s="137" t="s">
        <v>8566</v>
      </c>
      <c r="C6605" s="43" t="s">
        <v>598</v>
      </c>
      <c r="D6605" s="46">
        <v>290</v>
      </c>
      <c r="E6605" s="24">
        <v>6856.4068965517245</v>
      </c>
      <c r="F6605" s="19">
        <f t="shared" si="309"/>
        <v>1988358</v>
      </c>
      <c r="G6605" s="119">
        <v>2827.5</v>
      </c>
      <c r="H6605" s="26">
        <v>1700.2670203359858</v>
      </c>
      <c r="I6605" s="115">
        <f t="shared" si="310"/>
        <v>4807505</v>
      </c>
      <c r="J6605" s="117">
        <v>2021</v>
      </c>
      <c r="K6605" s="139">
        <f t="shared" si="311"/>
        <v>6795863</v>
      </c>
    </row>
    <row r="6606" spans="2:11">
      <c r="B6606" s="137" t="s">
        <v>8567</v>
      </c>
      <c r="C6606" s="43" t="s">
        <v>598</v>
      </c>
      <c r="D6606" s="46">
        <v>290</v>
      </c>
      <c r="E6606" s="24">
        <v>6856.4068965517245</v>
      </c>
      <c r="F6606" s="19">
        <f t="shared" si="309"/>
        <v>1988358</v>
      </c>
      <c r="G6606" s="119">
        <v>2827.5</v>
      </c>
      <c r="H6606" s="26">
        <v>1700.2670203359858</v>
      </c>
      <c r="I6606" s="115">
        <f t="shared" si="310"/>
        <v>4807505</v>
      </c>
      <c r="J6606" s="117">
        <v>2021</v>
      </c>
      <c r="K6606" s="139">
        <f t="shared" si="311"/>
        <v>6795863</v>
      </c>
    </row>
    <row r="6607" spans="2:11">
      <c r="B6607" s="137" t="s">
        <v>8568</v>
      </c>
      <c r="C6607" s="43" t="s">
        <v>598</v>
      </c>
      <c r="D6607" s="46">
        <v>250</v>
      </c>
      <c r="E6607" s="24">
        <v>15368.111999999999</v>
      </c>
      <c r="F6607" s="19">
        <f t="shared" si="309"/>
        <v>3842028</v>
      </c>
      <c r="G6607" s="119">
        <v>2437.5</v>
      </c>
      <c r="H6607" s="26">
        <v>2213.6246153846155</v>
      </c>
      <c r="I6607" s="115">
        <f t="shared" si="310"/>
        <v>5395710</v>
      </c>
      <c r="J6607" s="117">
        <v>2021</v>
      </c>
      <c r="K6607" s="139">
        <f t="shared" si="311"/>
        <v>9237738</v>
      </c>
    </row>
    <row r="6608" spans="2:11">
      <c r="B6608" s="137" t="s">
        <v>8569</v>
      </c>
      <c r="C6608" s="43" t="s">
        <v>598</v>
      </c>
      <c r="D6608" s="46">
        <v>250</v>
      </c>
      <c r="E6608" s="24">
        <v>15368.111999999999</v>
      </c>
      <c r="F6608" s="19">
        <f t="shared" si="309"/>
        <v>3842028</v>
      </c>
      <c r="G6608" s="119">
        <v>2437.5</v>
      </c>
      <c r="H6608" s="26">
        <v>2213.6246153846155</v>
      </c>
      <c r="I6608" s="115">
        <f t="shared" si="310"/>
        <v>5395710</v>
      </c>
      <c r="J6608" s="117">
        <v>2021</v>
      </c>
      <c r="K6608" s="139">
        <f t="shared" si="311"/>
        <v>9237738</v>
      </c>
    </row>
    <row r="6609" spans="2:11">
      <c r="B6609" s="137" t="s">
        <v>8570</v>
      </c>
      <c r="C6609" s="43" t="s">
        <v>598</v>
      </c>
      <c r="D6609" s="46">
        <v>120</v>
      </c>
      <c r="E6609" s="24">
        <v>15957.908333333333</v>
      </c>
      <c r="F6609" s="19">
        <f t="shared" si="309"/>
        <v>1914949</v>
      </c>
      <c r="G6609" s="119">
        <v>1170</v>
      </c>
      <c r="H6609" s="26">
        <v>3245.6410256410259</v>
      </c>
      <c r="I6609" s="115">
        <f t="shared" si="310"/>
        <v>3797400.0000000005</v>
      </c>
      <c r="J6609" s="117">
        <v>2021</v>
      </c>
      <c r="K6609" s="139">
        <f t="shared" si="311"/>
        <v>5712349</v>
      </c>
    </row>
    <row r="6610" spans="2:11">
      <c r="B6610" s="137" t="s">
        <v>8571</v>
      </c>
      <c r="C6610" s="43" t="s">
        <v>2751</v>
      </c>
      <c r="D6610" s="46">
        <v>610</v>
      </c>
      <c r="E6610" s="24">
        <v>5188.247540983607</v>
      </c>
      <c r="F6610" s="19">
        <f t="shared" si="309"/>
        <v>3164831.0000000005</v>
      </c>
      <c r="G6610" s="119">
        <v>5947.5</v>
      </c>
      <c r="H6610" s="26">
        <v>1539.3035729298024</v>
      </c>
      <c r="I6610" s="115">
        <f t="shared" si="310"/>
        <v>9155008</v>
      </c>
      <c r="J6610" s="117">
        <v>2021</v>
      </c>
      <c r="K6610" s="139">
        <f t="shared" si="311"/>
        <v>12319839</v>
      </c>
    </row>
    <row r="6611" spans="2:11">
      <c r="B6611" s="137" t="s">
        <v>8572</v>
      </c>
      <c r="C6611" s="43" t="s">
        <v>598</v>
      </c>
      <c r="D6611" s="46">
        <v>400</v>
      </c>
      <c r="E6611" s="24">
        <v>17109.740000000002</v>
      </c>
      <c r="F6611" s="19">
        <f t="shared" si="309"/>
        <v>6843896.0000000009</v>
      </c>
      <c r="G6611" s="119">
        <v>3900</v>
      </c>
      <c r="H6611" s="26">
        <v>1837.9507692307693</v>
      </c>
      <c r="I6611" s="115">
        <f t="shared" si="310"/>
        <v>7168008</v>
      </c>
      <c r="J6611" s="117">
        <v>2021</v>
      </c>
      <c r="K6611" s="139">
        <f t="shared" si="311"/>
        <v>14011904</v>
      </c>
    </row>
    <row r="6612" spans="2:11">
      <c r="B6612" s="137" t="s">
        <v>8573</v>
      </c>
      <c r="C6612" s="43" t="s">
        <v>598</v>
      </c>
      <c r="D6612" s="46">
        <v>120</v>
      </c>
      <c r="E6612" s="24">
        <v>15957.908333333333</v>
      </c>
      <c r="F6612" s="19">
        <f t="shared" si="309"/>
        <v>1914949</v>
      </c>
      <c r="G6612" s="119">
        <v>1170</v>
      </c>
      <c r="H6612" s="26">
        <v>3245.6410256410259</v>
      </c>
      <c r="I6612" s="115">
        <f t="shared" si="310"/>
        <v>3797400.0000000005</v>
      </c>
      <c r="J6612" s="117">
        <v>2021</v>
      </c>
      <c r="K6612" s="139">
        <f t="shared" si="311"/>
        <v>5712349</v>
      </c>
    </row>
    <row r="6613" spans="2:11">
      <c r="B6613" s="137" t="s">
        <v>8574</v>
      </c>
      <c r="C6613" s="43" t="s">
        <v>3512</v>
      </c>
      <c r="D6613" s="46">
        <v>190</v>
      </c>
      <c r="E6613" s="24">
        <v>13285.268421052631</v>
      </c>
      <c r="F6613" s="19">
        <f t="shared" si="309"/>
        <v>2524201</v>
      </c>
      <c r="G6613" s="119">
        <v>1852.5</v>
      </c>
      <c r="H6613" s="26">
        <v>0</v>
      </c>
      <c r="I6613" s="115">
        <f t="shared" si="310"/>
        <v>0</v>
      </c>
      <c r="J6613" s="117">
        <v>2021</v>
      </c>
      <c r="K6613" s="139">
        <f t="shared" si="311"/>
        <v>2524201</v>
      </c>
    </row>
    <row r="6614" spans="2:11">
      <c r="B6614" s="137" t="s">
        <v>8575</v>
      </c>
      <c r="C6614" s="43" t="s">
        <v>859</v>
      </c>
      <c r="D6614" s="46">
        <v>170</v>
      </c>
      <c r="E6614" s="24">
        <v>5190.552941176471</v>
      </c>
      <c r="F6614" s="19">
        <f t="shared" si="309"/>
        <v>882394.00000000012</v>
      </c>
      <c r="G6614" s="119">
        <v>3672</v>
      </c>
      <c r="H6614" s="26">
        <v>1111.7189542483661</v>
      </c>
      <c r="I6614" s="115">
        <f t="shared" si="310"/>
        <v>4082232.0000000005</v>
      </c>
      <c r="J6614" s="117">
        <v>2021</v>
      </c>
      <c r="K6614" s="139">
        <f t="shared" si="311"/>
        <v>4964626</v>
      </c>
    </row>
    <row r="6615" spans="2:11">
      <c r="B6615" s="137" t="s">
        <v>4208</v>
      </c>
      <c r="C6615" s="43" t="s">
        <v>3512</v>
      </c>
      <c r="D6615" s="46">
        <v>250</v>
      </c>
      <c r="E6615" s="24">
        <v>8068.26</v>
      </c>
      <c r="F6615" s="19">
        <f t="shared" si="309"/>
        <v>2017065</v>
      </c>
      <c r="G6615" s="119">
        <v>2438</v>
      </c>
      <c r="H6615" s="26">
        <v>770.38515176374074</v>
      </c>
      <c r="I6615" s="115">
        <f t="shared" si="310"/>
        <v>1878199</v>
      </c>
      <c r="J6615" s="117">
        <v>2021</v>
      </c>
      <c r="K6615" s="139">
        <f t="shared" si="311"/>
        <v>3895264</v>
      </c>
    </row>
    <row r="6616" spans="2:11">
      <c r="B6616" s="137" t="s">
        <v>8576</v>
      </c>
      <c r="C6616" s="43" t="s">
        <v>609</v>
      </c>
      <c r="D6616" s="46">
        <v>250</v>
      </c>
      <c r="E6616" s="24">
        <v>9825.3639999999996</v>
      </c>
      <c r="F6616" s="19">
        <f t="shared" si="309"/>
        <v>2456341</v>
      </c>
      <c r="G6616" s="119">
        <v>5400</v>
      </c>
      <c r="H6616" s="26">
        <v>1536.5477777777778</v>
      </c>
      <c r="I6616" s="115">
        <f t="shared" si="310"/>
        <v>8297358</v>
      </c>
      <c r="J6616" s="117">
        <v>2021</v>
      </c>
      <c r="K6616" s="139">
        <f t="shared" si="311"/>
        <v>10753699</v>
      </c>
    </row>
    <row r="6617" spans="2:11">
      <c r="B6617" s="137" t="s">
        <v>8577</v>
      </c>
      <c r="C6617" s="43" t="s">
        <v>609</v>
      </c>
      <c r="D6617" s="46">
        <v>240</v>
      </c>
      <c r="E6617" s="24">
        <v>13474.333333333334</v>
      </c>
      <c r="F6617" s="19">
        <f t="shared" si="309"/>
        <v>3233840</v>
      </c>
      <c r="G6617" s="119">
        <v>8784</v>
      </c>
      <c r="H6617" s="26">
        <v>2291.8713570127507</v>
      </c>
      <c r="I6617" s="115">
        <f t="shared" si="310"/>
        <v>20131798</v>
      </c>
      <c r="J6617" s="117">
        <v>2021</v>
      </c>
      <c r="K6617" s="139">
        <f t="shared" si="311"/>
        <v>23365638</v>
      </c>
    </row>
    <row r="6618" spans="2:11">
      <c r="B6618" s="137" t="s">
        <v>8578</v>
      </c>
      <c r="C6618" s="43" t="s">
        <v>609</v>
      </c>
      <c r="D6618" s="46">
        <v>250</v>
      </c>
      <c r="E6618" s="24">
        <v>9825.3639999999996</v>
      </c>
      <c r="F6618" s="19">
        <f t="shared" si="309"/>
        <v>2456341</v>
      </c>
      <c r="G6618" s="119">
        <v>5400</v>
      </c>
      <c r="H6618" s="26">
        <v>1536.5477777777778</v>
      </c>
      <c r="I6618" s="115">
        <f t="shared" si="310"/>
        <v>8297358</v>
      </c>
      <c r="J6618" s="117">
        <v>2021</v>
      </c>
      <c r="K6618" s="139">
        <f t="shared" si="311"/>
        <v>10753699</v>
      </c>
    </row>
    <row r="6619" spans="2:11">
      <c r="B6619" s="137" t="s">
        <v>8579</v>
      </c>
      <c r="C6619" s="43" t="s">
        <v>609</v>
      </c>
      <c r="D6619" s="46">
        <v>110</v>
      </c>
      <c r="E6619" s="24">
        <v>6412.9727272727268</v>
      </c>
      <c r="F6619" s="19">
        <f t="shared" si="309"/>
        <v>705427</v>
      </c>
      <c r="G6619" s="119">
        <v>2376</v>
      </c>
      <c r="H6619" s="26">
        <v>1341.0273569023568</v>
      </c>
      <c r="I6619" s="115">
        <f t="shared" si="310"/>
        <v>3186281</v>
      </c>
      <c r="J6619" s="117">
        <v>2021</v>
      </c>
      <c r="K6619" s="139">
        <f t="shared" si="311"/>
        <v>3891708</v>
      </c>
    </row>
    <row r="6620" spans="2:11">
      <c r="B6620" s="137" t="s">
        <v>8580</v>
      </c>
      <c r="C6620" s="43" t="s">
        <v>613</v>
      </c>
      <c r="D6620" s="46">
        <v>310</v>
      </c>
      <c r="E6620" s="24">
        <v>16595.822580645163</v>
      </c>
      <c r="F6620" s="19">
        <f t="shared" si="309"/>
        <v>5144705.0000000009</v>
      </c>
      <c r="G6620" s="119">
        <v>3022.5</v>
      </c>
      <c r="H6620" s="26">
        <v>1680.8132340777502</v>
      </c>
      <c r="I6620" s="115">
        <f t="shared" si="310"/>
        <v>5080258</v>
      </c>
      <c r="J6620" s="117">
        <v>2021</v>
      </c>
      <c r="K6620" s="139">
        <f t="shared" si="311"/>
        <v>10224963</v>
      </c>
    </row>
    <row r="6621" spans="2:11">
      <c r="B6621" s="137" t="s">
        <v>8581</v>
      </c>
      <c r="C6621" s="43" t="s">
        <v>2756</v>
      </c>
      <c r="D6621" s="46">
        <v>200</v>
      </c>
      <c r="E6621" s="24">
        <v>4433.9449999999997</v>
      </c>
      <c r="F6621" s="19">
        <f t="shared" si="309"/>
        <v>886789</v>
      </c>
      <c r="G6621" s="119">
        <v>1950</v>
      </c>
      <c r="H6621" s="26">
        <v>1714.2266666666667</v>
      </c>
      <c r="I6621" s="115">
        <f t="shared" si="310"/>
        <v>3342742</v>
      </c>
      <c r="J6621" s="117">
        <v>2021</v>
      </c>
      <c r="K6621" s="139">
        <f t="shared" si="311"/>
        <v>4229531</v>
      </c>
    </row>
    <row r="6622" spans="2:11">
      <c r="B6622" s="137" t="s">
        <v>8582</v>
      </c>
      <c r="C6622" s="43" t="s">
        <v>619</v>
      </c>
      <c r="D6622" s="46">
        <v>170</v>
      </c>
      <c r="E6622" s="24">
        <v>8581.4235294117643</v>
      </c>
      <c r="F6622" s="19">
        <f t="shared" si="309"/>
        <v>1458842</v>
      </c>
      <c r="G6622" s="119">
        <v>1657.5</v>
      </c>
      <c r="H6622" s="26">
        <v>1397.9969834087481</v>
      </c>
      <c r="I6622" s="115">
        <f t="shared" si="310"/>
        <v>2317180</v>
      </c>
      <c r="J6622" s="117">
        <v>2021</v>
      </c>
      <c r="K6622" s="139">
        <f t="shared" si="311"/>
        <v>3776022</v>
      </c>
    </row>
    <row r="6623" spans="2:11">
      <c r="B6623" s="137" t="s">
        <v>8583</v>
      </c>
      <c r="C6623" s="43" t="s">
        <v>2756</v>
      </c>
      <c r="D6623" s="46">
        <v>200</v>
      </c>
      <c r="E6623" s="24">
        <v>4433.9449999999997</v>
      </c>
      <c r="F6623" s="19">
        <f t="shared" si="309"/>
        <v>886789</v>
      </c>
      <c r="G6623" s="119">
        <v>1950</v>
      </c>
      <c r="H6623" s="26">
        <v>1714.2266666666667</v>
      </c>
      <c r="I6623" s="115">
        <f t="shared" si="310"/>
        <v>3342742</v>
      </c>
      <c r="J6623" s="117">
        <v>2021</v>
      </c>
      <c r="K6623" s="139">
        <f t="shared" si="311"/>
        <v>4229531</v>
      </c>
    </row>
    <row r="6624" spans="2:11">
      <c r="B6624" s="137" t="s">
        <v>8584</v>
      </c>
      <c r="C6624" s="43" t="s">
        <v>2756</v>
      </c>
      <c r="D6624" s="46">
        <v>50</v>
      </c>
      <c r="E6624" s="24">
        <v>78793.119999999995</v>
      </c>
      <c r="F6624" s="19">
        <f t="shared" si="309"/>
        <v>3939656</v>
      </c>
      <c r="G6624" s="119">
        <v>487.5</v>
      </c>
      <c r="H6624" s="26">
        <v>4390.6564102564107</v>
      </c>
      <c r="I6624" s="115">
        <f t="shared" si="310"/>
        <v>2140445</v>
      </c>
      <c r="J6624" s="117">
        <v>2021</v>
      </c>
      <c r="K6624" s="139">
        <f t="shared" si="311"/>
        <v>6080101</v>
      </c>
    </row>
    <row r="6625" spans="2:11">
      <c r="B6625" s="137" t="s">
        <v>8585</v>
      </c>
      <c r="C6625" s="43" t="s">
        <v>859</v>
      </c>
      <c r="D6625" s="46">
        <v>230</v>
      </c>
      <c r="E6625" s="24">
        <v>4633.8347826086956</v>
      </c>
      <c r="F6625" s="19">
        <f t="shared" si="309"/>
        <v>1065782</v>
      </c>
      <c r="G6625" s="119">
        <v>4968</v>
      </c>
      <c r="H6625" s="26">
        <v>1096.8011272141707</v>
      </c>
      <c r="I6625" s="115">
        <f t="shared" si="310"/>
        <v>5448908</v>
      </c>
      <c r="J6625" s="117">
        <v>2021</v>
      </c>
      <c r="K6625" s="139">
        <f t="shared" si="311"/>
        <v>6514690</v>
      </c>
    </row>
    <row r="6626" spans="2:11">
      <c r="B6626" s="137" t="s">
        <v>8586</v>
      </c>
      <c r="C6626" s="43" t="s">
        <v>859</v>
      </c>
      <c r="D6626" s="46">
        <v>150</v>
      </c>
      <c r="E6626" s="24">
        <v>7301.9933333333329</v>
      </c>
      <c r="F6626" s="19">
        <f t="shared" si="309"/>
        <v>1095299</v>
      </c>
      <c r="G6626" s="119">
        <v>3240</v>
      </c>
      <c r="H6626" s="26">
        <v>1119.5756172839506</v>
      </c>
      <c r="I6626" s="115">
        <f t="shared" si="310"/>
        <v>3627425</v>
      </c>
      <c r="J6626" s="117">
        <v>2021</v>
      </c>
      <c r="K6626" s="139">
        <f t="shared" si="311"/>
        <v>4722724</v>
      </c>
    </row>
    <row r="6627" spans="2:11">
      <c r="B6627" s="137" t="s">
        <v>8587</v>
      </c>
      <c r="C6627" s="43" t="s">
        <v>2756</v>
      </c>
      <c r="D6627" s="46">
        <v>50</v>
      </c>
      <c r="E6627" s="24">
        <v>78793.119999999995</v>
      </c>
      <c r="F6627" s="19">
        <f t="shared" si="309"/>
        <v>3939656</v>
      </c>
      <c r="G6627" s="119">
        <v>487.5</v>
      </c>
      <c r="H6627" s="26">
        <v>4390.6564102564107</v>
      </c>
      <c r="I6627" s="115">
        <f t="shared" si="310"/>
        <v>2140445</v>
      </c>
      <c r="J6627" s="117">
        <v>2021</v>
      </c>
      <c r="K6627" s="139">
        <f t="shared" si="311"/>
        <v>6080101</v>
      </c>
    </row>
    <row r="6628" spans="2:11">
      <c r="B6628" s="137" t="s">
        <v>8588</v>
      </c>
      <c r="C6628" s="43" t="s">
        <v>2082</v>
      </c>
      <c r="D6628" s="46">
        <v>300</v>
      </c>
      <c r="E6628" s="24">
        <v>5678.876666666667</v>
      </c>
      <c r="F6628" s="19">
        <f t="shared" si="309"/>
        <v>1703663</v>
      </c>
      <c r="G6628" s="119">
        <v>2925</v>
      </c>
      <c r="H6628" s="26">
        <v>1890.8594871794871</v>
      </c>
      <c r="I6628" s="115">
        <f t="shared" si="310"/>
        <v>5530764</v>
      </c>
      <c r="J6628" s="117">
        <v>2021</v>
      </c>
      <c r="K6628" s="139">
        <f t="shared" si="311"/>
        <v>7234427</v>
      </c>
    </row>
    <row r="6629" spans="2:11">
      <c r="B6629" s="137" t="s">
        <v>8589</v>
      </c>
      <c r="C6629" s="43" t="s">
        <v>2083</v>
      </c>
      <c r="D6629" s="46">
        <v>70</v>
      </c>
      <c r="E6629" s="24">
        <v>2699.7571428571428</v>
      </c>
      <c r="F6629" s="19">
        <f t="shared" si="309"/>
        <v>188983</v>
      </c>
      <c r="G6629" s="119">
        <v>682.5</v>
      </c>
      <c r="H6629" s="26">
        <v>2072.2007326007324</v>
      </c>
      <c r="I6629" s="115">
        <f t="shared" si="310"/>
        <v>1414276.9999999998</v>
      </c>
      <c r="J6629" s="117">
        <v>2021</v>
      </c>
      <c r="K6629" s="139">
        <f t="shared" si="311"/>
        <v>1603260</v>
      </c>
    </row>
    <row r="6630" spans="2:11">
      <c r="B6630" s="137" t="s">
        <v>4209</v>
      </c>
      <c r="C6630" s="43" t="s">
        <v>3512</v>
      </c>
      <c r="D6630" s="46">
        <v>240</v>
      </c>
      <c r="E6630" s="24">
        <v>12776.108333333334</v>
      </c>
      <c r="F6630" s="19">
        <f t="shared" si="309"/>
        <v>3066266</v>
      </c>
      <c r="G6630" s="119">
        <v>4680</v>
      </c>
      <c r="H6630" s="26">
        <v>602.27670940170935</v>
      </c>
      <c r="I6630" s="115">
        <f t="shared" si="310"/>
        <v>2818655</v>
      </c>
      <c r="J6630" s="117">
        <v>2021</v>
      </c>
      <c r="K6630" s="139">
        <f t="shared" si="311"/>
        <v>5884921</v>
      </c>
    </row>
    <row r="6631" spans="2:11">
      <c r="B6631" s="137" t="s">
        <v>8590</v>
      </c>
      <c r="C6631" s="43" t="s">
        <v>3512</v>
      </c>
      <c r="D6631" s="46">
        <v>100</v>
      </c>
      <c r="E6631" s="24">
        <v>13285.27</v>
      </c>
      <c r="F6631" s="19">
        <f t="shared" si="309"/>
        <v>1328527</v>
      </c>
      <c r="G6631" s="119">
        <v>975</v>
      </c>
      <c r="H6631" s="26">
        <v>0</v>
      </c>
      <c r="I6631" s="115">
        <f t="shared" si="310"/>
        <v>0</v>
      </c>
      <c r="J6631" s="117">
        <v>2021</v>
      </c>
      <c r="K6631" s="139">
        <f t="shared" si="311"/>
        <v>1328527</v>
      </c>
    </row>
    <row r="6632" spans="2:11">
      <c r="B6632" s="137" t="s">
        <v>8591</v>
      </c>
      <c r="C6632" s="43" t="s">
        <v>2166</v>
      </c>
      <c r="D6632" s="46">
        <v>150</v>
      </c>
      <c r="E6632" s="24">
        <v>18816.080000000002</v>
      </c>
      <c r="F6632" s="19">
        <f t="shared" si="309"/>
        <v>2822412.0000000005</v>
      </c>
      <c r="G6632" s="119">
        <v>5490</v>
      </c>
      <c r="H6632" s="26">
        <v>634.54571948998182</v>
      </c>
      <c r="I6632" s="115">
        <f t="shared" si="310"/>
        <v>3483656</v>
      </c>
      <c r="J6632" s="117">
        <v>2021</v>
      </c>
      <c r="K6632" s="139">
        <f t="shared" si="311"/>
        <v>6306068</v>
      </c>
    </row>
    <row r="6633" spans="2:11">
      <c r="B6633" s="137" t="s">
        <v>8592</v>
      </c>
      <c r="C6633" s="43" t="s">
        <v>3512</v>
      </c>
      <c r="D6633" s="46">
        <v>100</v>
      </c>
      <c r="E6633" s="24">
        <v>13285.27</v>
      </c>
      <c r="F6633" s="19">
        <f t="shared" si="309"/>
        <v>1328527</v>
      </c>
      <c r="G6633" s="119">
        <v>1950</v>
      </c>
      <c r="H6633" s="26">
        <v>0</v>
      </c>
      <c r="I6633" s="115">
        <f t="shared" si="310"/>
        <v>0</v>
      </c>
      <c r="J6633" s="117">
        <v>2021</v>
      </c>
      <c r="K6633" s="139">
        <f t="shared" si="311"/>
        <v>1328527</v>
      </c>
    </row>
    <row r="6634" spans="2:11">
      <c r="B6634" s="137" t="s">
        <v>8593</v>
      </c>
      <c r="C6634" s="43" t="s">
        <v>2166</v>
      </c>
      <c r="D6634" s="46">
        <v>470</v>
      </c>
      <c r="E6634" s="24">
        <v>6005.1319148936172</v>
      </c>
      <c r="F6634" s="19">
        <f t="shared" si="309"/>
        <v>2822412</v>
      </c>
      <c r="G6634" s="119">
        <v>17202</v>
      </c>
      <c r="H6634" s="26">
        <v>222.14225090105802</v>
      </c>
      <c r="I6634" s="115">
        <f t="shared" si="310"/>
        <v>3821291</v>
      </c>
      <c r="J6634" s="117">
        <v>2021</v>
      </c>
      <c r="K6634" s="139">
        <f t="shared" si="311"/>
        <v>6643703</v>
      </c>
    </row>
    <row r="6635" spans="2:11">
      <c r="B6635" s="137" t="s">
        <v>8594</v>
      </c>
      <c r="C6635" s="43" t="s">
        <v>2166</v>
      </c>
      <c r="D6635" s="46">
        <v>1270</v>
      </c>
      <c r="E6635" s="24">
        <v>7851.358267716535</v>
      </c>
      <c r="F6635" s="19">
        <f t="shared" si="309"/>
        <v>9971225</v>
      </c>
      <c r="G6635" s="119">
        <v>27432</v>
      </c>
      <c r="H6635" s="26">
        <v>177.40908428113153</v>
      </c>
      <c r="I6635" s="115">
        <f t="shared" si="310"/>
        <v>4866686</v>
      </c>
      <c r="J6635" s="117">
        <v>2021</v>
      </c>
      <c r="K6635" s="139">
        <f t="shared" si="311"/>
        <v>14837911</v>
      </c>
    </row>
    <row r="6636" spans="2:11">
      <c r="B6636" s="137" t="s">
        <v>8595</v>
      </c>
      <c r="C6636" s="43" t="s">
        <v>2166</v>
      </c>
      <c r="D6636" s="46">
        <v>30</v>
      </c>
      <c r="E6636" s="24">
        <v>94499.6</v>
      </c>
      <c r="F6636" s="19">
        <f t="shared" si="309"/>
        <v>2834988</v>
      </c>
      <c r="G6636" s="119">
        <v>1098</v>
      </c>
      <c r="H6636" s="26">
        <v>3700.2085610200365</v>
      </c>
      <c r="I6636" s="115">
        <f t="shared" si="310"/>
        <v>4062829</v>
      </c>
      <c r="J6636" s="117">
        <v>2021</v>
      </c>
      <c r="K6636" s="139">
        <f t="shared" si="311"/>
        <v>6897817</v>
      </c>
    </row>
    <row r="6637" spans="2:11">
      <c r="B6637" s="137" t="s">
        <v>8596</v>
      </c>
      <c r="C6637" s="43" t="s">
        <v>816</v>
      </c>
      <c r="D6637" s="46">
        <v>310</v>
      </c>
      <c r="E6637" s="24">
        <v>12151.325806451612</v>
      </c>
      <c r="F6637" s="19">
        <f t="shared" si="309"/>
        <v>3766911</v>
      </c>
      <c r="G6637" s="119">
        <v>3022.5</v>
      </c>
      <c r="H6637" s="26">
        <v>3072.3602977667492</v>
      </c>
      <c r="I6637" s="115">
        <f t="shared" si="310"/>
        <v>9286209</v>
      </c>
      <c r="J6637" s="117">
        <v>2021</v>
      </c>
      <c r="K6637" s="139">
        <f t="shared" si="311"/>
        <v>13053120</v>
      </c>
    </row>
    <row r="6638" spans="2:11">
      <c r="B6638" s="137" t="s">
        <v>8597</v>
      </c>
      <c r="C6638" s="43" t="s">
        <v>816</v>
      </c>
      <c r="D6638" s="46">
        <v>310</v>
      </c>
      <c r="E6638" s="24">
        <v>12151.325806451612</v>
      </c>
      <c r="F6638" s="19">
        <f t="shared" si="309"/>
        <v>3766911</v>
      </c>
      <c r="G6638" s="119">
        <v>3022.5</v>
      </c>
      <c r="H6638" s="26">
        <v>3072.3602977667492</v>
      </c>
      <c r="I6638" s="115">
        <f t="shared" si="310"/>
        <v>9286209</v>
      </c>
      <c r="J6638" s="117">
        <v>2021</v>
      </c>
      <c r="K6638" s="139">
        <f t="shared" si="311"/>
        <v>13053120</v>
      </c>
    </row>
    <row r="6639" spans="2:11">
      <c r="B6639" s="137" t="s">
        <v>8598</v>
      </c>
      <c r="C6639" s="43" t="s">
        <v>816</v>
      </c>
      <c r="D6639" s="46">
        <v>190</v>
      </c>
      <c r="E6639" s="24">
        <v>4383.7894736842109</v>
      </c>
      <c r="F6639" s="19">
        <f t="shared" si="309"/>
        <v>832920.00000000012</v>
      </c>
      <c r="G6639" s="119">
        <v>1852.5</v>
      </c>
      <c r="H6639" s="26">
        <v>1513.6448043184885</v>
      </c>
      <c r="I6639" s="115">
        <f t="shared" si="310"/>
        <v>2804027</v>
      </c>
      <c r="J6639" s="117">
        <v>2021</v>
      </c>
      <c r="K6639" s="139">
        <f t="shared" si="311"/>
        <v>3636947</v>
      </c>
    </row>
    <row r="6640" spans="2:11">
      <c r="B6640" s="137" t="s">
        <v>8599</v>
      </c>
      <c r="C6640" s="43" t="s">
        <v>816</v>
      </c>
      <c r="D6640" s="46">
        <v>320</v>
      </c>
      <c r="E6640" s="24">
        <v>6807.2218750000002</v>
      </c>
      <c r="F6640" s="19">
        <f t="shared" si="309"/>
        <v>2178311</v>
      </c>
      <c r="G6640" s="119">
        <v>3120</v>
      </c>
      <c r="H6640" s="26">
        <v>762.04455128205132</v>
      </c>
      <c r="I6640" s="115">
        <f t="shared" si="310"/>
        <v>2377579</v>
      </c>
      <c r="J6640" s="117">
        <v>2021</v>
      </c>
      <c r="K6640" s="139">
        <f t="shared" si="311"/>
        <v>4555890</v>
      </c>
    </row>
    <row r="6641" spans="2:11">
      <c r="B6641" s="137" t="s">
        <v>8600</v>
      </c>
      <c r="C6641" s="43" t="s">
        <v>816</v>
      </c>
      <c r="D6641" s="46">
        <v>190</v>
      </c>
      <c r="E6641" s="24">
        <v>4383.7894736842109</v>
      </c>
      <c r="F6641" s="19">
        <f t="shared" si="309"/>
        <v>832920.00000000012</v>
      </c>
      <c r="G6641" s="119">
        <v>1852.5</v>
      </c>
      <c r="H6641" s="26">
        <v>1513.6448043184885</v>
      </c>
      <c r="I6641" s="115">
        <f t="shared" si="310"/>
        <v>2804027</v>
      </c>
      <c r="J6641" s="117">
        <v>2021</v>
      </c>
      <c r="K6641" s="139">
        <f t="shared" si="311"/>
        <v>3636947</v>
      </c>
    </row>
    <row r="6642" spans="2:11">
      <c r="B6642" s="137" t="s">
        <v>8601</v>
      </c>
      <c r="C6642" s="43" t="s">
        <v>816</v>
      </c>
      <c r="D6642" s="46">
        <v>410</v>
      </c>
      <c r="E6642" s="24">
        <v>10123.673170731707</v>
      </c>
      <c r="F6642" s="19">
        <f t="shared" si="309"/>
        <v>4150705.9999999995</v>
      </c>
      <c r="G6642" s="119">
        <v>3997.5</v>
      </c>
      <c r="H6642" s="26">
        <v>619.14296435272047</v>
      </c>
      <c r="I6642" s="115">
        <f t="shared" si="310"/>
        <v>2475024</v>
      </c>
      <c r="J6642" s="117">
        <v>2021</v>
      </c>
      <c r="K6642" s="139">
        <f t="shared" si="311"/>
        <v>6625730</v>
      </c>
    </row>
    <row r="6643" spans="2:11">
      <c r="B6643" s="137" t="s">
        <v>8602</v>
      </c>
      <c r="C6643" s="43" t="s">
        <v>801</v>
      </c>
      <c r="D6643" s="46">
        <v>310</v>
      </c>
      <c r="E6643" s="24">
        <v>32349.33870967742</v>
      </c>
      <c r="F6643" s="19">
        <f t="shared" si="309"/>
        <v>10028295</v>
      </c>
      <c r="G6643" s="119">
        <v>2805.5</v>
      </c>
      <c r="H6643" s="26">
        <v>1132.5517733024417</v>
      </c>
      <c r="I6643" s="115">
        <f t="shared" si="310"/>
        <v>3177374</v>
      </c>
      <c r="J6643" s="117">
        <v>2021</v>
      </c>
      <c r="K6643" s="139">
        <f t="shared" si="311"/>
        <v>13205669</v>
      </c>
    </row>
    <row r="6644" spans="2:11">
      <c r="B6644" s="137" t="s">
        <v>8603</v>
      </c>
      <c r="C6644" s="43" t="s">
        <v>801</v>
      </c>
      <c r="D6644" s="46">
        <v>40</v>
      </c>
      <c r="E6644" s="24">
        <v>23884.2</v>
      </c>
      <c r="F6644" s="19">
        <f t="shared" si="309"/>
        <v>955368</v>
      </c>
      <c r="G6644" s="119">
        <v>724</v>
      </c>
      <c r="H6644" s="26">
        <v>1488.9779005524863</v>
      </c>
      <c r="I6644" s="115">
        <f t="shared" si="310"/>
        <v>1078020</v>
      </c>
      <c r="J6644" s="117">
        <v>2021</v>
      </c>
      <c r="K6644" s="139">
        <f t="shared" si="311"/>
        <v>2033388</v>
      </c>
    </row>
    <row r="6645" spans="2:11">
      <c r="B6645" s="137" t="s">
        <v>8604</v>
      </c>
      <c r="C6645" s="43" t="s">
        <v>795</v>
      </c>
      <c r="D6645" s="46">
        <v>230</v>
      </c>
      <c r="E6645" s="24">
        <v>12948.330434782609</v>
      </c>
      <c r="F6645" s="19">
        <f t="shared" si="309"/>
        <v>2978116</v>
      </c>
      <c r="G6645" s="119">
        <v>2081.5</v>
      </c>
      <c r="H6645" s="26">
        <v>2293.9711746336775</v>
      </c>
      <c r="I6645" s="115">
        <f t="shared" si="310"/>
        <v>4774901</v>
      </c>
      <c r="J6645" s="117">
        <v>2021</v>
      </c>
      <c r="K6645" s="139">
        <f t="shared" si="311"/>
        <v>7753017</v>
      </c>
    </row>
    <row r="6646" spans="2:11">
      <c r="B6646" s="137" t="s">
        <v>8605</v>
      </c>
      <c r="C6646" s="43" t="s">
        <v>795</v>
      </c>
      <c r="D6646" s="46">
        <v>80</v>
      </c>
      <c r="E6646" s="24">
        <v>26060.2</v>
      </c>
      <c r="F6646" s="19">
        <f t="shared" si="309"/>
        <v>2084816</v>
      </c>
      <c r="G6646" s="119">
        <v>724</v>
      </c>
      <c r="H6646" s="26">
        <v>4160.2113259668504</v>
      </c>
      <c r="I6646" s="115">
        <f t="shared" si="310"/>
        <v>3011992.9999999995</v>
      </c>
      <c r="J6646" s="117">
        <v>2021</v>
      </c>
      <c r="K6646" s="139">
        <f t="shared" si="311"/>
        <v>5096809</v>
      </c>
    </row>
    <row r="6647" spans="2:11">
      <c r="B6647" s="137" t="s">
        <v>8606</v>
      </c>
      <c r="C6647" s="43" t="s">
        <v>795</v>
      </c>
      <c r="D6647" s="46">
        <v>50</v>
      </c>
      <c r="E6647" s="24">
        <v>26798.14</v>
      </c>
      <c r="F6647" s="19">
        <f t="shared" si="309"/>
        <v>1339907</v>
      </c>
      <c r="G6647" s="119">
        <v>452.5</v>
      </c>
      <c r="H6647" s="26">
        <v>4337.1359116022104</v>
      </c>
      <c r="I6647" s="115">
        <f t="shared" si="310"/>
        <v>1962554.0000000002</v>
      </c>
      <c r="J6647" s="117">
        <v>2021</v>
      </c>
      <c r="K6647" s="139">
        <f t="shared" si="311"/>
        <v>3302461</v>
      </c>
    </row>
    <row r="6648" spans="2:11">
      <c r="B6648" s="137" t="s">
        <v>8607</v>
      </c>
      <c r="C6648" s="43" t="s">
        <v>795</v>
      </c>
      <c r="D6648" s="46">
        <v>80</v>
      </c>
      <c r="E6648" s="24">
        <v>26060.2</v>
      </c>
      <c r="F6648" s="19">
        <f t="shared" si="309"/>
        <v>2084816</v>
      </c>
      <c r="G6648" s="119">
        <v>724</v>
      </c>
      <c r="H6648" s="26">
        <v>4160.2113259668504</v>
      </c>
      <c r="I6648" s="115">
        <f t="shared" si="310"/>
        <v>3011992.9999999995</v>
      </c>
      <c r="J6648" s="117">
        <v>2021</v>
      </c>
      <c r="K6648" s="139">
        <f t="shared" si="311"/>
        <v>5096809</v>
      </c>
    </row>
    <row r="6649" spans="2:11">
      <c r="B6649" s="137" t="s">
        <v>8608</v>
      </c>
      <c r="C6649" s="43" t="s">
        <v>3512</v>
      </c>
      <c r="D6649" s="46">
        <v>310</v>
      </c>
      <c r="E6649" s="24">
        <v>14720.132258064516</v>
      </c>
      <c r="F6649" s="19">
        <f t="shared" si="309"/>
        <v>4563241</v>
      </c>
      <c r="G6649" s="119">
        <v>3022.5</v>
      </c>
      <c r="H6649" s="26">
        <v>0</v>
      </c>
      <c r="I6649" s="115">
        <f t="shared" si="310"/>
        <v>0</v>
      </c>
      <c r="J6649" s="117">
        <v>2021</v>
      </c>
      <c r="K6649" s="139">
        <f t="shared" si="311"/>
        <v>4563241</v>
      </c>
    </row>
    <row r="6650" spans="2:11">
      <c r="B6650" s="137" t="s">
        <v>8609</v>
      </c>
      <c r="C6650" s="43" t="s">
        <v>801</v>
      </c>
      <c r="D6650" s="46">
        <v>70</v>
      </c>
      <c r="E6650" s="24">
        <v>60429.385714285716</v>
      </c>
      <c r="F6650" s="19">
        <f t="shared" si="309"/>
        <v>4230057</v>
      </c>
      <c r="G6650" s="119">
        <v>1267</v>
      </c>
      <c r="H6650" s="26">
        <v>1244.1831097079717</v>
      </c>
      <c r="I6650" s="115">
        <f t="shared" si="310"/>
        <v>1576380</v>
      </c>
      <c r="J6650" s="117">
        <v>2021</v>
      </c>
      <c r="K6650" s="139">
        <f t="shared" si="311"/>
        <v>5806437</v>
      </c>
    </row>
    <row r="6651" spans="2:11">
      <c r="B6651" s="137" t="s">
        <v>8610</v>
      </c>
      <c r="C6651" s="43" t="s">
        <v>801</v>
      </c>
      <c r="D6651" s="46">
        <v>230</v>
      </c>
      <c r="E6651" s="24">
        <v>48688.1</v>
      </c>
      <c r="F6651" s="19">
        <f t="shared" si="309"/>
        <v>11198263</v>
      </c>
      <c r="G6651" s="119">
        <v>2081.5</v>
      </c>
      <c r="H6651" s="26">
        <v>3057.2202738409801</v>
      </c>
      <c r="I6651" s="115">
        <f t="shared" si="310"/>
        <v>6363604</v>
      </c>
      <c r="J6651" s="117">
        <v>2021</v>
      </c>
      <c r="K6651" s="139">
        <f t="shared" si="311"/>
        <v>17561867</v>
      </c>
    </row>
    <row r="6652" spans="2:11">
      <c r="B6652" s="137" t="s">
        <v>8611</v>
      </c>
      <c r="C6652" s="43" t="s">
        <v>830</v>
      </c>
      <c r="D6652" s="46">
        <v>380</v>
      </c>
      <c r="E6652" s="24">
        <v>4563.2815789473689</v>
      </c>
      <c r="F6652" s="19">
        <f t="shared" si="309"/>
        <v>1734047.0000000002</v>
      </c>
      <c r="G6652" s="119">
        <v>3705</v>
      </c>
      <c r="H6652" s="26">
        <v>939.72847503373816</v>
      </c>
      <c r="I6652" s="115">
        <f t="shared" si="310"/>
        <v>3481694</v>
      </c>
      <c r="J6652" s="117">
        <v>2021</v>
      </c>
      <c r="K6652" s="139">
        <f t="shared" si="311"/>
        <v>5215741</v>
      </c>
    </row>
    <row r="6653" spans="2:11">
      <c r="B6653" s="137" t="s">
        <v>8612</v>
      </c>
      <c r="C6653" s="43" t="s">
        <v>830</v>
      </c>
      <c r="D6653" s="46">
        <v>150</v>
      </c>
      <c r="E6653" s="24">
        <v>2516.1066666666666</v>
      </c>
      <c r="F6653" s="19">
        <f t="shared" si="309"/>
        <v>377416</v>
      </c>
      <c r="G6653" s="119">
        <v>1462.5</v>
      </c>
      <c r="H6653" s="26">
        <v>665.21435897435902</v>
      </c>
      <c r="I6653" s="115">
        <f t="shared" si="310"/>
        <v>972876.00000000012</v>
      </c>
      <c r="J6653" s="117">
        <v>2021</v>
      </c>
      <c r="K6653" s="139">
        <f t="shared" si="311"/>
        <v>1350292</v>
      </c>
    </row>
    <row r="6654" spans="2:11">
      <c r="B6654" s="137" t="s">
        <v>8613</v>
      </c>
      <c r="C6654" s="43" t="s">
        <v>808</v>
      </c>
      <c r="D6654" s="46">
        <v>310</v>
      </c>
      <c r="E6654" s="24">
        <v>19884.15806451613</v>
      </c>
      <c r="F6654" s="19">
        <f t="shared" si="309"/>
        <v>6164089</v>
      </c>
      <c r="G6654" s="119">
        <v>3022.5</v>
      </c>
      <c r="H6654" s="26">
        <v>921.00115798180309</v>
      </c>
      <c r="I6654" s="115">
        <f t="shared" si="310"/>
        <v>2783726</v>
      </c>
      <c r="J6654" s="117">
        <v>2021</v>
      </c>
      <c r="K6654" s="139">
        <f t="shared" si="311"/>
        <v>8947815</v>
      </c>
    </row>
    <row r="6655" spans="2:11">
      <c r="B6655" s="137" t="s">
        <v>8614</v>
      </c>
      <c r="C6655" s="43" t="s">
        <v>3512</v>
      </c>
      <c r="D6655" s="46">
        <v>60</v>
      </c>
      <c r="E6655" s="24">
        <v>13285.266666666666</v>
      </c>
      <c r="F6655" s="19">
        <f t="shared" si="309"/>
        <v>797116</v>
      </c>
      <c r="G6655" s="119">
        <v>585</v>
      </c>
      <c r="H6655" s="26">
        <v>0</v>
      </c>
      <c r="I6655" s="115">
        <f t="shared" si="310"/>
        <v>0</v>
      </c>
      <c r="J6655" s="117">
        <v>2021</v>
      </c>
      <c r="K6655" s="139">
        <f t="shared" si="311"/>
        <v>797116</v>
      </c>
    </row>
    <row r="6656" spans="2:11">
      <c r="B6656" s="137" t="s">
        <v>8615</v>
      </c>
      <c r="C6656" s="43" t="s">
        <v>844</v>
      </c>
      <c r="D6656" s="46">
        <v>200</v>
      </c>
      <c r="E6656" s="24">
        <v>2927.3850000000002</v>
      </c>
      <c r="F6656" s="19">
        <f t="shared" si="309"/>
        <v>585477</v>
      </c>
      <c r="G6656" s="119">
        <v>1950</v>
      </c>
      <c r="H6656" s="26">
        <v>709.28923076923081</v>
      </c>
      <c r="I6656" s="115">
        <f t="shared" si="310"/>
        <v>1383114</v>
      </c>
      <c r="J6656" s="117">
        <v>2021</v>
      </c>
      <c r="K6656" s="139">
        <f t="shared" si="311"/>
        <v>1968591</v>
      </c>
    </row>
    <row r="6657" spans="2:11">
      <c r="B6657" s="137" t="s">
        <v>4210</v>
      </c>
      <c r="C6657" s="43" t="s">
        <v>3512</v>
      </c>
      <c r="D6657" s="46">
        <v>20</v>
      </c>
      <c r="E6657" s="24">
        <v>6522.2</v>
      </c>
      <c r="F6657" s="19">
        <f t="shared" si="309"/>
        <v>130444</v>
      </c>
      <c r="G6657" s="119">
        <v>296</v>
      </c>
      <c r="H6657" s="26">
        <v>508.50675675675677</v>
      </c>
      <c r="I6657" s="115">
        <f t="shared" si="310"/>
        <v>150518</v>
      </c>
      <c r="J6657" s="117">
        <v>2021</v>
      </c>
      <c r="K6657" s="139">
        <f t="shared" si="311"/>
        <v>280962</v>
      </c>
    </row>
    <row r="6658" spans="2:11">
      <c r="B6658" s="137" t="s">
        <v>4211</v>
      </c>
      <c r="C6658" s="43" t="s">
        <v>3512</v>
      </c>
      <c r="D6658" s="46">
        <v>230</v>
      </c>
      <c r="E6658" s="24">
        <v>4905.0521739130436</v>
      </c>
      <c r="F6658" s="19">
        <f t="shared" si="309"/>
        <v>1128162</v>
      </c>
      <c r="G6658" s="119">
        <v>4209</v>
      </c>
      <c r="H6658" s="26">
        <v>391.13708719410789</v>
      </c>
      <c r="I6658" s="115">
        <f t="shared" si="310"/>
        <v>1646296</v>
      </c>
      <c r="J6658" s="117">
        <v>2021</v>
      </c>
      <c r="K6658" s="139">
        <f t="shared" si="311"/>
        <v>2774458</v>
      </c>
    </row>
    <row r="6659" spans="2:11">
      <c r="B6659" s="137" t="s">
        <v>8616</v>
      </c>
      <c r="C6659" s="43" t="s">
        <v>797</v>
      </c>
      <c r="D6659" s="46">
        <v>150</v>
      </c>
      <c r="E6659" s="24">
        <v>5406.8933333333334</v>
      </c>
      <c r="F6659" s="19">
        <f t="shared" si="309"/>
        <v>811034</v>
      </c>
      <c r="G6659" s="119">
        <v>1357.5</v>
      </c>
      <c r="H6659" s="26">
        <v>2315.5248618784531</v>
      </c>
      <c r="I6659" s="115">
        <f t="shared" si="310"/>
        <v>3143325</v>
      </c>
      <c r="J6659" s="117">
        <v>2021</v>
      </c>
      <c r="K6659" s="139">
        <f t="shared" si="311"/>
        <v>3954359</v>
      </c>
    </row>
    <row r="6660" spans="2:11">
      <c r="B6660" s="137" t="s">
        <v>8617</v>
      </c>
      <c r="C6660" s="43" t="s">
        <v>811</v>
      </c>
      <c r="D6660" s="46">
        <v>70</v>
      </c>
      <c r="E6660" s="24">
        <v>2483.4</v>
      </c>
      <c r="F6660" s="19">
        <f t="shared" si="309"/>
        <v>173838</v>
      </c>
      <c r="G6660" s="119">
        <v>682.5</v>
      </c>
      <c r="H6660" s="26">
        <v>1196.3223443223444</v>
      </c>
      <c r="I6660" s="115">
        <f t="shared" si="310"/>
        <v>816490</v>
      </c>
      <c r="J6660" s="117">
        <v>2021</v>
      </c>
      <c r="K6660" s="139">
        <f t="shared" si="311"/>
        <v>990328</v>
      </c>
    </row>
    <row r="6661" spans="2:11">
      <c r="B6661" s="137" t="s">
        <v>8618</v>
      </c>
      <c r="C6661" s="43" t="s">
        <v>811</v>
      </c>
      <c r="D6661" s="46">
        <v>220</v>
      </c>
      <c r="E6661" s="24">
        <v>29907.663636363635</v>
      </c>
      <c r="F6661" s="19">
        <f t="shared" si="309"/>
        <v>6579686</v>
      </c>
      <c r="G6661" s="119">
        <v>2145</v>
      </c>
      <c r="H6661" s="26">
        <v>1709.4279720279719</v>
      </c>
      <c r="I6661" s="115">
        <f t="shared" si="310"/>
        <v>3666722.9999999995</v>
      </c>
      <c r="J6661" s="117">
        <v>2021</v>
      </c>
      <c r="K6661" s="139">
        <f t="shared" si="311"/>
        <v>10246409</v>
      </c>
    </row>
    <row r="6662" spans="2:11">
      <c r="B6662" s="137" t="s">
        <v>8619</v>
      </c>
      <c r="C6662" s="43" t="s">
        <v>620</v>
      </c>
      <c r="D6662" s="46">
        <v>880</v>
      </c>
      <c r="E6662" s="24">
        <v>3451.3375000000001</v>
      </c>
      <c r="F6662" s="19">
        <f t="shared" si="309"/>
        <v>3037177</v>
      </c>
      <c r="G6662" s="119">
        <v>8580</v>
      </c>
      <c r="H6662" s="26">
        <v>393.69545454545454</v>
      </c>
      <c r="I6662" s="115">
        <f t="shared" si="310"/>
        <v>3377907</v>
      </c>
      <c r="J6662" s="117">
        <v>2021</v>
      </c>
      <c r="K6662" s="139">
        <f t="shared" si="311"/>
        <v>6415084</v>
      </c>
    </row>
    <row r="6663" spans="2:11">
      <c r="B6663" s="137" t="s">
        <v>8620</v>
      </c>
      <c r="C6663" s="43" t="s">
        <v>616</v>
      </c>
      <c r="D6663" s="46">
        <v>230</v>
      </c>
      <c r="E6663" s="24">
        <v>20161.273913043478</v>
      </c>
      <c r="F6663" s="19">
        <f t="shared" si="309"/>
        <v>4637093</v>
      </c>
      <c r="G6663" s="119">
        <v>4968</v>
      </c>
      <c r="H6663" s="26">
        <v>488.27516103059583</v>
      </c>
      <c r="I6663" s="115">
        <f t="shared" si="310"/>
        <v>2425751</v>
      </c>
      <c r="J6663" s="117">
        <v>2021</v>
      </c>
      <c r="K6663" s="139">
        <f t="shared" si="311"/>
        <v>7062844</v>
      </c>
    </row>
    <row r="6664" spans="2:11">
      <c r="B6664" s="137" t="s">
        <v>8621</v>
      </c>
      <c r="C6664" s="43" t="s">
        <v>616</v>
      </c>
      <c r="D6664" s="46">
        <v>100</v>
      </c>
      <c r="E6664" s="24">
        <v>9051.18</v>
      </c>
      <c r="F6664" s="19">
        <f t="shared" si="309"/>
        <v>905118</v>
      </c>
      <c r="G6664" s="119">
        <v>2160</v>
      </c>
      <c r="H6664" s="26">
        <v>582.67268518518517</v>
      </c>
      <c r="I6664" s="115">
        <f t="shared" si="310"/>
        <v>1258573</v>
      </c>
      <c r="J6664" s="117">
        <v>2021</v>
      </c>
      <c r="K6664" s="139">
        <f t="shared" si="311"/>
        <v>2163691</v>
      </c>
    </row>
    <row r="6665" spans="2:11">
      <c r="B6665" s="137" t="s">
        <v>8622</v>
      </c>
      <c r="C6665" s="43" t="s">
        <v>616</v>
      </c>
      <c r="D6665" s="46">
        <v>150</v>
      </c>
      <c r="E6665" s="24">
        <v>44735.94</v>
      </c>
      <c r="F6665" s="19">
        <f t="shared" si="309"/>
        <v>6710391</v>
      </c>
      <c r="G6665" s="119">
        <v>3240</v>
      </c>
      <c r="H6665" s="26">
        <v>1256.4882716049383</v>
      </c>
      <c r="I6665" s="115">
        <f t="shared" si="310"/>
        <v>4071022</v>
      </c>
      <c r="J6665" s="117">
        <v>2021</v>
      </c>
      <c r="K6665" s="139">
        <f t="shared" si="311"/>
        <v>10781413</v>
      </c>
    </row>
    <row r="6666" spans="2:11">
      <c r="B6666" s="137" t="s">
        <v>8623</v>
      </c>
      <c r="C6666" s="43" t="s">
        <v>616</v>
      </c>
      <c r="D6666" s="46">
        <v>270</v>
      </c>
      <c r="E6666" s="24">
        <v>27760.662962962964</v>
      </c>
      <c r="F6666" s="19">
        <f t="shared" si="309"/>
        <v>7495379</v>
      </c>
      <c r="G6666" s="119">
        <v>5832</v>
      </c>
      <c r="H6666" s="26">
        <v>1574.1997599451304</v>
      </c>
      <c r="I6666" s="115">
        <f t="shared" si="310"/>
        <v>9180733</v>
      </c>
      <c r="J6666" s="117">
        <v>2021</v>
      </c>
      <c r="K6666" s="139">
        <f t="shared" si="311"/>
        <v>16676112</v>
      </c>
    </row>
    <row r="6667" spans="2:11">
      <c r="B6667" s="137" t="s">
        <v>8624</v>
      </c>
      <c r="C6667" s="43" t="s">
        <v>629</v>
      </c>
      <c r="D6667" s="46">
        <v>50</v>
      </c>
      <c r="E6667" s="24">
        <v>10499.84</v>
      </c>
      <c r="F6667" s="19">
        <f t="shared" si="309"/>
        <v>524992</v>
      </c>
      <c r="G6667" s="119">
        <v>1080</v>
      </c>
      <c r="H6667" s="26">
        <v>5486.1629629629633</v>
      </c>
      <c r="I6667" s="115">
        <f t="shared" si="310"/>
        <v>5925056</v>
      </c>
      <c r="J6667" s="117">
        <v>2021</v>
      </c>
      <c r="K6667" s="139">
        <f t="shared" si="311"/>
        <v>6450048</v>
      </c>
    </row>
    <row r="6668" spans="2:11">
      <c r="B6668" s="137" t="s">
        <v>8625</v>
      </c>
      <c r="C6668" s="43" t="s">
        <v>629</v>
      </c>
      <c r="D6668" s="46">
        <v>200</v>
      </c>
      <c r="E6668" s="24">
        <v>8617.5300000000007</v>
      </c>
      <c r="F6668" s="19">
        <f t="shared" ref="F6668:F6731" si="312">IFERROR(D6668*E6668,0)</f>
        <v>1723506.0000000002</v>
      </c>
      <c r="G6668" s="119">
        <v>4320</v>
      </c>
      <c r="H6668" s="26">
        <v>1326.5615740740741</v>
      </c>
      <c r="I6668" s="115">
        <f t="shared" ref="I6668:I6731" si="313">IFERROR(G6668*H6668,"")</f>
        <v>5730746</v>
      </c>
      <c r="J6668" s="117">
        <v>2021</v>
      </c>
      <c r="K6668" s="139">
        <f t="shared" ref="K6668:K6731" si="314">IFERROR(ROUND((F6668+I6668),0),0)</f>
        <v>7454252</v>
      </c>
    </row>
    <row r="6669" spans="2:11">
      <c r="B6669" s="137" t="s">
        <v>8626</v>
      </c>
      <c r="C6669" s="43" t="s">
        <v>629</v>
      </c>
      <c r="D6669" s="46">
        <v>50</v>
      </c>
      <c r="E6669" s="24">
        <v>10499.84</v>
      </c>
      <c r="F6669" s="19">
        <f t="shared" si="312"/>
        <v>524992</v>
      </c>
      <c r="G6669" s="119">
        <v>1080</v>
      </c>
      <c r="H6669" s="26">
        <v>5486.1629629629633</v>
      </c>
      <c r="I6669" s="115">
        <f t="shared" si="313"/>
        <v>5925056</v>
      </c>
      <c r="J6669" s="117">
        <v>2021</v>
      </c>
      <c r="K6669" s="139">
        <f t="shared" si="314"/>
        <v>6450048</v>
      </c>
    </row>
    <row r="6670" spans="2:11">
      <c r="B6670" s="137" t="s">
        <v>8627</v>
      </c>
      <c r="C6670" s="43" t="s">
        <v>629</v>
      </c>
      <c r="D6670" s="46">
        <v>160</v>
      </c>
      <c r="E6670" s="24">
        <v>6577.09375</v>
      </c>
      <c r="F6670" s="19">
        <f t="shared" si="312"/>
        <v>1052335</v>
      </c>
      <c r="G6670" s="119">
        <v>3456</v>
      </c>
      <c r="H6670" s="26">
        <v>1343.201099537037</v>
      </c>
      <c r="I6670" s="115">
        <f t="shared" si="313"/>
        <v>4642103</v>
      </c>
      <c r="J6670" s="117">
        <v>2021</v>
      </c>
      <c r="K6670" s="139">
        <f t="shared" si="314"/>
        <v>5694438</v>
      </c>
    </row>
    <row r="6671" spans="2:11">
      <c r="B6671" s="137" t="s">
        <v>8628</v>
      </c>
      <c r="C6671" s="43" t="s">
        <v>629</v>
      </c>
      <c r="D6671" s="46">
        <v>160</v>
      </c>
      <c r="E6671" s="24">
        <v>5898.1374999999998</v>
      </c>
      <c r="F6671" s="19">
        <f t="shared" si="312"/>
        <v>943702</v>
      </c>
      <c r="G6671" s="119">
        <v>3456</v>
      </c>
      <c r="H6671" s="26">
        <v>1000.0379050925926</v>
      </c>
      <c r="I6671" s="115">
        <f t="shared" si="313"/>
        <v>3456131</v>
      </c>
      <c r="J6671" s="117">
        <v>2021</v>
      </c>
      <c r="K6671" s="139">
        <f t="shared" si="314"/>
        <v>4399833</v>
      </c>
    </row>
    <row r="6672" spans="2:11">
      <c r="B6672" s="137" t="s">
        <v>8629</v>
      </c>
      <c r="C6672" s="43" t="s">
        <v>629</v>
      </c>
      <c r="D6672" s="46">
        <v>290</v>
      </c>
      <c r="E6672" s="24">
        <v>22472.403448275862</v>
      </c>
      <c r="F6672" s="19">
        <f t="shared" si="312"/>
        <v>6516997</v>
      </c>
      <c r="G6672" s="119">
        <v>6264</v>
      </c>
      <c r="H6672" s="26">
        <v>552.25989782886336</v>
      </c>
      <c r="I6672" s="115">
        <f t="shared" si="313"/>
        <v>3459356</v>
      </c>
      <c r="J6672" s="117">
        <v>2021</v>
      </c>
      <c r="K6672" s="139">
        <f t="shared" si="314"/>
        <v>9976353</v>
      </c>
    </row>
    <row r="6673" spans="2:11">
      <c r="B6673" s="137" t="s">
        <v>8630</v>
      </c>
      <c r="C6673" s="43" t="s">
        <v>629</v>
      </c>
      <c r="D6673" s="46">
        <v>350</v>
      </c>
      <c r="E6673" s="24">
        <v>16479.368571428571</v>
      </c>
      <c r="F6673" s="19">
        <f t="shared" si="312"/>
        <v>5767779</v>
      </c>
      <c r="G6673" s="119">
        <v>7560</v>
      </c>
      <c r="H6673" s="26">
        <v>624.65621693121693</v>
      </c>
      <c r="I6673" s="115">
        <f t="shared" si="313"/>
        <v>4722401</v>
      </c>
      <c r="J6673" s="117">
        <v>2021</v>
      </c>
      <c r="K6673" s="139">
        <f t="shared" si="314"/>
        <v>10490180</v>
      </c>
    </row>
    <row r="6674" spans="2:11">
      <c r="B6674" s="137" t="s">
        <v>8631</v>
      </c>
      <c r="C6674" s="43" t="s">
        <v>627</v>
      </c>
      <c r="D6674" s="46">
        <v>180</v>
      </c>
      <c r="E6674" s="24">
        <v>24809.994444444445</v>
      </c>
      <c r="F6674" s="19">
        <f t="shared" si="312"/>
        <v>4465799</v>
      </c>
      <c r="G6674" s="119">
        <v>1755</v>
      </c>
      <c r="H6674" s="26">
        <v>767.34415954415954</v>
      </c>
      <c r="I6674" s="115">
        <f t="shared" si="313"/>
        <v>1346689</v>
      </c>
      <c r="J6674" s="117">
        <v>2021</v>
      </c>
      <c r="K6674" s="139">
        <f t="shared" si="314"/>
        <v>5812488</v>
      </c>
    </row>
    <row r="6675" spans="2:11">
      <c r="B6675" s="137" t="s">
        <v>8632</v>
      </c>
      <c r="C6675" s="43" t="s">
        <v>627</v>
      </c>
      <c r="D6675" s="46">
        <v>240</v>
      </c>
      <c r="E6675" s="24">
        <v>10231.729166666666</v>
      </c>
      <c r="F6675" s="19">
        <f t="shared" si="312"/>
        <v>2455615</v>
      </c>
      <c r="G6675" s="119">
        <v>2340</v>
      </c>
      <c r="H6675" s="26">
        <v>765.59401709401709</v>
      </c>
      <c r="I6675" s="115">
        <f t="shared" si="313"/>
        <v>1791490</v>
      </c>
      <c r="J6675" s="117">
        <v>2021</v>
      </c>
      <c r="K6675" s="139">
        <f t="shared" si="314"/>
        <v>4247105</v>
      </c>
    </row>
    <row r="6676" spans="2:11">
      <c r="B6676" s="137" t="s">
        <v>8633</v>
      </c>
      <c r="C6676" s="43" t="s">
        <v>627</v>
      </c>
      <c r="D6676" s="46">
        <v>180</v>
      </c>
      <c r="E6676" s="24">
        <v>24809.994444444445</v>
      </c>
      <c r="F6676" s="19">
        <f t="shared" si="312"/>
        <v>4465799</v>
      </c>
      <c r="G6676" s="119">
        <v>1755</v>
      </c>
      <c r="H6676" s="26">
        <v>767.34415954415954</v>
      </c>
      <c r="I6676" s="115">
        <f t="shared" si="313"/>
        <v>1346689</v>
      </c>
      <c r="J6676" s="117">
        <v>2021</v>
      </c>
      <c r="K6676" s="139">
        <f t="shared" si="314"/>
        <v>5812488</v>
      </c>
    </row>
    <row r="6677" spans="2:11">
      <c r="B6677" s="137" t="s">
        <v>8634</v>
      </c>
      <c r="C6677" s="43" t="s">
        <v>3512</v>
      </c>
      <c r="D6677" s="46">
        <v>80</v>
      </c>
      <c r="E6677" s="24">
        <v>16883.712500000001</v>
      </c>
      <c r="F6677" s="19">
        <f t="shared" si="312"/>
        <v>1350697</v>
      </c>
      <c r="G6677" s="119">
        <v>780</v>
      </c>
      <c r="H6677" s="26">
        <v>0</v>
      </c>
      <c r="I6677" s="115">
        <f t="shared" si="313"/>
        <v>0</v>
      </c>
      <c r="J6677" s="117">
        <v>2021</v>
      </c>
      <c r="K6677" s="139">
        <f t="shared" si="314"/>
        <v>1350697</v>
      </c>
    </row>
    <row r="6678" spans="2:11">
      <c r="B6678" s="137" t="s">
        <v>8635</v>
      </c>
      <c r="C6678" s="43" t="s">
        <v>626</v>
      </c>
      <c r="D6678" s="46">
        <v>170</v>
      </c>
      <c r="E6678" s="24">
        <v>8413.2588235294115</v>
      </c>
      <c r="F6678" s="19">
        <f t="shared" si="312"/>
        <v>1430254</v>
      </c>
      <c r="G6678" s="119">
        <v>1657.5</v>
      </c>
      <c r="H6678" s="26">
        <v>1452.0374057315234</v>
      </c>
      <c r="I6678" s="115">
        <f t="shared" si="313"/>
        <v>2406752</v>
      </c>
      <c r="J6678" s="117">
        <v>2021</v>
      </c>
      <c r="K6678" s="139">
        <f t="shared" si="314"/>
        <v>3837006</v>
      </c>
    </row>
    <row r="6679" spans="2:11">
      <c r="B6679" s="137" t="s">
        <v>8636</v>
      </c>
      <c r="C6679" s="43" t="s">
        <v>640</v>
      </c>
      <c r="D6679" s="46">
        <v>140</v>
      </c>
      <c r="E6679" s="24">
        <v>15933.214285714286</v>
      </c>
      <c r="F6679" s="19">
        <f t="shared" si="312"/>
        <v>2230650</v>
      </c>
      <c r="G6679" s="119">
        <v>1365</v>
      </c>
      <c r="H6679" s="26">
        <v>2644.559706959707</v>
      </c>
      <c r="I6679" s="115">
        <f t="shared" si="313"/>
        <v>3609824</v>
      </c>
      <c r="J6679" s="117">
        <v>2021</v>
      </c>
      <c r="K6679" s="139">
        <f t="shared" si="314"/>
        <v>5840474</v>
      </c>
    </row>
    <row r="6680" spans="2:11">
      <c r="B6680" s="137" t="s">
        <v>8637</v>
      </c>
      <c r="C6680" s="43" t="s">
        <v>3512</v>
      </c>
      <c r="D6680" s="46">
        <v>80</v>
      </c>
      <c r="E6680" s="24">
        <v>16883.712500000001</v>
      </c>
      <c r="F6680" s="19">
        <f t="shared" si="312"/>
        <v>1350697</v>
      </c>
      <c r="G6680" s="119">
        <v>780</v>
      </c>
      <c r="H6680" s="26">
        <v>0</v>
      </c>
      <c r="I6680" s="115">
        <f t="shared" si="313"/>
        <v>0</v>
      </c>
      <c r="J6680" s="117">
        <v>2021</v>
      </c>
      <c r="K6680" s="139">
        <f t="shared" si="314"/>
        <v>1350697</v>
      </c>
    </row>
    <row r="6681" spans="2:11">
      <c r="B6681" s="137" t="s">
        <v>8638</v>
      </c>
      <c r="C6681" s="43" t="s">
        <v>626</v>
      </c>
      <c r="D6681" s="46">
        <v>150</v>
      </c>
      <c r="E6681" s="24">
        <v>5612.4066666666668</v>
      </c>
      <c r="F6681" s="19">
        <f t="shared" si="312"/>
        <v>841861</v>
      </c>
      <c r="G6681" s="119">
        <v>1462.5</v>
      </c>
      <c r="H6681" s="26">
        <v>954.27282051282054</v>
      </c>
      <c r="I6681" s="115">
        <f t="shared" si="313"/>
        <v>1395624</v>
      </c>
      <c r="J6681" s="117">
        <v>2021</v>
      </c>
      <c r="K6681" s="139">
        <f t="shared" si="314"/>
        <v>2237485</v>
      </c>
    </row>
    <row r="6682" spans="2:11">
      <c r="B6682" s="137" t="s">
        <v>8639</v>
      </c>
      <c r="C6682" s="43" t="s">
        <v>626</v>
      </c>
      <c r="D6682" s="46">
        <v>170</v>
      </c>
      <c r="E6682" s="24">
        <v>8413.2588235294115</v>
      </c>
      <c r="F6682" s="19">
        <f t="shared" si="312"/>
        <v>1430254</v>
      </c>
      <c r="G6682" s="119">
        <v>1657.5</v>
      </c>
      <c r="H6682" s="26">
        <v>1452.0374057315234</v>
      </c>
      <c r="I6682" s="115">
        <f t="shared" si="313"/>
        <v>2406752</v>
      </c>
      <c r="J6682" s="117">
        <v>2021</v>
      </c>
      <c r="K6682" s="139">
        <f t="shared" si="314"/>
        <v>3837006</v>
      </c>
    </row>
    <row r="6683" spans="2:11">
      <c r="B6683" s="137" t="s">
        <v>8640</v>
      </c>
      <c r="C6683" s="43" t="s">
        <v>626</v>
      </c>
      <c r="D6683" s="46">
        <v>110</v>
      </c>
      <c r="E6683" s="24">
        <v>18115.790909090909</v>
      </c>
      <c r="F6683" s="19">
        <f t="shared" si="312"/>
        <v>1992737</v>
      </c>
      <c r="G6683" s="119">
        <v>1072.5</v>
      </c>
      <c r="H6683" s="26">
        <v>2127.5515151515151</v>
      </c>
      <c r="I6683" s="115">
        <f t="shared" si="313"/>
        <v>2281799</v>
      </c>
      <c r="J6683" s="117">
        <v>2021</v>
      </c>
      <c r="K6683" s="139">
        <f t="shared" si="314"/>
        <v>4274536</v>
      </c>
    </row>
    <row r="6684" spans="2:11">
      <c r="B6684" s="137" t="s">
        <v>8641</v>
      </c>
      <c r="C6684" s="43" t="s">
        <v>627</v>
      </c>
      <c r="D6684" s="46">
        <v>360</v>
      </c>
      <c r="E6684" s="24">
        <v>3240.2333333333331</v>
      </c>
      <c r="F6684" s="19">
        <f t="shared" si="312"/>
        <v>1166484</v>
      </c>
      <c r="G6684" s="119">
        <v>3510</v>
      </c>
      <c r="H6684" s="26">
        <v>628.92051282051284</v>
      </c>
      <c r="I6684" s="115">
        <f t="shared" si="313"/>
        <v>2207511</v>
      </c>
      <c r="J6684" s="117">
        <v>2021</v>
      </c>
      <c r="K6684" s="139">
        <f t="shared" si="314"/>
        <v>3373995</v>
      </c>
    </row>
    <row r="6685" spans="2:11">
      <c r="B6685" s="137" t="s">
        <v>8642</v>
      </c>
      <c r="C6685" s="43" t="s">
        <v>626</v>
      </c>
      <c r="D6685" s="46">
        <v>240</v>
      </c>
      <c r="E6685" s="24">
        <v>3654.7166666666667</v>
      </c>
      <c r="F6685" s="19">
        <f t="shared" si="312"/>
        <v>877132</v>
      </c>
      <c r="G6685" s="119">
        <v>2340</v>
      </c>
      <c r="H6685" s="26">
        <v>841.29316239316245</v>
      </c>
      <c r="I6685" s="115">
        <f t="shared" si="313"/>
        <v>1968626.0000000002</v>
      </c>
      <c r="J6685" s="117">
        <v>2021</v>
      </c>
      <c r="K6685" s="139">
        <f t="shared" si="314"/>
        <v>2845758</v>
      </c>
    </row>
    <row r="6686" spans="2:11">
      <c r="B6686" s="137" t="s">
        <v>8643</v>
      </c>
      <c r="C6686" s="43" t="s">
        <v>626</v>
      </c>
      <c r="D6686" s="46">
        <v>580</v>
      </c>
      <c r="E6686" s="24">
        <v>9070.6362068965518</v>
      </c>
      <c r="F6686" s="19">
        <f t="shared" si="312"/>
        <v>5260969</v>
      </c>
      <c r="G6686" s="119">
        <v>5655</v>
      </c>
      <c r="H6686" s="26">
        <v>705.20954907161808</v>
      </c>
      <c r="I6686" s="115">
        <f t="shared" si="313"/>
        <v>3987960.0000000005</v>
      </c>
      <c r="J6686" s="117">
        <v>2021</v>
      </c>
      <c r="K6686" s="139">
        <f t="shared" si="314"/>
        <v>9248929</v>
      </c>
    </row>
    <row r="6687" spans="2:11">
      <c r="B6687" s="137" t="s">
        <v>8644</v>
      </c>
      <c r="C6687" s="43" t="s">
        <v>2757</v>
      </c>
      <c r="D6687" s="46">
        <v>610</v>
      </c>
      <c r="E6687" s="24">
        <v>4288.5180327868857</v>
      </c>
      <c r="F6687" s="19">
        <f t="shared" si="312"/>
        <v>2615996.0000000005</v>
      </c>
      <c r="G6687" s="119">
        <v>5947.5</v>
      </c>
      <c r="H6687" s="26">
        <v>504.67322404371583</v>
      </c>
      <c r="I6687" s="115">
        <f t="shared" si="313"/>
        <v>3001544</v>
      </c>
      <c r="J6687" s="117">
        <v>2021</v>
      </c>
      <c r="K6687" s="139">
        <f t="shared" si="314"/>
        <v>5617540</v>
      </c>
    </row>
    <row r="6688" spans="2:11">
      <c r="B6688" s="137" t="s">
        <v>8645</v>
      </c>
      <c r="C6688" s="43" t="s">
        <v>629</v>
      </c>
      <c r="D6688" s="46">
        <v>140</v>
      </c>
      <c r="E6688" s="24">
        <v>10867.528571428571</v>
      </c>
      <c r="F6688" s="19">
        <f t="shared" si="312"/>
        <v>1521454</v>
      </c>
      <c r="G6688" s="119">
        <v>3024</v>
      </c>
      <c r="H6688" s="26">
        <v>1280.0462962962963</v>
      </c>
      <c r="I6688" s="115">
        <f t="shared" si="313"/>
        <v>3870860</v>
      </c>
      <c r="J6688" s="117">
        <v>2021</v>
      </c>
      <c r="K6688" s="139">
        <f t="shared" si="314"/>
        <v>5392314</v>
      </c>
    </row>
    <row r="6689" spans="2:11">
      <c r="B6689" s="137" t="s">
        <v>8646</v>
      </c>
      <c r="C6689" s="43" t="s">
        <v>629</v>
      </c>
      <c r="D6689" s="46">
        <v>320</v>
      </c>
      <c r="E6689" s="24">
        <v>10420.012500000001</v>
      </c>
      <c r="F6689" s="19">
        <f t="shared" si="312"/>
        <v>3334404</v>
      </c>
      <c r="G6689" s="119">
        <v>6912</v>
      </c>
      <c r="H6689" s="26">
        <v>703.50998263888891</v>
      </c>
      <c r="I6689" s="115">
        <f t="shared" si="313"/>
        <v>4862661</v>
      </c>
      <c r="J6689" s="117">
        <v>2021</v>
      </c>
      <c r="K6689" s="139">
        <f t="shared" si="314"/>
        <v>8197065</v>
      </c>
    </row>
    <row r="6690" spans="2:11">
      <c r="B6690" s="137" t="s">
        <v>8647</v>
      </c>
      <c r="C6690" s="43" t="s">
        <v>629</v>
      </c>
      <c r="D6690" s="46">
        <v>50</v>
      </c>
      <c r="E6690" s="24">
        <v>28494.76</v>
      </c>
      <c r="F6690" s="19">
        <f t="shared" si="312"/>
        <v>1424738</v>
      </c>
      <c r="G6690" s="119">
        <v>1080</v>
      </c>
      <c r="H6690" s="26">
        <v>3211.536111111111</v>
      </c>
      <c r="I6690" s="115">
        <f t="shared" si="313"/>
        <v>3468459</v>
      </c>
      <c r="J6690" s="117">
        <v>2021</v>
      </c>
      <c r="K6690" s="139">
        <f t="shared" si="314"/>
        <v>4893197</v>
      </c>
    </row>
    <row r="6691" spans="2:11">
      <c r="B6691" s="137" t="s">
        <v>8648</v>
      </c>
      <c r="C6691" s="43" t="s">
        <v>629</v>
      </c>
      <c r="D6691" s="46">
        <v>320</v>
      </c>
      <c r="E6691" s="24">
        <v>10420.012500000001</v>
      </c>
      <c r="F6691" s="19">
        <f t="shared" si="312"/>
        <v>3334404</v>
      </c>
      <c r="G6691" s="119">
        <v>6912</v>
      </c>
      <c r="H6691" s="26">
        <v>703.50998263888891</v>
      </c>
      <c r="I6691" s="115">
        <f t="shared" si="313"/>
        <v>4862661</v>
      </c>
      <c r="J6691" s="117">
        <v>2021</v>
      </c>
      <c r="K6691" s="139">
        <f t="shared" si="314"/>
        <v>8197065</v>
      </c>
    </row>
    <row r="6692" spans="2:11">
      <c r="B6692" s="137" t="s">
        <v>8649</v>
      </c>
      <c r="C6692" s="43" t="s">
        <v>616</v>
      </c>
      <c r="D6692" s="46">
        <v>210</v>
      </c>
      <c r="E6692" s="24">
        <v>18412.209523809524</v>
      </c>
      <c r="F6692" s="19">
        <f t="shared" si="312"/>
        <v>3866564</v>
      </c>
      <c r="G6692" s="119">
        <v>4536</v>
      </c>
      <c r="H6692" s="26">
        <v>963.82341269841265</v>
      </c>
      <c r="I6692" s="115">
        <f t="shared" si="313"/>
        <v>4371903</v>
      </c>
      <c r="J6692" s="117">
        <v>2021</v>
      </c>
      <c r="K6692" s="139">
        <f t="shared" si="314"/>
        <v>8238467</v>
      </c>
    </row>
    <row r="6693" spans="2:11">
      <c r="B6693" s="137" t="s">
        <v>8650</v>
      </c>
      <c r="C6693" s="43" t="s">
        <v>616</v>
      </c>
      <c r="D6693" s="46">
        <v>190</v>
      </c>
      <c r="E6693" s="24">
        <v>29387.668421052633</v>
      </c>
      <c r="F6693" s="19">
        <f t="shared" si="312"/>
        <v>5583657</v>
      </c>
      <c r="G6693" s="119">
        <v>6954</v>
      </c>
      <c r="H6693" s="26">
        <v>1752.8878343399483</v>
      </c>
      <c r="I6693" s="115">
        <f t="shared" si="313"/>
        <v>12189582</v>
      </c>
      <c r="J6693" s="117">
        <v>2021</v>
      </c>
      <c r="K6693" s="139">
        <f t="shared" si="314"/>
        <v>17773239</v>
      </c>
    </row>
    <row r="6694" spans="2:11">
      <c r="B6694" s="137" t="s">
        <v>8651</v>
      </c>
      <c r="C6694" s="43" t="s">
        <v>829</v>
      </c>
      <c r="D6694" s="46">
        <v>330</v>
      </c>
      <c r="E6694" s="24">
        <v>3979.9818181818182</v>
      </c>
      <c r="F6694" s="19">
        <f t="shared" si="312"/>
        <v>1313394</v>
      </c>
      <c r="G6694" s="119">
        <v>7128</v>
      </c>
      <c r="H6694" s="26">
        <v>315.94149831649833</v>
      </c>
      <c r="I6694" s="115">
        <f t="shared" si="313"/>
        <v>2252031</v>
      </c>
      <c r="J6694" s="117">
        <v>2021</v>
      </c>
      <c r="K6694" s="139">
        <f t="shared" si="314"/>
        <v>3565425</v>
      </c>
    </row>
    <row r="6695" spans="2:11">
      <c r="B6695" s="137" t="s">
        <v>8652</v>
      </c>
      <c r="C6695" s="43" t="s">
        <v>3512</v>
      </c>
      <c r="D6695" s="46">
        <v>190</v>
      </c>
      <c r="E6695" s="24">
        <v>15823.247368421053</v>
      </c>
      <c r="F6695" s="19">
        <f t="shared" si="312"/>
        <v>3006417</v>
      </c>
      <c r="G6695" s="119">
        <v>6954</v>
      </c>
      <c r="H6695" s="26">
        <v>0</v>
      </c>
      <c r="I6695" s="115">
        <f t="shared" si="313"/>
        <v>0</v>
      </c>
      <c r="J6695" s="117">
        <v>2021</v>
      </c>
      <c r="K6695" s="139">
        <f t="shared" si="314"/>
        <v>3006417</v>
      </c>
    </row>
    <row r="6696" spans="2:11">
      <c r="B6696" s="137" t="s">
        <v>4212</v>
      </c>
      <c r="C6696" s="43" t="s">
        <v>3512</v>
      </c>
      <c r="D6696" s="46">
        <v>1270</v>
      </c>
      <c r="E6696" s="24">
        <v>9810.1110236220466</v>
      </c>
      <c r="F6696" s="19">
        <f t="shared" si="312"/>
        <v>12458841</v>
      </c>
      <c r="G6696" s="119">
        <v>27432</v>
      </c>
      <c r="H6696" s="26">
        <v>662.7599154272383</v>
      </c>
      <c r="I6696" s="115">
        <f t="shared" si="313"/>
        <v>18180830</v>
      </c>
      <c r="J6696" s="117">
        <v>2021</v>
      </c>
      <c r="K6696" s="139">
        <f t="shared" si="314"/>
        <v>30639671</v>
      </c>
    </row>
    <row r="6697" spans="2:11">
      <c r="B6697" s="137" t="s">
        <v>8653</v>
      </c>
      <c r="C6697" s="43" t="s">
        <v>3512</v>
      </c>
      <c r="D6697" s="46">
        <v>90</v>
      </c>
      <c r="E6697" s="24">
        <v>15222.577777777778</v>
      </c>
      <c r="F6697" s="19">
        <f t="shared" si="312"/>
        <v>1370032</v>
      </c>
      <c r="G6697" s="119">
        <v>1629</v>
      </c>
      <c r="H6697" s="26">
        <v>0</v>
      </c>
      <c r="I6697" s="115">
        <f t="shared" si="313"/>
        <v>0</v>
      </c>
      <c r="J6697" s="117">
        <v>2021</v>
      </c>
      <c r="K6697" s="139">
        <f t="shared" si="314"/>
        <v>1370032</v>
      </c>
    </row>
    <row r="6698" spans="2:11">
      <c r="B6698" s="137" t="s">
        <v>8654</v>
      </c>
      <c r="C6698" s="43" t="s">
        <v>145</v>
      </c>
      <c r="D6698" s="46">
        <v>200</v>
      </c>
      <c r="E6698" s="24">
        <v>11076.834999999999</v>
      </c>
      <c r="F6698" s="19">
        <f t="shared" si="312"/>
        <v>2215367</v>
      </c>
      <c r="G6698" s="119">
        <v>1950</v>
      </c>
      <c r="H6698" s="26">
        <v>1214.7164102564102</v>
      </c>
      <c r="I6698" s="115">
        <f t="shared" si="313"/>
        <v>2368697</v>
      </c>
      <c r="J6698" s="117">
        <v>2021</v>
      </c>
      <c r="K6698" s="139">
        <f t="shared" si="314"/>
        <v>4584064</v>
      </c>
    </row>
    <row r="6699" spans="2:11">
      <c r="B6699" s="137" t="s">
        <v>8655</v>
      </c>
      <c r="C6699" s="43" t="s">
        <v>145</v>
      </c>
      <c r="D6699" s="46">
        <v>90</v>
      </c>
      <c r="E6699" s="24">
        <v>19166.133333333335</v>
      </c>
      <c r="F6699" s="19">
        <f t="shared" si="312"/>
        <v>1724952.0000000002</v>
      </c>
      <c r="G6699" s="119">
        <v>814.5</v>
      </c>
      <c r="H6699" s="26">
        <v>1568.8545119705341</v>
      </c>
      <c r="I6699" s="115">
        <f t="shared" si="313"/>
        <v>1277832</v>
      </c>
      <c r="J6699" s="117">
        <v>2021</v>
      </c>
      <c r="K6699" s="139">
        <f t="shared" si="314"/>
        <v>3002784</v>
      </c>
    </row>
    <row r="6700" spans="2:11">
      <c r="B6700" s="137" t="s">
        <v>8656</v>
      </c>
      <c r="C6700" s="43" t="s">
        <v>143</v>
      </c>
      <c r="D6700" s="46">
        <v>470</v>
      </c>
      <c r="E6700" s="24">
        <v>2422.7234042553191</v>
      </c>
      <c r="F6700" s="19">
        <f t="shared" si="312"/>
        <v>1138680</v>
      </c>
      <c r="G6700" s="119">
        <v>4253.5</v>
      </c>
      <c r="H6700" s="26">
        <v>1286.086752086517</v>
      </c>
      <c r="I6700" s="115">
        <f t="shared" si="313"/>
        <v>5470370</v>
      </c>
      <c r="J6700" s="117">
        <v>2021</v>
      </c>
      <c r="K6700" s="139">
        <f t="shared" si="314"/>
        <v>6609050</v>
      </c>
    </row>
    <row r="6701" spans="2:11">
      <c r="B6701" s="137" t="s">
        <v>8657</v>
      </c>
      <c r="C6701" s="43" t="s">
        <v>145</v>
      </c>
      <c r="D6701" s="46">
        <v>90</v>
      </c>
      <c r="E6701" s="24">
        <v>19166.133333333335</v>
      </c>
      <c r="F6701" s="19">
        <f t="shared" si="312"/>
        <v>1724952.0000000002</v>
      </c>
      <c r="G6701" s="119">
        <v>814.5</v>
      </c>
      <c r="H6701" s="26">
        <v>1568.8545119705341</v>
      </c>
      <c r="I6701" s="115">
        <f t="shared" si="313"/>
        <v>1277832</v>
      </c>
      <c r="J6701" s="117">
        <v>2021</v>
      </c>
      <c r="K6701" s="139">
        <f t="shared" si="314"/>
        <v>3002784</v>
      </c>
    </row>
    <row r="6702" spans="2:11">
      <c r="B6702" s="137" t="s">
        <v>4213</v>
      </c>
      <c r="C6702" s="43" t="s">
        <v>3512</v>
      </c>
      <c r="D6702" s="46">
        <v>280</v>
      </c>
      <c r="E6702" s="24">
        <v>8068.2642857142855</v>
      </c>
      <c r="F6702" s="19">
        <f t="shared" si="312"/>
        <v>2259114</v>
      </c>
      <c r="G6702" s="119">
        <v>2730</v>
      </c>
      <c r="H6702" s="26">
        <v>770.54285714285709</v>
      </c>
      <c r="I6702" s="115">
        <f t="shared" si="313"/>
        <v>2103582</v>
      </c>
      <c r="J6702" s="117">
        <v>2021</v>
      </c>
      <c r="K6702" s="139">
        <f t="shared" si="314"/>
        <v>4362696</v>
      </c>
    </row>
    <row r="6703" spans="2:11">
      <c r="B6703" s="137" t="s">
        <v>8658</v>
      </c>
      <c r="C6703" s="43" t="s">
        <v>145</v>
      </c>
      <c r="D6703" s="46">
        <v>380</v>
      </c>
      <c r="E6703" s="24">
        <v>22787.410526315791</v>
      </c>
      <c r="F6703" s="19">
        <f t="shared" si="312"/>
        <v>8659216</v>
      </c>
      <c r="G6703" s="119">
        <v>6878</v>
      </c>
      <c r="H6703" s="26">
        <v>481.19947659203257</v>
      </c>
      <c r="I6703" s="115">
        <f t="shared" si="313"/>
        <v>3309690</v>
      </c>
      <c r="J6703" s="117">
        <v>2021</v>
      </c>
      <c r="K6703" s="139">
        <f t="shared" si="314"/>
        <v>11968906</v>
      </c>
    </row>
    <row r="6704" spans="2:11">
      <c r="B6704" s="137" t="s">
        <v>8659</v>
      </c>
      <c r="C6704" s="43" t="s">
        <v>623</v>
      </c>
      <c r="D6704" s="46">
        <v>100</v>
      </c>
      <c r="E6704" s="24">
        <v>14338.91</v>
      </c>
      <c r="F6704" s="19">
        <f t="shared" si="312"/>
        <v>1433891</v>
      </c>
      <c r="G6704" s="119">
        <v>975</v>
      </c>
      <c r="H6704" s="26">
        <v>923.35589743589742</v>
      </c>
      <c r="I6704" s="115">
        <f t="shared" si="313"/>
        <v>900272</v>
      </c>
      <c r="J6704" s="117">
        <v>2021</v>
      </c>
      <c r="K6704" s="139">
        <f t="shared" si="314"/>
        <v>2334163</v>
      </c>
    </row>
    <row r="6705" spans="2:11">
      <c r="B6705" s="137" t="s">
        <v>8660</v>
      </c>
      <c r="C6705" s="43" t="s">
        <v>145</v>
      </c>
      <c r="D6705" s="46">
        <v>200</v>
      </c>
      <c r="E6705" s="24">
        <v>12845.68</v>
      </c>
      <c r="F6705" s="19">
        <f t="shared" si="312"/>
        <v>2569136</v>
      </c>
      <c r="G6705" s="119">
        <v>1950</v>
      </c>
      <c r="H6705" s="26">
        <v>1221.2353846153846</v>
      </c>
      <c r="I6705" s="115">
        <f t="shared" si="313"/>
        <v>2381409</v>
      </c>
      <c r="J6705" s="117">
        <v>2021</v>
      </c>
      <c r="K6705" s="139">
        <f t="shared" si="314"/>
        <v>4950545</v>
      </c>
    </row>
    <row r="6706" spans="2:11">
      <c r="B6706" s="137" t="s">
        <v>8661</v>
      </c>
      <c r="C6706" s="43" t="s">
        <v>623</v>
      </c>
      <c r="D6706" s="46">
        <v>320</v>
      </c>
      <c r="E6706" s="24">
        <v>14075.9</v>
      </c>
      <c r="F6706" s="19">
        <f t="shared" si="312"/>
        <v>4504288</v>
      </c>
      <c r="G6706" s="119">
        <v>3120</v>
      </c>
      <c r="H6706" s="26">
        <v>709.31666666666672</v>
      </c>
      <c r="I6706" s="115">
        <f t="shared" si="313"/>
        <v>2213068</v>
      </c>
      <c r="J6706" s="117">
        <v>2021</v>
      </c>
      <c r="K6706" s="139">
        <f t="shared" si="314"/>
        <v>6717356</v>
      </c>
    </row>
    <row r="6707" spans="2:11">
      <c r="B6707" s="137" t="s">
        <v>8662</v>
      </c>
      <c r="C6707" s="43" t="s">
        <v>145</v>
      </c>
      <c r="D6707" s="46">
        <v>140</v>
      </c>
      <c r="E6707" s="24">
        <v>16019.035714285714</v>
      </c>
      <c r="F6707" s="19">
        <f t="shared" si="312"/>
        <v>2242665</v>
      </c>
      <c r="G6707" s="119">
        <v>1365</v>
      </c>
      <c r="H6707" s="26">
        <v>1082.985347985348</v>
      </c>
      <c r="I6707" s="115">
        <f t="shared" si="313"/>
        <v>1478275</v>
      </c>
      <c r="J6707" s="117">
        <v>2021</v>
      </c>
      <c r="K6707" s="139">
        <f t="shared" si="314"/>
        <v>3720940</v>
      </c>
    </row>
    <row r="6708" spans="2:11">
      <c r="B6708" s="137" t="s">
        <v>8663</v>
      </c>
      <c r="C6708" s="43" t="s">
        <v>624</v>
      </c>
      <c r="D6708" s="46">
        <v>200</v>
      </c>
      <c r="E6708" s="24">
        <v>1517.4349999999999</v>
      </c>
      <c r="F6708" s="19">
        <f t="shared" si="312"/>
        <v>303487</v>
      </c>
      <c r="G6708" s="119">
        <v>1950</v>
      </c>
      <c r="H6708" s="26">
        <v>978.65538461538461</v>
      </c>
      <c r="I6708" s="115">
        <f t="shared" si="313"/>
        <v>1908378</v>
      </c>
      <c r="J6708" s="117">
        <v>2021</v>
      </c>
      <c r="K6708" s="139">
        <f t="shared" si="314"/>
        <v>2211865</v>
      </c>
    </row>
    <row r="6709" spans="2:11">
      <c r="B6709" s="137" t="s">
        <v>8664</v>
      </c>
      <c r="C6709" s="43" t="s">
        <v>640</v>
      </c>
      <c r="D6709" s="46">
        <v>400</v>
      </c>
      <c r="E6709" s="24">
        <v>2881.5925000000002</v>
      </c>
      <c r="F6709" s="19">
        <f t="shared" si="312"/>
        <v>1152637</v>
      </c>
      <c r="G6709" s="119">
        <v>3900</v>
      </c>
      <c r="H6709" s="26">
        <v>782.52871794871794</v>
      </c>
      <c r="I6709" s="115">
        <f t="shared" si="313"/>
        <v>3051862</v>
      </c>
      <c r="J6709" s="117">
        <v>2021</v>
      </c>
      <c r="K6709" s="139">
        <f t="shared" si="314"/>
        <v>4204499</v>
      </c>
    </row>
    <row r="6710" spans="2:11">
      <c r="B6710" s="137" t="s">
        <v>8665</v>
      </c>
      <c r="C6710" s="43" t="s">
        <v>640</v>
      </c>
      <c r="D6710" s="46">
        <v>260</v>
      </c>
      <c r="E6710" s="24">
        <v>7273.9961538461539</v>
      </c>
      <c r="F6710" s="19">
        <f t="shared" si="312"/>
        <v>1891239</v>
      </c>
      <c r="G6710" s="119">
        <v>2535</v>
      </c>
      <c r="H6710" s="26">
        <v>1037.3175542406311</v>
      </c>
      <c r="I6710" s="115">
        <f t="shared" si="313"/>
        <v>2629600</v>
      </c>
      <c r="J6710" s="117">
        <v>2021</v>
      </c>
      <c r="K6710" s="139">
        <f t="shared" si="314"/>
        <v>4520839</v>
      </c>
    </row>
    <row r="6711" spans="2:11">
      <c r="B6711" s="137" t="s">
        <v>8666</v>
      </c>
      <c r="C6711" s="43" t="s">
        <v>640</v>
      </c>
      <c r="D6711" s="46">
        <v>400</v>
      </c>
      <c r="E6711" s="24">
        <v>2881.5925000000002</v>
      </c>
      <c r="F6711" s="19">
        <f t="shared" si="312"/>
        <v>1152637</v>
      </c>
      <c r="G6711" s="119">
        <v>3900</v>
      </c>
      <c r="H6711" s="26">
        <v>782.52871794871794</v>
      </c>
      <c r="I6711" s="115">
        <f t="shared" si="313"/>
        <v>3051862</v>
      </c>
      <c r="J6711" s="117">
        <v>2021</v>
      </c>
      <c r="K6711" s="139">
        <f t="shared" si="314"/>
        <v>4204499</v>
      </c>
    </row>
    <row r="6712" spans="2:11">
      <c r="B6712" s="137" t="s">
        <v>8667</v>
      </c>
      <c r="C6712" s="43" t="s">
        <v>623</v>
      </c>
      <c r="D6712" s="46">
        <v>500</v>
      </c>
      <c r="E6712" s="24">
        <v>12745.79</v>
      </c>
      <c r="F6712" s="19">
        <f t="shared" si="312"/>
        <v>6372895</v>
      </c>
      <c r="G6712" s="119">
        <v>4875</v>
      </c>
      <c r="H6712" s="26">
        <v>1684.2365128205129</v>
      </c>
      <c r="I6712" s="115">
        <f t="shared" si="313"/>
        <v>8210653</v>
      </c>
      <c r="J6712" s="117">
        <v>2021</v>
      </c>
      <c r="K6712" s="139">
        <f t="shared" si="314"/>
        <v>14583548</v>
      </c>
    </row>
    <row r="6713" spans="2:11">
      <c r="B6713" s="137" t="s">
        <v>8668</v>
      </c>
      <c r="C6713" s="43" t="s">
        <v>2682</v>
      </c>
      <c r="D6713" s="46">
        <v>140</v>
      </c>
      <c r="E6713" s="24">
        <v>5874.4857142857145</v>
      </c>
      <c r="F6713" s="19">
        <f t="shared" si="312"/>
        <v>822428</v>
      </c>
      <c r="G6713" s="119">
        <v>1365</v>
      </c>
      <c r="H6713" s="26">
        <v>2527.5780219780218</v>
      </c>
      <c r="I6713" s="115">
        <f t="shared" si="313"/>
        <v>3450143.9999999995</v>
      </c>
      <c r="J6713" s="117">
        <v>2021</v>
      </c>
      <c r="K6713" s="139">
        <f t="shared" si="314"/>
        <v>4272572</v>
      </c>
    </row>
    <row r="6714" spans="2:11">
      <c r="B6714" s="137" t="s">
        <v>8669</v>
      </c>
      <c r="C6714" s="43" t="s">
        <v>2682</v>
      </c>
      <c r="D6714" s="46">
        <v>110</v>
      </c>
      <c r="E6714" s="24">
        <v>6129.181818181818</v>
      </c>
      <c r="F6714" s="19">
        <f t="shared" si="312"/>
        <v>674210</v>
      </c>
      <c r="G6714" s="119">
        <v>2145</v>
      </c>
      <c r="H6714" s="26">
        <v>1438.9048951048951</v>
      </c>
      <c r="I6714" s="115">
        <f t="shared" si="313"/>
        <v>3086451</v>
      </c>
      <c r="J6714" s="117">
        <v>2021</v>
      </c>
      <c r="K6714" s="139">
        <f t="shared" si="314"/>
        <v>3760661</v>
      </c>
    </row>
    <row r="6715" spans="2:11">
      <c r="B6715" s="137" t="s">
        <v>4214</v>
      </c>
      <c r="C6715" s="43" t="s">
        <v>3512</v>
      </c>
      <c r="D6715" s="46">
        <v>490</v>
      </c>
      <c r="E6715" s="24">
        <v>8068.2632653061228</v>
      </c>
      <c r="F6715" s="19">
        <f t="shared" si="312"/>
        <v>3953449</v>
      </c>
      <c r="G6715" s="119">
        <v>4778</v>
      </c>
      <c r="H6715" s="26">
        <v>770.46232733361239</v>
      </c>
      <c r="I6715" s="115">
        <f t="shared" si="313"/>
        <v>3681269</v>
      </c>
      <c r="J6715" s="117">
        <v>2021</v>
      </c>
      <c r="K6715" s="139">
        <f t="shared" si="314"/>
        <v>7634718</v>
      </c>
    </row>
    <row r="6716" spans="2:11">
      <c r="B6716" s="137" t="s">
        <v>4215</v>
      </c>
      <c r="C6716" s="43" t="s">
        <v>3512</v>
      </c>
      <c r="D6716" s="46">
        <v>280</v>
      </c>
      <c r="E6716" s="24">
        <v>8068.2642857142855</v>
      </c>
      <c r="F6716" s="19">
        <f t="shared" si="312"/>
        <v>2259114</v>
      </c>
      <c r="G6716" s="119">
        <v>2730</v>
      </c>
      <c r="H6716" s="26">
        <v>770.54285714285709</v>
      </c>
      <c r="I6716" s="115">
        <f t="shared" si="313"/>
        <v>2103582</v>
      </c>
      <c r="J6716" s="117">
        <v>2021</v>
      </c>
      <c r="K6716" s="139">
        <f t="shared" si="314"/>
        <v>4362696</v>
      </c>
    </row>
    <row r="6717" spans="2:11">
      <c r="B6717" s="137" t="s">
        <v>4216</v>
      </c>
      <c r="C6717" s="43" t="s">
        <v>3512</v>
      </c>
      <c r="D6717" s="46">
        <v>200</v>
      </c>
      <c r="E6717" s="24">
        <v>8068.26</v>
      </c>
      <c r="F6717" s="19">
        <f t="shared" si="312"/>
        <v>1613652</v>
      </c>
      <c r="G6717" s="119">
        <v>1950</v>
      </c>
      <c r="H6717" s="26">
        <v>770.54307692307691</v>
      </c>
      <c r="I6717" s="115">
        <f t="shared" si="313"/>
        <v>1502559</v>
      </c>
      <c r="J6717" s="117">
        <v>2021</v>
      </c>
      <c r="K6717" s="139">
        <f t="shared" si="314"/>
        <v>3116211</v>
      </c>
    </row>
    <row r="6718" spans="2:11">
      <c r="B6718" s="137" t="s">
        <v>4217</v>
      </c>
      <c r="C6718" s="43" t="s">
        <v>3512</v>
      </c>
      <c r="D6718" s="46">
        <v>530</v>
      </c>
      <c r="E6718" s="24">
        <v>8068.2622641509433</v>
      </c>
      <c r="F6718" s="19">
        <f t="shared" si="312"/>
        <v>4276179</v>
      </c>
      <c r="G6718" s="119">
        <v>5168</v>
      </c>
      <c r="H6718" s="26">
        <v>770.46845975232202</v>
      </c>
      <c r="I6718" s="115">
        <f t="shared" si="313"/>
        <v>3981781</v>
      </c>
      <c r="J6718" s="117">
        <v>2021</v>
      </c>
      <c r="K6718" s="139">
        <f t="shared" si="314"/>
        <v>8257960</v>
      </c>
    </row>
    <row r="6719" spans="2:11">
      <c r="B6719" s="137" t="s">
        <v>4218</v>
      </c>
      <c r="C6719" s="43" t="s">
        <v>3512</v>
      </c>
      <c r="D6719" s="46">
        <v>280</v>
      </c>
      <c r="E6719" s="24">
        <v>8068.2642857142855</v>
      </c>
      <c r="F6719" s="19">
        <f t="shared" si="312"/>
        <v>2259114</v>
      </c>
      <c r="G6719" s="119">
        <v>2730</v>
      </c>
      <c r="H6719" s="26">
        <v>770.54285714285709</v>
      </c>
      <c r="I6719" s="115">
        <f t="shared" si="313"/>
        <v>2103582</v>
      </c>
      <c r="J6719" s="117">
        <v>2021</v>
      </c>
      <c r="K6719" s="139">
        <f t="shared" si="314"/>
        <v>4362696</v>
      </c>
    </row>
    <row r="6720" spans="2:11">
      <c r="B6720" s="137" t="s">
        <v>8670</v>
      </c>
      <c r="C6720" s="43" t="s">
        <v>146</v>
      </c>
      <c r="D6720" s="46">
        <v>380</v>
      </c>
      <c r="E6720" s="24">
        <v>11180.88947368421</v>
      </c>
      <c r="F6720" s="19">
        <f t="shared" si="312"/>
        <v>4248738</v>
      </c>
      <c r="G6720" s="119">
        <v>7410</v>
      </c>
      <c r="H6720" s="26">
        <v>387.16032388663967</v>
      </c>
      <c r="I6720" s="115">
        <f t="shared" si="313"/>
        <v>2868858</v>
      </c>
      <c r="J6720" s="117">
        <v>2021</v>
      </c>
      <c r="K6720" s="139">
        <f t="shared" si="314"/>
        <v>7117596</v>
      </c>
    </row>
    <row r="6721" spans="2:11">
      <c r="B6721" s="137" t="s">
        <v>8671</v>
      </c>
      <c r="C6721" s="43" t="s">
        <v>146</v>
      </c>
      <c r="D6721" s="46">
        <v>80</v>
      </c>
      <c r="E6721" s="24">
        <v>5234.6000000000004</v>
      </c>
      <c r="F6721" s="19">
        <f t="shared" si="312"/>
        <v>418768</v>
      </c>
      <c r="G6721" s="119">
        <v>780</v>
      </c>
      <c r="H6721" s="26">
        <v>1327.9923076923078</v>
      </c>
      <c r="I6721" s="115">
        <f t="shared" si="313"/>
        <v>1035834.0000000001</v>
      </c>
      <c r="J6721" s="117">
        <v>2021</v>
      </c>
      <c r="K6721" s="139">
        <f t="shared" si="314"/>
        <v>1454602</v>
      </c>
    </row>
    <row r="6722" spans="2:11">
      <c r="B6722" s="137" t="s">
        <v>8672</v>
      </c>
      <c r="C6722" s="43" t="s">
        <v>146</v>
      </c>
      <c r="D6722" s="46">
        <v>80</v>
      </c>
      <c r="E6722" s="24">
        <v>5234.6000000000004</v>
      </c>
      <c r="F6722" s="19">
        <f t="shared" si="312"/>
        <v>418768</v>
      </c>
      <c r="G6722" s="119">
        <v>1560</v>
      </c>
      <c r="H6722" s="26">
        <v>663.9961538461539</v>
      </c>
      <c r="I6722" s="115">
        <f t="shared" si="313"/>
        <v>1035834.0000000001</v>
      </c>
      <c r="J6722" s="117">
        <v>2021</v>
      </c>
      <c r="K6722" s="139">
        <f t="shared" si="314"/>
        <v>1454602</v>
      </c>
    </row>
    <row r="6723" spans="2:11">
      <c r="B6723" s="137" t="s">
        <v>8673</v>
      </c>
      <c r="C6723" s="43" t="s">
        <v>2758</v>
      </c>
      <c r="D6723" s="46">
        <v>140</v>
      </c>
      <c r="E6723" s="24">
        <v>7140.6714285714288</v>
      </c>
      <c r="F6723" s="19">
        <f t="shared" si="312"/>
        <v>999694</v>
      </c>
      <c r="G6723" s="119">
        <v>3346</v>
      </c>
      <c r="H6723" s="26">
        <v>364.29527794381352</v>
      </c>
      <c r="I6723" s="115">
        <f t="shared" si="313"/>
        <v>1218932</v>
      </c>
      <c r="J6723" s="117">
        <v>2021</v>
      </c>
      <c r="K6723" s="139">
        <f t="shared" si="314"/>
        <v>2218626</v>
      </c>
    </row>
    <row r="6724" spans="2:11">
      <c r="B6724" s="137" t="s">
        <v>8674</v>
      </c>
      <c r="C6724" s="43" t="s">
        <v>143</v>
      </c>
      <c r="D6724" s="46">
        <v>850</v>
      </c>
      <c r="E6724" s="24">
        <v>7056.42</v>
      </c>
      <c r="F6724" s="19">
        <f t="shared" si="312"/>
        <v>5997957</v>
      </c>
      <c r="G6724" s="119">
        <v>15385</v>
      </c>
      <c r="H6724" s="26">
        <v>519.51056223594412</v>
      </c>
      <c r="I6724" s="115">
        <f t="shared" si="313"/>
        <v>7992670</v>
      </c>
      <c r="J6724" s="117">
        <v>2021</v>
      </c>
      <c r="K6724" s="139">
        <f t="shared" si="314"/>
        <v>13990627</v>
      </c>
    </row>
    <row r="6725" spans="2:11">
      <c r="B6725" s="137" t="s">
        <v>8675</v>
      </c>
      <c r="C6725" s="43" t="s">
        <v>3512</v>
      </c>
      <c r="D6725" s="46">
        <v>80</v>
      </c>
      <c r="E6725" s="24">
        <v>13285.275</v>
      </c>
      <c r="F6725" s="19">
        <f t="shared" si="312"/>
        <v>1062822</v>
      </c>
      <c r="G6725" s="119">
        <v>780</v>
      </c>
      <c r="H6725" s="26">
        <v>0</v>
      </c>
      <c r="I6725" s="115">
        <f t="shared" si="313"/>
        <v>0</v>
      </c>
      <c r="J6725" s="117">
        <v>2021</v>
      </c>
      <c r="K6725" s="139">
        <f t="shared" si="314"/>
        <v>1062822</v>
      </c>
    </row>
    <row r="6726" spans="2:11">
      <c r="B6726" s="137" t="s">
        <v>8676</v>
      </c>
      <c r="C6726" s="43" t="s">
        <v>143</v>
      </c>
      <c r="D6726" s="46">
        <v>90</v>
      </c>
      <c r="E6726" s="24">
        <v>6655.7777777777774</v>
      </c>
      <c r="F6726" s="19">
        <f t="shared" si="312"/>
        <v>599020</v>
      </c>
      <c r="G6726" s="119">
        <v>1629</v>
      </c>
      <c r="H6726" s="26">
        <v>1100.3775322283609</v>
      </c>
      <c r="I6726" s="115">
        <f t="shared" si="313"/>
        <v>1792515</v>
      </c>
      <c r="J6726" s="117">
        <v>2021</v>
      </c>
      <c r="K6726" s="139">
        <f t="shared" si="314"/>
        <v>2391535</v>
      </c>
    </row>
    <row r="6727" spans="2:11">
      <c r="B6727" s="137" t="s">
        <v>8677</v>
      </c>
      <c r="C6727" s="43" t="s">
        <v>2682</v>
      </c>
      <c r="D6727" s="46">
        <v>110</v>
      </c>
      <c r="E6727" s="24">
        <v>6129.181818181818</v>
      </c>
      <c r="F6727" s="19">
        <f t="shared" si="312"/>
        <v>674210</v>
      </c>
      <c r="G6727" s="119">
        <v>2145</v>
      </c>
      <c r="H6727" s="26">
        <v>1438.9048951048951</v>
      </c>
      <c r="I6727" s="115">
        <f t="shared" si="313"/>
        <v>3086451</v>
      </c>
      <c r="J6727" s="117">
        <v>2021</v>
      </c>
      <c r="K6727" s="139">
        <f t="shared" si="314"/>
        <v>3760661</v>
      </c>
    </row>
    <row r="6728" spans="2:11">
      <c r="B6728" s="137" t="s">
        <v>8678</v>
      </c>
      <c r="C6728" s="43" t="s">
        <v>145</v>
      </c>
      <c r="D6728" s="46">
        <v>380</v>
      </c>
      <c r="E6728" s="24">
        <v>22787.410526315791</v>
      </c>
      <c r="F6728" s="19">
        <f t="shared" si="312"/>
        <v>8659216</v>
      </c>
      <c r="G6728" s="119">
        <v>6878</v>
      </c>
      <c r="H6728" s="26">
        <v>481.19947659203257</v>
      </c>
      <c r="I6728" s="115">
        <f t="shared" si="313"/>
        <v>3309690</v>
      </c>
      <c r="J6728" s="117">
        <v>2021</v>
      </c>
      <c r="K6728" s="139">
        <f t="shared" si="314"/>
        <v>11968906</v>
      </c>
    </row>
    <row r="6729" spans="2:11">
      <c r="B6729" s="137" t="s">
        <v>8679</v>
      </c>
      <c r="C6729" s="43" t="s">
        <v>878</v>
      </c>
      <c r="D6729" s="46">
        <v>80</v>
      </c>
      <c r="E6729" s="24">
        <v>17983.887500000001</v>
      </c>
      <c r="F6729" s="19">
        <f t="shared" si="312"/>
        <v>1438711</v>
      </c>
      <c r="G6729" s="119">
        <v>1448</v>
      </c>
      <c r="H6729" s="26">
        <v>3398.8777624309391</v>
      </c>
      <c r="I6729" s="115">
        <f t="shared" si="313"/>
        <v>4921575</v>
      </c>
      <c r="J6729" s="117">
        <v>2021</v>
      </c>
      <c r="K6729" s="139">
        <f t="shared" si="314"/>
        <v>6360286</v>
      </c>
    </row>
    <row r="6730" spans="2:11">
      <c r="B6730" s="137" t="s">
        <v>8680</v>
      </c>
      <c r="C6730" s="43" t="s">
        <v>878</v>
      </c>
      <c r="D6730" s="46">
        <v>80</v>
      </c>
      <c r="E6730" s="24">
        <v>17983.887500000001</v>
      </c>
      <c r="F6730" s="19">
        <f t="shared" si="312"/>
        <v>1438711</v>
      </c>
      <c r="G6730" s="119">
        <v>1448</v>
      </c>
      <c r="H6730" s="26">
        <v>3398.8777624309391</v>
      </c>
      <c r="I6730" s="115">
        <f t="shared" si="313"/>
        <v>4921575</v>
      </c>
      <c r="J6730" s="117">
        <v>2021</v>
      </c>
      <c r="K6730" s="139">
        <f t="shared" si="314"/>
        <v>6360286</v>
      </c>
    </row>
    <row r="6731" spans="2:11">
      <c r="B6731" s="137" t="s">
        <v>8681</v>
      </c>
      <c r="C6731" s="43" t="s">
        <v>878</v>
      </c>
      <c r="D6731" s="46">
        <v>910</v>
      </c>
      <c r="E6731" s="24">
        <v>902.18571428571431</v>
      </c>
      <c r="F6731" s="19">
        <f t="shared" si="312"/>
        <v>820989</v>
      </c>
      <c r="G6731" s="119">
        <v>8235.5</v>
      </c>
      <c r="H6731" s="26">
        <v>744.06314127861094</v>
      </c>
      <c r="I6731" s="115">
        <f t="shared" si="313"/>
        <v>6127732</v>
      </c>
      <c r="J6731" s="117">
        <v>2021</v>
      </c>
      <c r="K6731" s="139">
        <f t="shared" si="314"/>
        <v>6948721</v>
      </c>
    </row>
    <row r="6732" spans="2:11">
      <c r="B6732" s="137" t="s">
        <v>8682</v>
      </c>
      <c r="C6732" s="43" t="s">
        <v>878</v>
      </c>
      <c r="D6732" s="46">
        <v>270</v>
      </c>
      <c r="E6732" s="24">
        <v>1633.9851851851852</v>
      </c>
      <c r="F6732" s="19">
        <f t="shared" ref="F6732:F6795" si="315">IFERROR(D6732*E6732,0)</f>
        <v>441176</v>
      </c>
      <c r="G6732" s="119">
        <v>5832</v>
      </c>
      <c r="H6732" s="26">
        <v>646.20216049382714</v>
      </c>
      <c r="I6732" s="115">
        <f t="shared" ref="I6732:I6795" si="316">IFERROR(G6732*H6732,"")</f>
        <v>3768651</v>
      </c>
      <c r="J6732" s="117">
        <v>2021</v>
      </c>
      <c r="K6732" s="139">
        <f t="shared" ref="K6732:K6795" si="317">IFERROR(ROUND((F6732+I6732),0),0)</f>
        <v>4209827</v>
      </c>
    </row>
    <row r="6733" spans="2:11">
      <c r="B6733" s="137" t="s">
        <v>8683</v>
      </c>
      <c r="C6733" s="43" t="s">
        <v>878</v>
      </c>
      <c r="D6733" s="46">
        <v>910</v>
      </c>
      <c r="E6733" s="24">
        <v>902.18571428571431</v>
      </c>
      <c r="F6733" s="19">
        <f t="shared" si="315"/>
        <v>820989</v>
      </c>
      <c r="G6733" s="119">
        <v>16471</v>
      </c>
      <c r="H6733" s="26">
        <v>372.03157063930547</v>
      </c>
      <c r="I6733" s="115">
        <f t="shared" si="316"/>
        <v>6127732</v>
      </c>
      <c r="J6733" s="117">
        <v>2021</v>
      </c>
      <c r="K6733" s="139">
        <f t="shared" si="317"/>
        <v>6948721</v>
      </c>
    </row>
    <row r="6734" spans="2:11">
      <c r="B6734" s="137" t="s">
        <v>8684</v>
      </c>
      <c r="C6734" s="43" t="s">
        <v>2421</v>
      </c>
      <c r="D6734" s="46">
        <v>130</v>
      </c>
      <c r="E6734" s="24">
        <v>4178.6615384615388</v>
      </c>
      <c r="F6734" s="19">
        <f t="shared" si="315"/>
        <v>543226</v>
      </c>
      <c r="G6734" s="119">
        <v>1267.5</v>
      </c>
      <c r="H6734" s="26">
        <v>925.7538461538461</v>
      </c>
      <c r="I6734" s="115">
        <f t="shared" si="316"/>
        <v>1173393</v>
      </c>
      <c r="J6734" s="117">
        <v>2021</v>
      </c>
      <c r="K6734" s="139">
        <f t="shared" si="317"/>
        <v>1716619</v>
      </c>
    </row>
    <row r="6735" spans="2:11">
      <c r="B6735" s="137" t="s">
        <v>8685</v>
      </c>
      <c r="C6735" s="43" t="s">
        <v>2541</v>
      </c>
      <c r="D6735" s="46">
        <v>300</v>
      </c>
      <c r="E6735" s="24">
        <v>5684.0466666666671</v>
      </c>
      <c r="F6735" s="19">
        <f t="shared" si="315"/>
        <v>1705214.0000000002</v>
      </c>
      <c r="G6735" s="119">
        <v>2925</v>
      </c>
      <c r="H6735" s="26">
        <v>1339.3203418803419</v>
      </c>
      <c r="I6735" s="115">
        <f t="shared" si="316"/>
        <v>3917512</v>
      </c>
      <c r="J6735" s="117">
        <v>2021</v>
      </c>
      <c r="K6735" s="139">
        <f t="shared" si="317"/>
        <v>5622726</v>
      </c>
    </row>
    <row r="6736" spans="2:11">
      <c r="B6736" s="137" t="s">
        <v>8686</v>
      </c>
      <c r="C6736" s="43" t="s">
        <v>2169</v>
      </c>
      <c r="D6736" s="46">
        <v>200</v>
      </c>
      <c r="E6736" s="24">
        <v>7408.82</v>
      </c>
      <c r="F6736" s="19">
        <f t="shared" si="315"/>
        <v>1481764</v>
      </c>
      <c r="G6736" s="119">
        <v>1950</v>
      </c>
      <c r="H6736" s="26">
        <v>1386.2523076923078</v>
      </c>
      <c r="I6736" s="115">
        <f t="shared" si="316"/>
        <v>2703192</v>
      </c>
      <c r="J6736" s="117">
        <v>2021</v>
      </c>
      <c r="K6736" s="139">
        <f t="shared" si="317"/>
        <v>4184956</v>
      </c>
    </row>
    <row r="6737" spans="2:11">
      <c r="B6737" s="137" t="s">
        <v>8687</v>
      </c>
      <c r="C6737" s="43" t="s">
        <v>2169</v>
      </c>
      <c r="D6737" s="46">
        <v>270</v>
      </c>
      <c r="E6737" s="24">
        <v>8351.1444444444442</v>
      </c>
      <c r="F6737" s="19">
        <f t="shared" si="315"/>
        <v>2254809</v>
      </c>
      <c r="G6737" s="119">
        <v>2632.5</v>
      </c>
      <c r="H6737" s="26">
        <v>1147.7181386514719</v>
      </c>
      <c r="I6737" s="115">
        <f t="shared" si="316"/>
        <v>3021368</v>
      </c>
      <c r="J6737" s="117">
        <v>2021</v>
      </c>
      <c r="K6737" s="139">
        <f t="shared" si="317"/>
        <v>5276177</v>
      </c>
    </row>
    <row r="6738" spans="2:11">
      <c r="B6738" s="137" t="s">
        <v>8688</v>
      </c>
      <c r="C6738" s="43" t="s">
        <v>134</v>
      </c>
      <c r="D6738" s="46">
        <v>200</v>
      </c>
      <c r="E6738" s="24">
        <v>1403.1</v>
      </c>
      <c r="F6738" s="19">
        <f t="shared" si="315"/>
        <v>280620</v>
      </c>
      <c r="G6738" s="119">
        <v>1950</v>
      </c>
      <c r="H6738" s="26">
        <v>361.08564102564105</v>
      </c>
      <c r="I6738" s="115">
        <f t="shared" si="316"/>
        <v>704117</v>
      </c>
      <c r="J6738" s="117">
        <v>2021</v>
      </c>
      <c r="K6738" s="139">
        <f t="shared" si="317"/>
        <v>984737</v>
      </c>
    </row>
    <row r="6739" spans="2:11">
      <c r="B6739" s="137" t="s">
        <v>8689</v>
      </c>
      <c r="C6739" s="43" t="s">
        <v>133</v>
      </c>
      <c r="D6739" s="46">
        <v>360</v>
      </c>
      <c r="E6739" s="24">
        <v>10101.316666666668</v>
      </c>
      <c r="F6739" s="19">
        <f t="shared" si="315"/>
        <v>3636474.0000000005</v>
      </c>
      <c r="G6739" s="119">
        <v>3510</v>
      </c>
      <c r="H6739" s="26">
        <v>771.32820512820513</v>
      </c>
      <c r="I6739" s="115">
        <f t="shared" si="316"/>
        <v>2707362</v>
      </c>
      <c r="J6739" s="117">
        <v>2021</v>
      </c>
      <c r="K6739" s="139">
        <f t="shared" si="317"/>
        <v>6343836</v>
      </c>
    </row>
    <row r="6740" spans="2:11">
      <c r="B6740" s="137" t="s">
        <v>8690</v>
      </c>
      <c r="C6740" s="43" t="s">
        <v>2758</v>
      </c>
      <c r="D6740" s="46">
        <v>360</v>
      </c>
      <c r="E6740" s="24">
        <v>2953.2916666666665</v>
      </c>
      <c r="F6740" s="19">
        <f t="shared" si="315"/>
        <v>1063185</v>
      </c>
      <c r="G6740" s="119">
        <v>3510</v>
      </c>
      <c r="H6740" s="26">
        <v>855.6700854700855</v>
      </c>
      <c r="I6740" s="115">
        <f t="shared" si="316"/>
        <v>3003402</v>
      </c>
      <c r="J6740" s="117">
        <v>2021</v>
      </c>
      <c r="K6740" s="139">
        <f t="shared" si="317"/>
        <v>4066587</v>
      </c>
    </row>
    <row r="6741" spans="2:11">
      <c r="B6741" s="137" t="s">
        <v>8691</v>
      </c>
      <c r="C6741" s="43" t="s">
        <v>134</v>
      </c>
      <c r="D6741" s="46">
        <v>120</v>
      </c>
      <c r="E6741" s="24">
        <v>1665.175</v>
      </c>
      <c r="F6741" s="19">
        <f t="shared" si="315"/>
        <v>199821</v>
      </c>
      <c r="G6741" s="119">
        <v>1170</v>
      </c>
      <c r="H6741" s="26">
        <v>1395.5487179487179</v>
      </c>
      <c r="I6741" s="115">
        <f t="shared" si="316"/>
        <v>1632792</v>
      </c>
      <c r="J6741" s="117">
        <v>2021</v>
      </c>
      <c r="K6741" s="139">
        <f t="shared" si="317"/>
        <v>1832613</v>
      </c>
    </row>
    <row r="6742" spans="2:11">
      <c r="B6742" s="137" t="s">
        <v>8692</v>
      </c>
      <c r="C6742" s="43" t="s">
        <v>3512</v>
      </c>
      <c r="D6742" s="46">
        <v>110</v>
      </c>
      <c r="E6742" s="24">
        <v>13285.272727272728</v>
      </c>
      <c r="F6742" s="19">
        <f t="shared" si="315"/>
        <v>1461380</v>
      </c>
      <c r="G6742" s="119">
        <v>2145</v>
      </c>
      <c r="H6742" s="26">
        <v>0</v>
      </c>
      <c r="I6742" s="115">
        <f t="shared" si="316"/>
        <v>0</v>
      </c>
      <c r="J6742" s="117">
        <v>2021</v>
      </c>
      <c r="K6742" s="139">
        <f t="shared" si="317"/>
        <v>1461380</v>
      </c>
    </row>
    <row r="6743" spans="2:11">
      <c r="B6743" s="137" t="s">
        <v>8693</v>
      </c>
      <c r="C6743" s="43" t="s">
        <v>134</v>
      </c>
      <c r="D6743" s="46">
        <v>200</v>
      </c>
      <c r="E6743" s="24">
        <v>3668.76</v>
      </c>
      <c r="F6743" s="19">
        <f t="shared" si="315"/>
        <v>733752</v>
      </c>
      <c r="G6743" s="119">
        <v>1950</v>
      </c>
      <c r="H6743" s="26">
        <v>1095.7805128205127</v>
      </c>
      <c r="I6743" s="115">
        <f t="shared" si="316"/>
        <v>2136772</v>
      </c>
      <c r="J6743" s="117">
        <v>2021</v>
      </c>
      <c r="K6743" s="139">
        <f t="shared" si="317"/>
        <v>2870524</v>
      </c>
    </row>
    <row r="6744" spans="2:11">
      <c r="B6744" s="137" t="s">
        <v>8694</v>
      </c>
      <c r="C6744" s="43" t="s">
        <v>134</v>
      </c>
      <c r="D6744" s="46">
        <v>340</v>
      </c>
      <c r="E6744" s="24">
        <v>2810.1588235294116</v>
      </c>
      <c r="F6744" s="19">
        <f t="shared" si="315"/>
        <v>955454</v>
      </c>
      <c r="G6744" s="119">
        <v>3315</v>
      </c>
      <c r="H6744" s="26">
        <v>492.54660633484161</v>
      </c>
      <c r="I6744" s="115">
        <f t="shared" si="316"/>
        <v>1632792</v>
      </c>
      <c r="J6744" s="117">
        <v>2021</v>
      </c>
      <c r="K6744" s="139">
        <f t="shared" si="317"/>
        <v>2588246</v>
      </c>
    </row>
    <row r="6745" spans="2:11">
      <c r="B6745" s="137" t="s">
        <v>8695</v>
      </c>
      <c r="C6745" s="43" t="s">
        <v>136</v>
      </c>
      <c r="D6745" s="46">
        <v>310</v>
      </c>
      <c r="E6745" s="24">
        <v>3802.0677419354838</v>
      </c>
      <c r="F6745" s="19">
        <f t="shared" si="315"/>
        <v>1178641</v>
      </c>
      <c r="G6745" s="119">
        <v>6696</v>
      </c>
      <c r="H6745" s="26">
        <v>518.78629032258061</v>
      </c>
      <c r="I6745" s="115">
        <f t="shared" si="316"/>
        <v>3473793</v>
      </c>
      <c r="J6745" s="117">
        <v>2021</v>
      </c>
      <c r="K6745" s="139">
        <f t="shared" si="317"/>
        <v>4652434</v>
      </c>
    </row>
    <row r="6746" spans="2:11">
      <c r="B6746" s="137" t="s">
        <v>8696</v>
      </c>
      <c r="C6746" s="43" t="s">
        <v>136</v>
      </c>
      <c r="D6746" s="46">
        <v>270</v>
      </c>
      <c r="E6746" s="24">
        <v>6470.7037037037035</v>
      </c>
      <c r="F6746" s="19">
        <f t="shared" si="315"/>
        <v>1747090</v>
      </c>
      <c r="G6746" s="119">
        <v>5832</v>
      </c>
      <c r="H6746" s="26">
        <v>522.0728737997257</v>
      </c>
      <c r="I6746" s="115">
        <f t="shared" si="316"/>
        <v>3044729.0000000005</v>
      </c>
      <c r="J6746" s="117">
        <v>2021</v>
      </c>
      <c r="K6746" s="139">
        <f t="shared" si="317"/>
        <v>4791819</v>
      </c>
    </row>
    <row r="6747" spans="2:11">
      <c r="B6747" s="137" t="s">
        <v>8697</v>
      </c>
      <c r="C6747" s="43" t="s">
        <v>130</v>
      </c>
      <c r="D6747" s="46">
        <v>180</v>
      </c>
      <c r="E6747" s="24">
        <v>17984.083333333332</v>
      </c>
      <c r="F6747" s="19">
        <f t="shared" si="315"/>
        <v>3237135</v>
      </c>
      <c r="G6747" s="119">
        <v>3888</v>
      </c>
      <c r="H6747" s="26">
        <v>575.70833333333337</v>
      </c>
      <c r="I6747" s="115">
        <f t="shared" si="316"/>
        <v>2238354</v>
      </c>
      <c r="J6747" s="117">
        <v>2021</v>
      </c>
      <c r="K6747" s="139">
        <f t="shared" si="317"/>
        <v>5475489</v>
      </c>
    </row>
    <row r="6748" spans="2:11">
      <c r="B6748" s="137" t="s">
        <v>8698</v>
      </c>
      <c r="C6748" s="43" t="s">
        <v>133</v>
      </c>
      <c r="D6748" s="46">
        <v>420</v>
      </c>
      <c r="E6748" s="24">
        <v>6674.3380952380949</v>
      </c>
      <c r="F6748" s="19">
        <f t="shared" si="315"/>
        <v>2803222</v>
      </c>
      <c r="G6748" s="119">
        <v>4095</v>
      </c>
      <c r="H6748" s="26">
        <v>834.91428571428571</v>
      </c>
      <c r="I6748" s="115">
        <f t="shared" si="316"/>
        <v>3418974</v>
      </c>
      <c r="J6748" s="117">
        <v>2021</v>
      </c>
      <c r="K6748" s="139">
        <f t="shared" si="317"/>
        <v>6222196</v>
      </c>
    </row>
    <row r="6749" spans="2:11">
      <c r="B6749" s="137" t="s">
        <v>8699</v>
      </c>
      <c r="C6749" s="43" t="s">
        <v>140</v>
      </c>
      <c r="D6749" s="46">
        <v>100</v>
      </c>
      <c r="E6749" s="24">
        <v>6454.33</v>
      </c>
      <c r="F6749" s="19">
        <f t="shared" si="315"/>
        <v>645433</v>
      </c>
      <c r="G6749" s="119">
        <v>975</v>
      </c>
      <c r="H6749" s="26">
        <v>1313.1528205128204</v>
      </c>
      <c r="I6749" s="115">
        <f t="shared" si="316"/>
        <v>1280324</v>
      </c>
      <c r="J6749" s="117">
        <v>2021</v>
      </c>
      <c r="K6749" s="139">
        <f t="shared" si="317"/>
        <v>1925757</v>
      </c>
    </row>
    <row r="6750" spans="2:11">
      <c r="B6750" s="137" t="s">
        <v>8700</v>
      </c>
      <c r="C6750" s="43" t="s">
        <v>136</v>
      </c>
      <c r="D6750" s="46">
        <v>270</v>
      </c>
      <c r="E6750" s="24">
        <v>6470.7037037037035</v>
      </c>
      <c r="F6750" s="19">
        <f t="shared" si="315"/>
        <v>1747090</v>
      </c>
      <c r="G6750" s="119">
        <v>5832</v>
      </c>
      <c r="H6750" s="26">
        <v>522.0728737997257</v>
      </c>
      <c r="I6750" s="115">
        <f t="shared" si="316"/>
        <v>3044729.0000000005</v>
      </c>
      <c r="J6750" s="117">
        <v>2021</v>
      </c>
      <c r="K6750" s="139">
        <f t="shared" si="317"/>
        <v>4791819</v>
      </c>
    </row>
    <row r="6751" spans="2:11">
      <c r="B6751" s="137" t="s">
        <v>8701</v>
      </c>
      <c r="C6751" s="43" t="s">
        <v>140</v>
      </c>
      <c r="D6751" s="46">
        <v>50</v>
      </c>
      <c r="E6751" s="24">
        <v>11927.3</v>
      </c>
      <c r="F6751" s="19">
        <f t="shared" si="315"/>
        <v>596365</v>
      </c>
      <c r="G6751" s="119">
        <v>487.5</v>
      </c>
      <c r="H6751" s="26">
        <v>2973.9097435897438</v>
      </c>
      <c r="I6751" s="115">
        <f t="shared" si="316"/>
        <v>1449781</v>
      </c>
      <c r="J6751" s="117">
        <v>2021</v>
      </c>
      <c r="K6751" s="139">
        <f t="shared" si="317"/>
        <v>2046146</v>
      </c>
    </row>
    <row r="6752" spans="2:11">
      <c r="B6752" s="137" t="s">
        <v>8702</v>
      </c>
      <c r="C6752" s="43" t="s">
        <v>140</v>
      </c>
      <c r="D6752" s="46">
        <v>70</v>
      </c>
      <c r="E6752" s="24">
        <v>9116.2000000000007</v>
      </c>
      <c r="F6752" s="19">
        <f t="shared" si="315"/>
        <v>638134</v>
      </c>
      <c r="G6752" s="119">
        <v>682.5</v>
      </c>
      <c r="H6752" s="26">
        <v>1076.5113553113554</v>
      </c>
      <c r="I6752" s="115">
        <f t="shared" si="316"/>
        <v>734719</v>
      </c>
      <c r="J6752" s="117">
        <v>2021</v>
      </c>
      <c r="K6752" s="139">
        <f t="shared" si="317"/>
        <v>1372853</v>
      </c>
    </row>
    <row r="6753" spans="2:11">
      <c r="B6753" s="137" t="s">
        <v>8703</v>
      </c>
      <c r="C6753" s="43" t="s">
        <v>162</v>
      </c>
      <c r="D6753" s="46">
        <v>270</v>
      </c>
      <c r="E6753" s="24">
        <v>6626.2037037037035</v>
      </c>
      <c r="F6753" s="19">
        <f t="shared" si="315"/>
        <v>1789075</v>
      </c>
      <c r="G6753" s="119">
        <v>5265</v>
      </c>
      <c r="H6753" s="26">
        <v>510.38765432098768</v>
      </c>
      <c r="I6753" s="115">
        <f t="shared" si="316"/>
        <v>2687191</v>
      </c>
      <c r="J6753" s="117">
        <v>2021</v>
      </c>
      <c r="K6753" s="139">
        <f t="shared" si="317"/>
        <v>4476266</v>
      </c>
    </row>
    <row r="6754" spans="2:11">
      <c r="B6754" s="137" t="s">
        <v>8704</v>
      </c>
      <c r="C6754" s="43" t="s">
        <v>140</v>
      </c>
      <c r="D6754" s="46">
        <v>240</v>
      </c>
      <c r="E6754" s="24">
        <v>15007.95</v>
      </c>
      <c r="F6754" s="19">
        <f t="shared" si="315"/>
        <v>3601908</v>
      </c>
      <c r="G6754" s="119">
        <v>2340</v>
      </c>
      <c r="H6754" s="26">
        <v>1188.5551282051283</v>
      </c>
      <c r="I6754" s="115">
        <f t="shared" si="316"/>
        <v>2781219.0000000005</v>
      </c>
      <c r="J6754" s="117">
        <v>2021</v>
      </c>
      <c r="K6754" s="139">
        <f t="shared" si="317"/>
        <v>6383127</v>
      </c>
    </row>
    <row r="6755" spans="2:11">
      <c r="B6755" s="137" t="s">
        <v>8705</v>
      </c>
      <c r="C6755" s="43" t="s">
        <v>169</v>
      </c>
      <c r="D6755" s="46">
        <v>770</v>
      </c>
      <c r="E6755" s="24">
        <v>8218.1831168831177</v>
      </c>
      <c r="F6755" s="19">
        <f t="shared" si="315"/>
        <v>6328001.0000000009</v>
      </c>
      <c r="G6755" s="119">
        <v>15015</v>
      </c>
      <c r="H6755" s="26">
        <v>399.12400932400931</v>
      </c>
      <c r="I6755" s="115">
        <f t="shared" si="316"/>
        <v>5992847</v>
      </c>
      <c r="J6755" s="117">
        <v>2021</v>
      </c>
      <c r="K6755" s="139">
        <f t="shared" si="317"/>
        <v>12320848</v>
      </c>
    </row>
    <row r="6756" spans="2:11">
      <c r="B6756" s="137" t="s">
        <v>8706</v>
      </c>
      <c r="C6756" s="43" t="s">
        <v>169</v>
      </c>
      <c r="D6756" s="46">
        <v>430</v>
      </c>
      <c r="E6756" s="24">
        <v>22605.225581395349</v>
      </c>
      <c r="F6756" s="19">
        <f t="shared" si="315"/>
        <v>9720247</v>
      </c>
      <c r="G6756" s="119">
        <v>8385</v>
      </c>
      <c r="H6756" s="26">
        <v>435.94800238521168</v>
      </c>
      <c r="I6756" s="115">
        <f t="shared" si="316"/>
        <v>3655424</v>
      </c>
      <c r="J6756" s="117">
        <v>2021</v>
      </c>
      <c r="K6756" s="139">
        <f t="shared" si="317"/>
        <v>13375671</v>
      </c>
    </row>
    <row r="6757" spans="2:11">
      <c r="B6757" s="137" t="s">
        <v>4219</v>
      </c>
      <c r="C6757" s="43" t="s">
        <v>3512</v>
      </c>
      <c r="D6757" s="46">
        <v>140</v>
      </c>
      <c r="E6757" s="24">
        <v>8068.2642857142855</v>
      </c>
      <c r="F6757" s="19">
        <f t="shared" si="315"/>
        <v>1129557</v>
      </c>
      <c r="G6757" s="119">
        <v>1365</v>
      </c>
      <c r="H6757" s="26">
        <v>770.54285714285709</v>
      </c>
      <c r="I6757" s="115">
        <f t="shared" si="316"/>
        <v>1051791</v>
      </c>
      <c r="J6757" s="117">
        <v>2021</v>
      </c>
      <c r="K6757" s="139">
        <f t="shared" si="317"/>
        <v>2181348</v>
      </c>
    </row>
    <row r="6758" spans="2:11">
      <c r="B6758" s="137" t="s">
        <v>8707</v>
      </c>
      <c r="C6758" s="43" t="s">
        <v>169</v>
      </c>
      <c r="D6758" s="46">
        <v>120</v>
      </c>
      <c r="E6758" s="24">
        <v>34936.866666666669</v>
      </c>
      <c r="F6758" s="19">
        <f t="shared" si="315"/>
        <v>4192424</v>
      </c>
      <c r="G6758" s="119">
        <v>2340</v>
      </c>
      <c r="H6758" s="26">
        <v>1165.6918803418803</v>
      </c>
      <c r="I6758" s="115">
        <f t="shared" si="316"/>
        <v>2727719</v>
      </c>
      <c r="J6758" s="117">
        <v>2021</v>
      </c>
      <c r="K6758" s="139">
        <f t="shared" si="317"/>
        <v>6920143</v>
      </c>
    </row>
    <row r="6759" spans="2:11">
      <c r="B6759" s="137" t="s">
        <v>4220</v>
      </c>
      <c r="C6759" s="43" t="s">
        <v>3512</v>
      </c>
      <c r="D6759" s="46">
        <v>220</v>
      </c>
      <c r="E6759" s="24">
        <v>8068.2636363636366</v>
      </c>
      <c r="F6759" s="19">
        <f t="shared" si="315"/>
        <v>1775018</v>
      </c>
      <c r="G6759" s="119">
        <v>2145</v>
      </c>
      <c r="H6759" s="26">
        <v>770.54312354312356</v>
      </c>
      <c r="I6759" s="115">
        <f t="shared" si="316"/>
        <v>1652815</v>
      </c>
      <c r="J6759" s="117">
        <v>2021</v>
      </c>
      <c r="K6759" s="139">
        <f t="shared" si="317"/>
        <v>3427833</v>
      </c>
    </row>
    <row r="6760" spans="2:11">
      <c r="B6760" s="137" t="s">
        <v>4221</v>
      </c>
      <c r="C6760" s="43" t="s">
        <v>3512</v>
      </c>
      <c r="D6760" s="46">
        <v>300</v>
      </c>
      <c r="E6760" s="24">
        <v>8068.2633333333333</v>
      </c>
      <c r="F6760" s="19">
        <f t="shared" si="315"/>
        <v>2420479</v>
      </c>
      <c r="G6760" s="119">
        <v>2925</v>
      </c>
      <c r="H6760" s="26">
        <v>770.54290598290595</v>
      </c>
      <c r="I6760" s="115">
        <f t="shared" si="316"/>
        <v>2253838</v>
      </c>
      <c r="J6760" s="117">
        <v>2021</v>
      </c>
      <c r="K6760" s="139">
        <f t="shared" si="317"/>
        <v>4674317</v>
      </c>
    </row>
    <row r="6761" spans="2:11">
      <c r="B6761" s="137" t="s">
        <v>4222</v>
      </c>
      <c r="C6761" s="43" t="s">
        <v>3512</v>
      </c>
      <c r="D6761" s="46">
        <v>140</v>
      </c>
      <c r="E6761" s="24">
        <v>8068.2642857142855</v>
      </c>
      <c r="F6761" s="19">
        <f t="shared" si="315"/>
        <v>1129557</v>
      </c>
      <c r="G6761" s="119">
        <v>1365</v>
      </c>
      <c r="H6761" s="26">
        <v>770.54285714285709</v>
      </c>
      <c r="I6761" s="115">
        <f t="shared" si="316"/>
        <v>1051791</v>
      </c>
      <c r="J6761" s="117">
        <v>2021</v>
      </c>
      <c r="K6761" s="139">
        <f t="shared" si="317"/>
        <v>2181348</v>
      </c>
    </row>
    <row r="6762" spans="2:11">
      <c r="B6762" s="137" t="s">
        <v>4223</v>
      </c>
      <c r="C6762" s="43" t="s">
        <v>3512</v>
      </c>
      <c r="D6762" s="46">
        <v>300</v>
      </c>
      <c r="E6762" s="24">
        <v>8068.2633333333333</v>
      </c>
      <c r="F6762" s="19">
        <f t="shared" si="315"/>
        <v>2420479</v>
      </c>
      <c r="G6762" s="119">
        <v>2925</v>
      </c>
      <c r="H6762" s="26">
        <v>770.54290598290595</v>
      </c>
      <c r="I6762" s="115">
        <f t="shared" si="316"/>
        <v>2253838</v>
      </c>
      <c r="J6762" s="117">
        <v>2021</v>
      </c>
      <c r="K6762" s="139">
        <f t="shared" si="317"/>
        <v>4674317</v>
      </c>
    </row>
    <row r="6763" spans="2:11">
      <c r="B6763" s="137" t="s">
        <v>8708</v>
      </c>
      <c r="C6763" s="43" t="s">
        <v>130</v>
      </c>
      <c r="D6763" s="46">
        <v>90</v>
      </c>
      <c r="E6763" s="24">
        <v>14733.566666666668</v>
      </c>
      <c r="F6763" s="19">
        <f t="shared" si="315"/>
        <v>1326021</v>
      </c>
      <c r="G6763" s="119">
        <v>2916</v>
      </c>
      <c r="H6763" s="26">
        <v>408.17249657064474</v>
      </c>
      <c r="I6763" s="115">
        <f t="shared" si="316"/>
        <v>1190231</v>
      </c>
      <c r="J6763" s="117">
        <v>2021</v>
      </c>
      <c r="K6763" s="139">
        <f t="shared" si="317"/>
        <v>2516252</v>
      </c>
    </row>
    <row r="6764" spans="2:11">
      <c r="B6764" s="137" t="s">
        <v>8709</v>
      </c>
      <c r="C6764" s="43" t="s">
        <v>130</v>
      </c>
      <c r="D6764" s="46">
        <v>200</v>
      </c>
      <c r="E6764" s="24">
        <v>12221.934999999999</v>
      </c>
      <c r="F6764" s="19">
        <f t="shared" si="315"/>
        <v>2444387</v>
      </c>
      <c r="G6764" s="119">
        <v>4320</v>
      </c>
      <c r="H6764" s="26">
        <v>614.92592592592598</v>
      </c>
      <c r="I6764" s="115">
        <f t="shared" si="316"/>
        <v>2656480.0000000005</v>
      </c>
      <c r="J6764" s="117">
        <v>2021</v>
      </c>
      <c r="K6764" s="139">
        <f t="shared" si="317"/>
        <v>5100867</v>
      </c>
    </row>
    <row r="6765" spans="2:11">
      <c r="B6765" s="137" t="s">
        <v>8710</v>
      </c>
      <c r="C6765" s="43" t="s">
        <v>130</v>
      </c>
      <c r="D6765" s="46">
        <v>60</v>
      </c>
      <c r="E6765" s="24">
        <v>31165.716666666667</v>
      </c>
      <c r="F6765" s="19">
        <f t="shared" si="315"/>
        <v>1869943</v>
      </c>
      <c r="G6765" s="119">
        <v>1296</v>
      </c>
      <c r="H6765" s="26">
        <v>1319.1288580246915</v>
      </c>
      <c r="I6765" s="115">
        <f t="shared" si="316"/>
        <v>1709591.0000000002</v>
      </c>
      <c r="J6765" s="117">
        <v>2021</v>
      </c>
      <c r="K6765" s="139">
        <f t="shared" si="317"/>
        <v>3579534</v>
      </c>
    </row>
    <row r="6766" spans="2:11">
      <c r="B6766" s="137" t="s">
        <v>8711</v>
      </c>
      <c r="C6766" s="43" t="s">
        <v>130</v>
      </c>
      <c r="D6766" s="46">
        <v>210</v>
      </c>
      <c r="E6766" s="24">
        <v>22484.257142857143</v>
      </c>
      <c r="F6766" s="19">
        <f t="shared" si="315"/>
        <v>4721694</v>
      </c>
      <c r="G6766" s="119">
        <v>4536</v>
      </c>
      <c r="H6766" s="26">
        <v>887.52535273368608</v>
      </c>
      <c r="I6766" s="115">
        <f t="shared" si="316"/>
        <v>4025815</v>
      </c>
      <c r="J6766" s="117">
        <v>2021</v>
      </c>
      <c r="K6766" s="139">
        <f t="shared" si="317"/>
        <v>8747509</v>
      </c>
    </row>
    <row r="6767" spans="2:11">
      <c r="B6767" s="137" t="s">
        <v>8712</v>
      </c>
      <c r="C6767" s="43" t="s">
        <v>168</v>
      </c>
      <c r="D6767" s="46">
        <v>120</v>
      </c>
      <c r="E6767" s="24">
        <v>10211.508333333333</v>
      </c>
      <c r="F6767" s="19">
        <f t="shared" si="315"/>
        <v>1225381</v>
      </c>
      <c r="G6767" s="119">
        <v>2592</v>
      </c>
      <c r="H6767" s="26">
        <v>738.09027777777783</v>
      </c>
      <c r="I6767" s="115">
        <f t="shared" si="316"/>
        <v>1913130.0000000002</v>
      </c>
      <c r="J6767" s="117">
        <v>2021</v>
      </c>
      <c r="K6767" s="139">
        <f t="shared" si="317"/>
        <v>3138511</v>
      </c>
    </row>
    <row r="6768" spans="2:11">
      <c r="B6768" s="137" t="s">
        <v>8713</v>
      </c>
      <c r="C6768" s="43" t="s">
        <v>168</v>
      </c>
      <c r="D6768" s="46">
        <v>100</v>
      </c>
      <c r="E6768" s="24">
        <v>7392.86</v>
      </c>
      <c r="F6768" s="19">
        <f t="shared" si="315"/>
        <v>739286</v>
      </c>
      <c r="G6768" s="119">
        <v>2160</v>
      </c>
      <c r="H6768" s="26">
        <v>629.15231481481476</v>
      </c>
      <c r="I6768" s="115">
        <f t="shared" si="316"/>
        <v>1358968.9999999998</v>
      </c>
      <c r="J6768" s="117">
        <v>2021</v>
      </c>
      <c r="K6768" s="139">
        <f t="shared" si="317"/>
        <v>2098255</v>
      </c>
    </row>
    <row r="6769" spans="2:11">
      <c r="B6769" s="137" t="s">
        <v>8714</v>
      </c>
      <c r="C6769" s="43" t="s">
        <v>130</v>
      </c>
      <c r="D6769" s="46">
        <v>70</v>
      </c>
      <c r="E6769" s="24">
        <v>15398.142857142857</v>
      </c>
      <c r="F6769" s="19">
        <f t="shared" si="315"/>
        <v>1077870</v>
      </c>
      <c r="G6769" s="119">
        <v>1512</v>
      </c>
      <c r="H6769" s="26">
        <v>998.61177248677245</v>
      </c>
      <c r="I6769" s="115">
        <f t="shared" si="316"/>
        <v>1509901</v>
      </c>
      <c r="J6769" s="117">
        <v>2021</v>
      </c>
      <c r="K6769" s="139">
        <f t="shared" si="317"/>
        <v>2587771</v>
      </c>
    </row>
    <row r="6770" spans="2:11">
      <c r="B6770" s="137" t="s">
        <v>8715</v>
      </c>
      <c r="C6770" s="43" t="s">
        <v>168</v>
      </c>
      <c r="D6770" s="46">
        <v>300</v>
      </c>
      <c r="E6770" s="24">
        <v>9679.6333333333332</v>
      </c>
      <c r="F6770" s="19">
        <f t="shared" si="315"/>
        <v>2903890</v>
      </c>
      <c r="G6770" s="119">
        <v>6480</v>
      </c>
      <c r="H6770" s="26">
        <v>495.24182098765431</v>
      </c>
      <c r="I6770" s="115">
        <f t="shared" si="316"/>
        <v>3209167</v>
      </c>
      <c r="J6770" s="117">
        <v>2021</v>
      </c>
      <c r="K6770" s="139">
        <f t="shared" si="317"/>
        <v>6113057</v>
      </c>
    </row>
    <row r="6771" spans="2:11">
      <c r="B6771" s="137" t="s">
        <v>8716</v>
      </c>
      <c r="C6771" s="43" t="s">
        <v>130</v>
      </c>
      <c r="D6771" s="46">
        <v>120</v>
      </c>
      <c r="E6771" s="24">
        <v>25260.141666666666</v>
      </c>
      <c r="F6771" s="19">
        <f t="shared" si="315"/>
        <v>3031217</v>
      </c>
      <c r="G6771" s="119">
        <v>3888</v>
      </c>
      <c r="H6771" s="26">
        <v>472.84002057613168</v>
      </c>
      <c r="I6771" s="115">
        <f t="shared" si="316"/>
        <v>1838402</v>
      </c>
      <c r="J6771" s="117">
        <v>2021</v>
      </c>
      <c r="K6771" s="139">
        <f t="shared" si="317"/>
        <v>4869619</v>
      </c>
    </row>
    <row r="6772" spans="2:11">
      <c r="B6772" s="137" t="s">
        <v>8717</v>
      </c>
      <c r="C6772" s="43" t="s">
        <v>2174</v>
      </c>
      <c r="D6772" s="46">
        <v>110</v>
      </c>
      <c r="E6772" s="24">
        <v>6336.9272727272728</v>
      </c>
      <c r="F6772" s="19">
        <f t="shared" si="315"/>
        <v>697062</v>
      </c>
      <c r="G6772" s="119">
        <v>1072.5</v>
      </c>
      <c r="H6772" s="26">
        <v>702.08484848484852</v>
      </c>
      <c r="I6772" s="115">
        <f t="shared" si="316"/>
        <v>752986</v>
      </c>
      <c r="J6772" s="117">
        <v>2021</v>
      </c>
      <c r="K6772" s="139">
        <f t="shared" si="317"/>
        <v>1450048</v>
      </c>
    </row>
    <row r="6773" spans="2:11">
      <c r="B6773" s="137" t="s">
        <v>8718</v>
      </c>
      <c r="C6773" s="43" t="s">
        <v>130</v>
      </c>
      <c r="D6773" s="46">
        <v>410</v>
      </c>
      <c r="E6773" s="24">
        <v>10812.034146341464</v>
      </c>
      <c r="F6773" s="19">
        <f t="shared" si="315"/>
        <v>4432934</v>
      </c>
      <c r="G6773" s="119">
        <v>8856</v>
      </c>
      <c r="H6773" s="26">
        <v>669.1283875338753</v>
      </c>
      <c r="I6773" s="115">
        <f t="shared" si="316"/>
        <v>5925801</v>
      </c>
      <c r="J6773" s="117">
        <v>2021</v>
      </c>
      <c r="K6773" s="139">
        <f t="shared" si="317"/>
        <v>10358735</v>
      </c>
    </row>
    <row r="6774" spans="2:11">
      <c r="B6774" s="137" t="s">
        <v>8719</v>
      </c>
      <c r="C6774" s="43" t="s">
        <v>130</v>
      </c>
      <c r="D6774" s="46">
        <v>240</v>
      </c>
      <c r="E6774" s="24">
        <v>11003.704166666666</v>
      </c>
      <c r="F6774" s="19">
        <f t="shared" si="315"/>
        <v>2640889</v>
      </c>
      <c r="G6774" s="119">
        <v>5184</v>
      </c>
      <c r="H6774" s="26">
        <v>653.50578703703707</v>
      </c>
      <c r="I6774" s="115">
        <f t="shared" si="316"/>
        <v>3387774</v>
      </c>
      <c r="J6774" s="117">
        <v>2021</v>
      </c>
      <c r="K6774" s="139">
        <f t="shared" si="317"/>
        <v>6028663</v>
      </c>
    </row>
    <row r="6775" spans="2:11">
      <c r="B6775" s="137" t="s">
        <v>8720</v>
      </c>
      <c r="C6775" s="43" t="s">
        <v>2174</v>
      </c>
      <c r="D6775" s="46">
        <v>400</v>
      </c>
      <c r="E6775" s="24">
        <v>10707.924999999999</v>
      </c>
      <c r="F6775" s="19">
        <f t="shared" si="315"/>
        <v>4283170</v>
      </c>
      <c r="G6775" s="119">
        <v>3900</v>
      </c>
      <c r="H6775" s="26">
        <v>822.50230769230768</v>
      </c>
      <c r="I6775" s="115">
        <f t="shared" si="316"/>
        <v>3207759</v>
      </c>
      <c r="J6775" s="117">
        <v>2021</v>
      </c>
      <c r="K6775" s="139">
        <f t="shared" si="317"/>
        <v>7490929</v>
      </c>
    </row>
    <row r="6776" spans="2:11">
      <c r="B6776" s="137" t="s">
        <v>8721</v>
      </c>
      <c r="C6776" s="43" t="s">
        <v>2174</v>
      </c>
      <c r="D6776" s="46">
        <v>100</v>
      </c>
      <c r="E6776" s="24">
        <v>16911.98</v>
      </c>
      <c r="F6776" s="19">
        <f t="shared" si="315"/>
        <v>1691198</v>
      </c>
      <c r="G6776" s="119">
        <v>975</v>
      </c>
      <c r="H6776" s="26">
        <v>1260.0205128205127</v>
      </c>
      <c r="I6776" s="115">
        <f t="shared" si="316"/>
        <v>1228520</v>
      </c>
      <c r="J6776" s="117">
        <v>2021</v>
      </c>
      <c r="K6776" s="139">
        <f t="shared" si="317"/>
        <v>2919718</v>
      </c>
    </row>
    <row r="6777" spans="2:11">
      <c r="B6777" s="137" t="s">
        <v>8722</v>
      </c>
      <c r="C6777" s="43" t="s">
        <v>168</v>
      </c>
      <c r="D6777" s="46">
        <v>150</v>
      </c>
      <c r="E6777" s="24">
        <v>7469.9066666666668</v>
      </c>
      <c r="F6777" s="19">
        <f t="shared" si="315"/>
        <v>1120486</v>
      </c>
      <c r="G6777" s="119">
        <v>3240</v>
      </c>
      <c r="H6777" s="26">
        <v>404.52962962962965</v>
      </c>
      <c r="I6777" s="115">
        <f t="shared" si="316"/>
        <v>1310676</v>
      </c>
      <c r="J6777" s="117">
        <v>2021</v>
      </c>
      <c r="K6777" s="139">
        <f t="shared" si="317"/>
        <v>2431162</v>
      </c>
    </row>
    <row r="6778" spans="2:11">
      <c r="B6778" s="137" t="s">
        <v>8723</v>
      </c>
      <c r="C6778" s="43" t="s">
        <v>168</v>
      </c>
      <c r="D6778" s="46">
        <v>100</v>
      </c>
      <c r="E6778" s="24">
        <v>7392.86</v>
      </c>
      <c r="F6778" s="19">
        <f t="shared" si="315"/>
        <v>739286</v>
      </c>
      <c r="G6778" s="119">
        <v>2160</v>
      </c>
      <c r="H6778" s="26">
        <v>629.15231481481476</v>
      </c>
      <c r="I6778" s="115">
        <f t="shared" si="316"/>
        <v>1358968.9999999998</v>
      </c>
      <c r="J6778" s="117">
        <v>2021</v>
      </c>
      <c r="K6778" s="139">
        <f t="shared" si="317"/>
        <v>2098255</v>
      </c>
    </row>
    <row r="6779" spans="2:11">
      <c r="B6779" s="137" t="s">
        <v>8724</v>
      </c>
      <c r="C6779" s="43" t="s">
        <v>2342</v>
      </c>
      <c r="D6779" s="46">
        <v>190</v>
      </c>
      <c r="E6779" s="24">
        <v>14967.78947368421</v>
      </c>
      <c r="F6779" s="19">
        <f t="shared" si="315"/>
        <v>2843880</v>
      </c>
      <c r="G6779" s="119">
        <v>4104</v>
      </c>
      <c r="H6779" s="26">
        <v>160.52923976608187</v>
      </c>
      <c r="I6779" s="115">
        <f t="shared" si="316"/>
        <v>658812</v>
      </c>
      <c r="J6779" s="117">
        <v>2021</v>
      </c>
      <c r="K6779" s="139">
        <f t="shared" si="317"/>
        <v>3502692</v>
      </c>
    </row>
    <row r="6780" spans="2:11">
      <c r="B6780" s="137" t="s">
        <v>8725</v>
      </c>
      <c r="C6780" s="43" t="s">
        <v>2342</v>
      </c>
      <c r="D6780" s="46">
        <v>90</v>
      </c>
      <c r="E6780" s="24">
        <v>24140.277777777777</v>
      </c>
      <c r="F6780" s="19">
        <f t="shared" si="315"/>
        <v>2172625</v>
      </c>
      <c r="G6780" s="119">
        <v>1944</v>
      </c>
      <c r="H6780" s="26">
        <v>258.99228395061726</v>
      </c>
      <c r="I6780" s="115">
        <f t="shared" si="316"/>
        <v>503480.99999999994</v>
      </c>
      <c r="J6780" s="117">
        <v>2021</v>
      </c>
      <c r="K6780" s="139">
        <f t="shared" si="317"/>
        <v>2676106</v>
      </c>
    </row>
    <row r="6781" spans="2:11">
      <c r="B6781" s="137" t="s">
        <v>8726</v>
      </c>
      <c r="C6781" s="43" t="s">
        <v>169</v>
      </c>
      <c r="D6781" s="46">
        <v>210</v>
      </c>
      <c r="E6781" s="24">
        <v>38256.866666666669</v>
      </c>
      <c r="F6781" s="19">
        <f t="shared" si="315"/>
        <v>8033942</v>
      </c>
      <c r="G6781" s="119">
        <v>4095</v>
      </c>
      <c r="H6781" s="26">
        <v>864.37142857142862</v>
      </c>
      <c r="I6781" s="115">
        <f t="shared" si="316"/>
        <v>3539601</v>
      </c>
      <c r="J6781" s="117">
        <v>2021</v>
      </c>
      <c r="K6781" s="139">
        <f t="shared" si="317"/>
        <v>11573543</v>
      </c>
    </row>
    <row r="6782" spans="2:11">
      <c r="B6782" s="137" t="s">
        <v>8727</v>
      </c>
      <c r="C6782" s="43" t="s">
        <v>168</v>
      </c>
      <c r="D6782" s="46">
        <v>310</v>
      </c>
      <c r="E6782" s="24">
        <v>8815.8096774193546</v>
      </c>
      <c r="F6782" s="19">
        <f t="shared" si="315"/>
        <v>2732901</v>
      </c>
      <c r="G6782" s="119">
        <v>6696</v>
      </c>
      <c r="H6782" s="26">
        <v>513.2050477897252</v>
      </c>
      <c r="I6782" s="115">
        <f t="shared" si="316"/>
        <v>3436421</v>
      </c>
      <c r="J6782" s="117">
        <v>2021</v>
      </c>
      <c r="K6782" s="139">
        <f t="shared" si="317"/>
        <v>6169322</v>
      </c>
    </row>
    <row r="6783" spans="2:11">
      <c r="B6783" s="137" t="s">
        <v>8728</v>
      </c>
      <c r="C6783" s="43" t="s">
        <v>168</v>
      </c>
      <c r="D6783" s="46">
        <v>620</v>
      </c>
      <c r="E6783" s="24">
        <v>21559.277419354839</v>
      </c>
      <c r="F6783" s="19">
        <f t="shared" si="315"/>
        <v>13366752</v>
      </c>
      <c r="G6783" s="119">
        <v>13392</v>
      </c>
      <c r="H6783" s="26">
        <v>476.61417264038232</v>
      </c>
      <c r="I6783" s="115">
        <f t="shared" si="316"/>
        <v>6382817</v>
      </c>
      <c r="J6783" s="117">
        <v>2021</v>
      </c>
      <c r="K6783" s="139">
        <f t="shared" si="317"/>
        <v>19749569</v>
      </c>
    </row>
    <row r="6784" spans="2:11">
      <c r="B6784" s="137" t="s">
        <v>8729</v>
      </c>
      <c r="C6784" s="43" t="s">
        <v>3512</v>
      </c>
      <c r="D6784" s="46">
        <v>90</v>
      </c>
      <c r="E6784" s="24">
        <v>14233.944444444445</v>
      </c>
      <c r="F6784" s="19">
        <f t="shared" si="315"/>
        <v>1281055</v>
      </c>
      <c r="G6784" s="119">
        <v>1944</v>
      </c>
      <c r="H6784" s="26">
        <v>0</v>
      </c>
      <c r="I6784" s="115">
        <f t="shared" si="316"/>
        <v>0</v>
      </c>
      <c r="J6784" s="117">
        <v>2021</v>
      </c>
      <c r="K6784" s="139">
        <f t="shared" si="317"/>
        <v>1281055</v>
      </c>
    </row>
    <row r="6785" spans="2:11">
      <c r="B6785" s="137" t="s">
        <v>8730</v>
      </c>
      <c r="C6785" s="43" t="s">
        <v>175</v>
      </c>
      <c r="D6785" s="46">
        <v>100</v>
      </c>
      <c r="E6785" s="24">
        <v>10223.030000000001</v>
      </c>
      <c r="F6785" s="19">
        <f t="shared" si="315"/>
        <v>1022303.0000000001</v>
      </c>
      <c r="G6785" s="119">
        <v>1195</v>
      </c>
      <c r="H6785" s="26">
        <v>564.59665271966526</v>
      </c>
      <c r="I6785" s="115">
        <f t="shared" si="316"/>
        <v>674693</v>
      </c>
      <c r="J6785" s="117">
        <v>2021</v>
      </c>
      <c r="K6785" s="139">
        <f t="shared" si="317"/>
        <v>1696996</v>
      </c>
    </row>
    <row r="6786" spans="2:11">
      <c r="B6786" s="137" t="s">
        <v>8731</v>
      </c>
      <c r="C6786" s="43" t="s">
        <v>2157</v>
      </c>
      <c r="D6786" s="46">
        <v>80</v>
      </c>
      <c r="E6786" s="24">
        <v>3851.8125</v>
      </c>
      <c r="F6786" s="19">
        <f t="shared" si="315"/>
        <v>308145</v>
      </c>
      <c r="G6786" s="119">
        <v>780</v>
      </c>
      <c r="H6786" s="26">
        <v>247.38333333333333</v>
      </c>
      <c r="I6786" s="115">
        <f t="shared" si="316"/>
        <v>192959</v>
      </c>
      <c r="J6786" s="117">
        <v>2021</v>
      </c>
      <c r="K6786" s="139">
        <f t="shared" si="317"/>
        <v>501104</v>
      </c>
    </row>
    <row r="6787" spans="2:11">
      <c r="B6787" s="137" t="s">
        <v>8732</v>
      </c>
      <c r="C6787" s="43" t="s">
        <v>175</v>
      </c>
      <c r="D6787" s="46">
        <v>220</v>
      </c>
      <c r="E6787" s="24">
        <v>8828.818181818182</v>
      </c>
      <c r="F6787" s="19">
        <f t="shared" si="315"/>
        <v>1942340</v>
      </c>
      <c r="G6787" s="119">
        <v>2629</v>
      </c>
      <c r="H6787" s="26">
        <v>191.99885888170408</v>
      </c>
      <c r="I6787" s="115">
        <f t="shared" si="316"/>
        <v>504765</v>
      </c>
      <c r="J6787" s="117">
        <v>2021</v>
      </c>
      <c r="K6787" s="139">
        <f t="shared" si="317"/>
        <v>2447105</v>
      </c>
    </row>
    <row r="6788" spans="2:11">
      <c r="B6788" s="137" t="s">
        <v>8733</v>
      </c>
      <c r="C6788" s="43" t="s">
        <v>2176</v>
      </c>
      <c r="D6788" s="46">
        <v>100</v>
      </c>
      <c r="E6788" s="24">
        <v>8155.81</v>
      </c>
      <c r="F6788" s="19">
        <f t="shared" si="315"/>
        <v>815581</v>
      </c>
      <c r="G6788" s="119">
        <v>975</v>
      </c>
      <c r="H6788" s="26">
        <v>366.71794871794873</v>
      </c>
      <c r="I6788" s="115">
        <f t="shared" si="316"/>
        <v>357550</v>
      </c>
      <c r="J6788" s="117">
        <v>2021</v>
      </c>
      <c r="K6788" s="139">
        <f t="shared" si="317"/>
        <v>1173131</v>
      </c>
    </row>
    <row r="6789" spans="2:11">
      <c r="B6789" s="137" t="s">
        <v>8734</v>
      </c>
      <c r="C6789" s="43" t="s">
        <v>2759</v>
      </c>
      <c r="D6789" s="46">
        <v>270</v>
      </c>
      <c r="E6789" s="24">
        <v>10063.32962962963</v>
      </c>
      <c r="F6789" s="19">
        <f t="shared" si="315"/>
        <v>2717099</v>
      </c>
      <c r="G6789" s="119">
        <v>2632.5</v>
      </c>
      <c r="H6789" s="26">
        <v>332.87293447293445</v>
      </c>
      <c r="I6789" s="115">
        <f t="shared" si="316"/>
        <v>876287.99999999988</v>
      </c>
      <c r="J6789" s="117">
        <v>2021</v>
      </c>
      <c r="K6789" s="139">
        <f t="shared" si="317"/>
        <v>3593387</v>
      </c>
    </row>
    <row r="6790" spans="2:11">
      <c r="B6790" s="137" t="s">
        <v>8735</v>
      </c>
      <c r="C6790" s="43" t="s">
        <v>2406</v>
      </c>
      <c r="D6790" s="46">
        <v>430</v>
      </c>
      <c r="E6790" s="24">
        <v>655.54651162790697</v>
      </c>
      <c r="F6790" s="19">
        <f t="shared" si="315"/>
        <v>281885</v>
      </c>
      <c r="G6790" s="119">
        <v>8385</v>
      </c>
      <c r="H6790" s="26">
        <v>80.402265951103161</v>
      </c>
      <c r="I6790" s="115">
        <f t="shared" si="316"/>
        <v>674173</v>
      </c>
      <c r="J6790" s="117">
        <v>2021</v>
      </c>
      <c r="K6790" s="139">
        <f t="shared" si="317"/>
        <v>956058</v>
      </c>
    </row>
    <row r="6791" spans="2:11">
      <c r="B6791" s="137" t="s">
        <v>8736</v>
      </c>
      <c r="C6791" s="43" t="s">
        <v>2557</v>
      </c>
      <c r="D6791" s="46">
        <v>430</v>
      </c>
      <c r="E6791" s="24">
        <v>4013.3395348837207</v>
      </c>
      <c r="F6791" s="19">
        <f t="shared" si="315"/>
        <v>1725736</v>
      </c>
      <c r="G6791" s="119">
        <v>4192.5</v>
      </c>
      <c r="H6791" s="26">
        <v>349.15754323196182</v>
      </c>
      <c r="I6791" s="115">
        <f t="shared" si="316"/>
        <v>1463843</v>
      </c>
      <c r="J6791" s="117">
        <v>2021</v>
      </c>
      <c r="K6791" s="139">
        <f t="shared" si="317"/>
        <v>3189579</v>
      </c>
    </row>
    <row r="6792" spans="2:11">
      <c r="B6792" s="137" t="s">
        <v>4224</v>
      </c>
      <c r="C6792" s="43" t="s">
        <v>3512</v>
      </c>
      <c r="D6792" s="46">
        <v>240</v>
      </c>
      <c r="E6792" s="24">
        <v>6522.1791666666668</v>
      </c>
      <c r="F6792" s="19">
        <f t="shared" si="315"/>
        <v>1565323</v>
      </c>
      <c r="G6792" s="119">
        <v>2172</v>
      </c>
      <c r="H6792" s="26">
        <v>831.59208103130754</v>
      </c>
      <c r="I6792" s="115">
        <f t="shared" si="316"/>
        <v>1806218</v>
      </c>
      <c r="J6792" s="117">
        <v>2021</v>
      </c>
      <c r="K6792" s="139">
        <f t="shared" si="317"/>
        <v>3371541</v>
      </c>
    </row>
    <row r="6793" spans="2:11">
      <c r="B6793" s="137" t="s">
        <v>8737</v>
      </c>
      <c r="C6793" s="43" t="s">
        <v>2599</v>
      </c>
      <c r="D6793" s="46">
        <v>650</v>
      </c>
      <c r="E6793" s="24">
        <v>16918.406153846154</v>
      </c>
      <c r="F6793" s="19">
        <f t="shared" si="315"/>
        <v>10996964</v>
      </c>
      <c r="G6793" s="119">
        <v>6337.5</v>
      </c>
      <c r="H6793" s="26">
        <v>214.26887573964498</v>
      </c>
      <c r="I6793" s="115">
        <f t="shared" si="316"/>
        <v>1357929</v>
      </c>
      <c r="J6793" s="117">
        <v>2021</v>
      </c>
      <c r="K6793" s="139">
        <f t="shared" si="317"/>
        <v>12354893</v>
      </c>
    </row>
    <row r="6794" spans="2:11">
      <c r="B6794" s="137" t="s">
        <v>8738</v>
      </c>
      <c r="C6794" s="43" t="s">
        <v>2599</v>
      </c>
      <c r="D6794" s="46">
        <v>650</v>
      </c>
      <c r="E6794" s="24">
        <v>16918.406153846154</v>
      </c>
      <c r="F6794" s="19">
        <f t="shared" si="315"/>
        <v>10996964</v>
      </c>
      <c r="G6794" s="119">
        <v>6337.5</v>
      </c>
      <c r="H6794" s="26">
        <v>214.26887573964498</v>
      </c>
      <c r="I6794" s="115">
        <f t="shared" si="316"/>
        <v>1357929</v>
      </c>
      <c r="J6794" s="117">
        <v>2021</v>
      </c>
      <c r="K6794" s="139">
        <f t="shared" si="317"/>
        <v>12354893</v>
      </c>
    </row>
    <row r="6795" spans="2:11">
      <c r="B6795" s="137" t="s">
        <v>8739</v>
      </c>
      <c r="C6795" s="43" t="s">
        <v>2601</v>
      </c>
      <c r="D6795" s="46">
        <v>240</v>
      </c>
      <c r="E6795" s="24">
        <v>15064.116666666667</v>
      </c>
      <c r="F6795" s="19">
        <f t="shared" si="315"/>
        <v>3615388</v>
      </c>
      <c r="G6795" s="119">
        <v>2340</v>
      </c>
      <c r="H6795" s="26">
        <v>253.4491452991453</v>
      </c>
      <c r="I6795" s="115">
        <f t="shared" si="316"/>
        <v>593071</v>
      </c>
      <c r="J6795" s="117">
        <v>2021</v>
      </c>
      <c r="K6795" s="139">
        <f t="shared" si="317"/>
        <v>4208459</v>
      </c>
    </row>
    <row r="6796" spans="2:11">
      <c r="B6796" s="137" t="s">
        <v>8740</v>
      </c>
      <c r="C6796" s="43" t="s">
        <v>2599</v>
      </c>
      <c r="D6796" s="46">
        <v>460</v>
      </c>
      <c r="E6796" s="24">
        <v>17758.25</v>
      </c>
      <c r="F6796" s="19">
        <f t="shared" ref="F6796:F6859" si="318">IFERROR(D6796*E6796,0)</f>
        <v>8168795</v>
      </c>
      <c r="G6796" s="119">
        <v>4485</v>
      </c>
      <c r="H6796" s="26">
        <v>232.65752508361203</v>
      </c>
      <c r="I6796" s="115">
        <f t="shared" ref="I6796:I6859" si="319">IFERROR(G6796*H6796,"")</f>
        <v>1043469</v>
      </c>
      <c r="J6796" s="117">
        <v>2021</v>
      </c>
      <c r="K6796" s="139">
        <f t="shared" ref="K6796:K6859" si="320">IFERROR(ROUND((F6796+I6796),0),0)</f>
        <v>9212264</v>
      </c>
    </row>
    <row r="6797" spans="2:11">
      <c r="B6797" s="137" t="s">
        <v>8741</v>
      </c>
      <c r="C6797" s="43" t="s">
        <v>2760</v>
      </c>
      <c r="D6797" s="46">
        <v>130</v>
      </c>
      <c r="E6797" s="24">
        <v>7057.4307692307693</v>
      </c>
      <c r="F6797" s="19">
        <f t="shared" si="318"/>
        <v>917466</v>
      </c>
      <c r="G6797" s="119">
        <v>1267.5</v>
      </c>
      <c r="H6797" s="26">
        <v>264.81025641025639</v>
      </c>
      <c r="I6797" s="115">
        <f t="shared" si="319"/>
        <v>335646.99999999994</v>
      </c>
      <c r="J6797" s="117">
        <v>2021</v>
      </c>
      <c r="K6797" s="139">
        <f t="shared" si="320"/>
        <v>1253113</v>
      </c>
    </row>
    <row r="6798" spans="2:11">
      <c r="B6798" s="137" t="s">
        <v>8742</v>
      </c>
      <c r="C6798" s="43" t="s">
        <v>2760</v>
      </c>
      <c r="D6798" s="46">
        <v>350</v>
      </c>
      <c r="E6798" s="24">
        <v>11986.057142857142</v>
      </c>
      <c r="F6798" s="19">
        <f t="shared" si="318"/>
        <v>4195120</v>
      </c>
      <c r="G6798" s="119">
        <v>3412.5</v>
      </c>
      <c r="H6798" s="26">
        <v>213.0537728937729</v>
      </c>
      <c r="I6798" s="115">
        <f t="shared" si="319"/>
        <v>727046</v>
      </c>
      <c r="J6798" s="117">
        <v>2021</v>
      </c>
      <c r="K6798" s="139">
        <f t="shared" si="320"/>
        <v>4922166</v>
      </c>
    </row>
    <row r="6799" spans="2:11">
      <c r="B6799" s="137" t="s">
        <v>8743</v>
      </c>
      <c r="C6799" s="43" t="s">
        <v>2760</v>
      </c>
      <c r="D6799" s="46">
        <v>350</v>
      </c>
      <c r="E6799" s="24">
        <v>11986.057142857142</v>
      </c>
      <c r="F6799" s="19">
        <f t="shared" si="318"/>
        <v>4195120</v>
      </c>
      <c r="G6799" s="119">
        <v>3412.5</v>
      </c>
      <c r="H6799" s="26">
        <v>213.0537728937729</v>
      </c>
      <c r="I6799" s="115">
        <f t="shared" si="319"/>
        <v>727046</v>
      </c>
      <c r="J6799" s="117">
        <v>2021</v>
      </c>
      <c r="K6799" s="139">
        <f t="shared" si="320"/>
        <v>4922166</v>
      </c>
    </row>
    <row r="6800" spans="2:11">
      <c r="B6800" s="137" t="s">
        <v>8744</v>
      </c>
      <c r="C6800" s="43" t="s">
        <v>2761</v>
      </c>
      <c r="D6800" s="46">
        <v>460</v>
      </c>
      <c r="E6800" s="24">
        <v>22477.210869565217</v>
      </c>
      <c r="F6800" s="19">
        <f t="shared" si="318"/>
        <v>10339517</v>
      </c>
      <c r="G6800" s="119">
        <v>4485</v>
      </c>
      <c r="H6800" s="26">
        <v>236.79264214046822</v>
      </c>
      <c r="I6800" s="115">
        <f t="shared" si="319"/>
        <v>1062015</v>
      </c>
      <c r="J6800" s="117">
        <v>2021</v>
      </c>
      <c r="K6800" s="139">
        <f t="shared" si="320"/>
        <v>11401532</v>
      </c>
    </row>
    <row r="6801" spans="2:11">
      <c r="B6801" s="137" t="s">
        <v>8745</v>
      </c>
      <c r="C6801" s="43" t="s">
        <v>2760</v>
      </c>
      <c r="D6801" s="46">
        <v>270</v>
      </c>
      <c r="E6801" s="24">
        <v>14337.544444444444</v>
      </c>
      <c r="F6801" s="19">
        <f t="shared" si="318"/>
        <v>3871137</v>
      </c>
      <c r="G6801" s="119">
        <v>2632.5</v>
      </c>
      <c r="H6801" s="26">
        <v>233.70826210826212</v>
      </c>
      <c r="I6801" s="115">
        <f t="shared" si="319"/>
        <v>615237</v>
      </c>
      <c r="J6801" s="117">
        <v>2021</v>
      </c>
      <c r="K6801" s="139">
        <f t="shared" si="320"/>
        <v>4486374</v>
      </c>
    </row>
    <row r="6802" spans="2:11">
      <c r="B6802" s="137" t="s">
        <v>8746</v>
      </c>
      <c r="C6802" s="43" t="s">
        <v>2205</v>
      </c>
      <c r="D6802" s="46">
        <v>200</v>
      </c>
      <c r="E6802" s="24">
        <v>13838.68</v>
      </c>
      <c r="F6802" s="19">
        <f t="shared" si="318"/>
        <v>2767736</v>
      </c>
      <c r="G6802" s="119">
        <v>1950</v>
      </c>
      <c r="H6802" s="26">
        <v>254.67948717948718</v>
      </c>
      <c r="I6802" s="115">
        <f t="shared" si="319"/>
        <v>496625</v>
      </c>
      <c r="J6802" s="117">
        <v>2021</v>
      </c>
      <c r="K6802" s="139">
        <f t="shared" si="320"/>
        <v>3264361</v>
      </c>
    </row>
    <row r="6803" spans="2:11">
      <c r="B6803" s="137" t="s">
        <v>8747</v>
      </c>
      <c r="C6803" s="43" t="s">
        <v>2207</v>
      </c>
      <c r="D6803" s="46">
        <v>410</v>
      </c>
      <c r="E6803" s="24">
        <v>15471.9</v>
      </c>
      <c r="F6803" s="19">
        <f t="shared" si="318"/>
        <v>6343479</v>
      </c>
      <c r="G6803" s="119">
        <v>8856</v>
      </c>
      <c r="H6803" s="26">
        <v>174.67502258355916</v>
      </c>
      <c r="I6803" s="115">
        <f t="shared" si="319"/>
        <v>1546921.9999999998</v>
      </c>
      <c r="J6803" s="117">
        <v>2021</v>
      </c>
      <c r="K6803" s="139">
        <f t="shared" si="320"/>
        <v>7890401</v>
      </c>
    </row>
    <row r="6804" spans="2:11">
      <c r="B6804" s="137" t="s">
        <v>8748</v>
      </c>
      <c r="C6804" s="43" t="s">
        <v>2761</v>
      </c>
      <c r="D6804" s="46">
        <v>260</v>
      </c>
      <c r="E6804" s="24">
        <v>12842.069230769232</v>
      </c>
      <c r="F6804" s="19">
        <f t="shared" si="318"/>
        <v>3338938</v>
      </c>
      <c r="G6804" s="119">
        <v>2535</v>
      </c>
      <c r="H6804" s="26">
        <v>214.37396449704141</v>
      </c>
      <c r="I6804" s="115">
        <f t="shared" si="319"/>
        <v>543438</v>
      </c>
      <c r="J6804" s="117">
        <v>2021</v>
      </c>
      <c r="K6804" s="139">
        <f t="shared" si="320"/>
        <v>3882376</v>
      </c>
    </row>
    <row r="6805" spans="2:11">
      <c r="B6805" s="137" t="s">
        <v>8749</v>
      </c>
      <c r="C6805" s="43" t="s">
        <v>2207</v>
      </c>
      <c r="D6805" s="46">
        <v>170</v>
      </c>
      <c r="E6805" s="24">
        <v>10159.041176470588</v>
      </c>
      <c r="F6805" s="19">
        <f t="shared" si="318"/>
        <v>1727037</v>
      </c>
      <c r="G6805" s="119">
        <v>3672</v>
      </c>
      <c r="H6805" s="26">
        <v>102.02668845315904</v>
      </c>
      <c r="I6805" s="115">
        <f t="shared" si="319"/>
        <v>374642</v>
      </c>
      <c r="J6805" s="117">
        <v>2021</v>
      </c>
      <c r="K6805" s="139">
        <f t="shared" si="320"/>
        <v>2101679</v>
      </c>
    </row>
    <row r="6806" spans="2:11">
      <c r="B6806" s="137" t="s">
        <v>8750</v>
      </c>
      <c r="C6806" s="43" t="s">
        <v>2599</v>
      </c>
      <c r="D6806" s="46">
        <v>300</v>
      </c>
      <c r="E6806" s="24">
        <v>8876.253333333334</v>
      </c>
      <c r="F6806" s="19">
        <f t="shared" si="318"/>
        <v>2662876</v>
      </c>
      <c r="G6806" s="119">
        <v>2925</v>
      </c>
      <c r="H6806" s="26">
        <v>457.76923076923077</v>
      </c>
      <c r="I6806" s="115">
        <f t="shared" si="319"/>
        <v>1338975</v>
      </c>
      <c r="J6806" s="117">
        <v>2021</v>
      </c>
      <c r="K6806" s="139">
        <f t="shared" si="320"/>
        <v>4001851</v>
      </c>
    </row>
    <row r="6807" spans="2:11">
      <c r="B6807" s="137" t="s">
        <v>8751</v>
      </c>
      <c r="C6807" s="43" t="s">
        <v>2207</v>
      </c>
      <c r="D6807" s="46">
        <v>410</v>
      </c>
      <c r="E6807" s="24">
        <v>15471.9</v>
      </c>
      <c r="F6807" s="19">
        <f t="shared" si="318"/>
        <v>6343479</v>
      </c>
      <c r="G6807" s="119">
        <v>8856</v>
      </c>
      <c r="H6807" s="26">
        <v>174.67502258355916</v>
      </c>
      <c r="I6807" s="115">
        <f t="shared" si="319"/>
        <v>1546921.9999999998</v>
      </c>
      <c r="J6807" s="117">
        <v>2021</v>
      </c>
      <c r="K6807" s="139">
        <f t="shared" si="320"/>
        <v>7890401</v>
      </c>
    </row>
    <row r="6808" spans="2:11">
      <c r="B6808" s="137" t="s">
        <v>8752</v>
      </c>
      <c r="C6808" s="43" t="s">
        <v>2342</v>
      </c>
      <c r="D6808" s="46">
        <v>230</v>
      </c>
      <c r="E6808" s="24">
        <v>12707.178260869565</v>
      </c>
      <c r="F6808" s="19">
        <f t="shared" si="318"/>
        <v>2922651</v>
      </c>
      <c r="G6808" s="119">
        <v>4968</v>
      </c>
      <c r="H6808" s="26">
        <v>276.26469404186798</v>
      </c>
      <c r="I6808" s="115">
        <f t="shared" si="319"/>
        <v>1372483.0000000002</v>
      </c>
      <c r="J6808" s="117">
        <v>2021</v>
      </c>
      <c r="K6808" s="139">
        <f t="shared" si="320"/>
        <v>4295134</v>
      </c>
    </row>
    <row r="6809" spans="2:11">
      <c r="B6809" s="137" t="s">
        <v>8753</v>
      </c>
      <c r="C6809" s="43" t="s">
        <v>2174</v>
      </c>
      <c r="D6809" s="46">
        <v>270</v>
      </c>
      <c r="E6809" s="24">
        <v>8921.322222222223</v>
      </c>
      <c r="F6809" s="19">
        <f t="shared" si="318"/>
        <v>2408757</v>
      </c>
      <c r="G6809" s="119">
        <v>2632.5</v>
      </c>
      <c r="H6809" s="26">
        <v>837.41158594491924</v>
      </c>
      <c r="I6809" s="115">
        <f t="shared" si="319"/>
        <v>2204486</v>
      </c>
      <c r="J6809" s="117">
        <v>2021</v>
      </c>
      <c r="K6809" s="139">
        <f t="shared" si="320"/>
        <v>4613243</v>
      </c>
    </row>
    <row r="6810" spans="2:11">
      <c r="B6810" s="137" t="s">
        <v>8754</v>
      </c>
      <c r="C6810" s="43" t="s">
        <v>2599</v>
      </c>
      <c r="D6810" s="46">
        <v>260</v>
      </c>
      <c r="E6810" s="24">
        <v>24589.25</v>
      </c>
      <c r="F6810" s="19">
        <f t="shared" si="318"/>
        <v>6393205</v>
      </c>
      <c r="G6810" s="119">
        <v>2535</v>
      </c>
      <c r="H6810" s="26">
        <v>348.42011834319527</v>
      </c>
      <c r="I6810" s="115">
        <f t="shared" si="319"/>
        <v>883245</v>
      </c>
      <c r="J6810" s="117">
        <v>2021</v>
      </c>
      <c r="K6810" s="139">
        <f t="shared" si="320"/>
        <v>7276450</v>
      </c>
    </row>
    <row r="6811" spans="2:11">
      <c r="B6811" s="137" t="s">
        <v>8755</v>
      </c>
      <c r="C6811" s="43" t="s">
        <v>2759</v>
      </c>
      <c r="D6811" s="46">
        <v>80</v>
      </c>
      <c r="E6811" s="24">
        <v>5896.3374999999996</v>
      </c>
      <c r="F6811" s="19">
        <f t="shared" si="318"/>
        <v>471707</v>
      </c>
      <c r="G6811" s="119">
        <v>780</v>
      </c>
      <c r="H6811" s="26">
        <v>199.58205128205128</v>
      </c>
      <c r="I6811" s="115">
        <f t="shared" si="319"/>
        <v>155674</v>
      </c>
      <c r="J6811" s="117">
        <v>2021</v>
      </c>
      <c r="K6811" s="139">
        <f t="shared" si="320"/>
        <v>627381</v>
      </c>
    </row>
    <row r="6812" spans="2:11">
      <c r="B6812" s="137" t="s">
        <v>8756</v>
      </c>
      <c r="C6812" s="43" t="s">
        <v>2599</v>
      </c>
      <c r="D6812" s="46">
        <v>200</v>
      </c>
      <c r="E6812" s="24">
        <v>13560.7</v>
      </c>
      <c r="F6812" s="19">
        <f t="shared" si="318"/>
        <v>2712140</v>
      </c>
      <c r="G6812" s="119">
        <v>1950</v>
      </c>
      <c r="H6812" s="26">
        <v>270.60923076923075</v>
      </c>
      <c r="I6812" s="115">
        <f t="shared" si="319"/>
        <v>527688</v>
      </c>
      <c r="J6812" s="117">
        <v>2021</v>
      </c>
      <c r="K6812" s="139">
        <f t="shared" si="320"/>
        <v>3239828</v>
      </c>
    </row>
    <row r="6813" spans="2:11">
      <c r="B6813" s="137" t="s">
        <v>8757</v>
      </c>
      <c r="C6813" s="43" t="s">
        <v>2762</v>
      </c>
      <c r="D6813" s="46">
        <v>140</v>
      </c>
      <c r="E6813" s="24">
        <v>2190.7571428571428</v>
      </c>
      <c r="F6813" s="19">
        <f t="shared" si="318"/>
        <v>306706</v>
      </c>
      <c r="G6813" s="119">
        <v>1365</v>
      </c>
      <c r="H6813" s="26">
        <v>270.44761904761907</v>
      </c>
      <c r="I6813" s="115">
        <f t="shared" si="319"/>
        <v>369161.00000000006</v>
      </c>
      <c r="J6813" s="117">
        <v>2021</v>
      </c>
      <c r="K6813" s="139">
        <f t="shared" si="320"/>
        <v>675867</v>
      </c>
    </row>
    <row r="6814" spans="2:11">
      <c r="B6814" s="137" t="s">
        <v>8758</v>
      </c>
      <c r="C6814" s="43" t="s">
        <v>2762</v>
      </c>
      <c r="D6814" s="46">
        <v>140</v>
      </c>
      <c r="E6814" s="24">
        <v>2190.7571428571428</v>
      </c>
      <c r="F6814" s="19">
        <f t="shared" si="318"/>
        <v>306706</v>
      </c>
      <c r="G6814" s="119">
        <v>1365</v>
      </c>
      <c r="H6814" s="26">
        <v>270.44761904761907</v>
      </c>
      <c r="I6814" s="115">
        <f t="shared" si="319"/>
        <v>369161.00000000006</v>
      </c>
      <c r="J6814" s="117">
        <v>2021</v>
      </c>
      <c r="K6814" s="139">
        <f t="shared" si="320"/>
        <v>675867</v>
      </c>
    </row>
    <row r="6815" spans="2:11">
      <c r="B6815" s="137" t="s">
        <v>8759</v>
      </c>
      <c r="C6815" s="43" t="s">
        <v>2207</v>
      </c>
      <c r="D6815" s="46">
        <v>150</v>
      </c>
      <c r="E6815" s="24">
        <v>18307.906666666666</v>
      </c>
      <c r="F6815" s="19">
        <f t="shared" si="318"/>
        <v>2746186</v>
      </c>
      <c r="G6815" s="119">
        <v>3240</v>
      </c>
      <c r="H6815" s="26">
        <v>194.16975308641975</v>
      </c>
      <c r="I6815" s="115">
        <f t="shared" si="319"/>
        <v>629110</v>
      </c>
      <c r="J6815" s="117">
        <v>2021</v>
      </c>
      <c r="K6815" s="139">
        <f t="shared" si="320"/>
        <v>3375296</v>
      </c>
    </row>
    <row r="6816" spans="2:11">
      <c r="B6816" s="137" t="s">
        <v>8760</v>
      </c>
      <c r="C6816" s="43" t="s">
        <v>2763</v>
      </c>
      <c r="D6816" s="46">
        <v>250</v>
      </c>
      <c r="E6816" s="24">
        <v>19069.272000000001</v>
      </c>
      <c r="F6816" s="19">
        <f t="shared" si="318"/>
        <v>4767318</v>
      </c>
      <c r="G6816" s="119">
        <v>2437.5</v>
      </c>
      <c r="H6816" s="26">
        <v>257.36082051282051</v>
      </c>
      <c r="I6816" s="115">
        <f t="shared" si="319"/>
        <v>627317</v>
      </c>
      <c r="J6816" s="117">
        <v>2021</v>
      </c>
      <c r="K6816" s="139">
        <f t="shared" si="320"/>
        <v>5394635</v>
      </c>
    </row>
    <row r="6817" spans="2:11">
      <c r="B6817" s="137" t="s">
        <v>8761</v>
      </c>
      <c r="C6817" s="43" t="s">
        <v>2207</v>
      </c>
      <c r="D6817" s="46">
        <v>360</v>
      </c>
      <c r="E6817" s="24">
        <v>25782.919444444444</v>
      </c>
      <c r="F6817" s="19">
        <f t="shared" si="318"/>
        <v>9281851</v>
      </c>
      <c r="G6817" s="119">
        <v>7776</v>
      </c>
      <c r="H6817" s="26">
        <v>137.20473251028807</v>
      </c>
      <c r="I6817" s="115">
        <f t="shared" si="319"/>
        <v>1066904</v>
      </c>
      <c r="J6817" s="117">
        <v>2021</v>
      </c>
      <c r="K6817" s="139">
        <f t="shared" si="320"/>
        <v>10348755</v>
      </c>
    </row>
    <row r="6818" spans="2:11">
      <c r="B6818" s="137" t="s">
        <v>8762</v>
      </c>
      <c r="C6818" s="43" t="s">
        <v>2207</v>
      </c>
      <c r="D6818" s="46">
        <v>150</v>
      </c>
      <c r="E6818" s="24">
        <v>18307.906666666666</v>
      </c>
      <c r="F6818" s="19">
        <f t="shared" si="318"/>
        <v>2746186</v>
      </c>
      <c r="G6818" s="119">
        <v>3240</v>
      </c>
      <c r="H6818" s="26">
        <v>194.16975308641975</v>
      </c>
      <c r="I6818" s="115">
        <f t="shared" si="319"/>
        <v>629110</v>
      </c>
      <c r="J6818" s="117">
        <v>2021</v>
      </c>
      <c r="K6818" s="139">
        <f t="shared" si="320"/>
        <v>3375296</v>
      </c>
    </row>
    <row r="6819" spans="2:11">
      <c r="B6819" s="137" t="s">
        <v>8763</v>
      </c>
      <c r="C6819" s="43" t="s">
        <v>2207</v>
      </c>
      <c r="D6819" s="46">
        <v>410</v>
      </c>
      <c r="E6819" s="24">
        <v>6695.8975609756098</v>
      </c>
      <c r="F6819" s="19">
        <f t="shared" si="318"/>
        <v>2745318</v>
      </c>
      <c r="G6819" s="119">
        <v>7421</v>
      </c>
      <c r="H6819" s="26">
        <v>123.17827786012667</v>
      </c>
      <c r="I6819" s="115">
        <f t="shared" si="319"/>
        <v>914106</v>
      </c>
      <c r="J6819" s="117">
        <v>2021</v>
      </c>
      <c r="K6819" s="139">
        <f t="shared" si="320"/>
        <v>3659424</v>
      </c>
    </row>
    <row r="6820" spans="2:11">
      <c r="B6820" s="137" t="s">
        <v>8764</v>
      </c>
      <c r="C6820" s="43" t="s">
        <v>130</v>
      </c>
      <c r="D6820" s="46">
        <v>410</v>
      </c>
      <c r="E6820" s="24">
        <v>10812.034146341464</v>
      </c>
      <c r="F6820" s="19">
        <f t="shared" si="318"/>
        <v>4432934</v>
      </c>
      <c r="G6820" s="119">
        <v>8856</v>
      </c>
      <c r="H6820" s="26">
        <v>669.1283875338753</v>
      </c>
      <c r="I6820" s="115">
        <f t="shared" si="319"/>
        <v>5925801</v>
      </c>
      <c r="J6820" s="117">
        <v>2021</v>
      </c>
      <c r="K6820" s="139">
        <f t="shared" si="320"/>
        <v>10358735</v>
      </c>
    </row>
    <row r="6821" spans="2:11">
      <c r="B6821" s="137" t="s">
        <v>8765</v>
      </c>
      <c r="C6821" s="43" t="s">
        <v>2205</v>
      </c>
      <c r="D6821" s="46">
        <v>540</v>
      </c>
      <c r="E6821" s="24">
        <v>3934.4314814814816</v>
      </c>
      <c r="F6821" s="19">
        <f t="shared" si="318"/>
        <v>2124593</v>
      </c>
      <c r="G6821" s="119">
        <v>5265</v>
      </c>
      <c r="H6821" s="26">
        <v>633.41234567901233</v>
      </c>
      <c r="I6821" s="115">
        <f t="shared" si="319"/>
        <v>3334916</v>
      </c>
      <c r="J6821" s="117">
        <v>2021</v>
      </c>
      <c r="K6821" s="139">
        <f t="shared" si="320"/>
        <v>5459509</v>
      </c>
    </row>
    <row r="6822" spans="2:11">
      <c r="B6822" s="137" t="s">
        <v>8766</v>
      </c>
      <c r="C6822" s="43" t="s">
        <v>2203</v>
      </c>
      <c r="D6822" s="46">
        <v>160</v>
      </c>
      <c r="E6822" s="24">
        <v>6391.6875</v>
      </c>
      <c r="F6822" s="19">
        <f t="shared" si="318"/>
        <v>1022670</v>
      </c>
      <c r="G6822" s="119">
        <v>3456</v>
      </c>
      <c r="H6822" s="26">
        <v>451.58825231481484</v>
      </c>
      <c r="I6822" s="115">
        <f t="shared" si="319"/>
        <v>1560689</v>
      </c>
      <c r="J6822" s="117">
        <v>2021</v>
      </c>
      <c r="K6822" s="139">
        <f t="shared" si="320"/>
        <v>2583359</v>
      </c>
    </row>
    <row r="6823" spans="2:11">
      <c r="B6823" s="137" t="s">
        <v>8767</v>
      </c>
      <c r="C6823" s="43" t="s">
        <v>2203</v>
      </c>
      <c r="D6823" s="46">
        <v>50</v>
      </c>
      <c r="E6823" s="24">
        <v>11798.94</v>
      </c>
      <c r="F6823" s="19">
        <f t="shared" si="318"/>
        <v>589947</v>
      </c>
      <c r="G6823" s="119">
        <v>1080</v>
      </c>
      <c r="H6823" s="26">
        <v>1406.6935185185184</v>
      </c>
      <c r="I6823" s="115">
        <f t="shared" si="319"/>
        <v>1519229</v>
      </c>
      <c r="J6823" s="117">
        <v>2021</v>
      </c>
      <c r="K6823" s="139">
        <f t="shared" si="320"/>
        <v>2109176</v>
      </c>
    </row>
    <row r="6824" spans="2:11">
      <c r="B6824" s="137" t="s">
        <v>8768</v>
      </c>
      <c r="C6824" s="43" t="s">
        <v>2203</v>
      </c>
      <c r="D6824" s="46">
        <v>210</v>
      </c>
      <c r="E6824" s="24">
        <v>4583.2809523809519</v>
      </c>
      <c r="F6824" s="19">
        <f t="shared" si="318"/>
        <v>962488.99999999988</v>
      </c>
      <c r="G6824" s="119">
        <v>4536</v>
      </c>
      <c r="H6824" s="26">
        <v>498.46516754850086</v>
      </c>
      <c r="I6824" s="115">
        <f t="shared" si="319"/>
        <v>2261038</v>
      </c>
      <c r="J6824" s="117">
        <v>2021</v>
      </c>
      <c r="K6824" s="139">
        <f t="shared" si="320"/>
        <v>3223527</v>
      </c>
    </row>
    <row r="6825" spans="2:11">
      <c r="B6825" s="137" t="s">
        <v>8769</v>
      </c>
      <c r="C6825" s="43" t="s">
        <v>1426</v>
      </c>
      <c r="D6825" s="46">
        <v>680</v>
      </c>
      <c r="E6825" s="24">
        <v>13688.576470588236</v>
      </c>
      <c r="F6825" s="19">
        <f t="shared" si="318"/>
        <v>9308232</v>
      </c>
      <c r="G6825" s="119">
        <v>12308</v>
      </c>
      <c r="H6825" s="26">
        <v>387.72335066623333</v>
      </c>
      <c r="I6825" s="115">
        <f t="shared" si="319"/>
        <v>4772099</v>
      </c>
      <c r="J6825" s="117">
        <v>2021</v>
      </c>
      <c r="K6825" s="139">
        <f t="shared" si="320"/>
        <v>14080331</v>
      </c>
    </row>
    <row r="6826" spans="2:11">
      <c r="B6826" s="137" t="s">
        <v>8770</v>
      </c>
      <c r="C6826" s="43" t="s">
        <v>2203</v>
      </c>
      <c r="D6826" s="46">
        <v>190</v>
      </c>
      <c r="E6826" s="24">
        <v>12395.373684210526</v>
      </c>
      <c r="F6826" s="19">
        <f t="shared" si="318"/>
        <v>2355121</v>
      </c>
      <c r="G6826" s="119">
        <v>4104</v>
      </c>
      <c r="H6826" s="26">
        <v>154.88304093567251</v>
      </c>
      <c r="I6826" s="115">
        <f t="shared" si="319"/>
        <v>635640</v>
      </c>
      <c r="J6826" s="117">
        <v>2021</v>
      </c>
      <c r="K6826" s="139">
        <f t="shared" si="320"/>
        <v>2990761</v>
      </c>
    </row>
    <row r="6827" spans="2:11">
      <c r="B6827" s="137" t="s">
        <v>8771</v>
      </c>
      <c r="C6827" s="43" t="s">
        <v>2763</v>
      </c>
      <c r="D6827" s="46">
        <v>380</v>
      </c>
      <c r="E6827" s="24">
        <v>9011.8157894736851</v>
      </c>
      <c r="F6827" s="19">
        <f t="shared" si="318"/>
        <v>3424490.0000000005</v>
      </c>
      <c r="G6827" s="119">
        <v>3705</v>
      </c>
      <c r="H6827" s="26">
        <v>185.43643724696355</v>
      </c>
      <c r="I6827" s="115">
        <f t="shared" si="319"/>
        <v>687042</v>
      </c>
      <c r="J6827" s="117">
        <v>2021</v>
      </c>
      <c r="K6827" s="139">
        <f t="shared" si="320"/>
        <v>4111532</v>
      </c>
    </row>
    <row r="6828" spans="2:11">
      <c r="B6828" s="137" t="s">
        <v>8772</v>
      </c>
      <c r="C6828" s="43" t="s">
        <v>2203</v>
      </c>
      <c r="D6828" s="46">
        <v>220</v>
      </c>
      <c r="E6828" s="24">
        <v>4753.8500000000004</v>
      </c>
      <c r="F6828" s="19">
        <f t="shared" si="318"/>
        <v>1045847.0000000001</v>
      </c>
      <c r="G6828" s="119">
        <v>4752</v>
      </c>
      <c r="H6828" s="26">
        <v>522.54061447811443</v>
      </c>
      <c r="I6828" s="115">
        <f t="shared" si="319"/>
        <v>2483113</v>
      </c>
      <c r="J6828" s="117">
        <v>2021</v>
      </c>
      <c r="K6828" s="139">
        <f t="shared" si="320"/>
        <v>3528960</v>
      </c>
    </row>
    <row r="6829" spans="2:11">
      <c r="B6829" s="137" t="s">
        <v>8773</v>
      </c>
      <c r="C6829" s="43" t="s">
        <v>874</v>
      </c>
      <c r="D6829" s="46">
        <v>230</v>
      </c>
      <c r="E6829" s="24">
        <v>3835.8478260869565</v>
      </c>
      <c r="F6829" s="19">
        <f t="shared" si="318"/>
        <v>882245</v>
      </c>
      <c r="G6829" s="119">
        <v>2242.5</v>
      </c>
      <c r="H6829" s="26">
        <v>881.17235228539573</v>
      </c>
      <c r="I6829" s="115">
        <f t="shared" si="319"/>
        <v>1976029</v>
      </c>
      <c r="J6829" s="117">
        <v>2021</v>
      </c>
      <c r="K6829" s="139">
        <f t="shared" si="320"/>
        <v>2858274</v>
      </c>
    </row>
    <row r="6830" spans="2:11">
      <c r="B6830" s="137" t="s">
        <v>8774</v>
      </c>
      <c r="C6830" s="43" t="s">
        <v>867</v>
      </c>
      <c r="D6830" s="46">
        <v>360</v>
      </c>
      <c r="E6830" s="24">
        <v>12080.138888888889</v>
      </c>
      <c r="F6830" s="19">
        <f t="shared" si="318"/>
        <v>4348850</v>
      </c>
      <c r="G6830" s="119">
        <v>7776</v>
      </c>
      <c r="H6830" s="26">
        <v>471.50244341563786</v>
      </c>
      <c r="I6830" s="115">
        <f t="shared" si="319"/>
        <v>3666403</v>
      </c>
      <c r="J6830" s="117">
        <v>2021</v>
      </c>
      <c r="K6830" s="139">
        <f t="shared" si="320"/>
        <v>8015253</v>
      </c>
    </row>
    <row r="6831" spans="2:11">
      <c r="B6831" s="137" t="s">
        <v>8775</v>
      </c>
      <c r="C6831" s="43" t="s">
        <v>867</v>
      </c>
      <c r="D6831" s="46">
        <v>310</v>
      </c>
      <c r="E6831" s="24">
        <v>10957.177419354839</v>
      </c>
      <c r="F6831" s="19">
        <f t="shared" si="318"/>
        <v>3396725</v>
      </c>
      <c r="G6831" s="119">
        <v>6696</v>
      </c>
      <c r="H6831" s="26">
        <v>436.45310633213859</v>
      </c>
      <c r="I6831" s="115">
        <f t="shared" si="319"/>
        <v>2922490</v>
      </c>
      <c r="J6831" s="117">
        <v>2021</v>
      </c>
      <c r="K6831" s="139">
        <f t="shared" si="320"/>
        <v>6319215</v>
      </c>
    </row>
    <row r="6832" spans="2:11">
      <c r="B6832" s="137" t="s">
        <v>4225</v>
      </c>
      <c r="C6832" s="43" t="s">
        <v>3512</v>
      </c>
      <c r="D6832" s="46">
        <v>190</v>
      </c>
      <c r="E6832" s="24">
        <v>9810.1105263157897</v>
      </c>
      <c r="F6832" s="19">
        <f t="shared" si="318"/>
        <v>1863921</v>
      </c>
      <c r="G6832" s="119">
        <v>6954</v>
      </c>
      <c r="H6832" s="26">
        <v>391.13704342824275</v>
      </c>
      <c r="I6832" s="115">
        <f t="shared" si="319"/>
        <v>2719967</v>
      </c>
      <c r="J6832" s="117">
        <v>2021</v>
      </c>
      <c r="K6832" s="139">
        <f t="shared" si="320"/>
        <v>4583888</v>
      </c>
    </row>
    <row r="6833" spans="2:11">
      <c r="B6833" s="137" t="s">
        <v>8776</v>
      </c>
      <c r="C6833" s="43" t="s">
        <v>877</v>
      </c>
      <c r="D6833" s="46">
        <v>260</v>
      </c>
      <c r="E6833" s="24">
        <v>4207.4230769230771</v>
      </c>
      <c r="F6833" s="19">
        <f t="shared" si="318"/>
        <v>1093930</v>
      </c>
      <c r="G6833" s="119">
        <v>5616</v>
      </c>
      <c r="H6833" s="26">
        <v>543.09882478632483</v>
      </c>
      <c r="I6833" s="115">
        <f t="shared" si="319"/>
        <v>3050043</v>
      </c>
      <c r="J6833" s="117">
        <v>2021</v>
      </c>
      <c r="K6833" s="139">
        <f t="shared" si="320"/>
        <v>4143973</v>
      </c>
    </row>
    <row r="6834" spans="2:11">
      <c r="B6834" s="137" t="s">
        <v>8777</v>
      </c>
      <c r="C6834" s="43" t="s">
        <v>878</v>
      </c>
      <c r="D6834" s="46">
        <v>110</v>
      </c>
      <c r="E6834" s="24">
        <v>2138.6727272727271</v>
      </c>
      <c r="F6834" s="19">
        <f t="shared" si="318"/>
        <v>235253.99999999997</v>
      </c>
      <c r="G6834" s="119">
        <v>2376</v>
      </c>
      <c r="H6834" s="26">
        <v>519.76010101010104</v>
      </c>
      <c r="I6834" s="115">
        <f t="shared" si="319"/>
        <v>1234950</v>
      </c>
      <c r="J6834" s="117">
        <v>2021</v>
      </c>
      <c r="K6834" s="139">
        <f t="shared" si="320"/>
        <v>1470204</v>
      </c>
    </row>
    <row r="6835" spans="2:11">
      <c r="B6835" s="137" t="s">
        <v>8778</v>
      </c>
      <c r="C6835" s="43" t="s">
        <v>870</v>
      </c>
      <c r="D6835" s="46">
        <v>220</v>
      </c>
      <c r="E6835" s="24">
        <v>5728.35</v>
      </c>
      <c r="F6835" s="19">
        <f t="shared" si="318"/>
        <v>1260237</v>
      </c>
      <c r="G6835" s="119">
        <v>2145</v>
      </c>
      <c r="H6835" s="26">
        <v>1151.5272727272727</v>
      </c>
      <c r="I6835" s="115">
        <f t="shared" si="319"/>
        <v>2470026</v>
      </c>
      <c r="J6835" s="117">
        <v>2021</v>
      </c>
      <c r="K6835" s="139">
        <f t="shared" si="320"/>
        <v>3730263</v>
      </c>
    </row>
    <row r="6836" spans="2:11">
      <c r="B6836" s="137" t="s">
        <v>8779</v>
      </c>
      <c r="C6836" s="43" t="s">
        <v>875</v>
      </c>
      <c r="D6836" s="46">
        <v>200</v>
      </c>
      <c r="E6836" s="24">
        <v>6296.47</v>
      </c>
      <c r="F6836" s="19">
        <f t="shared" si="318"/>
        <v>1259294</v>
      </c>
      <c r="G6836" s="119">
        <v>1950</v>
      </c>
      <c r="H6836" s="26">
        <v>1058.4902564102565</v>
      </c>
      <c r="I6836" s="115">
        <f t="shared" si="319"/>
        <v>2064056.0000000002</v>
      </c>
      <c r="J6836" s="117">
        <v>2021</v>
      </c>
      <c r="K6836" s="139">
        <f t="shared" si="320"/>
        <v>3323350</v>
      </c>
    </row>
    <row r="6837" spans="2:11">
      <c r="B6837" s="137" t="s">
        <v>8780</v>
      </c>
      <c r="C6837" s="43" t="s">
        <v>870</v>
      </c>
      <c r="D6837" s="46">
        <v>180</v>
      </c>
      <c r="E6837" s="24">
        <v>2379.8444444444444</v>
      </c>
      <c r="F6837" s="19">
        <f t="shared" si="318"/>
        <v>428372</v>
      </c>
      <c r="G6837" s="119">
        <v>1755</v>
      </c>
      <c r="H6837" s="26">
        <v>749.00797720797721</v>
      </c>
      <c r="I6837" s="115">
        <f t="shared" si="319"/>
        <v>1314509</v>
      </c>
      <c r="J6837" s="117">
        <v>2021</v>
      </c>
      <c r="K6837" s="139">
        <f t="shared" si="320"/>
        <v>1742881</v>
      </c>
    </row>
    <row r="6838" spans="2:11">
      <c r="B6838" s="137" t="s">
        <v>8781</v>
      </c>
      <c r="C6838" s="43" t="s">
        <v>870</v>
      </c>
      <c r="D6838" s="46">
        <v>300</v>
      </c>
      <c r="E6838" s="24">
        <v>8774.7066666666669</v>
      </c>
      <c r="F6838" s="19">
        <f t="shared" si="318"/>
        <v>2632412</v>
      </c>
      <c r="G6838" s="119">
        <v>2925</v>
      </c>
      <c r="H6838" s="26">
        <v>396.68957264957265</v>
      </c>
      <c r="I6838" s="115">
        <f t="shared" si="319"/>
        <v>1160317</v>
      </c>
      <c r="J6838" s="117">
        <v>2021</v>
      </c>
      <c r="K6838" s="139">
        <f t="shared" si="320"/>
        <v>3792729</v>
      </c>
    </row>
    <row r="6839" spans="2:11">
      <c r="B6839" s="137" t="s">
        <v>8782</v>
      </c>
      <c r="C6839" s="43" t="s">
        <v>877</v>
      </c>
      <c r="D6839" s="46">
        <v>190</v>
      </c>
      <c r="E6839" s="24">
        <v>19500.926315789475</v>
      </c>
      <c r="F6839" s="19">
        <f t="shared" si="318"/>
        <v>3705176</v>
      </c>
      <c r="G6839" s="119">
        <v>3439</v>
      </c>
      <c r="H6839" s="26">
        <v>365.68653678394884</v>
      </c>
      <c r="I6839" s="115">
        <f t="shared" si="319"/>
        <v>1257596</v>
      </c>
      <c r="J6839" s="117">
        <v>2021</v>
      </c>
      <c r="K6839" s="139">
        <f t="shared" si="320"/>
        <v>4962772</v>
      </c>
    </row>
    <row r="6840" spans="2:11">
      <c r="B6840" s="137" t="s">
        <v>8783</v>
      </c>
      <c r="C6840" s="43" t="s">
        <v>877</v>
      </c>
      <c r="D6840" s="46">
        <v>30</v>
      </c>
      <c r="E6840" s="24">
        <v>11634.166666666666</v>
      </c>
      <c r="F6840" s="19">
        <f t="shared" si="318"/>
        <v>349025</v>
      </c>
      <c r="G6840" s="119">
        <v>543</v>
      </c>
      <c r="H6840" s="26">
        <v>1731.793738489871</v>
      </c>
      <c r="I6840" s="115">
        <f t="shared" si="319"/>
        <v>940363.99999999988</v>
      </c>
      <c r="J6840" s="117">
        <v>2021</v>
      </c>
      <c r="K6840" s="139">
        <f t="shared" si="320"/>
        <v>1289389</v>
      </c>
    </row>
    <row r="6841" spans="2:11">
      <c r="B6841" s="137" t="s">
        <v>8784</v>
      </c>
      <c r="C6841" s="43" t="s">
        <v>877</v>
      </c>
      <c r="D6841" s="46">
        <v>370</v>
      </c>
      <c r="E6841" s="24">
        <v>2790.2270270270269</v>
      </c>
      <c r="F6841" s="19">
        <f t="shared" si="318"/>
        <v>1032384</v>
      </c>
      <c r="G6841" s="119">
        <v>7992</v>
      </c>
      <c r="H6841" s="26">
        <v>505.51351351351349</v>
      </c>
      <c r="I6841" s="115">
        <f t="shared" si="319"/>
        <v>4040064</v>
      </c>
      <c r="J6841" s="117">
        <v>2021</v>
      </c>
      <c r="K6841" s="139">
        <f t="shared" si="320"/>
        <v>5072448</v>
      </c>
    </row>
    <row r="6842" spans="2:11">
      <c r="B6842" s="137" t="s">
        <v>8785</v>
      </c>
      <c r="C6842" s="43" t="s">
        <v>877</v>
      </c>
      <c r="D6842" s="46">
        <v>290</v>
      </c>
      <c r="E6842" s="24">
        <v>5106.3310344827587</v>
      </c>
      <c r="F6842" s="19">
        <f t="shared" si="318"/>
        <v>1480836</v>
      </c>
      <c r="G6842" s="119">
        <v>5249</v>
      </c>
      <c r="H6842" s="26">
        <v>752.32215660125735</v>
      </c>
      <c r="I6842" s="115">
        <f t="shared" si="319"/>
        <v>3948939</v>
      </c>
      <c r="J6842" s="117">
        <v>2021</v>
      </c>
      <c r="K6842" s="139">
        <f t="shared" si="320"/>
        <v>5429775</v>
      </c>
    </row>
    <row r="6843" spans="2:11">
      <c r="B6843" s="137" t="s">
        <v>8786</v>
      </c>
      <c r="C6843" s="43" t="s">
        <v>877</v>
      </c>
      <c r="D6843" s="46">
        <v>150</v>
      </c>
      <c r="E6843" s="24">
        <v>8607.68</v>
      </c>
      <c r="F6843" s="19">
        <f t="shared" si="318"/>
        <v>1291152</v>
      </c>
      <c r="G6843" s="119">
        <v>2715</v>
      </c>
      <c r="H6843" s="26">
        <v>130.72854511970533</v>
      </c>
      <c r="I6843" s="115">
        <f t="shared" si="319"/>
        <v>354928</v>
      </c>
      <c r="J6843" s="117">
        <v>2021</v>
      </c>
      <c r="K6843" s="139">
        <f t="shared" si="320"/>
        <v>1646080</v>
      </c>
    </row>
    <row r="6844" spans="2:11">
      <c r="B6844" s="137" t="s">
        <v>8787</v>
      </c>
      <c r="C6844" s="43" t="s">
        <v>877</v>
      </c>
      <c r="D6844" s="46">
        <v>70</v>
      </c>
      <c r="E6844" s="24">
        <v>4596.2428571428572</v>
      </c>
      <c r="F6844" s="19">
        <f t="shared" si="318"/>
        <v>321737</v>
      </c>
      <c r="G6844" s="119">
        <v>1267</v>
      </c>
      <c r="H6844" s="26">
        <v>332.10339384372531</v>
      </c>
      <c r="I6844" s="115">
        <f t="shared" si="319"/>
        <v>420775</v>
      </c>
      <c r="J6844" s="117">
        <v>2021</v>
      </c>
      <c r="K6844" s="139">
        <f t="shared" si="320"/>
        <v>742512</v>
      </c>
    </row>
    <row r="6845" spans="2:11">
      <c r="B6845" s="137" t="s">
        <v>4226</v>
      </c>
      <c r="C6845" s="43" t="s">
        <v>3512</v>
      </c>
      <c r="D6845" s="46">
        <v>190</v>
      </c>
      <c r="E6845" s="24">
        <v>12776.105263157895</v>
      </c>
      <c r="F6845" s="19">
        <f t="shared" si="318"/>
        <v>2427460</v>
      </c>
      <c r="G6845" s="119">
        <v>3705</v>
      </c>
      <c r="H6845" s="26">
        <v>602.27692307692303</v>
      </c>
      <c r="I6845" s="115">
        <f t="shared" si="319"/>
        <v>2231436</v>
      </c>
      <c r="J6845" s="117">
        <v>2021</v>
      </c>
      <c r="K6845" s="139">
        <f t="shared" si="320"/>
        <v>4658896</v>
      </c>
    </row>
    <row r="6846" spans="2:11">
      <c r="B6846" s="137" t="s">
        <v>8788</v>
      </c>
      <c r="C6846" s="43" t="s">
        <v>877</v>
      </c>
      <c r="D6846" s="46">
        <v>110</v>
      </c>
      <c r="E6846" s="24">
        <v>6804.4</v>
      </c>
      <c r="F6846" s="19">
        <f t="shared" si="318"/>
        <v>748484</v>
      </c>
      <c r="G6846" s="119">
        <v>1991</v>
      </c>
      <c r="H6846" s="26">
        <v>139.40582621798092</v>
      </c>
      <c r="I6846" s="115">
        <f t="shared" si="319"/>
        <v>277557</v>
      </c>
      <c r="J6846" s="117">
        <v>2021</v>
      </c>
      <c r="K6846" s="139">
        <f t="shared" si="320"/>
        <v>1026041</v>
      </c>
    </row>
    <row r="6847" spans="2:11">
      <c r="B6847" s="137" t="s">
        <v>8789</v>
      </c>
      <c r="C6847" s="43" t="s">
        <v>877</v>
      </c>
      <c r="D6847" s="46">
        <v>90</v>
      </c>
      <c r="E6847" s="24">
        <v>18313.544444444444</v>
      </c>
      <c r="F6847" s="19">
        <f t="shared" si="318"/>
        <v>1648219</v>
      </c>
      <c r="G6847" s="119">
        <v>877.5</v>
      </c>
      <c r="H6847" s="26">
        <v>664.32820512820513</v>
      </c>
      <c r="I6847" s="115">
        <f t="shared" si="319"/>
        <v>582948</v>
      </c>
      <c r="J6847" s="117">
        <v>2021</v>
      </c>
      <c r="K6847" s="139">
        <f t="shared" si="320"/>
        <v>2231167</v>
      </c>
    </row>
    <row r="6848" spans="2:11">
      <c r="B6848" s="137" t="s">
        <v>4227</v>
      </c>
      <c r="C6848" s="43" t="s">
        <v>3512</v>
      </c>
      <c r="D6848" s="46">
        <v>50</v>
      </c>
      <c r="E6848" s="24">
        <v>6388.06</v>
      </c>
      <c r="F6848" s="19">
        <f t="shared" si="318"/>
        <v>319403</v>
      </c>
      <c r="G6848" s="119">
        <v>488</v>
      </c>
      <c r="H6848" s="26">
        <v>601.65983606557381</v>
      </c>
      <c r="I6848" s="115">
        <f t="shared" si="319"/>
        <v>293610</v>
      </c>
      <c r="J6848" s="117">
        <v>2021</v>
      </c>
      <c r="K6848" s="139">
        <f t="shared" si="320"/>
        <v>613013</v>
      </c>
    </row>
    <row r="6849" spans="2:11">
      <c r="B6849" s="137" t="s">
        <v>8790</v>
      </c>
      <c r="C6849" s="43" t="s">
        <v>893</v>
      </c>
      <c r="D6849" s="46">
        <v>140</v>
      </c>
      <c r="E6849" s="24">
        <v>17470.621428571427</v>
      </c>
      <c r="F6849" s="19">
        <f t="shared" si="318"/>
        <v>2445886.9999999995</v>
      </c>
      <c r="G6849" s="119">
        <v>1365</v>
      </c>
      <c r="H6849" s="26">
        <v>618.76483516483518</v>
      </c>
      <c r="I6849" s="115">
        <f t="shared" si="319"/>
        <v>844614</v>
      </c>
      <c r="J6849" s="117">
        <v>2021</v>
      </c>
      <c r="K6849" s="139">
        <f t="shared" si="320"/>
        <v>3290501</v>
      </c>
    </row>
    <row r="6850" spans="2:11">
      <c r="B6850" s="137" t="s">
        <v>8791</v>
      </c>
      <c r="C6850" s="43" t="s">
        <v>3512</v>
      </c>
      <c r="D6850" s="46">
        <v>50</v>
      </c>
      <c r="E6850" s="24">
        <v>15685.66</v>
      </c>
      <c r="F6850" s="19">
        <f t="shared" si="318"/>
        <v>784283</v>
      </c>
      <c r="G6850" s="119">
        <v>2160</v>
      </c>
      <c r="H6850" s="26">
        <v>0</v>
      </c>
      <c r="I6850" s="115">
        <f t="shared" si="319"/>
        <v>0</v>
      </c>
      <c r="J6850" s="117">
        <v>2021</v>
      </c>
      <c r="K6850" s="139">
        <f t="shared" si="320"/>
        <v>784283</v>
      </c>
    </row>
    <row r="6851" spans="2:11">
      <c r="B6851" s="137" t="s">
        <v>8792</v>
      </c>
      <c r="C6851" s="43" t="s">
        <v>867</v>
      </c>
      <c r="D6851" s="46">
        <v>300</v>
      </c>
      <c r="E6851" s="24">
        <v>4613.45</v>
      </c>
      <c r="F6851" s="19">
        <f t="shared" si="318"/>
        <v>1384035</v>
      </c>
      <c r="G6851" s="119">
        <v>6480</v>
      </c>
      <c r="H6851" s="26">
        <v>541.69598765432102</v>
      </c>
      <c r="I6851" s="115">
        <f t="shared" si="319"/>
        <v>3510190</v>
      </c>
      <c r="J6851" s="117">
        <v>2021</v>
      </c>
      <c r="K6851" s="139">
        <f t="shared" si="320"/>
        <v>4894225</v>
      </c>
    </row>
    <row r="6852" spans="2:11">
      <c r="B6852" s="137" t="s">
        <v>8793</v>
      </c>
      <c r="C6852" s="43" t="s">
        <v>3512</v>
      </c>
      <c r="D6852" s="46">
        <v>60</v>
      </c>
      <c r="E6852" s="24">
        <v>15222.583333333334</v>
      </c>
      <c r="F6852" s="19">
        <f t="shared" si="318"/>
        <v>913355</v>
      </c>
      <c r="G6852" s="119">
        <v>1086</v>
      </c>
      <c r="H6852" s="26">
        <v>0</v>
      </c>
      <c r="I6852" s="115">
        <f t="shared" si="319"/>
        <v>0</v>
      </c>
      <c r="J6852" s="117">
        <v>2021</v>
      </c>
      <c r="K6852" s="139">
        <f t="shared" si="320"/>
        <v>913355</v>
      </c>
    </row>
    <row r="6853" spans="2:11">
      <c r="B6853" s="137" t="s">
        <v>8794</v>
      </c>
      <c r="C6853" s="43" t="s">
        <v>629</v>
      </c>
      <c r="D6853" s="46">
        <v>250</v>
      </c>
      <c r="E6853" s="24">
        <v>30267.955999999998</v>
      </c>
      <c r="F6853" s="19">
        <f t="shared" si="318"/>
        <v>7566989</v>
      </c>
      <c r="G6853" s="119">
        <v>8100</v>
      </c>
      <c r="H6853" s="26">
        <v>498.66975308641975</v>
      </c>
      <c r="I6853" s="115">
        <f t="shared" si="319"/>
        <v>4039225</v>
      </c>
      <c r="J6853" s="117">
        <v>2021</v>
      </c>
      <c r="K6853" s="139">
        <f t="shared" si="320"/>
        <v>11606214</v>
      </c>
    </row>
    <row r="6854" spans="2:11">
      <c r="B6854" s="137" t="s">
        <v>4228</v>
      </c>
      <c r="C6854" s="43" t="s">
        <v>3512</v>
      </c>
      <c r="D6854" s="46">
        <v>170</v>
      </c>
      <c r="E6854" s="24">
        <v>14715.164705882353</v>
      </c>
      <c r="F6854" s="19">
        <f t="shared" si="318"/>
        <v>2501578</v>
      </c>
      <c r="G6854" s="119">
        <v>5508</v>
      </c>
      <c r="H6854" s="26">
        <v>662.75998547567178</v>
      </c>
      <c r="I6854" s="115">
        <f t="shared" si="319"/>
        <v>3650482</v>
      </c>
      <c r="J6854" s="117">
        <v>2021</v>
      </c>
      <c r="K6854" s="139">
        <f t="shared" si="320"/>
        <v>6152060</v>
      </c>
    </row>
    <row r="6855" spans="2:11">
      <c r="B6855" s="137" t="s">
        <v>8795</v>
      </c>
      <c r="C6855" s="43" t="s">
        <v>3512</v>
      </c>
      <c r="D6855" s="46">
        <v>220</v>
      </c>
      <c r="E6855" s="24">
        <v>15222.577272727272</v>
      </c>
      <c r="F6855" s="19">
        <f t="shared" si="318"/>
        <v>3348967</v>
      </c>
      <c r="G6855" s="119">
        <v>3982</v>
      </c>
      <c r="H6855" s="26">
        <v>0</v>
      </c>
      <c r="I6855" s="115">
        <f t="shared" si="319"/>
        <v>0</v>
      </c>
      <c r="J6855" s="117">
        <v>2021</v>
      </c>
      <c r="K6855" s="139">
        <f t="shared" si="320"/>
        <v>3348967</v>
      </c>
    </row>
    <row r="6856" spans="2:11">
      <c r="B6856" s="137" t="s">
        <v>8796</v>
      </c>
      <c r="C6856" s="43" t="s">
        <v>3512</v>
      </c>
      <c r="D6856" s="46">
        <v>410</v>
      </c>
      <c r="E6856" s="24">
        <v>15222.578048780488</v>
      </c>
      <c r="F6856" s="19">
        <f t="shared" si="318"/>
        <v>6241257</v>
      </c>
      <c r="G6856" s="119">
        <v>3710.5</v>
      </c>
      <c r="H6856" s="26">
        <v>0</v>
      </c>
      <c r="I6856" s="115">
        <f t="shared" si="319"/>
        <v>0</v>
      </c>
      <c r="J6856" s="117">
        <v>2021</v>
      </c>
      <c r="K6856" s="139">
        <f t="shared" si="320"/>
        <v>6241257</v>
      </c>
    </row>
    <row r="6857" spans="2:11">
      <c r="B6857" s="137" t="s">
        <v>8797</v>
      </c>
      <c r="C6857" s="43" t="s">
        <v>2407</v>
      </c>
      <c r="D6857" s="46">
        <v>760</v>
      </c>
      <c r="E6857" s="24">
        <v>20094.156578947368</v>
      </c>
      <c r="F6857" s="19">
        <f t="shared" si="318"/>
        <v>15271559</v>
      </c>
      <c r="G6857" s="119">
        <v>27816</v>
      </c>
      <c r="H6857" s="26">
        <v>680.39182484900778</v>
      </c>
      <c r="I6857" s="115">
        <f t="shared" si="319"/>
        <v>18925779</v>
      </c>
      <c r="J6857" s="117">
        <v>2021</v>
      </c>
      <c r="K6857" s="139">
        <f t="shared" si="320"/>
        <v>34197338</v>
      </c>
    </row>
    <row r="6858" spans="2:11">
      <c r="B6858" s="137" t="s">
        <v>8798</v>
      </c>
      <c r="C6858" s="43" t="s">
        <v>3512</v>
      </c>
      <c r="D6858" s="46">
        <v>220</v>
      </c>
      <c r="E6858" s="24">
        <v>15222.577272727272</v>
      </c>
      <c r="F6858" s="19">
        <f t="shared" si="318"/>
        <v>3348967</v>
      </c>
      <c r="G6858" s="119">
        <v>3982</v>
      </c>
      <c r="H6858" s="26">
        <v>0</v>
      </c>
      <c r="I6858" s="115">
        <f t="shared" si="319"/>
        <v>0</v>
      </c>
      <c r="J6858" s="117">
        <v>2021</v>
      </c>
      <c r="K6858" s="139">
        <f t="shared" si="320"/>
        <v>3348967</v>
      </c>
    </row>
    <row r="6859" spans="2:11">
      <c r="B6859" s="137" t="s">
        <v>8799</v>
      </c>
      <c r="C6859" s="43" t="s">
        <v>2407</v>
      </c>
      <c r="D6859" s="46">
        <v>90</v>
      </c>
      <c r="E6859" s="24">
        <v>988.4</v>
      </c>
      <c r="F6859" s="19">
        <f t="shared" si="318"/>
        <v>88956</v>
      </c>
      <c r="G6859" s="119">
        <v>1629</v>
      </c>
      <c r="H6859" s="26">
        <v>1017.048496009822</v>
      </c>
      <c r="I6859" s="115">
        <f t="shared" si="319"/>
        <v>1656772</v>
      </c>
      <c r="J6859" s="117">
        <v>2021</v>
      </c>
      <c r="K6859" s="139">
        <f t="shared" si="320"/>
        <v>1745728</v>
      </c>
    </row>
    <row r="6860" spans="2:11">
      <c r="B6860" s="137" t="s">
        <v>8800</v>
      </c>
      <c r="C6860" s="43" t="s">
        <v>953</v>
      </c>
      <c r="D6860" s="46">
        <v>220</v>
      </c>
      <c r="E6860" s="24">
        <v>5067.55</v>
      </c>
      <c r="F6860" s="19">
        <f t="shared" ref="F6860:F6923" si="321">IFERROR(D6860*E6860,0)</f>
        <v>1114861</v>
      </c>
      <c r="G6860" s="119">
        <v>4752</v>
      </c>
      <c r="H6860" s="26">
        <v>539.34974747474746</v>
      </c>
      <c r="I6860" s="115">
        <f t="shared" ref="I6860:I6923" si="322">IFERROR(G6860*H6860,"")</f>
        <v>2562990</v>
      </c>
      <c r="J6860" s="117">
        <v>2021</v>
      </c>
      <c r="K6860" s="139">
        <f t="shared" ref="K6860:K6923" si="323">IFERROR(ROUND((F6860+I6860),0),0)</f>
        <v>3677851</v>
      </c>
    </row>
    <row r="6861" spans="2:11">
      <c r="B6861" s="137" t="s">
        <v>8801</v>
      </c>
      <c r="C6861" s="43" t="s">
        <v>1031</v>
      </c>
      <c r="D6861" s="46">
        <v>470</v>
      </c>
      <c r="E6861" s="24">
        <v>22214.35744680851</v>
      </c>
      <c r="F6861" s="19">
        <f t="shared" si="321"/>
        <v>10440748</v>
      </c>
      <c r="G6861" s="119">
        <v>4582.5</v>
      </c>
      <c r="H6861" s="26">
        <v>549.67048554282599</v>
      </c>
      <c r="I6861" s="115">
        <f t="shared" si="322"/>
        <v>2518865</v>
      </c>
      <c r="J6861" s="117">
        <v>2021</v>
      </c>
      <c r="K6861" s="139">
        <f t="shared" si="323"/>
        <v>12959613</v>
      </c>
    </row>
    <row r="6862" spans="2:11">
      <c r="B6862" s="137" t="s">
        <v>8802</v>
      </c>
      <c r="C6862" s="43" t="s">
        <v>2764</v>
      </c>
      <c r="D6862" s="46">
        <v>210</v>
      </c>
      <c r="E6862" s="24">
        <v>5193.9428571428571</v>
      </c>
      <c r="F6862" s="19">
        <f t="shared" si="321"/>
        <v>1090728</v>
      </c>
      <c r="G6862" s="119">
        <v>2047.5</v>
      </c>
      <c r="H6862" s="26">
        <v>572.73308913308915</v>
      </c>
      <c r="I6862" s="115">
        <f t="shared" si="322"/>
        <v>1172671</v>
      </c>
      <c r="J6862" s="117">
        <v>2021</v>
      </c>
      <c r="K6862" s="139">
        <f t="shared" si="323"/>
        <v>2263399</v>
      </c>
    </row>
    <row r="6863" spans="2:11">
      <c r="B6863" s="137" t="s">
        <v>8803</v>
      </c>
      <c r="C6863" s="43" t="s">
        <v>1175</v>
      </c>
      <c r="D6863" s="46">
        <v>150</v>
      </c>
      <c r="E6863" s="24">
        <v>80.773333333333326</v>
      </c>
      <c r="F6863" s="19">
        <f t="shared" si="321"/>
        <v>12115.999999999998</v>
      </c>
      <c r="G6863" s="119">
        <v>1462.5</v>
      </c>
      <c r="H6863" s="26">
        <v>187.99111111111111</v>
      </c>
      <c r="I6863" s="115">
        <f t="shared" si="322"/>
        <v>274937</v>
      </c>
      <c r="J6863" s="117">
        <v>2021</v>
      </c>
      <c r="K6863" s="139">
        <f t="shared" si="323"/>
        <v>287053</v>
      </c>
    </row>
    <row r="6864" spans="2:11">
      <c r="B6864" s="137" t="s">
        <v>8804</v>
      </c>
      <c r="C6864" s="43" t="s">
        <v>2764</v>
      </c>
      <c r="D6864" s="46">
        <v>210</v>
      </c>
      <c r="E6864" s="24">
        <v>5193.9428571428571</v>
      </c>
      <c r="F6864" s="19">
        <f t="shared" si="321"/>
        <v>1090728</v>
      </c>
      <c r="G6864" s="119">
        <v>2047.5</v>
      </c>
      <c r="H6864" s="26">
        <v>572.73308913308915</v>
      </c>
      <c r="I6864" s="115">
        <f t="shared" si="322"/>
        <v>1172671</v>
      </c>
      <c r="J6864" s="117">
        <v>2021</v>
      </c>
      <c r="K6864" s="139">
        <f t="shared" si="323"/>
        <v>2263399</v>
      </c>
    </row>
    <row r="6865" spans="2:11">
      <c r="B6865" s="137" t="s">
        <v>8805</v>
      </c>
      <c r="C6865" s="43" t="s">
        <v>1175</v>
      </c>
      <c r="D6865" s="46">
        <v>410</v>
      </c>
      <c r="E6865" s="24">
        <v>1540.3341463414633</v>
      </c>
      <c r="F6865" s="19">
        <f t="shared" si="321"/>
        <v>631537</v>
      </c>
      <c r="G6865" s="119">
        <v>3997.5</v>
      </c>
      <c r="H6865" s="26">
        <v>970.69968730456537</v>
      </c>
      <c r="I6865" s="115">
        <f t="shared" si="322"/>
        <v>3880372</v>
      </c>
      <c r="J6865" s="117">
        <v>2021</v>
      </c>
      <c r="K6865" s="139">
        <f t="shared" si="323"/>
        <v>4511909</v>
      </c>
    </row>
    <row r="6866" spans="2:11">
      <c r="B6866" s="137" t="s">
        <v>8806</v>
      </c>
      <c r="C6866" s="43" t="s">
        <v>953</v>
      </c>
      <c r="D6866" s="46">
        <v>410</v>
      </c>
      <c r="E6866" s="24">
        <v>4167.6219512195121</v>
      </c>
      <c r="F6866" s="19">
        <f t="shared" si="321"/>
        <v>1708725</v>
      </c>
      <c r="G6866" s="119">
        <v>8856</v>
      </c>
      <c r="H6866" s="26">
        <v>521.89758355916888</v>
      </c>
      <c r="I6866" s="115">
        <f t="shared" si="322"/>
        <v>4621925</v>
      </c>
      <c r="J6866" s="117">
        <v>2021</v>
      </c>
      <c r="K6866" s="139">
        <f t="shared" si="323"/>
        <v>6330650</v>
      </c>
    </row>
    <row r="6867" spans="2:11">
      <c r="B6867" s="137" t="s">
        <v>4229</v>
      </c>
      <c r="C6867" s="43" t="s">
        <v>3512</v>
      </c>
      <c r="D6867" s="46">
        <v>220</v>
      </c>
      <c r="E6867" s="24">
        <v>8068.2636363636366</v>
      </c>
      <c r="F6867" s="19">
        <f t="shared" si="321"/>
        <v>1775018</v>
      </c>
      <c r="G6867" s="119">
        <v>2145</v>
      </c>
      <c r="H6867" s="26">
        <v>770.54312354312356</v>
      </c>
      <c r="I6867" s="115">
        <f t="shared" si="322"/>
        <v>1652815</v>
      </c>
      <c r="J6867" s="117">
        <v>2021</v>
      </c>
      <c r="K6867" s="139">
        <f t="shared" si="323"/>
        <v>3427833</v>
      </c>
    </row>
    <row r="6868" spans="2:11">
      <c r="B6868" s="137" t="s">
        <v>8807</v>
      </c>
      <c r="C6868" s="43" t="s">
        <v>953</v>
      </c>
      <c r="D6868" s="46">
        <v>220</v>
      </c>
      <c r="E6868" s="24">
        <v>5067.55</v>
      </c>
      <c r="F6868" s="19">
        <f t="shared" si="321"/>
        <v>1114861</v>
      </c>
      <c r="G6868" s="119">
        <v>4752</v>
      </c>
      <c r="H6868" s="26">
        <v>539.34974747474746</v>
      </c>
      <c r="I6868" s="115">
        <f t="shared" si="322"/>
        <v>2562990</v>
      </c>
      <c r="J6868" s="117">
        <v>2021</v>
      </c>
      <c r="K6868" s="139">
        <f t="shared" si="323"/>
        <v>3677851</v>
      </c>
    </row>
    <row r="6869" spans="2:11">
      <c r="B6869" s="137" t="s">
        <v>8808</v>
      </c>
      <c r="C6869" s="43" t="s">
        <v>1175</v>
      </c>
      <c r="D6869" s="46">
        <v>1430</v>
      </c>
      <c r="E6869" s="24">
        <v>249.27692307692308</v>
      </c>
      <c r="F6869" s="19">
        <f t="shared" si="321"/>
        <v>356466</v>
      </c>
      <c r="G6869" s="119">
        <v>13942.5</v>
      </c>
      <c r="H6869" s="26">
        <v>287.54448628294784</v>
      </c>
      <c r="I6869" s="115">
        <f t="shared" si="322"/>
        <v>4009089.0000000005</v>
      </c>
      <c r="J6869" s="117">
        <v>2021</v>
      </c>
      <c r="K6869" s="139">
        <f t="shared" si="323"/>
        <v>4365555</v>
      </c>
    </row>
    <row r="6870" spans="2:11">
      <c r="B6870" s="137" t="s">
        <v>8809</v>
      </c>
      <c r="C6870" s="43" t="s">
        <v>1175</v>
      </c>
      <c r="D6870" s="46">
        <v>410</v>
      </c>
      <c r="E6870" s="24">
        <v>1540.3341463414633</v>
      </c>
      <c r="F6870" s="19">
        <f t="shared" si="321"/>
        <v>631537</v>
      </c>
      <c r="G6870" s="119">
        <v>3997.5</v>
      </c>
      <c r="H6870" s="26">
        <v>970.69968730456537</v>
      </c>
      <c r="I6870" s="115">
        <f t="shared" si="322"/>
        <v>3880372</v>
      </c>
      <c r="J6870" s="117">
        <v>2021</v>
      </c>
      <c r="K6870" s="139">
        <f t="shared" si="323"/>
        <v>4511909</v>
      </c>
    </row>
    <row r="6871" spans="2:11">
      <c r="B6871" s="137" t="s">
        <v>8810</v>
      </c>
      <c r="C6871" s="43" t="s">
        <v>2765</v>
      </c>
      <c r="D6871" s="46">
        <v>220</v>
      </c>
      <c r="E6871" s="24">
        <v>10694.177272727273</v>
      </c>
      <c r="F6871" s="19">
        <f t="shared" si="321"/>
        <v>2352719</v>
      </c>
      <c r="G6871" s="119">
        <v>2145</v>
      </c>
      <c r="H6871" s="26">
        <v>814.66433566433568</v>
      </c>
      <c r="I6871" s="115">
        <f t="shared" si="322"/>
        <v>1747455</v>
      </c>
      <c r="J6871" s="117">
        <v>2021</v>
      </c>
      <c r="K6871" s="139">
        <f t="shared" si="323"/>
        <v>4100174</v>
      </c>
    </row>
    <row r="6872" spans="2:11">
      <c r="B6872" s="137" t="s">
        <v>8811</v>
      </c>
      <c r="C6872" s="43" t="s">
        <v>2765</v>
      </c>
      <c r="D6872" s="46">
        <v>220</v>
      </c>
      <c r="E6872" s="24">
        <v>10694.177272727273</v>
      </c>
      <c r="F6872" s="19">
        <f t="shared" si="321"/>
        <v>2352719</v>
      </c>
      <c r="G6872" s="119">
        <v>2145</v>
      </c>
      <c r="H6872" s="26">
        <v>814.66433566433568</v>
      </c>
      <c r="I6872" s="115">
        <f t="shared" si="322"/>
        <v>1747455</v>
      </c>
      <c r="J6872" s="117">
        <v>2021</v>
      </c>
      <c r="K6872" s="139">
        <f t="shared" si="323"/>
        <v>4100174</v>
      </c>
    </row>
    <row r="6873" spans="2:11">
      <c r="B6873" s="137" t="s">
        <v>8812</v>
      </c>
      <c r="C6873" s="43" t="s">
        <v>830</v>
      </c>
      <c r="D6873" s="46">
        <v>460</v>
      </c>
      <c r="E6873" s="24">
        <v>12821.984782608695</v>
      </c>
      <c r="F6873" s="19">
        <f t="shared" si="321"/>
        <v>5898113</v>
      </c>
      <c r="G6873" s="119">
        <v>4485</v>
      </c>
      <c r="H6873" s="26">
        <v>876.222519509476</v>
      </c>
      <c r="I6873" s="115">
        <f t="shared" si="322"/>
        <v>3929858</v>
      </c>
      <c r="J6873" s="117">
        <v>2021</v>
      </c>
      <c r="K6873" s="139">
        <f t="shared" si="323"/>
        <v>9827971</v>
      </c>
    </row>
    <row r="6874" spans="2:11">
      <c r="B6874" s="137" t="s">
        <v>8813</v>
      </c>
      <c r="C6874" s="43" t="s">
        <v>832</v>
      </c>
      <c r="D6874" s="46">
        <v>260</v>
      </c>
      <c r="E6874" s="24">
        <v>7298.75</v>
      </c>
      <c r="F6874" s="19">
        <f t="shared" si="321"/>
        <v>1897675</v>
      </c>
      <c r="G6874" s="119">
        <v>4706</v>
      </c>
      <c r="H6874" s="26">
        <v>706.15490862728427</v>
      </c>
      <c r="I6874" s="115">
        <f t="shared" si="322"/>
        <v>3323165</v>
      </c>
      <c r="J6874" s="117">
        <v>2021</v>
      </c>
      <c r="K6874" s="139">
        <f t="shared" si="323"/>
        <v>5220840</v>
      </c>
    </row>
    <row r="6875" spans="2:11">
      <c r="B6875" s="137" t="s">
        <v>4230</v>
      </c>
      <c r="C6875" s="43" t="s">
        <v>3512</v>
      </c>
      <c r="D6875" s="46">
        <v>170</v>
      </c>
      <c r="E6875" s="24">
        <v>13044.358823529412</v>
      </c>
      <c r="F6875" s="19">
        <f t="shared" si="321"/>
        <v>2217541</v>
      </c>
      <c r="G6875" s="119">
        <v>3077</v>
      </c>
      <c r="H6875" s="26">
        <v>831.59213519662012</v>
      </c>
      <c r="I6875" s="115">
        <f t="shared" si="322"/>
        <v>2558809</v>
      </c>
      <c r="J6875" s="117">
        <v>2021</v>
      </c>
      <c r="K6875" s="139">
        <f t="shared" si="323"/>
        <v>4776350</v>
      </c>
    </row>
    <row r="6876" spans="2:11">
      <c r="B6876" s="137" t="s">
        <v>8814</v>
      </c>
      <c r="C6876" s="43" t="s">
        <v>830</v>
      </c>
      <c r="D6876" s="46">
        <v>380</v>
      </c>
      <c r="E6876" s="24">
        <v>4563.2815789473689</v>
      </c>
      <c r="F6876" s="19">
        <f t="shared" si="321"/>
        <v>1734047.0000000002</v>
      </c>
      <c r="G6876" s="119">
        <v>3705</v>
      </c>
      <c r="H6876" s="26">
        <v>939.72847503373816</v>
      </c>
      <c r="I6876" s="115">
        <f t="shared" si="322"/>
        <v>3481694</v>
      </c>
      <c r="J6876" s="117">
        <v>2021</v>
      </c>
      <c r="K6876" s="139">
        <f t="shared" si="323"/>
        <v>5215741</v>
      </c>
    </row>
    <row r="6877" spans="2:11">
      <c r="B6877" s="137" t="s">
        <v>8815</v>
      </c>
      <c r="C6877" s="43" t="s">
        <v>835</v>
      </c>
      <c r="D6877" s="46">
        <v>300</v>
      </c>
      <c r="E6877" s="24">
        <v>14525.396666666667</v>
      </c>
      <c r="F6877" s="19">
        <f t="shared" si="321"/>
        <v>4357619</v>
      </c>
      <c r="G6877" s="119">
        <v>2715</v>
      </c>
      <c r="H6877" s="26">
        <v>319.03941068139966</v>
      </c>
      <c r="I6877" s="115">
        <f t="shared" si="322"/>
        <v>866192.00000000012</v>
      </c>
      <c r="J6877" s="117">
        <v>2021</v>
      </c>
      <c r="K6877" s="139">
        <f t="shared" si="323"/>
        <v>5223811</v>
      </c>
    </row>
    <row r="6878" spans="2:11">
      <c r="B6878" s="137" t="s">
        <v>8816</v>
      </c>
      <c r="C6878" s="43" t="s">
        <v>835</v>
      </c>
      <c r="D6878" s="46">
        <v>210</v>
      </c>
      <c r="E6878" s="24">
        <v>9611.8380952380958</v>
      </c>
      <c r="F6878" s="19">
        <f t="shared" si="321"/>
        <v>2018486</v>
      </c>
      <c r="G6878" s="119">
        <v>3801</v>
      </c>
      <c r="H6878" s="26">
        <v>148.17942646671929</v>
      </c>
      <c r="I6878" s="115">
        <f t="shared" si="322"/>
        <v>563230</v>
      </c>
      <c r="J6878" s="117">
        <v>2021</v>
      </c>
      <c r="K6878" s="139">
        <f t="shared" si="323"/>
        <v>2581716</v>
      </c>
    </row>
    <row r="6879" spans="2:11">
      <c r="B6879" s="137" t="s">
        <v>8817</v>
      </c>
      <c r="C6879" s="43" t="s">
        <v>835</v>
      </c>
      <c r="D6879" s="46">
        <v>340</v>
      </c>
      <c r="E6879" s="24">
        <v>14702.744117647058</v>
      </c>
      <c r="F6879" s="19">
        <f t="shared" si="321"/>
        <v>4998933</v>
      </c>
      <c r="G6879" s="119">
        <v>6154</v>
      </c>
      <c r="H6879" s="26">
        <v>154.16135846603834</v>
      </c>
      <c r="I6879" s="115">
        <f t="shared" si="322"/>
        <v>948708.99999999988</v>
      </c>
      <c r="J6879" s="117">
        <v>2021</v>
      </c>
      <c r="K6879" s="139">
        <f t="shared" si="323"/>
        <v>5947642</v>
      </c>
    </row>
    <row r="6880" spans="2:11">
      <c r="B6880" s="137" t="s">
        <v>8818</v>
      </c>
      <c r="C6880" s="43" t="s">
        <v>1038</v>
      </c>
      <c r="D6880" s="46">
        <v>270</v>
      </c>
      <c r="E6880" s="24">
        <v>8659.6703703703697</v>
      </c>
      <c r="F6880" s="19">
        <f t="shared" si="321"/>
        <v>2338111</v>
      </c>
      <c r="G6880" s="119">
        <v>2443.5</v>
      </c>
      <c r="H6880" s="26">
        <v>414.975649682832</v>
      </c>
      <c r="I6880" s="115">
        <f t="shared" si="322"/>
        <v>1013993</v>
      </c>
      <c r="J6880" s="117">
        <v>2021</v>
      </c>
      <c r="K6880" s="139">
        <f t="shared" si="323"/>
        <v>3352104</v>
      </c>
    </row>
    <row r="6881" spans="2:11">
      <c r="B6881" s="137" t="s">
        <v>8819</v>
      </c>
      <c r="C6881" s="43" t="s">
        <v>2357</v>
      </c>
      <c r="D6881" s="46">
        <v>90</v>
      </c>
      <c r="E6881" s="24">
        <v>2914.3777777777777</v>
      </c>
      <c r="F6881" s="19">
        <f t="shared" si="321"/>
        <v>262294</v>
      </c>
      <c r="G6881" s="119">
        <v>1075.5</v>
      </c>
      <c r="H6881" s="26">
        <v>31.748953974895397</v>
      </c>
      <c r="I6881" s="115">
        <f t="shared" si="322"/>
        <v>34146</v>
      </c>
      <c r="J6881" s="117">
        <v>2021</v>
      </c>
      <c r="K6881" s="139">
        <f t="shared" si="323"/>
        <v>296440</v>
      </c>
    </row>
    <row r="6882" spans="2:11">
      <c r="B6882" s="137" t="s">
        <v>8820</v>
      </c>
      <c r="C6882" s="43" t="s">
        <v>2359</v>
      </c>
      <c r="D6882" s="46">
        <v>310</v>
      </c>
      <c r="E6882" s="24">
        <v>16914.087096774194</v>
      </c>
      <c r="F6882" s="19">
        <f t="shared" si="321"/>
        <v>5243367</v>
      </c>
      <c r="G6882" s="119">
        <v>3022.5</v>
      </c>
      <c r="H6882" s="26">
        <v>647.73862696443337</v>
      </c>
      <c r="I6882" s="115">
        <f t="shared" si="322"/>
        <v>1957789.9999999998</v>
      </c>
      <c r="J6882" s="117">
        <v>2021</v>
      </c>
      <c r="K6882" s="139">
        <f t="shared" si="323"/>
        <v>7201157</v>
      </c>
    </row>
    <row r="6883" spans="2:11">
      <c r="B6883" s="137" t="s">
        <v>8821</v>
      </c>
      <c r="C6883" s="43" t="s">
        <v>2356</v>
      </c>
      <c r="D6883" s="46">
        <v>70</v>
      </c>
      <c r="E6883" s="24">
        <v>6976.0571428571429</v>
      </c>
      <c r="F6883" s="19">
        <f t="shared" si="321"/>
        <v>488324</v>
      </c>
      <c r="G6883" s="119">
        <v>682.5</v>
      </c>
      <c r="H6883" s="26">
        <v>1596.8073260073261</v>
      </c>
      <c r="I6883" s="115">
        <f t="shared" si="322"/>
        <v>1089821</v>
      </c>
      <c r="J6883" s="117">
        <v>2021</v>
      </c>
      <c r="K6883" s="139">
        <f t="shared" si="323"/>
        <v>1578145</v>
      </c>
    </row>
    <row r="6884" spans="2:11">
      <c r="B6884" s="137" t="s">
        <v>8822</v>
      </c>
      <c r="C6884" s="43" t="s">
        <v>2275</v>
      </c>
      <c r="D6884" s="46">
        <v>160</v>
      </c>
      <c r="E6884" s="24">
        <v>7596.3812500000004</v>
      </c>
      <c r="F6884" s="19">
        <f t="shared" si="321"/>
        <v>1215421</v>
      </c>
      <c r="G6884" s="119">
        <v>1560</v>
      </c>
      <c r="H6884" s="26">
        <v>282.80320512820515</v>
      </c>
      <c r="I6884" s="115">
        <f t="shared" si="322"/>
        <v>441173.00000000006</v>
      </c>
      <c r="J6884" s="117">
        <v>2021</v>
      </c>
      <c r="K6884" s="139">
        <f t="shared" si="323"/>
        <v>1656594</v>
      </c>
    </row>
    <row r="6885" spans="2:11">
      <c r="B6885" s="137" t="s">
        <v>8823</v>
      </c>
      <c r="C6885" s="43" t="s">
        <v>1063</v>
      </c>
      <c r="D6885" s="46">
        <v>140</v>
      </c>
      <c r="E6885" s="24">
        <v>2497.1571428571428</v>
      </c>
      <c r="F6885" s="19">
        <f t="shared" si="321"/>
        <v>349602</v>
      </c>
      <c r="G6885" s="119">
        <v>1365</v>
      </c>
      <c r="H6885" s="26">
        <v>221.85201465201465</v>
      </c>
      <c r="I6885" s="115">
        <f t="shared" si="322"/>
        <v>302828</v>
      </c>
      <c r="J6885" s="117">
        <v>2021</v>
      </c>
      <c r="K6885" s="139">
        <f t="shared" si="323"/>
        <v>652430</v>
      </c>
    </row>
    <row r="6886" spans="2:11">
      <c r="B6886" s="137" t="s">
        <v>8824</v>
      </c>
      <c r="C6886" s="43" t="s">
        <v>2356</v>
      </c>
      <c r="D6886" s="46">
        <v>260</v>
      </c>
      <c r="E6886" s="24">
        <v>20677.2</v>
      </c>
      <c r="F6886" s="19">
        <f t="shared" si="321"/>
        <v>5376072</v>
      </c>
      <c r="G6886" s="119">
        <v>2535</v>
      </c>
      <c r="H6886" s="26">
        <v>1038.7775147928994</v>
      </c>
      <c r="I6886" s="115">
        <f t="shared" si="322"/>
        <v>2633301</v>
      </c>
      <c r="J6886" s="117">
        <v>2021</v>
      </c>
      <c r="K6886" s="139">
        <f t="shared" si="323"/>
        <v>8009373</v>
      </c>
    </row>
    <row r="6887" spans="2:11">
      <c r="B6887" s="137" t="s">
        <v>8825</v>
      </c>
      <c r="C6887" s="43" t="s">
        <v>1063</v>
      </c>
      <c r="D6887" s="46">
        <v>690</v>
      </c>
      <c r="E6887" s="24">
        <v>15603.321739130435</v>
      </c>
      <c r="F6887" s="19">
        <f t="shared" si="321"/>
        <v>10766292</v>
      </c>
      <c r="G6887" s="119">
        <v>6727.5</v>
      </c>
      <c r="H6887" s="26">
        <v>221.35681902638424</v>
      </c>
      <c r="I6887" s="115">
        <f t="shared" si="322"/>
        <v>1489178</v>
      </c>
      <c r="J6887" s="117">
        <v>2021</v>
      </c>
      <c r="K6887" s="139">
        <f t="shared" si="323"/>
        <v>12255470</v>
      </c>
    </row>
    <row r="6888" spans="2:11">
      <c r="B6888" s="137" t="s">
        <v>8826</v>
      </c>
      <c r="C6888" s="43" t="s">
        <v>1063</v>
      </c>
      <c r="D6888" s="46">
        <v>140</v>
      </c>
      <c r="E6888" s="24">
        <v>2497.1571428571428</v>
      </c>
      <c r="F6888" s="19">
        <f t="shared" si="321"/>
        <v>349602</v>
      </c>
      <c r="G6888" s="119">
        <v>1365</v>
      </c>
      <c r="H6888" s="26">
        <v>221.85201465201465</v>
      </c>
      <c r="I6888" s="115">
        <f t="shared" si="322"/>
        <v>302828</v>
      </c>
      <c r="J6888" s="117">
        <v>2021</v>
      </c>
      <c r="K6888" s="139">
        <f t="shared" si="323"/>
        <v>652430</v>
      </c>
    </row>
    <row r="6889" spans="2:11">
      <c r="B6889" s="137" t="s">
        <v>8827</v>
      </c>
      <c r="C6889" s="43" t="s">
        <v>1058</v>
      </c>
      <c r="D6889" s="46">
        <v>250</v>
      </c>
      <c r="E6889" s="24">
        <v>5459.3280000000004</v>
      </c>
      <c r="F6889" s="19">
        <f t="shared" si="321"/>
        <v>1364832</v>
      </c>
      <c r="G6889" s="119">
        <v>2437.5</v>
      </c>
      <c r="H6889" s="26">
        <v>217.0137435897436</v>
      </c>
      <c r="I6889" s="115">
        <f t="shared" si="322"/>
        <v>528971</v>
      </c>
      <c r="J6889" s="117">
        <v>2021</v>
      </c>
      <c r="K6889" s="139">
        <f t="shared" si="323"/>
        <v>1893803</v>
      </c>
    </row>
    <row r="6890" spans="2:11">
      <c r="B6890" s="137" t="s">
        <v>8828</v>
      </c>
      <c r="C6890" s="43" t="s">
        <v>1063</v>
      </c>
      <c r="D6890" s="46">
        <v>160</v>
      </c>
      <c r="E6890" s="24">
        <v>20470.137500000001</v>
      </c>
      <c r="F6890" s="19">
        <f t="shared" si="321"/>
        <v>3275222</v>
      </c>
      <c r="G6890" s="119">
        <v>1560</v>
      </c>
      <c r="H6890" s="26">
        <v>187.62307692307692</v>
      </c>
      <c r="I6890" s="115">
        <f t="shared" si="322"/>
        <v>292692</v>
      </c>
      <c r="J6890" s="117">
        <v>2021</v>
      </c>
      <c r="K6890" s="139">
        <f t="shared" si="323"/>
        <v>3567914</v>
      </c>
    </row>
    <row r="6891" spans="2:11">
      <c r="B6891" s="137" t="s">
        <v>8829</v>
      </c>
      <c r="C6891" s="43" t="s">
        <v>1058</v>
      </c>
      <c r="D6891" s="46">
        <v>190</v>
      </c>
      <c r="E6891" s="24">
        <v>6878.7210526315794</v>
      </c>
      <c r="F6891" s="19">
        <f t="shared" si="321"/>
        <v>1306957</v>
      </c>
      <c r="G6891" s="119">
        <v>1852.5</v>
      </c>
      <c r="H6891" s="26">
        <v>290.91012145748988</v>
      </c>
      <c r="I6891" s="115">
        <f t="shared" si="322"/>
        <v>538911</v>
      </c>
      <c r="J6891" s="117">
        <v>2021</v>
      </c>
      <c r="K6891" s="139">
        <f t="shared" si="323"/>
        <v>1845868</v>
      </c>
    </row>
    <row r="6892" spans="2:11">
      <c r="B6892" s="137" t="s">
        <v>8830</v>
      </c>
      <c r="C6892" s="43" t="s">
        <v>1056</v>
      </c>
      <c r="D6892" s="46">
        <v>170</v>
      </c>
      <c r="E6892" s="24">
        <v>4112.6176470588234</v>
      </c>
      <c r="F6892" s="19">
        <f t="shared" si="321"/>
        <v>699145</v>
      </c>
      <c r="G6892" s="119">
        <v>1657.5</v>
      </c>
      <c r="H6892" s="26">
        <v>239.44012066365008</v>
      </c>
      <c r="I6892" s="115">
        <f t="shared" si="322"/>
        <v>396872</v>
      </c>
      <c r="J6892" s="117">
        <v>2021</v>
      </c>
      <c r="K6892" s="139">
        <f t="shared" si="323"/>
        <v>1096017</v>
      </c>
    </row>
    <row r="6893" spans="2:11">
      <c r="B6893" s="137" t="s">
        <v>8831</v>
      </c>
      <c r="C6893" s="43" t="s">
        <v>1056</v>
      </c>
      <c r="D6893" s="46">
        <v>480</v>
      </c>
      <c r="E6893" s="24">
        <v>3746.8666666666668</v>
      </c>
      <c r="F6893" s="19">
        <f t="shared" si="321"/>
        <v>1798496</v>
      </c>
      <c r="G6893" s="119">
        <v>4680</v>
      </c>
      <c r="H6893" s="26">
        <v>189.58119658119659</v>
      </c>
      <c r="I6893" s="115">
        <f t="shared" si="322"/>
        <v>887240</v>
      </c>
      <c r="J6893" s="117">
        <v>2021</v>
      </c>
      <c r="K6893" s="139">
        <f t="shared" si="323"/>
        <v>2685736</v>
      </c>
    </row>
    <row r="6894" spans="2:11">
      <c r="B6894" s="137" t="s">
        <v>8832</v>
      </c>
      <c r="C6894" s="43" t="s">
        <v>1056</v>
      </c>
      <c r="D6894" s="46">
        <v>220</v>
      </c>
      <c r="E6894" s="24">
        <v>8453.6681818181823</v>
      </c>
      <c r="F6894" s="19">
        <f t="shared" si="321"/>
        <v>1859807</v>
      </c>
      <c r="G6894" s="119">
        <v>2145</v>
      </c>
      <c r="H6894" s="26">
        <v>327.51934731934733</v>
      </c>
      <c r="I6894" s="115">
        <f t="shared" si="322"/>
        <v>702529</v>
      </c>
      <c r="J6894" s="117">
        <v>2021</v>
      </c>
      <c r="K6894" s="139">
        <f t="shared" si="323"/>
        <v>2562336</v>
      </c>
    </row>
    <row r="6895" spans="2:11">
      <c r="B6895" s="137" t="s">
        <v>8833</v>
      </c>
      <c r="C6895" s="43" t="s">
        <v>1056</v>
      </c>
      <c r="D6895" s="46">
        <v>170</v>
      </c>
      <c r="E6895" s="24">
        <v>4112.6176470588234</v>
      </c>
      <c r="F6895" s="19">
        <f t="shared" si="321"/>
        <v>699145</v>
      </c>
      <c r="G6895" s="119">
        <v>1657.5</v>
      </c>
      <c r="H6895" s="26">
        <v>239.44012066365008</v>
      </c>
      <c r="I6895" s="115">
        <f t="shared" si="322"/>
        <v>396872</v>
      </c>
      <c r="J6895" s="117">
        <v>2021</v>
      </c>
      <c r="K6895" s="139">
        <f t="shared" si="323"/>
        <v>1096017</v>
      </c>
    </row>
    <row r="6896" spans="2:11">
      <c r="B6896" s="137" t="s">
        <v>8834</v>
      </c>
      <c r="C6896" s="43" t="s">
        <v>2766</v>
      </c>
      <c r="D6896" s="46">
        <v>440</v>
      </c>
      <c r="E6896" s="24">
        <v>3566.1113636363634</v>
      </c>
      <c r="F6896" s="19">
        <f t="shared" si="321"/>
        <v>1569089</v>
      </c>
      <c r="G6896" s="119">
        <v>4290</v>
      </c>
      <c r="H6896" s="26">
        <v>191.12797202797202</v>
      </c>
      <c r="I6896" s="115">
        <f t="shared" si="322"/>
        <v>819939</v>
      </c>
      <c r="J6896" s="117">
        <v>2021</v>
      </c>
      <c r="K6896" s="139">
        <f t="shared" si="323"/>
        <v>2389028</v>
      </c>
    </row>
    <row r="6897" spans="2:11">
      <c r="B6897" s="137" t="s">
        <v>8835</v>
      </c>
      <c r="C6897" s="43" t="s">
        <v>2766</v>
      </c>
      <c r="D6897" s="46">
        <v>440</v>
      </c>
      <c r="E6897" s="24">
        <v>3566.1113636363634</v>
      </c>
      <c r="F6897" s="19">
        <f t="shared" si="321"/>
        <v>1569089</v>
      </c>
      <c r="G6897" s="119">
        <v>4290</v>
      </c>
      <c r="H6897" s="26">
        <v>191.12797202797202</v>
      </c>
      <c r="I6897" s="115">
        <f t="shared" si="322"/>
        <v>819939</v>
      </c>
      <c r="J6897" s="117">
        <v>2021</v>
      </c>
      <c r="K6897" s="139">
        <f t="shared" si="323"/>
        <v>2389028</v>
      </c>
    </row>
    <row r="6898" spans="2:11">
      <c r="B6898" s="137" t="s">
        <v>8836</v>
      </c>
      <c r="C6898" s="43" t="s">
        <v>2766</v>
      </c>
      <c r="D6898" s="46">
        <v>290</v>
      </c>
      <c r="E6898" s="24">
        <v>4037.155172413793</v>
      </c>
      <c r="F6898" s="19">
        <f t="shared" si="321"/>
        <v>1170775</v>
      </c>
      <c r="G6898" s="119">
        <v>2827.5</v>
      </c>
      <c r="H6898" s="26">
        <v>236.3055702917772</v>
      </c>
      <c r="I6898" s="115">
        <f t="shared" si="322"/>
        <v>668154</v>
      </c>
      <c r="J6898" s="117">
        <v>2021</v>
      </c>
      <c r="K6898" s="139">
        <f t="shared" si="323"/>
        <v>1838929</v>
      </c>
    </row>
    <row r="6899" spans="2:11">
      <c r="B6899" s="137" t="s">
        <v>8837</v>
      </c>
      <c r="C6899" s="43" t="s">
        <v>2766</v>
      </c>
      <c r="D6899" s="46">
        <v>290</v>
      </c>
      <c r="E6899" s="24">
        <v>4037.155172413793</v>
      </c>
      <c r="F6899" s="19">
        <f t="shared" si="321"/>
        <v>1170775</v>
      </c>
      <c r="G6899" s="119">
        <v>2827.5</v>
      </c>
      <c r="H6899" s="26">
        <v>236.3055702917772</v>
      </c>
      <c r="I6899" s="115">
        <f t="shared" si="322"/>
        <v>668154</v>
      </c>
      <c r="J6899" s="117">
        <v>2021</v>
      </c>
      <c r="K6899" s="139">
        <f t="shared" si="323"/>
        <v>1838929</v>
      </c>
    </row>
    <row r="6900" spans="2:11">
      <c r="B6900" s="137" t="s">
        <v>8838</v>
      </c>
      <c r="C6900" s="43" t="s">
        <v>1059</v>
      </c>
      <c r="D6900" s="46">
        <v>520</v>
      </c>
      <c r="E6900" s="24">
        <v>3197.1403846153844</v>
      </c>
      <c r="F6900" s="19">
        <f t="shared" si="321"/>
        <v>1662513</v>
      </c>
      <c r="G6900" s="119">
        <v>5070</v>
      </c>
      <c r="H6900" s="26">
        <v>238.37435897435898</v>
      </c>
      <c r="I6900" s="115">
        <f t="shared" si="322"/>
        <v>1208558</v>
      </c>
      <c r="J6900" s="117">
        <v>2021</v>
      </c>
      <c r="K6900" s="139">
        <f t="shared" si="323"/>
        <v>2871071</v>
      </c>
    </row>
    <row r="6901" spans="2:11">
      <c r="B6901" s="137" t="s">
        <v>8839</v>
      </c>
      <c r="C6901" s="43" t="s">
        <v>1056</v>
      </c>
      <c r="D6901" s="46">
        <v>90</v>
      </c>
      <c r="E6901" s="24">
        <v>10547.877777777778</v>
      </c>
      <c r="F6901" s="19">
        <f t="shared" si="321"/>
        <v>949309</v>
      </c>
      <c r="G6901" s="119">
        <v>877.5</v>
      </c>
      <c r="H6901" s="26">
        <v>343.75498575498574</v>
      </c>
      <c r="I6901" s="115">
        <f t="shared" si="322"/>
        <v>301645</v>
      </c>
      <c r="J6901" s="117">
        <v>2021</v>
      </c>
      <c r="K6901" s="139">
        <f t="shared" si="323"/>
        <v>1250954</v>
      </c>
    </row>
    <row r="6902" spans="2:11">
      <c r="B6902" s="137" t="s">
        <v>8840</v>
      </c>
      <c r="C6902" s="43" t="s">
        <v>2275</v>
      </c>
      <c r="D6902" s="46">
        <v>350</v>
      </c>
      <c r="E6902" s="24">
        <v>3470.0571428571429</v>
      </c>
      <c r="F6902" s="19">
        <f t="shared" si="321"/>
        <v>1214520</v>
      </c>
      <c r="G6902" s="119">
        <v>3412.5</v>
      </c>
      <c r="H6902" s="26">
        <v>192.21978021978023</v>
      </c>
      <c r="I6902" s="115">
        <f t="shared" si="322"/>
        <v>655950</v>
      </c>
      <c r="J6902" s="117">
        <v>2021</v>
      </c>
      <c r="K6902" s="139">
        <f t="shared" si="323"/>
        <v>1870470</v>
      </c>
    </row>
    <row r="6903" spans="2:11">
      <c r="B6903" s="137" t="s">
        <v>8841</v>
      </c>
      <c r="C6903" s="43" t="s">
        <v>2275</v>
      </c>
      <c r="D6903" s="46">
        <v>200</v>
      </c>
      <c r="E6903" s="24">
        <v>3468.98</v>
      </c>
      <c r="F6903" s="19">
        <f t="shared" si="321"/>
        <v>693796</v>
      </c>
      <c r="G6903" s="119">
        <v>1950</v>
      </c>
      <c r="H6903" s="26">
        <v>208.0579487179487</v>
      </c>
      <c r="I6903" s="115">
        <f t="shared" si="322"/>
        <v>405713</v>
      </c>
      <c r="J6903" s="117">
        <v>2021</v>
      </c>
      <c r="K6903" s="139">
        <f t="shared" si="323"/>
        <v>1099509</v>
      </c>
    </row>
    <row r="6904" spans="2:11">
      <c r="B6904" s="137" t="s">
        <v>8842</v>
      </c>
      <c r="C6904" s="43" t="s">
        <v>2275</v>
      </c>
      <c r="D6904" s="46">
        <v>200</v>
      </c>
      <c r="E6904" s="24">
        <v>3468.98</v>
      </c>
      <c r="F6904" s="19">
        <f t="shared" si="321"/>
        <v>693796</v>
      </c>
      <c r="G6904" s="119">
        <v>1950</v>
      </c>
      <c r="H6904" s="26">
        <v>208.0579487179487</v>
      </c>
      <c r="I6904" s="115">
        <f t="shared" si="322"/>
        <v>405713</v>
      </c>
      <c r="J6904" s="117">
        <v>2021</v>
      </c>
      <c r="K6904" s="139">
        <f t="shared" si="323"/>
        <v>1099509</v>
      </c>
    </row>
    <row r="6905" spans="2:11">
      <c r="B6905" s="137" t="s">
        <v>8843</v>
      </c>
      <c r="C6905" s="43" t="s">
        <v>2275</v>
      </c>
      <c r="D6905" s="46">
        <v>570</v>
      </c>
      <c r="E6905" s="24">
        <v>6529.3701754385966</v>
      </c>
      <c r="F6905" s="19">
        <f t="shared" si="321"/>
        <v>3721741</v>
      </c>
      <c r="G6905" s="119">
        <v>5557.5</v>
      </c>
      <c r="H6905" s="26">
        <v>252.62708052181736</v>
      </c>
      <c r="I6905" s="115">
        <f t="shared" si="322"/>
        <v>1403975</v>
      </c>
      <c r="J6905" s="117">
        <v>2021</v>
      </c>
      <c r="K6905" s="139">
        <f t="shared" si="323"/>
        <v>5125716</v>
      </c>
    </row>
    <row r="6906" spans="2:11">
      <c r="B6906" s="137" t="s">
        <v>8844</v>
      </c>
      <c r="C6906" s="43" t="s">
        <v>2275</v>
      </c>
      <c r="D6906" s="46">
        <v>570</v>
      </c>
      <c r="E6906" s="24">
        <v>6529.3701754385966</v>
      </c>
      <c r="F6906" s="19">
        <f t="shared" si="321"/>
        <v>3721741</v>
      </c>
      <c r="G6906" s="119">
        <v>5557.5</v>
      </c>
      <c r="H6906" s="26">
        <v>252.62708052181736</v>
      </c>
      <c r="I6906" s="115">
        <f t="shared" si="322"/>
        <v>1403975</v>
      </c>
      <c r="J6906" s="117">
        <v>2021</v>
      </c>
      <c r="K6906" s="139">
        <f t="shared" si="323"/>
        <v>5125716</v>
      </c>
    </row>
    <row r="6907" spans="2:11">
      <c r="B6907" s="137" t="s">
        <v>8845</v>
      </c>
      <c r="C6907" s="43" t="s">
        <v>2767</v>
      </c>
      <c r="D6907" s="46">
        <v>400</v>
      </c>
      <c r="E6907" s="24">
        <v>6345.1824999999999</v>
      </c>
      <c r="F6907" s="19">
        <f t="shared" si="321"/>
        <v>2538073</v>
      </c>
      <c r="G6907" s="119">
        <v>3900</v>
      </c>
      <c r="H6907" s="26">
        <v>316.37102564102565</v>
      </c>
      <c r="I6907" s="115">
        <f t="shared" si="322"/>
        <v>1233847</v>
      </c>
      <c r="J6907" s="117">
        <v>2021</v>
      </c>
      <c r="K6907" s="139">
        <f t="shared" si="323"/>
        <v>3771920</v>
      </c>
    </row>
    <row r="6908" spans="2:11">
      <c r="B6908" s="137" t="s">
        <v>8846</v>
      </c>
      <c r="C6908" s="43" t="s">
        <v>2767</v>
      </c>
      <c r="D6908" s="46">
        <v>400</v>
      </c>
      <c r="E6908" s="24">
        <v>6345.1824999999999</v>
      </c>
      <c r="F6908" s="19">
        <f t="shared" si="321"/>
        <v>2538073</v>
      </c>
      <c r="G6908" s="119">
        <v>3900</v>
      </c>
      <c r="H6908" s="26">
        <v>316.37102564102565</v>
      </c>
      <c r="I6908" s="115">
        <f t="shared" si="322"/>
        <v>1233847</v>
      </c>
      <c r="J6908" s="117">
        <v>2021</v>
      </c>
      <c r="K6908" s="139">
        <f t="shared" si="323"/>
        <v>3771920</v>
      </c>
    </row>
    <row r="6909" spans="2:11">
      <c r="B6909" s="137" t="s">
        <v>8847</v>
      </c>
      <c r="C6909" s="43" t="s">
        <v>2767</v>
      </c>
      <c r="D6909" s="46">
        <v>200</v>
      </c>
      <c r="E6909" s="24">
        <v>2821.8649999999998</v>
      </c>
      <c r="F6909" s="19">
        <f t="shared" si="321"/>
        <v>564373</v>
      </c>
      <c r="G6909" s="119">
        <v>4780</v>
      </c>
      <c r="H6909" s="26">
        <v>122.07364016736402</v>
      </c>
      <c r="I6909" s="115">
        <f t="shared" si="322"/>
        <v>583512</v>
      </c>
      <c r="J6909" s="117">
        <v>2021</v>
      </c>
      <c r="K6909" s="139">
        <f t="shared" si="323"/>
        <v>1147885</v>
      </c>
    </row>
    <row r="6910" spans="2:11">
      <c r="B6910" s="137" t="s">
        <v>8848</v>
      </c>
      <c r="C6910" s="43" t="s">
        <v>1062</v>
      </c>
      <c r="D6910" s="46">
        <v>160</v>
      </c>
      <c r="E6910" s="24">
        <v>4877.2062500000002</v>
      </c>
      <c r="F6910" s="19">
        <f t="shared" si="321"/>
        <v>780353</v>
      </c>
      <c r="G6910" s="119">
        <v>3824</v>
      </c>
      <c r="H6910" s="26">
        <v>171.71521966527197</v>
      </c>
      <c r="I6910" s="115">
        <f t="shared" si="322"/>
        <v>656639</v>
      </c>
      <c r="J6910" s="117">
        <v>2021</v>
      </c>
      <c r="K6910" s="139">
        <f t="shared" si="323"/>
        <v>1436992</v>
      </c>
    </row>
    <row r="6911" spans="2:11">
      <c r="B6911" s="137" t="s">
        <v>8849</v>
      </c>
      <c r="C6911" s="43" t="s">
        <v>2767</v>
      </c>
      <c r="D6911" s="46">
        <v>200</v>
      </c>
      <c r="E6911" s="24">
        <v>2821.8649999999998</v>
      </c>
      <c r="F6911" s="19">
        <f t="shared" si="321"/>
        <v>564373</v>
      </c>
      <c r="G6911" s="119">
        <v>4780</v>
      </c>
      <c r="H6911" s="26">
        <v>122.07364016736402</v>
      </c>
      <c r="I6911" s="115">
        <f t="shared" si="322"/>
        <v>583512</v>
      </c>
      <c r="J6911" s="117">
        <v>2021</v>
      </c>
      <c r="K6911" s="139">
        <f t="shared" si="323"/>
        <v>1147885</v>
      </c>
    </row>
    <row r="6912" spans="2:11">
      <c r="B6912" s="137" t="s">
        <v>8850</v>
      </c>
      <c r="C6912" s="43" t="s">
        <v>1062</v>
      </c>
      <c r="D6912" s="46">
        <v>170</v>
      </c>
      <c r="E6912" s="24">
        <v>8640.3117647058825</v>
      </c>
      <c r="F6912" s="19">
        <f t="shared" si="321"/>
        <v>1468853</v>
      </c>
      <c r="G6912" s="119">
        <v>4063</v>
      </c>
      <c r="H6912" s="26">
        <v>129.05439330543933</v>
      </c>
      <c r="I6912" s="115">
        <f t="shared" si="322"/>
        <v>524348</v>
      </c>
      <c r="J6912" s="117">
        <v>2021</v>
      </c>
      <c r="K6912" s="139">
        <f t="shared" si="323"/>
        <v>1993201</v>
      </c>
    </row>
    <row r="6913" spans="2:11">
      <c r="B6913" s="137" t="s">
        <v>8851</v>
      </c>
      <c r="C6913" s="43" t="s">
        <v>1062</v>
      </c>
      <c r="D6913" s="46">
        <v>170</v>
      </c>
      <c r="E6913" s="24">
        <v>8640.3117647058825</v>
      </c>
      <c r="F6913" s="19">
        <f t="shared" si="321"/>
        <v>1468853</v>
      </c>
      <c r="G6913" s="119">
        <v>4063</v>
      </c>
      <c r="H6913" s="26">
        <v>129.05439330543933</v>
      </c>
      <c r="I6913" s="115">
        <f t="shared" si="322"/>
        <v>524348</v>
      </c>
      <c r="J6913" s="117">
        <v>2021</v>
      </c>
      <c r="K6913" s="139">
        <f t="shared" si="323"/>
        <v>1993201</v>
      </c>
    </row>
    <row r="6914" spans="2:11">
      <c r="B6914" s="137" t="s">
        <v>8852</v>
      </c>
      <c r="C6914" s="43" t="s">
        <v>1062</v>
      </c>
      <c r="D6914" s="46">
        <v>420</v>
      </c>
      <c r="E6914" s="24">
        <v>5471.945238095238</v>
      </c>
      <c r="F6914" s="19">
        <f t="shared" si="321"/>
        <v>2298217</v>
      </c>
      <c r="G6914" s="119">
        <v>8190</v>
      </c>
      <c r="H6914" s="26">
        <v>165.53614163614165</v>
      </c>
      <c r="I6914" s="115">
        <f t="shared" si="322"/>
        <v>1355741</v>
      </c>
      <c r="J6914" s="117">
        <v>2021</v>
      </c>
      <c r="K6914" s="139">
        <f t="shared" si="323"/>
        <v>3653958</v>
      </c>
    </row>
    <row r="6915" spans="2:11">
      <c r="B6915" s="137" t="s">
        <v>8853</v>
      </c>
      <c r="C6915" s="43" t="s">
        <v>1062</v>
      </c>
      <c r="D6915" s="46">
        <v>120</v>
      </c>
      <c r="E6915" s="24">
        <v>8581.6416666666664</v>
      </c>
      <c r="F6915" s="19">
        <f t="shared" si="321"/>
        <v>1029797</v>
      </c>
      <c r="G6915" s="119">
        <v>2868</v>
      </c>
      <c r="H6915" s="26">
        <v>163.42050209205021</v>
      </c>
      <c r="I6915" s="115">
        <f t="shared" si="322"/>
        <v>468690</v>
      </c>
      <c r="J6915" s="117">
        <v>2021</v>
      </c>
      <c r="K6915" s="139">
        <f t="shared" si="323"/>
        <v>1498487</v>
      </c>
    </row>
    <row r="6916" spans="2:11">
      <c r="B6916" s="137" t="s">
        <v>8854</v>
      </c>
      <c r="C6916" s="43" t="s">
        <v>1059</v>
      </c>
      <c r="D6916" s="46">
        <v>460</v>
      </c>
      <c r="E6916" s="24">
        <v>4391.7260869565216</v>
      </c>
      <c r="F6916" s="19">
        <f t="shared" si="321"/>
        <v>2020194</v>
      </c>
      <c r="G6916" s="119">
        <v>4485</v>
      </c>
      <c r="H6916" s="26">
        <v>257.90836120401337</v>
      </c>
      <c r="I6916" s="115">
        <f t="shared" si="322"/>
        <v>1156719</v>
      </c>
      <c r="J6916" s="117">
        <v>2021</v>
      </c>
      <c r="K6916" s="139">
        <f t="shared" si="323"/>
        <v>3176913</v>
      </c>
    </row>
    <row r="6917" spans="2:11">
      <c r="B6917" s="137" t="s">
        <v>8855</v>
      </c>
      <c r="C6917" s="43" t="s">
        <v>1059</v>
      </c>
      <c r="D6917" s="46">
        <v>110</v>
      </c>
      <c r="E6917" s="24">
        <v>7501.5</v>
      </c>
      <c r="F6917" s="19">
        <f t="shared" si="321"/>
        <v>825165</v>
      </c>
      <c r="G6917" s="119">
        <v>1072.5</v>
      </c>
      <c r="H6917" s="26">
        <v>496.03263403263401</v>
      </c>
      <c r="I6917" s="115">
        <f t="shared" si="322"/>
        <v>531995</v>
      </c>
      <c r="J6917" s="117">
        <v>2021</v>
      </c>
      <c r="K6917" s="139">
        <f t="shared" si="323"/>
        <v>1357160</v>
      </c>
    </row>
    <row r="6918" spans="2:11">
      <c r="B6918" s="137" t="s">
        <v>8856</v>
      </c>
      <c r="C6918" s="43" t="s">
        <v>1059</v>
      </c>
      <c r="D6918" s="46">
        <v>460</v>
      </c>
      <c r="E6918" s="24">
        <v>4391.7260869565216</v>
      </c>
      <c r="F6918" s="19">
        <f t="shared" si="321"/>
        <v>2020194</v>
      </c>
      <c r="G6918" s="119">
        <v>4485</v>
      </c>
      <c r="H6918" s="26">
        <v>257.90836120401337</v>
      </c>
      <c r="I6918" s="115">
        <f t="shared" si="322"/>
        <v>1156719</v>
      </c>
      <c r="J6918" s="117">
        <v>2021</v>
      </c>
      <c r="K6918" s="139">
        <f t="shared" si="323"/>
        <v>3176913</v>
      </c>
    </row>
    <row r="6919" spans="2:11">
      <c r="B6919" s="137" t="s">
        <v>8857</v>
      </c>
      <c r="C6919" s="43" t="s">
        <v>2768</v>
      </c>
      <c r="D6919" s="46">
        <v>1700</v>
      </c>
      <c r="E6919" s="24">
        <v>9.1829411764705888</v>
      </c>
      <c r="F6919" s="19">
        <f t="shared" si="321"/>
        <v>15611.000000000002</v>
      </c>
      <c r="G6919" s="119">
        <v>16575</v>
      </c>
      <c r="H6919" s="26">
        <v>2.4673303167420815</v>
      </c>
      <c r="I6919" s="115">
        <f t="shared" si="322"/>
        <v>40896</v>
      </c>
      <c r="J6919" s="117">
        <v>2021</v>
      </c>
      <c r="K6919" s="139">
        <f t="shared" si="323"/>
        <v>56507</v>
      </c>
    </row>
    <row r="6920" spans="2:11">
      <c r="B6920" s="137" t="s">
        <v>8858</v>
      </c>
      <c r="C6920" s="43" t="s">
        <v>1067</v>
      </c>
      <c r="D6920" s="46">
        <v>290</v>
      </c>
      <c r="E6920" s="24">
        <v>11301.568965517241</v>
      </c>
      <c r="F6920" s="19">
        <f t="shared" si="321"/>
        <v>3277455</v>
      </c>
      <c r="G6920" s="119">
        <v>5655</v>
      </c>
      <c r="H6920" s="26">
        <v>200.3817860300619</v>
      </c>
      <c r="I6920" s="115">
        <f t="shared" si="322"/>
        <v>1133159</v>
      </c>
      <c r="J6920" s="117">
        <v>2021</v>
      </c>
      <c r="K6920" s="139">
        <f t="shared" si="323"/>
        <v>4410614</v>
      </c>
    </row>
    <row r="6921" spans="2:11">
      <c r="B6921" s="137" t="s">
        <v>8859</v>
      </c>
      <c r="C6921" s="43" t="s">
        <v>1073</v>
      </c>
      <c r="D6921" s="46">
        <v>190</v>
      </c>
      <c r="E6921" s="24">
        <v>2935.1421052631581</v>
      </c>
      <c r="F6921" s="19">
        <f t="shared" si="321"/>
        <v>557677</v>
      </c>
      <c r="G6921" s="119">
        <v>1852.5</v>
      </c>
      <c r="H6921" s="26">
        <v>210.72010796221323</v>
      </c>
      <c r="I6921" s="115">
        <f t="shared" si="322"/>
        <v>390359</v>
      </c>
      <c r="J6921" s="117">
        <v>2021</v>
      </c>
      <c r="K6921" s="139">
        <f t="shared" si="323"/>
        <v>948036</v>
      </c>
    </row>
    <row r="6922" spans="2:11">
      <c r="B6922" s="137" t="s">
        <v>8860</v>
      </c>
      <c r="C6922" s="43" t="s">
        <v>1067</v>
      </c>
      <c r="D6922" s="46">
        <v>370</v>
      </c>
      <c r="E6922" s="24">
        <v>8449.6837837837829</v>
      </c>
      <c r="F6922" s="19">
        <f t="shared" si="321"/>
        <v>3126382.9999999995</v>
      </c>
      <c r="G6922" s="119">
        <v>8843</v>
      </c>
      <c r="H6922" s="26">
        <v>121.53511251837611</v>
      </c>
      <c r="I6922" s="115">
        <f t="shared" si="322"/>
        <v>1074735</v>
      </c>
      <c r="J6922" s="117">
        <v>2021</v>
      </c>
      <c r="K6922" s="139">
        <f t="shared" si="323"/>
        <v>4201118</v>
      </c>
    </row>
    <row r="6923" spans="2:11">
      <c r="B6923" s="137" t="s">
        <v>8861</v>
      </c>
      <c r="C6923" s="43" t="s">
        <v>1071</v>
      </c>
      <c r="D6923" s="46">
        <v>310</v>
      </c>
      <c r="E6923" s="24">
        <v>5966.2</v>
      </c>
      <c r="F6923" s="19">
        <f t="shared" si="321"/>
        <v>1849522</v>
      </c>
      <c r="G6923" s="119">
        <v>3022.5</v>
      </c>
      <c r="H6923" s="26">
        <v>234.27791563275434</v>
      </c>
      <c r="I6923" s="115">
        <f t="shared" si="322"/>
        <v>708105</v>
      </c>
      <c r="J6923" s="117">
        <v>2021</v>
      </c>
      <c r="K6923" s="139">
        <f t="shared" si="323"/>
        <v>2557627</v>
      </c>
    </row>
    <row r="6924" spans="2:11">
      <c r="B6924" s="137" t="s">
        <v>8862</v>
      </c>
      <c r="C6924" s="43" t="s">
        <v>1071</v>
      </c>
      <c r="D6924" s="46">
        <v>370</v>
      </c>
      <c r="E6924" s="24">
        <v>12868.635135135135</v>
      </c>
      <c r="F6924" s="19">
        <f t="shared" ref="F6924:F6987" si="324">IFERROR(D6924*E6924,0)</f>
        <v>4761395</v>
      </c>
      <c r="G6924" s="119">
        <v>3607.5</v>
      </c>
      <c r="H6924" s="26">
        <v>201.71697851697851</v>
      </c>
      <c r="I6924" s="115">
        <f t="shared" ref="I6924:I6987" si="325">IFERROR(G6924*H6924,"")</f>
        <v>727694</v>
      </c>
      <c r="J6924" s="117">
        <v>2021</v>
      </c>
      <c r="K6924" s="139">
        <f t="shared" ref="K6924:K6987" si="326">IFERROR(ROUND((F6924+I6924),0),0)</f>
        <v>5489089</v>
      </c>
    </row>
    <row r="6925" spans="2:11">
      <c r="B6925" s="137" t="s">
        <v>8863</v>
      </c>
      <c r="C6925" s="43" t="s">
        <v>1075</v>
      </c>
      <c r="D6925" s="46">
        <v>550</v>
      </c>
      <c r="E6925" s="24">
        <v>5766.550909090909</v>
      </c>
      <c r="F6925" s="19">
        <f t="shared" si="324"/>
        <v>3171603</v>
      </c>
      <c r="G6925" s="119">
        <v>5362.5</v>
      </c>
      <c r="H6925" s="26">
        <v>215.16662004662004</v>
      </c>
      <c r="I6925" s="115">
        <f t="shared" si="325"/>
        <v>1153831</v>
      </c>
      <c r="J6925" s="117">
        <v>2021</v>
      </c>
      <c r="K6925" s="139">
        <f t="shared" si="326"/>
        <v>4325434</v>
      </c>
    </row>
    <row r="6926" spans="2:11">
      <c r="B6926" s="137" t="s">
        <v>8864</v>
      </c>
      <c r="C6926" s="43" t="s">
        <v>1065</v>
      </c>
      <c r="D6926" s="46">
        <v>90</v>
      </c>
      <c r="E6926" s="24">
        <v>4131.9333333333334</v>
      </c>
      <c r="F6926" s="19">
        <f t="shared" si="324"/>
        <v>371874</v>
      </c>
      <c r="G6926" s="119">
        <v>877.5</v>
      </c>
      <c r="H6926" s="26">
        <v>167.62621082621084</v>
      </c>
      <c r="I6926" s="115">
        <f t="shared" si="325"/>
        <v>147092</v>
      </c>
      <c r="J6926" s="117">
        <v>2021</v>
      </c>
      <c r="K6926" s="139">
        <f t="shared" si="326"/>
        <v>518966</v>
      </c>
    </row>
    <row r="6927" spans="2:11">
      <c r="B6927" s="137" t="s">
        <v>8865</v>
      </c>
      <c r="C6927" s="43" t="s">
        <v>1075</v>
      </c>
      <c r="D6927" s="46">
        <v>460</v>
      </c>
      <c r="E6927" s="24">
        <v>7217.7739130434784</v>
      </c>
      <c r="F6927" s="19">
        <f t="shared" si="324"/>
        <v>3320176</v>
      </c>
      <c r="G6927" s="119">
        <v>4485</v>
      </c>
      <c r="H6927" s="26">
        <v>225.89297658862876</v>
      </c>
      <c r="I6927" s="115">
        <f t="shared" si="325"/>
        <v>1013130</v>
      </c>
      <c r="J6927" s="117">
        <v>2021</v>
      </c>
      <c r="K6927" s="139">
        <f t="shared" si="326"/>
        <v>4333306</v>
      </c>
    </row>
    <row r="6928" spans="2:11">
      <c r="B6928" s="137" t="s">
        <v>8866</v>
      </c>
      <c r="C6928" s="43" t="s">
        <v>1053</v>
      </c>
      <c r="D6928" s="46">
        <v>530</v>
      </c>
      <c r="E6928" s="24">
        <v>11278.462264150943</v>
      </c>
      <c r="F6928" s="19">
        <f t="shared" si="324"/>
        <v>5977585</v>
      </c>
      <c r="G6928" s="119">
        <v>5167.5</v>
      </c>
      <c r="H6928" s="26">
        <v>218.76826318335753</v>
      </c>
      <c r="I6928" s="115">
        <f t="shared" si="325"/>
        <v>1130485</v>
      </c>
      <c r="J6928" s="117">
        <v>2021</v>
      </c>
      <c r="K6928" s="139">
        <f t="shared" si="326"/>
        <v>7108070</v>
      </c>
    </row>
    <row r="6929" spans="2:11">
      <c r="B6929" s="137" t="s">
        <v>8867</v>
      </c>
      <c r="C6929" s="43" t="s">
        <v>1053</v>
      </c>
      <c r="D6929" s="46">
        <v>620</v>
      </c>
      <c r="E6929" s="24">
        <v>11882.512903225806</v>
      </c>
      <c r="F6929" s="19">
        <f t="shared" si="324"/>
        <v>7367158</v>
      </c>
      <c r="G6929" s="119">
        <v>6045</v>
      </c>
      <c r="H6929" s="26">
        <v>234.92307692307693</v>
      </c>
      <c r="I6929" s="115">
        <f t="shared" si="325"/>
        <v>1420110</v>
      </c>
      <c r="J6929" s="117">
        <v>2021</v>
      </c>
      <c r="K6929" s="139">
        <f t="shared" si="326"/>
        <v>8787268</v>
      </c>
    </row>
    <row r="6930" spans="2:11">
      <c r="B6930" s="137" t="s">
        <v>8868</v>
      </c>
      <c r="C6930" s="43" t="s">
        <v>1053</v>
      </c>
      <c r="D6930" s="46">
        <v>170</v>
      </c>
      <c r="E6930" s="24">
        <v>11294.758823529412</v>
      </c>
      <c r="F6930" s="19">
        <f t="shared" si="324"/>
        <v>1920109</v>
      </c>
      <c r="G6930" s="119">
        <v>1657.5</v>
      </c>
      <c r="H6930" s="26">
        <v>195.48597285067873</v>
      </c>
      <c r="I6930" s="115">
        <f t="shared" si="325"/>
        <v>324018</v>
      </c>
      <c r="J6930" s="117">
        <v>2021</v>
      </c>
      <c r="K6930" s="139">
        <f t="shared" si="326"/>
        <v>2244127</v>
      </c>
    </row>
    <row r="6931" spans="2:11">
      <c r="B6931" s="137" t="s">
        <v>8869</v>
      </c>
      <c r="C6931" s="43" t="s">
        <v>1053</v>
      </c>
      <c r="D6931" s="46">
        <v>270</v>
      </c>
      <c r="E6931" s="24">
        <v>23843.77037037037</v>
      </c>
      <c r="F6931" s="19">
        <f t="shared" si="324"/>
        <v>6437818</v>
      </c>
      <c r="G6931" s="119">
        <v>2632.5</v>
      </c>
      <c r="H6931" s="26">
        <v>382.94131054131054</v>
      </c>
      <c r="I6931" s="115">
        <f t="shared" si="325"/>
        <v>1008093</v>
      </c>
      <c r="J6931" s="117">
        <v>2021</v>
      </c>
      <c r="K6931" s="139">
        <f t="shared" si="326"/>
        <v>7445911</v>
      </c>
    </row>
    <row r="6932" spans="2:11">
      <c r="B6932" s="137" t="s">
        <v>8870</v>
      </c>
      <c r="C6932" s="43" t="s">
        <v>1053</v>
      </c>
      <c r="D6932" s="46">
        <v>530</v>
      </c>
      <c r="E6932" s="24">
        <v>11278.462264150943</v>
      </c>
      <c r="F6932" s="19">
        <f t="shared" si="324"/>
        <v>5977585</v>
      </c>
      <c r="G6932" s="119">
        <v>5167.5</v>
      </c>
      <c r="H6932" s="26">
        <v>218.76826318335753</v>
      </c>
      <c r="I6932" s="115">
        <f t="shared" si="325"/>
        <v>1130485</v>
      </c>
      <c r="J6932" s="117">
        <v>2021</v>
      </c>
      <c r="K6932" s="139">
        <f t="shared" si="326"/>
        <v>7108070</v>
      </c>
    </row>
    <row r="6933" spans="2:11">
      <c r="B6933" s="137" t="s">
        <v>8871</v>
      </c>
      <c r="C6933" s="43" t="s">
        <v>1065</v>
      </c>
      <c r="D6933" s="46">
        <v>200</v>
      </c>
      <c r="E6933" s="24">
        <v>5246.1</v>
      </c>
      <c r="F6933" s="19">
        <f t="shared" si="324"/>
        <v>1049220</v>
      </c>
      <c r="G6933" s="119">
        <v>1950</v>
      </c>
      <c r="H6933" s="26">
        <v>206.45487179487179</v>
      </c>
      <c r="I6933" s="115">
        <f t="shared" si="325"/>
        <v>402587</v>
      </c>
      <c r="J6933" s="117">
        <v>2021</v>
      </c>
      <c r="K6933" s="139">
        <f t="shared" si="326"/>
        <v>1451807</v>
      </c>
    </row>
    <row r="6934" spans="2:11">
      <c r="B6934" s="137" t="s">
        <v>8872</v>
      </c>
      <c r="C6934" s="43" t="s">
        <v>1070</v>
      </c>
      <c r="D6934" s="46">
        <v>330</v>
      </c>
      <c r="E6934" s="24">
        <v>4184.1393939393938</v>
      </c>
      <c r="F6934" s="19">
        <f t="shared" si="324"/>
        <v>1380766</v>
      </c>
      <c r="G6934" s="119">
        <v>3217.5</v>
      </c>
      <c r="H6934" s="26">
        <v>204.76798756798757</v>
      </c>
      <c r="I6934" s="115">
        <f t="shared" si="325"/>
        <v>658841</v>
      </c>
      <c r="J6934" s="117">
        <v>2021</v>
      </c>
      <c r="K6934" s="139">
        <f t="shared" si="326"/>
        <v>2039607</v>
      </c>
    </row>
    <row r="6935" spans="2:11">
      <c r="B6935" s="137" t="s">
        <v>4231</v>
      </c>
      <c r="C6935" s="43" t="s">
        <v>3512</v>
      </c>
      <c r="D6935" s="46">
        <v>1030</v>
      </c>
      <c r="E6935" s="24">
        <v>8068.2631067961165</v>
      </c>
      <c r="F6935" s="19">
        <f t="shared" si="324"/>
        <v>8310311</v>
      </c>
      <c r="G6935" s="119">
        <v>10043</v>
      </c>
      <c r="H6935" s="26">
        <v>770.50463009061036</v>
      </c>
      <c r="I6935" s="115">
        <f t="shared" si="325"/>
        <v>7738178</v>
      </c>
      <c r="J6935" s="117">
        <v>2021</v>
      </c>
      <c r="K6935" s="139">
        <f t="shared" si="326"/>
        <v>16048489</v>
      </c>
    </row>
    <row r="6936" spans="2:11">
      <c r="B6936" s="137" t="s">
        <v>4232</v>
      </c>
      <c r="C6936" s="43" t="s">
        <v>3512</v>
      </c>
      <c r="D6936" s="46">
        <v>1030</v>
      </c>
      <c r="E6936" s="24">
        <v>8068.2631067961165</v>
      </c>
      <c r="F6936" s="19">
        <f t="shared" si="324"/>
        <v>8310311</v>
      </c>
      <c r="G6936" s="119">
        <v>10043</v>
      </c>
      <c r="H6936" s="26">
        <v>770.50463009061036</v>
      </c>
      <c r="I6936" s="115">
        <f t="shared" si="325"/>
        <v>7738178</v>
      </c>
      <c r="J6936" s="117">
        <v>2021</v>
      </c>
      <c r="K6936" s="139">
        <f t="shared" si="326"/>
        <v>16048489</v>
      </c>
    </row>
    <row r="6937" spans="2:11">
      <c r="B6937" s="137" t="s">
        <v>8873</v>
      </c>
      <c r="C6937" s="43" t="s">
        <v>1068</v>
      </c>
      <c r="D6937" s="46">
        <v>470</v>
      </c>
      <c r="E6937" s="24">
        <v>5034.5</v>
      </c>
      <c r="F6937" s="19">
        <f t="shared" si="324"/>
        <v>2366215</v>
      </c>
      <c r="G6937" s="119">
        <v>11233</v>
      </c>
      <c r="H6937" s="26">
        <v>101.44832190866198</v>
      </c>
      <c r="I6937" s="115">
        <f t="shared" si="325"/>
        <v>1139569</v>
      </c>
      <c r="J6937" s="117">
        <v>2021</v>
      </c>
      <c r="K6937" s="139">
        <f t="shared" si="326"/>
        <v>3505784</v>
      </c>
    </row>
    <row r="6938" spans="2:11">
      <c r="B6938" s="137" t="s">
        <v>4233</v>
      </c>
      <c r="C6938" s="43" t="s">
        <v>3512</v>
      </c>
      <c r="D6938" s="46">
        <v>370</v>
      </c>
      <c r="E6938" s="24">
        <v>12776.108108108108</v>
      </c>
      <c r="F6938" s="19">
        <f t="shared" si="324"/>
        <v>4727160</v>
      </c>
      <c r="G6938" s="119">
        <v>7215</v>
      </c>
      <c r="H6938" s="26">
        <v>602.27678447678443</v>
      </c>
      <c r="I6938" s="115">
        <f t="shared" si="325"/>
        <v>4345427</v>
      </c>
      <c r="J6938" s="117">
        <v>2021</v>
      </c>
      <c r="K6938" s="139">
        <f t="shared" si="326"/>
        <v>9072587</v>
      </c>
    </row>
    <row r="6939" spans="2:11">
      <c r="B6939" s="137" t="s">
        <v>8874</v>
      </c>
      <c r="C6939" s="43" t="s">
        <v>2769</v>
      </c>
      <c r="D6939" s="46">
        <v>1220</v>
      </c>
      <c r="E6939" s="24">
        <v>1337.5557377049181</v>
      </c>
      <c r="F6939" s="19">
        <f t="shared" si="324"/>
        <v>1631818</v>
      </c>
      <c r="G6939" s="119">
        <v>14579</v>
      </c>
      <c r="H6939" s="26">
        <v>136.55483915220523</v>
      </c>
      <c r="I6939" s="115">
        <f t="shared" si="325"/>
        <v>1990833</v>
      </c>
      <c r="J6939" s="117">
        <v>2021</v>
      </c>
      <c r="K6939" s="139">
        <f t="shared" si="326"/>
        <v>3622651</v>
      </c>
    </row>
    <row r="6940" spans="2:11">
      <c r="B6940" s="137" t="s">
        <v>8875</v>
      </c>
      <c r="C6940" s="43" t="s">
        <v>1068</v>
      </c>
      <c r="D6940" s="46">
        <v>220</v>
      </c>
      <c r="E6940" s="24">
        <v>4699.8999999999996</v>
      </c>
      <c r="F6940" s="19">
        <f t="shared" si="324"/>
        <v>1033977.9999999999</v>
      </c>
      <c r="G6940" s="119">
        <v>5258</v>
      </c>
      <c r="H6940" s="26">
        <v>164.96386458729555</v>
      </c>
      <c r="I6940" s="115">
        <f t="shared" si="325"/>
        <v>867380</v>
      </c>
      <c r="J6940" s="117">
        <v>2021</v>
      </c>
      <c r="K6940" s="139">
        <f t="shared" si="326"/>
        <v>1901358</v>
      </c>
    </row>
    <row r="6941" spans="2:11">
      <c r="B6941" s="137" t="s">
        <v>8876</v>
      </c>
      <c r="C6941" s="43" t="s">
        <v>1068</v>
      </c>
      <c r="D6941" s="46">
        <v>490</v>
      </c>
      <c r="E6941" s="24">
        <v>17989.808163265305</v>
      </c>
      <c r="F6941" s="19">
        <f t="shared" si="324"/>
        <v>8815006</v>
      </c>
      <c r="G6941" s="119">
        <v>11711</v>
      </c>
      <c r="H6941" s="26">
        <v>166.02416531466142</v>
      </c>
      <c r="I6941" s="115">
        <f t="shared" si="325"/>
        <v>1944308.9999999998</v>
      </c>
      <c r="J6941" s="117">
        <v>2021</v>
      </c>
      <c r="K6941" s="139">
        <f t="shared" si="326"/>
        <v>10759315</v>
      </c>
    </row>
    <row r="6942" spans="2:11">
      <c r="B6942" s="137" t="s">
        <v>8877</v>
      </c>
      <c r="C6942" s="43" t="s">
        <v>1067</v>
      </c>
      <c r="D6942" s="46">
        <v>90</v>
      </c>
      <c r="E6942" s="24">
        <v>6041.2444444444445</v>
      </c>
      <c r="F6942" s="19">
        <f t="shared" si="324"/>
        <v>543712</v>
      </c>
      <c r="G6942" s="119">
        <v>2151</v>
      </c>
      <c r="H6942" s="26">
        <v>148.33844723384473</v>
      </c>
      <c r="I6942" s="115">
        <f t="shared" si="325"/>
        <v>319076</v>
      </c>
      <c r="J6942" s="117">
        <v>2021</v>
      </c>
      <c r="K6942" s="139">
        <f t="shared" si="326"/>
        <v>862788</v>
      </c>
    </row>
    <row r="6943" spans="2:11">
      <c r="B6943" s="137" t="s">
        <v>8878</v>
      </c>
      <c r="C6943" s="43" t="s">
        <v>1068</v>
      </c>
      <c r="D6943" s="46">
        <v>150</v>
      </c>
      <c r="E6943" s="24">
        <v>8478.2933333333331</v>
      </c>
      <c r="F6943" s="19">
        <f t="shared" si="324"/>
        <v>1271744</v>
      </c>
      <c r="G6943" s="119">
        <v>3585</v>
      </c>
      <c r="H6943" s="26">
        <v>131.92273361227336</v>
      </c>
      <c r="I6943" s="115">
        <f t="shared" si="325"/>
        <v>472943</v>
      </c>
      <c r="J6943" s="117">
        <v>2021</v>
      </c>
      <c r="K6943" s="139">
        <f t="shared" si="326"/>
        <v>1744687</v>
      </c>
    </row>
    <row r="6944" spans="2:11">
      <c r="B6944" s="137" t="s">
        <v>8879</v>
      </c>
      <c r="C6944" s="43" t="s">
        <v>1068</v>
      </c>
      <c r="D6944" s="46">
        <v>350</v>
      </c>
      <c r="E6944" s="24">
        <v>5575.3828571428576</v>
      </c>
      <c r="F6944" s="19">
        <f t="shared" si="324"/>
        <v>1951384.0000000002</v>
      </c>
      <c r="G6944" s="119">
        <v>8365</v>
      </c>
      <c r="H6944" s="26">
        <v>211.15708308427975</v>
      </c>
      <c r="I6944" s="115">
        <f t="shared" si="325"/>
        <v>1766329</v>
      </c>
      <c r="J6944" s="117">
        <v>2021</v>
      </c>
      <c r="K6944" s="139">
        <f t="shared" si="326"/>
        <v>3717713</v>
      </c>
    </row>
    <row r="6945" spans="2:11">
      <c r="B6945" s="137" t="s">
        <v>8880</v>
      </c>
      <c r="C6945" s="43" t="s">
        <v>1068</v>
      </c>
      <c r="D6945" s="46">
        <v>350</v>
      </c>
      <c r="E6945" s="24">
        <v>5575.3828571428576</v>
      </c>
      <c r="F6945" s="19">
        <f t="shared" si="324"/>
        <v>1951384.0000000002</v>
      </c>
      <c r="G6945" s="119">
        <v>12547.5</v>
      </c>
      <c r="H6945" s="26">
        <v>140.77138872285315</v>
      </c>
      <c r="I6945" s="115">
        <f t="shared" si="325"/>
        <v>1766328.9999999998</v>
      </c>
      <c r="J6945" s="117">
        <v>2021</v>
      </c>
      <c r="K6945" s="139">
        <f t="shared" si="326"/>
        <v>3717713</v>
      </c>
    </row>
    <row r="6946" spans="2:11">
      <c r="B6946" s="137" t="s">
        <v>8881</v>
      </c>
      <c r="C6946" s="43" t="s">
        <v>1047</v>
      </c>
      <c r="D6946" s="46">
        <v>80</v>
      </c>
      <c r="E6946" s="24">
        <v>14438.475</v>
      </c>
      <c r="F6946" s="19">
        <f t="shared" si="324"/>
        <v>1155078</v>
      </c>
      <c r="G6946" s="119">
        <v>780</v>
      </c>
      <c r="H6946" s="26">
        <v>1878.2333333333333</v>
      </c>
      <c r="I6946" s="115">
        <f t="shared" si="325"/>
        <v>1465022</v>
      </c>
      <c r="J6946" s="117">
        <v>2021</v>
      </c>
      <c r="K6946" s="139">
        <f t="shared" si="326"/>
        <v>2620100</v>
      </c>
    </row>
    <row r="6947" spans="2:11">
      <c r="B6947" s="137" t="s">
        <v>8882</v>
      </c>
      <c r="C6947" s="43" t="s">
        <v>3512</v>
      </c>
      <c r="D6947" s="46">
        <v>460</v>
      </c>
      <c r="E6947" s="24">
        <v>16883.710869565217</v>
      </c>
      <c r="F6947" s="19">
        <f t="shared" si="324"/>
        <v>7766507</v>
      </c>
      <c r="G6947" s="119">
        <v>4485</v>
      </c>
      <c r="H6947" s="26">
        <v>0</v>
      </c>
      <c r="I6947" s="115">
        <f t="shared" si="325"/>
        <v>0</v>
      </c>
      <c r="J6947" s="117">
        <v>2021</v>
      </c>
      <c r="K6947" s="139">
        <f t="shared" si="326"/>
        <v>7766507</v>
      </c>
    </row>
    <row r="6948" spans="2:11">
      <c r="B6948" s="137" t="s">
        <v>8883</v>
      </c>
      <c r="C6948" s="43" t="s">
        <v>3512</v>
      </c>
      <c r="D6948" s="46">
        <v>100</v>
      </c>
      <c r="E6948" s="24">
        <v>16883.71</v>
      </c>
      <c r="F6948" s="19">
        <f t="shared" si="324"/>
        <v>1688371</v>
      </c>
      <c r="G6948" s="119">
        <v>975</v>
      </c>
      <c r="H6948" s="26">
        <v>0</v>
      </c>
      <c r="I6948" s="115">
        <f t="shared" si="325"/>
        <v>0</v>
      </c>
      <c r="J6948" s="117">
        <v>2021</v>
      </c>
      <c r="K6948" s="139">
        <f t="shared" si="326"/>
        <v>1688371</v>
      </c>
    </row>
    <row r="6949" spans="2:11">
      <c r="B6949" s="137" t="s">
        <v>8884</v>
      </c>
      <c r="C6949" s="43" t="s">
        <v>1081</v>
      </c>
      <c r="D6949" s="46">
        <v>630</v>
      </c>
      <c r="E6949" s="24">
        <v>5835.9079365079369</v>
      </c>
      <c r="F6949" s="19">
        <f t="shared" si="324"/>
        <v>3676622.0000000005</v>
      </c>
      <c r="G6949" s="119">
        <v>6142.5</v>
      </c>
      <c r="H6949" s="26">
        <v>207.06568986568988</v>
      </c>
      <c r="I6949" s="115">
        <f t="shared" si="325"/>
        <v>1271901</v>
      </c>
      <c r="J6949" s="117">
        <v>2021</v>
      </c>
      <c r="K6949" s="139">
        <f t="shared" si="326"/>
        <v>4948523</v>
      </c>
    </row>
    <row r="6950" spans="2:11">
      <c r="B6950" s="137" t="s">
        <v>8885</v>
      </c>
      <c r="C6950" s="43" t="s">
        <v>2217</v>
      </c>
      <c r="D6950" s="46">
        <v>510</v>
      </c>
      <c r="E6950" s="24">
        <v>3657.3588235294119</v>
      </c>
      <c r="F6950" s="19">
        <f t="shared" si="324"/>
        <v>1865253</v>
      </c>
      <c r="G6950" s="119">
        <v>4972.5</v>
      </c>
      <c r="H6950" s="26">
        <v>133.28486676721971</v>
      </c>
      <c r="I6950" s="115">
        <f t="shared" si="325"/>
        <v>662759</v>
      </c>
      <c r="J6950" s="117">
        <v>2021</v>
      </c>
      <c r="K6950" s="139">
        <f t="shared" si="326"/>
        <v>2528012</v>
      </c>
    </row>
    <row r="6951" spans="2:11">
      <c r="B6951" s="137" t="s">
        <v>8886</v>
      </c>
      <c r="C6951" s="43" t="s">
        <v>3512</v>
      </c>
      <c r="D6951" s="46">
        <v>100</v>
      </c>
      <c r="E6951" s="24">
        <v>16883.71</v>
      </c>
      <c r="F6951" s="19">
        <f t="shared" si="324"/>
        <v>1688371</v>
      </c>
      <c r="G6951" s="119">
        <v>975</v>
      </c>
      <c r="H6951" s="26">
        <v>0</v>
      </c>
      <c r="I6951" s="115">
        <f t="shared" si="325"/>
        <v>0</v>
      </c>
      <c r="J6951" s="117">
        <v>2021</v>
      </c>
      <c r="K6951" s="139">
        <f t="shared" si="326"/>
        <v>1688371</v>
      </c>
    </row>
    <row r="6952" spans="2:11">
      <c r="B6952" s="137" t="s">
        <v>8887</v>
      </c>
      <c r="C6952" s="43" t="s">
        <v>1081</v>
      </c>
      <c r="D6952" s="46">
        <v>480</v>
      </c>
      <c r="E6952" s="24">
        <v>5698.85</v>
      </c>
      <c r="F6952" s="19">
        <f t="shared" si="324"/>
        <v>2735448</v>
      </c>
      <c r="G6952" s="119">
        <v>4680</v>
      </c>
      <c r="H6952" s="26">
        <v>203.72991452991454</v>
      </c>
      <c r="I6952" s="115">
        <f t="shared" si="325"/>
        <v>953456</v>
      </c>
      <c r="J6952" s="117">
        <v>2021</v>
      </c>
      <c r="K6952" s="139">
        <f t="shared" si="326"/>
        <v>3688904</v>
      </c>
    </row>
    <row r="6953" spans="2:11">
      <c r="B6953" s="137" t="s">
        <v>4234</v>
      </c>
      <c r="C6953" s="43" t="s">
        <v>3512</v>
      </c>
      <c r="D6953" s="46">
        <v>120</v>
      </c>
      <c r="E6953" s="24">
        <v>8068.2666666666664</v>
      </c>
      <c r="F6953" s="19">
        <f t="shared" si="324"/>
        <v>968192</v>
      </c>
      <c r="G6953" s="119">
        <v>1170</v>
      </c>
      <c r="H6953" s="26">
        <v>770.54273504273499</v>
      </c>
      <c r="I6953" s="115">
        <f t="shared" si="325"/>
        <v>901534.99999999988</v>
      </c>
      <c r="J6953" s="117">
        <v>2021</v>
      </c>
      <c r="K6953" s="139">
        <f t="shared" si="326"/>
        <v>1869727</v>
      </c>
    </row>
    <row r="6954" spans="2:11">
      <c r="B6954" s="137" t="s">
        <v>4235</v>
      </c>
      <c r="C6954" s="43" t="s">
        <v>3512</v>
      </c>
      <c r="D6954" s="46">
        <v>240</v>
      </c>
      <c r="E6954" s="24">
        <v>6388.0541666666668</v>
      </c>
      <c r="F6954" s="19">
        <f t="shared" si="324"/>
        <v>1533133</v>
      </c>
      <c r="G6954" s="119">
        <v>2340</v>
      </c>
      <c r="H6954" s="26">
        <v>602.27692307692303</v>
      </c>
      <c r="I6954" s="115">
        <f t="shared" si="325"/>
        <v>1409327.9999999998</v>
      </c>
      <c r="J6954" s="117">
        <v>2021</v>
      </c>
      <c r="K6954" s="139">
        <f t="shared" si="326"/>
        <v>2942461</v>
      </c>
    </row>
    <row r="6955" spans="2:11">
      <c r="B6955" s="137" t="s">
        <v>4236</v>
      </c>
      <c r="C6955" s="43" t="s">
        <v>3512</v>
      </c>
      <c r="D6955" s="46">
        <v>520</v>
      </c>
      <c r="E6955" s="24">
        <v>23900.525000000001</v>
      </c>
      <c r="F6955" s="19">
        <f t="shared" si="324"/>
        <v>12428273</v>
      </c>
      <c r="G6955" s="119">
        <v>5070</v>
      </c>
      <c r="H6955" s="26">
        <v>770.54299802761341</v>
      </c>
      <c r="I6955" s="115">
        <f t="shared" si="325"/>
        <v>3906653</v>
      </c>
      <c r="J6955" s="117">
        <v>2021</v>
      </c>
      <c r="K6955" s="139">
        <f t="shared" si="326"/>
        <v>16334926</v>
      </c>
    </row>
    <row r="6956" spans="2:11">
      <c r="B6956" s="137" t="s">
        <v>8888</v>
      </c>
      <c r="C6956" s="43" t="s">
        <v>1040</v>
      </c>
      <c r="D6956" s="46">
        <v>400</v>
      </c>
      <c r="E6956" s="24">
        <v>12472.715</v>
      </c>
      <c r="F6956" s="19">
        <f t="shared" si="324"/>
        <v>4989086</v>
      </c>
      <c r="G6956" s="119">
        <v>3900</v>
      </c>
      <c r="H6956" s="26">
        <v>208.55487179487179</v>
      </c>
      <c r="I6956" s="115">
        <f t="shared" si="325"/>
        <v>813364</v>
      </c>
      <c r="J6956" s="117">
        <v>2021</v>
      </c>
      <c r="K6956" s="139">
        <f t="shared" si="326"/>
        <v>5802450</v>
      </c>
    </row>
    <row r="6957" spans="2:11">
      <c r="B6957" s="137" t="s">
        <v>8889</v>
      </c>
      <c r="C6957" s="43" t="s">
        <v>1043</v>
      </c>
      <c r="D6957" s="46">
        <v>230</v>
      </c>
      <c r="E6957" s="24">
        <v>22326.634782608697</v>
      </c>
      <c r="F6957" s="19">
        <f t="shared" si="324"/>
        <v>5135126</v>
      </c>
      <c r="G6957" s="119">
        <v>2242.5</v>
      </c>
      <c r="H6957" s="26">
        <v>563.5219620958751</v>
      </c>
      <c r="I6957" s="115">
        <f t="shared" si="325"/>
        <v>1263698</v>
      </c>
      <c r="J6957" s="117">
        <v>2021</v>
      </c>
      <c r="K6957" s="139">
        <f t="shared" si="326"/>
        <v>6398824</v>
      </c>
    </row>
    <row r="6958" spans="2:11">
      <c r="B6958" s="137" t="s">
        <v>8890</v>
      </c>
      <c r="C6958" s="43" t="s">
        <v>2386</v>
      </c>
      <c r="D6958" s="46">
        <v>430</v>
      </c>
      <c r="E6958" s="24">
        <v>5567.0697674418607</v>
      </c>
      <c r="F6958" s="19">
        <f t="shared" si="324"/>
        <v>2393840</v>
      </c>
      <c r="G6958" s="119">
        <v>4192.5</v>
      </c>
      <c r="H6958" s="26">
        <v>241.2412641621944</v>
      </c>
      <c r="I6958" s="115">
        <f t="shared" si="325"/>
        <v>1011404</v>
      </c>
      <c r="J6958" s="117">
        <v>2021</v>
      </c>
      <c r="K6958" s="139">
        <f t="shared" si="326"/>
        <v>3405244</v>
      </c>
    </row>
    <row r="6959" spans="2:11">
      <c r="B6959" s="137" t="s">
        <v>8891</v>
      </c>
      <c r="C6959" s="43" t="s">
        <v>1040</v>
      </c>
      <c r="D6959" s="46">
        <v>400</v>
      </c>
      <c r="E6959" s="24">
        <v>12472.715</v>
      </c>
      <c r="F6959" s="19">
        <f t="shared" si="324"/>
        <v>4989086</v>
      </c>
      <c r="G6959" s="119">
        <v>3900</v>
      </c>
      <c r="H6959" s="26">
        <v>208.55487179487179</v>
      </c>
      <c r="I6959" s="115">
        <f t="shared" si="325"/>
        <v>813364</v>
      </c>
      <c r="J6959" s="117">
        <v>2021</v>
      </c>
      <c r="K6959" s="139">
        <f t="shared" si="326"/>
        <v>5802450</v>
      </c>
    </row>
    <row r="6960" spans="2:11">
      <c r="B6960" s="137" t="s">
        <v>8892</v>
      </c>
      <c r="C6960" s="43" t="s">
        <v>3512</v>
      </c>
      <c r="D6960" s="46">
        <v>150</v>
      </c>
      <c r="E6960" s="24">
        <v>16883.713333333333</v>
      </c>
      <c r="F6960" s="19">
        <f t="shared" si="324"/>
        <v>2532557</v>
      </c>
      <c r="G6960" s="119">
        <v>1462.5</v>
      </c>
      <c r="H6960" s="26">
        <v>0</v>
      </c>
      <c r="I6960" s="115">
        <f t="shared" si="325"/>
        <v>0</v>
      </c>
      <c r="J6960" s="117">
        <v>2021</v>
      </c>
      <c r="K6960" s="139">
        <f t="shared" si="326"/>
        <v>2532557</v>
      </c>
    </row>
    <row r="6961" spans="2:11">
      <c r="B6961" s="137" t="s">
        <v>8893</v>
      </c>
      <c r="C6961" s="43" t="s">
        <v>3512</v>
      </c>
      <c r="D6961" s="46">
        <v>470</v>
      </c>
      <c r="E6961" s="24">
        <v>16883.710638297871</v>
      </c>
      <c r="F6961" s="19">
        <f t="shared" si="324"/>
        <v>7935343.9999999991</v>
      </c>
      <c r="G6961" s="119">
        <v>4582.5</v>
      </c>
      <c r="H6961" s="26">
        <v>0</v>
      </c>
      <c r="I6961" s="115">
        <f t="shared" si="325"/>
        <v>0</v>
      </c>
      <c r="J6961" s="117">
        <v>2021</v>
      </c>
      <c r="K6961" s="139">
        <f t="shared" si="326"/>
        <v>7935344</v>
      </c>
    </row>
    <row r="6962" spans="2:11">
      <c r="B6962" s="137" t="s">
        <v>8894</v>
      </c>
      <c r="C6962" s="43" t="s">
        <v>3512</v>
      </c>
      <c r="D6962" s="46">
        <v>60</v>
      </c>
      <c r="E6962" s="24">
        <v>13285.266666666666</v>
      </c>
      <c r="F6962" s="19">
        <f t="shared" si="324"/>
        <v>797116</v>
      </c>
      <c r="G6962" s="119">
        <v>585</v>
      </c>
      <c r="H6962" s="26">
        <v>0</v>
      </c>
      <c r="I6962" s="115">
        <f t="shared" si="325"/>
        <v>0</v>
      </c>
      <c r="J6962" s="117">
        <v>2021</v>
      </c>
      <c r="K6962" s="139">
        <f t="shared" si="326"/>
        <v>797116</v>
      </c>
    </row>
    <row r="6963" spans="2:11">
      <c r="B6963" s="137" t="s">
        <v>8895</v>
      </c>
      <c r="C6963" s="43" t="s">
        <v>2646</v>
      </c>
      <c r="D6963" s="46">
        <v>470</v>
      </c>
      <c r="E6963" s="24">
        <v>2943.8148936170214</v>
      </c>
      <c r="F6963" s="19">
        <f t="shared" si="324"/>
        <v>1383593</v>
      </c>
      <c r="G6963" s="119">
        <v>4582.5</v>
      </c>
      <c r="H6963" s="26">
        <v>179.04637206764866</v>
      </c>
      <c r="I6963" s="115">
        <f t="shared" si="325"/>
        <v>820480</v>
      </c>
      <c r="J6963" s="117">
        <v>2021</v>
      </c>
      <c r="K6963" s="139">
        <f t="shared" si="326"/>
        <v>2204073</v>
      </c>
    </row>
    <row r="6964" spans="2:11">
      <c r="B6964" s="137" t="s">
        <v>8896</v>
      </c>
      <c r="C6964" s="43" t="s">
        <v>3512</v>
      </c>
      <c r="D6964" s="46">
        <v>470</v>
      </c>
      <c r="E6964" s="24">
        <v>16883.710638297871</v>
      </c>
      <c r="F6964" s="19">
        <f t="shared" si="324"/>
        <v>7935343.9999999991</v>
      </c>
      <c r="G6964" s="119">
        <v>4582.5</v>
      </c>
      <c r="H6964" s="26">
        <v>0</v>
      </c>
      <c r="I6964" s="115">
        <f t="shared" si="325"/>
        <v>0</v>
      </c>
      <c r="J6964" s="117">
        <v>2021</v>
      </c>
      <c r="K6964" s="139">
        <f t="shared" si="326"/>
        <v>7935344</v>
      </c>
    </row>
    <row r="6965" spans="2:11">
      <c r="B6965" s="137" t="s">
        <v>4237</v>
      </c>
      <c r="C6965" s="43" t="s">
        <v>3512</v>
      </c>
      <c r="D6965" s="46">
        <v>370</v>
      </c>
      <c r="E6965" s="24">
        <v>8871.2810810810806</v>
      </c>
      <c r="F6965" s="19">
        <f t="shared" si="324"/>
        <v>3282374</v>
      </c>
      <c r="G6965" s="119">
        <v>3608</v>
      </c>
      <c r="H6965" s="26">
        <v>770.43625277161857</v>
      </c>
      <c r="I6965" s="115">
        <f t="shared" si="325"/>
        <v>2779734</v>
      </c>
      <c r="J6965" s="117">
        <v>2021</v>
      </c>
      <c r="K6965" s="139">
        <f t="shared" si="326"/>
        <v>6062108</v>
      </c>
    </row>
    <row r="6966" spans="2:11">
      <c r="B6966" s="137" t="s">
        <v>4238</v>
      </c>
      <c r="C6966" s="43" t="s">
        <v>3512</v>
      </c>
      <c r="D6966" s="46">
        <v>590</v>
      </c>
      <c r="E6966" s="24">
        <v>8871.2796610169498</v>
      </c>
      <c r="F6966" s="19">
        <f t="shared" si="324"/>
        <v>5234055</v>
      </c>
      <c r="G6966" s="119">
        <v>5753</v>
      </c>
      <c r="H6966" s="26">
        <v>770.47609942638621</v>
      </c>
      <c r="I6966" s="115">
        <f t="shared" si="325"/>
        <v>4432549</v>
      </c>
      <c r="J6966" s="117">
        <v>2021</v>
      </c>
      <c r="K6966" s="139">
        <f t="shared" si="326"/>
        <v>9666604</v>
      </c>
    </row>
    <row r="6967" spans="2:11">
      <c r="B6967" s="137" t="s">
        <v>8897</v>
      </c>
      <c r="C6967" s="43" t="s">
        <v>3512</v>
      </c>
      <c r="D6967" s="46">
        <v>420</v>
      </c>
      <c r="E6967" s="24">
        <v>16883.711904761905</v>
      </c>
      <c r="F6967" s="19">
        <f t="shared" si="324"/>
        <v>7091159</v>
      </c>
      <c r="G6967" s="119">
        <v>4095</v>
      </c>
      <c r="H6967" s="26">
        <v>0</v>
      </c>
      <c r="I6967" s="115">
        <f t="shared" si="325"/>
        <v>0</v>
      </c>
      <c r="J6967" s="117">
        <v>2021</v>
      </c>
      <c r="K6967" s="139">
        <f t="shared" si="326"/>
        <v>7091159</v>
      </c>
    </row>
    <row r="6968" spans="2:11">
      <c r="B6968" s="137" t="s">
        <v>8898</v>
      </c>
      <c r="C6968" s="43" t="s">
        <v>1041</v>
      </c>
      <c r="D6968" s="46">
        <v>120</v>
      </c>
      <c r="E6968" s="24">
        <v>2091.3916666666669</v>
      </c>
      <c r="F6968" s="19">
        <f t="shared" si="324"/>
        <v>250967.00000000003</v>
      </c>
      <c r="G6968" s="119">
        <v>1170</v>
      </c>
      <c r="H6968" s="26">
        <v>193.94273504273505</v>
      </c>
      <c r="I6968" s="115">
        <f t="shared" si="325"/>
        <v>226913</v>
      </c>
      <c r="J6968" s="117">
        <v>2021</v>
      </c>
      <c r="K6968" s="139">
        <f t="shared" si="326"/>
        <v>477880</v>
      </c>
    </row>
    <row r="6969" spans="2:11">
      <c r="B6969" s="137" t="s">
        <v>4239</v>
      </c>
      <c r="C6969" s="43" t="s">
        <v>3512</v>
      </c>
      <c r="D6969" s="46">
        <v>100</v>
      </c>
      <c r="E6969" s="24">
        <v>8068.27</v>
      </c>
      <c r="F6969" s="19">
        <f t="shared" si="324"/>
        <v>806827</v>
      </c>
      <c r="G6969" s="119">
        <v>975</v>
      </c>
      <c r="H6969" s="26">
        <v>770.54256410256414</v>
      </c>
      <c r="I6969" s="115">
        <f t="shared" si="325"/>
        <v>751279</v>
      </c>
      <c r="J6969" s="117">
        <v>2021</v>
      </c>
      <c r="K6969" s="139">
        <f t="shared" si="326"/>
        <v>1558106</v>
      </c>
    </row>
    <row r="6970" spans="2:11">
      <c r="B6970" s="137" t="s">
        <v>8899</v>
      </c>
      <c r="C6970" s="43" t="s">
        <v>1040</v>
      </c>
      <c r="D6970" s="46">
        <v>150</v>
      </c>
      <c r="E6970" s="24">
        <v>1566.9733333333334</v>
      </c>
      <c r="F6970" s="19">
        <f t="shared" si="324"/>
        <v>235046</v>
      </c>
      <c r="G6970" s="119">
        <v>1462.5</v>
      </c>
      <c r="H6970" s="26">
        <v>322.47042735042737</v>
      </c>
      <c r="I6970" s="115">
        <f t="shared" si="325"/>
        <v>471613.00000000006</v>
      </c>
      <c r="J6970" s="117">
        <v>2021</v>
      </c>
      <c r="K6970" s="139">
        <f t="shared" si="326"/>
        <v>706659</v>
      </c>
    </row>
    <row r="6971" spans="2:11">
      <c r="B6971" s="137" t="s">
        <v>4240</v>
      </c>
      <c r="C6971" s="43" t="s">
        <v>3512</v>
      </c>
      <c r="D6971" s="46">
        <v>280</v>
      </c>
      <c r="E6971" s="24">
        <v>6388.0535714285716</v>
      </c>
      <c r="F6971" s="19">
        <f t="shared" si="324"/>
        <v>1788655</v>
      </c>
      <c r="G6971" s="119">
        <v>2730</v>
      </c>
      <c r="H6971" s="26">
        <v>602.27692307692303</v>
      </c>
      <c r="I6971" s="115">
        <f t="shared" si="325"/>
        <v>1644215.9999999998</v>
      </c>
      <c r="J6971" s="117">
        <v>2021</v>
      </c>
      <c r="K6971" s="139">
        <f t="shared" si="326"/>
        <v>3432871</v>
      </c>
    </row>
    <row r="6972" spans="2:11">
      <c r="B6972" s="137" t="s">
        <v>8900</v>
      </c>
      <c r="C6972" s="43" t="s">
        <v>1038</v>
      </c>
      <c r="D6972" s="46">
        <v>500</v>
      </c>
      <c r="E6972" s="24">
        <v>4666.5720000000001</v>
      </c>
      <c r="F6972" s="19">
        <f t="shared" si="324"/>
        <v>2333286</v>
      </c>
      <c r="G6972" s="119">
        <v>4525</v>
      </c>
      <c r="H6972" s="26">
        <v>252.5118232044199</v>
      </c>
      <c r="I6972" s="115">
        <f t="shared" si="325"/>
        <v>1142616</v>
      </c>
      <c r="J6972" s="117">
        <v>2021</v>
      </c>
      <c r="K6972" s="139">
        <f t="shared" si="326"/>
        <v>3475902</v>
      </c>
    </row>
    <row r="6973" spans="2:11">
      <c r="B6973" s="137" t="s">
        <v>8901</v>
      </c>
      <c r="C6973" s="43" t="s">
        <v>3512</v>
      </c>
      <c r="D6973" s="46">
        <v>140</v>
      </c>
      <c r="E6973" s="24">
        <v>13285.271428571428</v>
      </c>
      <c r="F6973" s="19">
        <f t="shared" si="324"/>
        <v>1859938</v>
      </c>
      <c r="G6973" s="119">
        <v>1365</v>
      </c>
      <c r="H6973" s="26">
        <v>0</v>
      </c>
      <c r="I6973" s="115">
        <f t="shared" si="325"/>
        <v>0</v>
      </c>
      <c r="J6973" s="117">
        <v>2021</v>
      </c>
      <c r="K6973" s="139">
        <f t="shared" si="326"/>
        <v>1859938</v>
      </c>
    </row>
    <row r="6974" spans="2:11">
      <c r="B6974" s="137" t="s">
        <v>8902</v>
      </c>
      <c r="C6974" s="43" t="s">
        <v>1038</v>
      </c>
      <c r="D6974" s="46">
        <v>540</v>
      </c>
      <c r="E6974" s="24">
        <v>11288.862962962963</v>
      </c>
      <c r="F6974" s="19">
        <f t="shared" si="324"/>
        <v>6095986</v>
      </c>
      <c r="G6974" s="119">
        <v>4887</v>
      </c>
      <c r="H6974" s="26">
        <v>267.72048291385306</v>
      </c>
      <c r="I6974" s="115">
        <f t="shared" si="325"/>
        <v>1308350</v>
      </c>
      <c r="J6974" s="117">
        <v>2021</v>
      </c>
      <c r="K6974" s="139">
        <f t="shared" si="326"/>
        <v>7404336</v>
      </c>
    </row>
    <row r="6975" spans="2:11">
      <c r="B6975" s="137" t="s">
        <v>4241</v>
      </c>
      <c r="C6975" s="43" t="s">
        <v>3512</v>
      </c>
      <c r="D6975" s="46">
        <v>290</v>
      </c>
      <c r="E6975" s="24">
        <v>6388.0517241379312</v>
      </c>
      <c r="F6975" s="19">
        <f t="shared" si="324"/>
        <v>1852535</v>
      </c>
      <c r="G6975" s="119">
        <v>2828</v>
      </c>
      <c r="H6975" s="26">
        <v>602.17043847241871</v>
      </c>
      <c r="I6975" s="115">
        <f t="shared" si="325"/>
        <v>1702938</v>
      </c>
      <c r="J6975" s="117">
        <v>2021</v>
      </c>
      <c r="K6975" s="139">
        <f t="shared" si="326"/>
        <v>3555473</v>
      </c>
    </row>
    <row r="6976" spans="2:11">
      <c r="B6976" s="137" t="s">
        <v>8903</v>
      </c>
      <c r="C6976" s="43" t="s">
        <v>3512</v>
      </c>
      <c r="D6976" s="46">
        <v>260</v>
      </c>
      <c r="E6976" s="24">
        <v>16883.711538461539</v>
      </c>
      <c r="F6976" s="19">
        <f t="shared" si="324"/>
        <v>4389765</v>
      </c>
      <c r="G6976" s="119">
        <v>2535</v>
      </c>
      <c r="H6976" s="26">
        <v>0</v>
      </c>
      <c r="I6976" s="115">
        <f t="shared" si="325"/>
        <v>0</v>
      </c>
      <c r="J6976" s="117">
        <v>2021</v>
      </c>
      <c r="K6976" s="139">
        <f t="shared" si="326"/>
        <v>4389765</v>
      </c>
    </row>
    <row r="6977" spans="2:11">
      <c r="B6977" s="137" t="s">
        <v>8904</v>
      </c>
      <c r="C6977" s="43" t="s">
        <v>3512</v>
      </c>
      <c r="D6977" s="46">
        <v>140</v>
      </c>
      <c r="E6977" s="24">
        <v>13285.271428571428</v>
      </c>
      <c r="F6977" s="19">
        <f t="shared" si="324"/>
        <v>1859938</v>
      </c>
      <c r="G6977" s="119">
        <v>1365</v>
      </c>
      <c r="H6977" s="26">
        <v>0</v>
      </c>
      <c r="I6977" s="115">
        <f t="shared" si="325"/>
        <v>0</v>
      </c>
      <c r="J6977" s="117">
        <v>2021</v>
      </c>
      <c r="K6977" s="139">
        <f t="shared" si="326"/>
        <v>1859938</v>
      </c>
    </row>
    <row r="6978" spans="2:11">
      <c r="B6978" s="137" t="s">
        <v>8905</v>
      </c>
      <c r="C6978" s="43" t="s">
        <v>1041</v>
      </c>
      <c r="D6978" s="46">
        <v>390</v>
      </c>
      <c r="E6978" s="24">
        <v>3885.1128205128207</v>
      </c>
      <c r="F6978" s="19">
        <f t="shared" si="324"/>
        <v>1515194</v>
      </c>
      <c r="G6978" s="119">
        <v>3802.5</v>
      </c>
      <c r="H6978" s="26">
        <v>221.9111111111111</v>
      </c>
      <c r="I6978" s="115">
        <f t="shared" si="325"/>
        <v>843817</v>
      </c>
      <c r="J6978" s="117">
        <v>2021</v>
      </c>
      <c r="K6978" s="139">
        <f t="shared" si="326"/>
        <v>2359011</v>
      </c>
    </row>
    <row r="6979" spans="2:11">
      <c r="B6979" s="137" t="s">
        <v>4242</v>
      </c>
      <c r="C6979" s="43" t="s">
        <v>3512</v>
      </c>
      <c r="D6979" s="46">
        <v>250</v>
      </c>
      <c r="E6979" s="24">
        <v>8068.26</v>
      </c>
      <c r="F6979" s="19">
        <f t="shared" si="324"/>
        <v>2017065</v>
      </c>
      <c r="G6979" s="119">
        <v>2438</v>
      </c>
      <c r="H6979" s="26">
        <v>770.38515176374074</v>
      </c>
      <c r="I6979" s="115">
        <f t="shared" si="325"/>
        <v>1878199</v>
      </c>
      <c r="J6979" s="117">
        <v>2021</v>
      </c>
      <c r="K6979" s="139">
        <f t="shared" si="326"/>
        <v>3895264</v>
      </c>
    </row>
    <row r="6980" spans="2:11">
      <c r="B6980" s="137" t="s">
        <v>8906</v>
      </c>
      <c r="C6980" s="43" t="s">
        <v>1041</v>
      </c>
      <c r="D6980" s="46">
        <v>420</v>
      </c>
      <c r="E6980" s="24">
        <v>4044.6714285714284</v>
      </c>
      <c r="F6980" s="19">
        <f t="shared" si="324"/>
        <v>1698762</v>
      </c>
      <c r="G6980" s="119">
        <v>4095</v>
      </c>
      <c r="H6980" s="26">
        <v>270.42393162393165</v>
      </c>
      <c r="I6980" s="115">
        <f t="shared" si="325"/>
        <v>1107386</v>
      </c>
      <c r="J6980" s="117">
        <v>2021</v>
      </c>
      <c r="K6980" s="139">
        <f t="shared" si="326"/>
        <v>2806148</v>
      </c>
    </row>
    <row r="6981" spans="2:11">
      <c r="B6981" s="137" t="s">
        <v>8907</v>
      </c>
      <c r="C6981" s="43" t="s">
        <v>3512</v>
      </c>
      <c r="D6981" s="46">
        <v>240</v>
      </c>
      <c r="E6981" s="24">
        <v>13071.379166666668</v>
      </c>
      <c r="F6981" s="19">
        <f t="shared" si="324"/>
        <v>3137131</v>
      </c>
      <c r="G6981" s="119">
        <v>5184</v>
      </c>
      <c r="H6981" s="26">
        <v>0</v>
      </c>
      <c r="I6981" s="115">
        <f t="shared" si="325"/>
        <v>0</v>
      </c>
      <c r="J6981" s="117">
        <v>2021</v>
      </c>
      <c r="K6981" s="139">
        <f t="shared" si="326"/>
        <v>3137131</v>
      </c>
    </row>
    <row r="6982" spans="2:11">
      <c r="B6982" s="137" t="s">
        <v>8908</v>
      </c>
      <c r="C6982" s="43" t="s">
        <v>3512</v>
      </c>
      <c r="D6982" s="46">
        <v>100</v>
      </c>
      <c r="E6982" s="24">
        <v>13071.38</v>
      </c>
      <c r="F6982" s="19">
        <f t="shared" si="324"/>
        <v>1307138</v>
      </c>
      <c r="G6982" s="119">
        <v>2160</v>
      </c>
      <c r="H6982" s="26">
        <v>0</v>
      </c>
      <c r="I6982" s="115">
        <f t="shared" si="325"/>
        <v>0</v>
      </c>
      <c r="J6982" s="117">
        <v>2021</v>
      </c>
      <c r="K6982" s="139">
        <f t="shared" si="326"/>
        <v>1307138</v>
      </c>
    </row>
    <row r="6983" spans="2:11">
      <c r="B6983" s="137" t="s">
        <v>8909</v>
      </c>
      <c r="C6983" s="43" t="s">
        <v>1023</v>
      </c>
      <c r="D6983" s="46">
        <v>400</v>
      </c>
      <c r="E6983" s="24">
        <v>6381.67</v>
      </c>
      <c r="F6983" s="19">
        <f t="shared" si="324"/>
        <v>2552668</v>
      </c>
      <c r="G6983" s="119">
        <v>3900</v>
      </c>
      <c r="H6983" s="26">
        <v>243.45871794871795</v>
      </c>
      <c r="I6983" s="115">
        <f t="shared" si="325"/>
        <v>949489</v>
      </c>
      <c r="J6983" s="117">
        <v>2021</v>
      </c>
      <c r="K6983" s="139">
        <f t="shared" si="326"/>
        <v>3502157</v>
      </c>
    </row>
    <row r="6984" spans="2:11">
      <c r="B6984" s="137" t="s">
        <v>8910</v>
      </c>
      <c r="C6984" s="43" t="s">
        <v>1031</v>
      </c>
      <c r="D6984" s="46">
        <v>490</v>
      </c>
      <c r="E6984" s="24">
        <v>8570.724489795919</v>
      </c>
      <c r="F6984" s="19">
        <f t="shared" si="324"/>
        <v>4199655</v>
      </c>
      <c r="G6984" s="119">
        <v>4777.5</v>
      </c>
      <c r="H6984" s="26">
        <v>322.54903192046049</v>
      </c>
      <c r="I6984" s="115">
        <f t="shared" si="325"/>
        <v>1540978</v>
      </c>
      <c r="J6984" s="117">
        <v>2021</v>
      </c>
      <c r="K6984" s="139">
        <f t="shared" si="326"/>
        <v>5740633</v>
      </c>
    </row>
    <row r="6985" spans="2:11">
      <c r="B6985" s="137" t="s">
        <v>8911</v>
      </c>
      <c r="C6985" s="43" t="s">
        <v>1031</v>
      </c>
      <c r="D6985" s="46">
        <v>550</v>
      </c>
      <c r="E6985" s="24">
        <v>15177.3</v>
      </c>
      <c r="F6985" s="19">
        <f t="shared" si="324"/>
        <v>8347515</v>
      </c>
      <c r="G6985" s="119">
        <v>5362.5</v>
      </c>
      <c r="H6985" s="26">
        <v>252.89379953379952</v>
      </c>
      <c r="I6985" s="115">
        <f t="shared" si="325"/>
        <v>1356143</v>
      </c>
      <c r="J6985" s="117">
        <v>2021</v>
      </c>
      <c r="K6985" s="139">
        <f t="shared" si="326"/>
        <v>9703658</v>
      </c>
    </row>
    <row r="6986" spans="2:11">
      <c r="B6986" s="137" t="s">
        <v>8912</v>
      </c>
      <c r="C6986" s="43" t="s">
        <v>877</v>
      </c>
      <c r="D6986" s="46">
        <v>200</v>
      </c>
      <c r="E6986" s="24">
        <v>6782.2</v>
      </c>
      <c r="F6986" s="19">
        <f t="shared" si="324"/>
        <v>1356440</v>
      </c>
      <c r="G6986" s="119">
        <v>1950</v>
      </c>
      <c r="H6986" s="26">
        <v>207.19743589743589</v>
      </c>
      <c r="I6986" s="115">
        <f t="shared" si="325"/>
        <v>404035</v>
      </c>
      <c r="J6986" s="117">
        <v>2021</v>
      </c>
      <c r="K6986" s="139">
        <f t="shared" si="326"/>
        <v>1760475</v>
      </c>
    </row>
    <row r="6987" spans="2:11">
      <c r="B6987" s="137" t="s">
        <v>8913</v>
      </c>
      <c r="C6987" s="43" t="s">
        <v>903</v>
      </c>
      <c r="D6987" s="46">
        <v>450</v>
      </c>
      <c r="E6987" s="24">
        <v>10239.219999999999</v>
      </c>
      <c r="F6987" s="19">
        <f t="shared" si="324"/>
        <v>4607649</v>
      </c>
      <c r="G6987" s="119">
        <v>4387.5</v>
      </c>
      <c r="H6987" s="26">
        <v>188.00752136752138</v>
      </c>
      <c r="I6987" s="115">
        <f t="shared" si="325"/>
        <v>824883</v>
      </c>
      <c r="J6987" s="117">
        <v>2021</v>
      </c>
      <c r="K6987" s="139">
        <f t="shared" si="326"/>
        <v>5432532</v>
      </c>
    </row>
    <row r="6988" spans="2:11">
      <c r="B6988" s="137" t="s">
        <v>8914</v>
      </c>
      <c r="C6988" s="43" t="s">
        <v>905</v>
      </c>
      <c r="D6988" s="46">
        <v>300</v>
      </c>
      <c r="E6988" s="24">
        <v>6998.04</v>
      </c>
      <c r="F6988" s="19">
        <f t="shared" ref="F6988:F7051" si="327">IFERROR(D6988*E6988,0)</f>
        <v>2099412</v>
      </c>
      <c r="G6988" s="119">
        <v>2925</v>
      </c>
      <c r="H6988" s="26">
        <v>264.85059829059827</v>
      </c>
      <c r="I6988" s="115">
        <f t="shared" ref="I6988:I7051" si="328">IFERROR(G6988*H6988,"")</f>
        <v>774687.99999999988</v>
      </c>
      <c r="J6988" s="117">
        <v>2021</v>
      </c>
      <c r="K6988" s="139">
        <f t="shared" ref="K6988:K7051" si="329">IFERROR(ROUND((F6988+I6988),0),0)</f>
        <v>2874100</v>
      </c>
    </row>
    <row r="6989" spans="2:11">
      <c r="B6989" s="137" t="s">
        <v>8915</v>
      </c>
      <c r="C6989" s="43" t="s">
        <v>893</v>
      </c>
      <c r="D6989" s="46">
        <v>190</v>
      </c>
      <c r="E6989" s="24">
        <v>4796.3736842105263</v>
      </c>
      <c r="F6989" s="19">
        <f t="shared" si="327"/>
        <v>911311</v>
      </c>
      <c r="G6989" s="119">
        <v>1852.5</v>
      </c>
      <c r="H6989" s="26">
        <v>275.02510121457487</v>
      </c>
      <c r="I6989" s="115">
        <f t="shared" si="328"/>
        <v>509483.99999999994</v>
      </c>
      <c r="J6989" s="117">
        <v>2021</v>
      </c>
      <c r="K6989" s="139">
        <f t="shared" si="329"/>
        <v>1420795</v>
      </c>
    </row>
    <row r="6990" spans="2:11">
      <c r="B6990" s="137" t="s">
        <v>8916</v>
      </c>
      <c r="C6990" s="43" t="s">
        <v>893</v>
      </c>
      <c r="D6990" s="46">
        <v>280</v>
      </c>
      <c r="E6990" s="24">
        <v>6614.2178571428567</v>
      </c>
      <c r="F6990" s="19">
        <f t="shared" si="327"/>
        <v>1851980.9999999998</v>
      </c>
      <c r="G6990" s="119">
        <v>2730</v>
      </c>
      <c r="H6990" s="26">
        <v>186.62417582417584</v>
      </c>
      <c r="I6990" s="115">
        <f t="shared" si="328"/>
        <v>509484.00000000006</v>
      </c>
      <c r="J6990" s="117">
        <v>2021</v>
      </c>
      <c r="K6990" s="139">
        <f t="shared" si="329"/>
        <v>2361465</v>
      </c>
    </row>
    <row r="6991" spans="2:11">
      <c r="B6991" s="137" t="s">
        <v>8917</v>
      </c>
      <c r="C6991" s="43" t="s">
        <v>935</v>
      </c>
      <c r="D6991" s="46">
        <v>270</v>
      </c>
      <c r="E6991" s="24">
        <v>4002.3444444444444</v>
      </c>
      <c r="F6991" s="19">
        <f t="shared" si="327"/>
        <v>1080633</v>
      </c>
      <c r="G6991" s="119">
        <v>2632.5</v>
      </c>
      <c r="H6991" s="26">
        <v>308.40911680911682</v>
      </c>
      <c r="I6991" s="115">
        <f t="shared" si="328"/>
        <v>811887</v>
      </c>
      <c r="J6991" s="117">
        <v>2021</v>
      </c>
      <c r="K6991" s="139">
        <f t="shared" si="329"/>
        <v>1892520</v>
      </c>
    </row>
    <row r="6992" spans="2:11">
      <c r="B6992" s="137" t="s">
        <v>8918</v>
      </c>
      <c r="C6992" s="43" t="s">
        <v>903</v>
      </c>
      <c r="D6992" s="46">
        <v>300</v>
      </c>
      <c r="E6992" s="24">
        <v>19996.596666666668</v>
      </c>
      <c r="F6992" s="19">
        <f t="shared" si="327"/>
        <v>5998979</v>
      </c>
      <c r="G6992" s="119">
        <v>2925</v>
      </c>
      <c r="H6992" s="26">
        <v>307.88717948717948</v>
      </c>
      <c r="I6992" s="115">
        <f t="shared" si="328"/>
        <v>900570</v>
      </c>
      <c r="J6992" s="117">
        <v>2021</v>
      </c>
      <c r="K6992" s="139">
        <f t="shared" si="329"/>
        <v>6899549</v>
      </c>
    </row>
    <row r="6993" spans="2:11">
      <c r="B6993" s="137" t="s">
        <v>8919</v>
      </c>
      <c r="C6993" s="43" t="s">
        <v>2651</v>
      </c>
      <c r="D6993" s="46">
        <v>280</v>
      </c>
      <c r="E6993" s="24">
        <v>1062.7928571428572</v>
      </c>
      <c r="F6993" s="19">
        <f t="shared" si="327"/>
        <v>297582</v>
      </c>
      <c r="G6993" s="119">
        <v>6692</v>
      </c>
      <c r="H6993" s="26">
        <v>61.244620442319189</v>
      </c>
      <c r="I6993" s="115">
        <f t="shared" si="328"/>
        <v>409849</v>
      </c>
      <c r="J6993" s="117">
        <v>2021</v>
      </c>
      <c r="K6993" s="139">
        <f t="shared" si="329"/>
        <v>707431</v>
      </c>
    </row>
    <row r="6994" spans="2:11">
      <c r="B6994" s="137" t="s">
        <v>8920</v>
      </c>
      <c r="C6994" s="43" t="s">
        <v>2651</v>
      </c>
      <c r="D6994" s="46">
        <v>230</v>
      </c>
      <c r="E6994" s="24">
        <v>6131.8130434782606</v>
      </c>
      <c r="F6994" s="19">
        <f t="shared" si="327"/>
        <v>1410317</v>
      </c>
      <c r="G6994" s="119">
        <v>2242.5</v>
      </c>
      <c r="H6994" s="26">
        <v>291.44749163879601</v>
      </c>
      <c r="I6994" s="115">
        <f t="shared" si="328"/>
        <v>653571</v>
      </c>
      <c r="J6994" s="117">
        <v>2021</v>
      </c>
      <c r="K6994" s="139">
        <f t="shared" si="329"/>
        <v>2063888</v>
      </c>
    </row>
    <row r="6995" spans="2:11">
      <c r="B6995" s="137" t="s">
        <v>8921</v>
      </c>
      <c r="C6995" s="43" t="s">
        <v>910</v>
      </c>
      <c r="D6995" s="46">
        <v>80</v>
      </c>
      <c r="E6995" s="24">
        <v>20368.362499999999</v>
      </c>
      <c r="F6995" s="19">
        <f t="shared" si="327"/>
        <v>1629469</v>
      </c>
      <c r="G6995" s="119">
        <v>2592</v>
      </c>
      <c r="H6995" s="26">
        <v>565.19753086419757</v>
      </c>
      <c r="I6995" s="115">
        <f t="shared" si="328"/>
        <v>1464992</v>
      </c>
      <c r="J6995" s="117">
        <v>2021</v>
      </c>
      <c r="K6995" s="139">
        <f t="shared" si="329"/>
        <v>3094461</v>
      </c>
    </row>
    <row r="6996" spans="2:11">
      <c r="B6996" s="137" t="s">
        <v>8922</v>
      </c>
      <c r="C6996" s="43" t="s">
        <v>935</v>
      </c>
      <c r="D6996" s="46">
        <v>580</v>
      </c>
      <c r="E6996" s="24">
        <v>13786.993103448276</v>
      </c>
      <c r="F6996" s="19">
        <f t="shared" si="327"/>
        <v>7996456</v>
      </c>
      <c r="G6996" s="119">
        <v>5655</v>
      </c>
      <c r="H6996" s="26">
        <v>233.6496905393457</v>
      </c>
      <c r="I6996" s="115">
        <f t="shared" si="328"/>
        <v>1321289</v>
      </c>
      <c r="J6996" s="117">
        <v>2021</v>
      </c>
      <c r="K6996" s="139">
        <f t="shared" si="329"/>
        <v>9317745</v>
      </c>
    </row>
    <row r="6997" spans="2:11">
      <c r="B6997" s="137" t="s">
        <v>8923</v>
      </c>
      <c r="C6997" s="43" t="s">
        <v>910</v>
      </c>
      <c r="D6997" s="46">
        <v>220</v>
      </c>
      <c r="E6997" s="24">
        <v>5484.9227272727276</v>
      </c>
      <c r="F6997" s="19">
        <f t="shared" si="327"/>
        <v>1206683</v>
      </c>
      <c r="G6997" s="119">
        <v>7128</v>
      </c>
      <c r="H6997" s="26">
        <v>205.5263748597082</v>
      </c>
      <c r="I6997" s="115">
        <f t="shared" si="328"/>
        <v>1464992</v>
      </c>
      <c r="J6997" s="117">
        <v>2021</v>
      </c>
      <c r="K6997" s="139">
        <f t="shared" si="329"/>
        <v>2671675</v>
      </c>
    </row>
    <row r="6998" spans="2:11">
      <c r="B6998" s="137" t="s">
        <v>8924</v>
      </c>
      <c r="C6998" s="43" t="s">
        <v>2770</v>
      </c>
      <c r="D6998" s="46">
        <v>330</v>
      </c>
      <c r="E6998" s="24">
        <v>742.0242424242424</v>
      </c>
      <c r="F6998" s="19">
        <f t="shared" si="327"/>
        <v>244868</v>
      </c>
      <c r="G6998" s="119">
        <v>3217.5</v>
      </c>
      <c r="H6998" s="26">
        <v>57.998135198135195</v>
      </c>
      <c r="I6998" s="115">
        <f t="shared" si="328"/>
        <v>186609</v>
      </c>
      <c r="J6998" s="117">
        <v>2021</v>
      </c>
      <c r="K6998" s="139">
        <f t="shared" si="329"/>
        <v>431477</v>
      </c>
    </row>
    <row r="6999" spans="2:11">
      <c r="B6999" s="137" t="s">
        <v>8925</v>
      </c>
      <c r="C6999" s="43" t="s">
        <v>2771</v>
      </c>
      <c r="D6999" s="46">
        <v>260</v>
      </c>
      <c r="E6999" s="24">
        <v>9303.25</v>
      </c>
      <c r="F6999" s="19">
        <f t="shared" si="327"/>
        <v>2418845</v>
      </c>
      <c r="G6999" s="119">
        <v>2535</v>
      </c>
      <c r="H6999" s="26">
        <v>176.01143984220909</v>
      </c>
      <c r="I6999" s="115">
        <f t="shared" si="328"/>
        <v>446189.00000000006</v>
      </c>
      <c r="J6999" s="117">
        <v>2021</v>
      </c>
      <c r="K6999" s="139">
        <f t="shared" si="329"/>
        <v>2865034</v>
      </c>
    </row>
    <row r="7000" spans="2:11">
      <c r="B7000" s="137" t="s">
        <v>8926</v>
      </c>
      <c r="C7000" s="43" t="s">
        <v>2772</v>
      </c>
      <c r="D7000" s="46">
        <v>300</v>
      </c>
      <c r="E7000" s="24">
        <v>8542.6433333333334</v>
      </c>
      <c r="F7000" s="19">
        <f t="shared" si="327"/>
        <v>2562793</v>
      </c>
      <c r="G7000" s="119">
        <v>2925</v>
      </c>
      <c r="H7000" s="26">
        <v>290.02393162393162</v>
      </c>
      <c r="I7000" s="115">
        <f t="shared" si="328"/>
        <v>848320</v>
      </c>
      <c r="J7000" s="117">
        <v>2021</v>
      </c>
      <c r="K7000" s="139">
        <f t="shared" si="329"/>
        <v>3411113</v>
      </c>
    </row>
    <row r="7001" spans="2:11">
      <c r="B7001" s="137" t="s">
        <v>8927</v>
      </c>
      <c r="C7001" s="43" t="s">
        <v>937</v>
      </c>
      <c r="D7001" s="46">
        <v>140</v>
      </c>
      <c r="E7001" s="24">
        <v>9176.3714285714286</v>
      </c>
      <c r="F7001" s="19">
        <f t="shared" si="327"/>
        <v>1284692</v>
      </c>
      <c r="G7001" s="119">
        <v>2730</v>
      </c>
      <c r="H7001" s="26">
        <v>321.63736263736263</v>
      </c>
      <c r="I7001" s="115">
        <f t="shared" si="328"/>
        <v>878070</v>
      </c>
      <c r="J7001" s="117">
        <v>2021</v>
      </c>
      <c r="K7001" s="139">
        <f t="shared" si="329"/>
        <v>2162762</v>
      </c>
    </row>
    <row r="7002" spans="2:11">
      <c r="B7002" s="137" t="s">
        <v>8928</v>
      </c>
      <c r="C7002" s="43" t="s">
        <v>937</v>
      </c>
      <c r="D7002" s="46">
        <v>440</v>
      </c>
      <c r="E7002" s="24">
        <v>8202.5136363636357</v>
      </c>
      <c r="F7002" s="19">
        <f t="shared" si="327"/>
        <v>3609105.9999999995</v>
      </c>
      <c r="G7002" s="119">
        <v>8580</v>
      </c>
      <c r="H7002" s="26">
        <v>149.53473193473192</v>
      </c>
      <c r="I7002" s="115">
        <f t="shared" si="328"/>
        <v>1283008</v>
      </c>
      <c r="J7002" s="117">
        <v>2021</v>
      </c>
      <c r="K7002" s="139">
        <f t="shared" si="329"/>
        <v>4892114</v>
      </c>
    </row>
    <row r="7003" spans="2:11">
      <c r="B7003" s="137" t="s">
        <v>8929</v>
      </c>
      <c r="C7003" s="43" t="s">
        <v>893</v>
      </c>
      <c r="D7003" s="46">
        <v>510</v>
      </c>
      <c r="E7003" s="24">
        <v>4094.705882352941</v>
      </c>
      <c r="F7003" s="19">
        <f t="shared" si="327"/>
        <v>2088300</v>
      </c>
      <c r="G7003" s="119">
        <v>4972.5</v>
      </c>
      <c r="H7003" s="26">
        <v>102.46033182503771</v>
      </c>
      <c r="I7003" s="115">
        <f t="shared" si="328"/>
        <v>509484</v>
      </c>
      <c r="J7003" s="117">
        <v>2021</v>
      </c>
      <c r="K7003" s="139">
        <f t="shared" si="329"/>
        <v>2597784</v>
      </c>
    </row>
    <row r="7004" spans="2:11">
      <c r="B7004" s="137" t="s">
        <v>8930</v>
      </c>
      <c r="C7004" s="43" t="s">
        <v>895</v>
      </c>
      <c r="D7004" s="46">
        <v>290</v>
      </c>
      <c r="E7004" s="24">
        <v>38299.334482758619</v>
      </c>
      <c r="F7004" s="19">
        <f t="shared" si="327"/>
        <v>11106807</v>
      </c>
      <c r="G7004" s="119">
        <v>2827.5</v>
      </c>
      <c r="H7004" s="26">
        <v>405.39027409372238</v>
      </c>
      <c r="I7004" s="115">
        <f t="shared" si="328"/>
        <v>1146241</v>
      </c>
      <c r="J7004" s="117">
        <v>2021</v>
      </c>
      <c r="K7004" s="139">
        <f t="shared" si="329"/>
        <v>12253048</v>
      </c>
    </row>
    <row r="7005" spans="2:11">
      <c r="B7005" s="137" t="s">
        <v>8931</v>
      </c>
      <c r="C7005" s="43" t="s">
        <v>937</v>
      </c>
      <c r="D7005" s="46">
        <v>440</v>
      </c>
      <c r="E7005" s="24">
        <v>8202.5136363636357</v>
      </c>
      <c r="F7005" s="19">
        <f t="shared" si="327"/>
        <v>3609105.9999999995</v>
      </c>
      <c r="G7005" s="119">
        <v>8580</v>
      </c>
      <c r="H7005" s="26">
        <v>149.53473193473192</v>
      </c>
      <c r="I7005" s="115">
        <f t="shared" si="328"/>
        <v>1283008</v>
      </c>
      <c r="J7005" s="117">
        <v>2021</v>
      </c>
      <c r="K7005" s="139">
        <f t="shared" si="329"/>
        <v>4892114</v>
      </c>
    </row>
    <row r="7006" spans="2:11">
      <c r="B7006" s="137" t="s">
        <v>8932</v>
      </c>
      <c r="C7006" s="43" t="s">
        <v>2773</v>
      </c>
      <c r="D7006" s="46">
        <v>210</v>
      </c>
      <c r="E7006" s="24">
        <v>16663.390476190478</v>
      </c>
      <c r="F7006" s="19">
        <f t="shared" si="327"/>
        <v>3499312.0000000005</v>
      </c>
      <c r="G7006" s="119">
        <v>2047.5</v>
      </c>
      <c r="H7006" s="26">
        <v>251.41831501831501</v>
      </c>
      <c r="I7006" s="115">
        <f t="shared" si="328"/>
        <v>514779</v>
      </c>
      <c r="J7006" s="117">
        <v>2021</v>
      </c>
      <c r="K7006" s="139">
        <f t="shared" si="329"/>
        <v>4014091</v>
      </c>
    </row>
    <row r="7007" spans="2:11">
      <c r="B7007" s="137" t="s">
        <v>8933</v>
      </c>
      <c r="C7007" s="43" t="s">
        <v>937</v>
      </c>
      <c r="D7007" s="46">
        <v>200</v>
      </c>
      <c r="E7007" s="24">
        <v>15558.89</v>
      </c>
      <c r="F7007" s="19">
        <f t="shared" si="327"/>
        <v>3111778</v>
      </c>
      <c r="G7007" s="119">
        <v>3900</v>
      </c>
      <c r="H7007" s="26">
        <v>159.69871794871796</v>
      </c>
      <c r="I7007" s="115">
        <f t="shared" si="328"/>
        <v>622825</v>
      </c>
      <c r="J7007" s="117">
        <v>2021</v>
      </c>
      <c r="K7007" s="139">
        <f t="shared" si="329"/>
        <v>3734603</v>
      </c>
    </row>
    <row r="7008" spans="2:11">
      <c r="B7008" s="137" t="s">
        <v>8934</v>
      </c>
      <c r="C7008" s="43" t="s">
        <v>937</v>
      </c>
      <c r="D7008" s="46">
        <v>430</v>
      </c>
      <c r="E7008" s="24">
        <v>11625.183720930232</v>
      </c>
      <c r="F7008" s="19">
        <f t="shared" si="327"/>
        <v>4998829</v>
      </c>
      <c r="G7008" s="119">
        <v>8385</v>
      </c>
      <c r="H7008" s="26">
        <v>168.05008944543829</v>
      </c>
      <c r="I7008" s="115">
        <f t="shared" si="328"/>
        <v>1409100</v>
      </c>
      <c r="J7008" s="117">
        <v>2021</v>
      </c>
      <c r="K7008" s="139">
        <f t="shared" si="329"/>
        <v>6407929</v>
      </c>
    </row>
    <row r="7009" spans="2:11">
      <c r="B7009" s="137" t="s">
        <v>8935</v>
      </c>
      <c r="C7009" s="43" t="s">
        <v>937</v>
      </c>
      <c r="D7009" s="46">
        <v>100</v>
      </c>
      <c r="E7009" s="24">
        <v>10715.45</v>
      </c>
      <c r="F7009" s="19">
        <f t="shared" si="327"/>
        <v>1071545</v>
      </c>
      <c r="G7009" s="119">
        <v>1950</v>
      </c>
      <c r="H7009" s="26">
        <v>141.84</v>
      </c>
      <c r="I7009" s="115">
        <f t="shared" si="328"/>
        <v>276588</v>
      </c>
      <c r="J7009" s="117">
        <v>2021</v>
      </c>
      <c r="K7009" s="139">
        <f t="shared" si="329"/>
        <v>1348133</v>
      </c>
    </row>
    <row r="7010" spans="2:11">
      <c r="B7010" s="137" t="s">
        <v>8936</v>
      </c>
      <c r="C7010" s="43" t="s">
        <v>997</v>
      </c>
      <c r="D7010" s="46">
        <v>170</v>
      </c>
      <c r="E7010" s="24">
        <v>8139.2352941176468</v>
      </c>
      <c r="F7010" s="19">
        <f t="shared" si="327"/>
        <v>1383670</v>
      </c>
      <c r="G7010" s="119">
        <v>5508</v>
      </c>
      <c r="H7010" s="26">
        <v>200.81481481481481</v>
      </c>
      <c r="I7010" s="115">
        <f t="shared" si="328"/>
        <v>1106088</v>
      </c>
      <c r="J7010" s="117">
        <v>2021</v>
      </c>
      <c r="K7010" s="139">
        <f t="shared" si="329"/>
        <v>2489758</v>
      </c>
    </row>
    <row r="7011" spans="2:11">
      <c r="B7011" s="137" t="s">
        <v>8937</v>
      </c>
      <c r="C7011" s="43" t="s">
        <v>997</v>
      </c>
      <c r="D7011" s="46">
        <v>420</v>
      </c>
      <c r="E7011" s="24">
        <v>13474.695238095239</v>
      </c>
      <c r="F7011" s="19">
        <f t="shared" si="327"/>
        <v>5659372</v>
      </c>
      <c r="G7011" s="119">
        <v>13608</v>
      </c>
      <c r="H7011" s="26">
        <v>128.89609053497944</v>
      </c>
      <c r="I7011" s="115">
        <f t="shared" si="328"/>
        <v>1754018.0000000002</v>
      </c>
      <c r="J7011" s="117">
        <v>2021</v>
      </c>
      <c r="K7011" s="139">
        <f t="shared" si="329"/>
        <v>7413390</v>
      </c>
    </row>
    <row r="7012" spans="2:11">
      <c r="B7012" s="137" t="s">
        <v>8938</v>
      </c>
      <c r="C7012" s="43" t="s">
        <v>937</v>
      </c>
      <c r="D7012" s="46">
        <v>200</v>
      </c>
      <c r="E7012" s="24">
        <v>10475.225</v>
      </c>
      <c r="F7012" s="19">
        <f t="shared" si="327"/>
        <v>2095045</v>
      </c>
      <c r="G7012" s="119">
        <v>7170</v>
      </c>
      <c r="H7012" s="26">
        <v>94.044909344490932</v>
      </c>
      <c r="I7012" s="115">
        <f t="shared" si="328"/>
        <v>674302</v>
      </c>
      <c r="J7012" s="117">
        <v>2021</v>
      </c>
      <c r="K7012" s="139">
        <f t="shared" si="329"/>
        <v>2769347</v>
      </c>
    </row>
    <row r="7013" spans="2:11">
      <c r="B7013" s="137" t="s">
        <v>8939</v>
      </c>
      <c r="C7013" s="43" t="s">
        <v>2203</v>
      </c>
      <c r="D7013" s="46">
        <v>600</v>
      </c>
      <c r="E7013" s="24">
        <v>17384.096666666668</v>
      </c>
      <c r="F7013" s="19">
        <f t="shared" si="327"/>
        <v>10430458</v>
      </c>
      <c r="G7013" s="119">
        <v>12960</v>
      </c>
      <c r="H7013" s="26">
        <v>132.14066358024692</v>
      </c>
      <c r="I7013" s="115">
        <f t="shared" si="328"/>
        <v>1712543</v>
      </c>
      <c r="J7013" s="117">
        <v>2021</v>
      </c>
      <c r="K7013" s="139">
        <f t="shared" si="329"/>
        <v>12143001</v>
      </c>
    </row>
    <row r="7014" spans="2:11">
      <c r="B7014" s="137" t="s">
        <v>8940</v>
      </c>
      <c r="C7014" s="43" t="s">
        <v>2207</v>
      </c>
      <c r="D7014" s="46">
        <v>160</v>
      </c>
      <c r="E7014" s="24">
        <v>12044.78125</v>
      </c>
      <c r="F7014" s="19">
        <f t="shared" si="327"/>
        <v>1927165</v>
      </c>
      <c r="G7014" s="119">
        <v>2896</v>
      </c>
      <c r="H7014" s="26">
        <v>251.40262430939225</v>
      </c>
      <c r="I7014" s="115">
        <f t="shared" si="328"/>
        <v>728062</v>
      </c>
      <c r="J7014" s="117">
        <v>2021</v>
      </c>
      <c r="K7014" s="139">
        <f t="shared" si="329"/>
        <v>2655227</v>
      </c>
    </row>
    <row r="7015" spans="2:11">
      <c r="B7015" s="137" t="s">
        <v>8941</v>
      </c>
      <c r="C7015" s="43" t="s">
        <v>2774</v>
      </c>
      <c r="D7015" s="46">
        <v>450</v>
      </c>
      <c r="E7015" s="24">
        <v>7939.1577777777775</v>
      </c>
      <c r="F7015" s="19">
        <f t="shared" si="327"/>
        <v>3572621</v>
      </c>
      <c r="G7015" s="119">
        <v>10755</v>
      </c>
      <c r="H7015" s="26">
        <v>94.679311947931197</v>
      </c>
      <c r="I7015" s="115">
        <f t="shared" si="328"/>
        <v>1018276</v>
      </c>
      <c r="J7015" s="117">
        <v>2021</v>
      </c>
      <c r="K7015" s="139">
        <f t="shared" si="329"/>
        <v>4590897</v>
      </c>
    </row>
    <row r="7016" spans="2:11">
      <c r="B7016" s="137" t="s">
        <v>8942</v>
      </c>
      <c r="C7016" s="43" t="s">
        <v>2629</v>
      </c>
      <c r="D7016" s="46">
        <v>230</v>
      </c>
      <c r="E7016" s="24">
        <v>7856.782608695652</v>
      </c>
      <c r="F7016" s="19">
        <f t="shared" si="327"/>
        <v>1807060</v>
      </c>
      <c r="G7016" s="119">
        <v>4485</v>
      </c>
      <c r="H7016" s="26">
        <v>177.52062430323301</v>
      </c>
      <c r="I7016" s="115">
        <f t="shared" si="328"/>
        <v>796180</v>
      </c>
      <c r="J7016" s="117">
        <v>2021</v>
      </c>
      <c r="K7016" s="139">
        <f t="shared" si="329"/>
        <v>2603240</v>
      </c>
    </row>
    <row r="7017" spans="2:11">
      <c r="B7017" s="137" t="s">
        <v>8943</v>
      </c>
      <c r="C7017" s="43" t="s">
        <v>2406</v>
      </c>
      <c r="D7017" s="46">
        <v>230</v>
      </c>
      <c r="E7017" s="24">
        <v>3531.9608695652173</v>
      </c>
      <c r="F7017" s="19">
        <f t="shared" si="327"/>
        <v>812351</v>
      </c>
      <c r="G7017" s="119">
        <v>2242.5</v>
      </c>
      <c r="H7017" s="26">
        <v>267.28428093645488</v>
      </c>
      <c r="I7017" s="115">
        <f t="shared" si="328"/>
        <v>599385.00000000012</v>
      </c>
      <c r="J7017" s="117">
        <v>2021</v>
      </c>
      <c r="K7017" s="139">
        <f t="shared" si="329"/>
        <v>1411736</v>
      </c>
    </row>
    <row r="7018" spans="2:11">
      <c r="B7018" s="137" t="s">
        <v>8944</v>
      </c>
      <c r="C7018" s="43" t="s">
        <v>2651</v>
      </c>
      <c r="D7018" s="46">
        <v>1050</v>
      </c>
      <c r="E7018" s="24">
        <v>10083.580952380953</v>
      </c>
      <c r="F7018" s="19">
        <f t="shared" si="327"/>
        <v>10587760</v>
      </c>
      <c r="G7018" s="119">
        <v>10237.5</v>
      </c>
      <c r="H7018" s="26">
        <v>217.15623931623932</v>
      </c>
      <c r="I7018" s="115">
        <f t="shared" si="328"/>
        <v>2223137</v>
      </c>
      <c r="J7018" s="117">
        <v>2021</v>
      </c>
      <c r="K7018" s="139">
        <f t="shared" si="329"/>
        <v>12810897</v>
      </c>
    </row>
    <row r="7019" spans="2:11">
      <c r="B7019" s="137" t="s">
        <v>4243</v>
      </c>
      <c r="C7019" s="43" t="s">
        <v>3512</v>
      </c>
      <c r="D7019" s="46">
        <v>220</v>
      </c>
      <c r="E7019" s="24">
        <v>9233.4136363636371</v>
      </c>
      <c r="F7019" s="19">
        <f t="shared" si="327"/>
        <v>2031351.0000000002</v>
      </c>
      <c r="G7019" s="119">
        <v>2145</v>
      </c>
      <c r="H7019" s="26">
        <v>602.27692307692303</v>
      </c>
      <c r="I7019" s="115">
        <f t="shared" si="328"/>
        <v>1291884</v>
      </c>
      <c r="J7019" s="117">
        <v>2021</v>
      </c>
      <c r="K7019" s="139">
        <f t="shared" si="329"/>
        <v>3323235</v>
      </c>
    </row>
    <row r="7020" spans="2:11">
      <c r="B7020" s="137" t="s">
        <v>4244</v>
      </c>
      <c r="C7020" s="43" t="s">
        <v>3512</v>
      </c>
      <c r="D7020" s="46">
        <v>500</v>
      </c>
      <c r="E7020" s="24">
        <v>10589.41</v>
      </c>
      <c r="F7020" s="19">
        <f t="shared" si="327"/>
        <v>5294705</v>
      </c>
      <c r="G7020" s="119">
        <v>4875</v>
      </c>
      <c r="H7020" s="26">
        <v>602.27671794871799</v>
      </c>
      <c r="I7020" s="115">
        <f t="shared" si="328"/>
        <v>2936099</v>
      </c>
      <c r="J7020" s="117">
        <v>2021</v>
      </c>
      <c r="K7020" s="139">
        <f t="shared" si="329"/>
        <v>8230804</v>
      </c>
    </row>
    <row r="7021" spans="2:11">
      <c r="B7021" s="137" t="s">
        <v>8945</v>
      </c>
      <c r="C7021" s="43" t="s">
        <v>2651</v>
      </c>
      <c r="D7021" s="46">
        <v>1050</v>
      </c>
      <c r="E7021" s="24">
        <v>10083.580952380953</v>
      </c>
      <c r="F7021" s="19">
        <f t="shared" si="327"/>
        <v>10587760</v>
      </c>
      <c r="G7021" s="119">
        <v>10237.5</v>
      </c>
      <c r="H7021" s="26">
        <v>217.15623931623932</v>
      </c>
      <c r="I7021" s="115">
        <f t="shared" si="328"/>
        <v>2223137</v>
      </c>
      <c r="J7021" s="117">
        <v>2021</v>
      </c>
      <c r="K7021" s="139">
        <f t="shared" si="329"/>
        <v>12810897</v>
      </c>
    </row>
    <row r="7022" spans="2:11">
      <c r="B7022" s="137" t="s">
        <v>4245</v>
      </c>
      <c r="C7022" s="43" t="s">
        <v>3512</v>
      </c>
      <c r="D7022" s="46">
        <v>360</v>
      </c>
      <c r="E7022" s="24">
        <v>9199.5027777777777</v>
      </c>
      <c r="F7022" s="19">
        <f t="shared" si="327"/>
        <v>3311821</v>
      </c>
      <c r="G7022" s="119">
        <v>3510</v>
      </c>
      <c r="H7022" s="26">
        <v>602.27692307692303</v>
      </c>
      <c r="I7022" s="115">
        <f t="shared" si="328"/>
        <v>2113992</v>
      </c>
      <c r="J7022" s="117">
        <v>2021</v>
      </c>
      <c r="K7022" s="139">
        <f t="shared" si="329"/>
        <v>5425813</v>
      </c>
    </row>
    <row r="7023" spans="2:11">
      <c r="B7023" s="137" t="s">
        <v>8946</v>
      </c>
      <c r="C7023" s="43" t="s">
        <v>2399</v>
      </c>
      <c r="D7023" s="46">
        <v>510</v>
      </c>
      <c r="E7023" s="24">
        <v>6206.7666666666664</v>
      </c>
      <c r="F7023" s="19">
        <f t="shared" si="327"/>
        <v>3165451</v>
      </c>
      <c r="G7023" s="119">
        <v>4972.5</v>
      </c>
      <c r="H7023" s="26">
        <v>326.23288084464554</v>
      </c>
      <c r="I7023" s="115">
        <f t="shared" si="328"/>
        <v>1622193</v>
      </c>
      <c r="J7023" s="117">
        <v>2021</v>
      </c>
      <c r="K7023" s="139">
        <f t="shared" si="329"/>
        <v>4787644</v>
      </c>
    </row>
    <row r="7024" spans="2:11">
      <c r="B7024" s="137" t="s">
        <v>8947</v>
      </c>
      <c r="C7024" s="43" t="s">
        <v>2776</v>
      </c>
      <c r="D7024" s="46">
        <v>470</v>
      </c>
      <c r="E7024" s="24">
        <v>1491.6744680851064</v>
      </c>
      <c r="F7024" s="19">
        <f t="shared" si="327"/>
        <v>701087</v>
      </c>
      <c r="G7024" s="119">
        <v>4582.5</v>
      </c>
      <c r="H7024" s="26">
        <v>212.53966175668305</v>
      </c>
      <c r="I7024" s="115">
        <f t="shared" si="328"/>
        <v>973963</v>
      </c>
      <c r="J7024" s="117">
        <v>2021</v>
      </c>
      <c r="K7024" s="139">
        <f t="shared" si="329"/>
        <v>1675050</v>
      </c>
    </row>
    <row r="7025" spans="2:11">
      <c r="B7025" s="137" t="s">
        <v>8948</v>
      </c>
      <c r="C7025" s="43" t="s">
        <v>2776</v>
      </c>
      <c r="D7025" s="46">
        <v>470</v>
      </c>
      <c r="E7025" s="24">
        <v>1491.6744680851064</v>
      </c>
      <c r="F7025" s="19">
        <f t="shared" si="327"/>
        <v>701087</v>
      </c>
      <c r="G7025" s="119">
        <v>4582.5</v>
      </c>
      <c r="H7025" s="26">
        <v>212.53966175668305</v>
      </c>
      <c r="I7025" s="115">
        <f t="shared" si="328"/>
        <v>973963</v>
      </c>
      <c r="J7025" s="117">
        <v>2021</v>
      </c>
      <c r="K7025" s="139">
        <f t="shared" si="329"/>
        <v>1675050</v>
      </c>
    </row>
    <row r="7026" spans="2:11">
      <c r="B7026" s="137" t="s">
        <v>8949</v>
      </c>
      <c r="C7026" s="43" t="s">
        <v>1708</v>
      </c>
      <c r="D7026" s="46">
        <v>160</v>
      </c>
      <c r="E7026" s="24">
        <v>20536.737499999999</v>
      </c>
      <c r="F7026" s="19">
        <f t="shared" si="327"/>
        <v>3285878</v>
      </c>
      <c r="G7026" s="119">
        <v>1728</v>
      </c>
      <c r="H7026" s="26">
        <v>366.7662037037037</v>
      </c>
      <c r="I7026" s="115">
        <f t="shared" si="328"/>
        <v>633772</v>
      </c>
      <c r="J7026" s="117">
        <v>2021</v>
      </c>
      <c r="K7026" s="139">
        <f t="shared" si="329"/>
        <v>3919650</v>
      </c>
    </row>
    <row r="7027" spans="2:11">
      <c r="B7027" s="137" t="s">
        <v>8950</v>
      </c>
      <c r="C7027" s="43" t="s">
        <v>1708</v>
      </c>
      <c r="D7027" s="46">
        <v>270</v>
      </c>
      <c r="E7027" s="24">
        <v>6681.4962962962964</v>
      </c>
      <c r="F7027" s="19">
        <f t="shared" si="327"/>
        <v>1804004</v>
      </c>
      <c r="G7027" s="119">
        <v>2916</v>
      </c>
      <c r="H7027" s="26">
        <v>207.74485596707819</v>
      </c>
      <c r="I7027" s="115">
        <f t="shared" si="328"/>
        <v>605784</v>
      </c>
      <c r="J7027" s="117">
        <v>2021</v>
      </c>
      <c r="K7027" s="139">
        <f t="shared" si="329"/>
        <v>2409788</v>
      </c>
    </row>
    <row r="7028" spans="2:11">
      <c r="B7028" s="137" t="s">
        <v>4246</v>
      </c>
      <c r="C7028" s="43" t="s">
        <v>3512</v>
      </c>
      <c r="D7028" s="46">
        <v>340</v>
      </c>
      <c r="E7028" s="24">
        <v>8068.2617647058823</v>
      </c>
      <c r="F7028" s="19">
        <f t="shared" si="327"/>
        <v>2743209</v>
      </c>
      <c r="G7028" s="119">
        <v>3315</v>
      </c>
      <c r="H7028" s="26">
        <v>770.54298642533934</v>
      </c>
      <c r="I7028" s="115">
        <f t="shared" si="328"/>
        <v>2554350</v>
      </c>
      <c r="J7028" s="117">
        <v>2021</v>
      </c>
      <c r="K7028" s="139">
        <f t="shared" si="329"/>
        <v>5297559</v>
      </c>
    </row>
    <row r="7029" spans="2:11">
      <c r="B7029" s="137" t="s">
        <v>8951</v>
      </c>
      <c r="C7029" s="43" t="s">
        <v>3512</v>
      </c>
      <c r="D7029" s="46">
        <v>210</v>
      </c>
      <c r="E7029" s="24">
        <v>15456.547619047618</v>
      </c>
      <c r="F7029" s="19">
        <f t="shared" si="327"/>
        <v>3245875</v>
      </c>
      <c r="G7029" s="119">
        <v>4095</v>
      </c>
      <c r="H7029" s="26">
        <v>0</v>
      </c>
      <c r="I7029" s="115">
        <f t="shared" si="328"/>
        <v>0</v>
      </c>
      <c r="J7029" s="117">
        <v>2021</v>
      </c>
      <c r="K7029" s="139">
        <f t="shared" si="329"/>
        <v>3245875</v>
      </c>
    </row>
    <row r="7030" spans="2:11">
      <c r="B7030" s="137" t="s">
        <v>8952</v>
      </c>
      <c r="C7030" s="43" t="s">
        <v>2399</v>
      </c>
      <c r="D7030" s="46">
        <v>420</v>
      </c>
      <c r="E7030" s="24">
        <v>5298.3952380952378</v>
      </c>
      <c r="F7030" s="19">
        <f t="shared" si="327"/>
        <v>2225326</v>
      </c>
      <c r="G7030" s="119">
        <v>8190</v>
      </c>
      <c r="H7030" s="26">
        <v>126.08620268620268</v>
      </c>
      <c r="I7030" s="115">
        <f t="shared" si="328"/>
        <v>1032646</v>
      </c>
      <c r="J7030" s="117">
        <v>2021</v>
      </c>
      <c r="K7030" s="139">
        <f t="shared" si="329"/>
        <v>3257972</v>
      </c>
    </row>
    <row r="7031" spans="2:11">
      <c r="B7031" s="137" t="s">
        <v>8953</v>
      </c>
      <c r="C7031" s="43" t="s">
        <v>1710</v>
      </c>
      <c r="D7031" s="46">
        <v>220</v>
      </c>
      <c r="E7031" s="24">
        <v>12107.99090909091</v>
      </c>
      <c r="F7031" s="19">
        <f t="shared" si="327"/>
        <v>2663758</v>
      </c>
      <c r="G7031" s="119">
        <v>2145</v>
      </c>
      <c r="H7031" s="26">
        <v>207.62097902097901</v>
      </c>
      <c r="I7031" s="115">
        <f t="shared" si="328"/>
        <v>445346.99999999994</v>
      </c>
      <c r="J7031" s="117">
        <v>2021</v>
      </c>
      <c r="K7031" s="139">
        <f t="shared" si="329"/>
        <v>3109105</v>
      </c>
    </row>
    <row r="7032" spans="2:11">
      <c r="B7032" s="137" t="s">
        <v>8954</v>
      </c>
      <c r="C7032" s="43" t="s">
        <v>1710</v>
      </c>
      <c r="D7032" s="46">
        <v>20</v>
      </c>
      <c r="E7032" s="24">
        <v>600000</v>
      </c>
      <c r="F7032" s="19">
        <f t="shared" si="327"/>
        <v>12000000</v>
      </c>
      <c r="G7032" s="119">
        <v>195</v>
      </c>
      <c r="H7032" s="26">
        <v>0</v>
      </c>
      <c r="I7032" s="115">
        <f t="shared" si="328"/>
        <v>0</v>
      </c>
      <c r="J7032" s="117">
        <v>2021</v>
      </c>
      <c r="K7032" s="139">
        <f t="shared" si="329"/>
        <v>12000000</v>
      </c>
    </row>
    <row r="7033" spans="2:11">
      <c r="B7033" s="137" t="s">
        <v>8955</v>
      </c>
      <c r="C7033" s="43" t="s">
        <v>102</v>
      </c>
      <c r="D7033" s="46">
        <v>130</v>
      </c>
      <c r="E7033" s="24">
        <v>50203.461538461539</v>
      </c>
      <c r="F7033" s="19">
        <f t="shared" si="327"/>
        <v>6526450</v>
      </c>
      <c r="G7033" s="119">
        <v>2808</v>
      </c>
      <c r="H7033" s="26">
        <v>423.28774928774931</v>
      </c>
      <c r="I7033" s="115">
        <f t="shared" si="328"/>
        <v>1188592</v>
      </c>
      <c r="J7033" s="117">
        <v>2021</v>
      </c>
      <c r="K7033" s="139">
        <f t="shared" si="329"/>
        <v>7715042</v>
      </c>
    </row>
    <row r="7034" spans="2:11">
      <c r="B7034" s="137" t="s">
        <v>8956</v>
      </c>
      <c r="C7034" s="43" t="s">
        <v>102</v>
      </c>
      <c r="D7034" s="46">
        <v>230</v>
      </c>
      <c r="E7034" s="24">
        <v>13145.673913043478</v>
      </c>
      <c r="F7034" s="19">
        <f t="shared" si="327"/>
        <v>3023505</v>
      </c>
      <c r="G7034" s="119">
        <v>4968</v>
      </c>
      <c r="H7034" s="26">
        <v>199.17874396135267</v>
      </c>
      <c r="I7034" s="115">
        <f t="shared" si="328"/>
        <v>989520</v>
      </c>
      <c r="J7034" s="117">
        <v>2021</v>
      </c>
      <c r="K7034" s="139">
        <f t="shared" si="329"/>
        <v>4013025</v>
      </c>
    </row>
    <row r="7035" spans="2:11">
      <c r="B7035" s="137" t="s">
        <v>8957</v>
      </c>
      <c r="C7035" s="43" t="s">
        <v>102</v>
      </c>
      <c r="D7035" s="46">
        <v>270</v>
      </c>
      <c r="E7035" s="24">
        <v>6495.2259259259263</v>
      </c>
      <c r="F7035" s="19">
        <f t="shared" si="327"/>
        <v>1753711</v>
      </c>
      <c r="G7035" s="119">
        <v>5832</v>
      </c>
      <c r="H7035" s="26">
        <v>165.32098765432099</v>
      </c>
      <c r="I7035" s="115">
        <f t="shared" si="328"/>
        <v>964152</v>
      </c>
      <c r="J7035" s="117">
        <v>2021</v>
      </c>
      <c r="K7035" s="139">
        <f t="shared" si="329"/>
        <v>2717863</v>
      </c>
    </row>
    <row r="7036" spans="2:11">
      <c r="B7036" s="137" t="s">
        <v>8958</v>
      </c>
      <c r="C7036" s="43" t="s">
        <v>2402</v>
      </c>
      <c r="D7036" s="46">
        <v>120</v>
      </c>
      <c r="E7036" s="24">
        <v>4591.1499999999996</v>
      </c>
      <c r="F7036" s="19">
        <f t="shared" si="327"/>
        <v>550938</v>
      </c>
      <c r="G7036" s="119">
        <v>1170</v>
      </c>
      <c r="H7036" s="26">
        <v>413.44871794871796</v>
      </c>
      <c r="I7036" s="115">
        <f t="shared" si="328"/>
        <v>483735</v>
      </c>
      <c r="J7036" s="117">
        <v>2021</v>
      </c>
      <c r="K7036" s="139">
        <f t="shared" si="329"/>
        <v>1034673</v>
      </c>
    </row>
    <row r="7037" spans="2:11">
      <c r="B7037" s="137" t="s">
        <v>8959</v>
      </c>
      <c r="C7037" s="43" t="s">
        <v>102</v>
      </c>
      <c r="D7037" s="46">
        <v>230</v>
      </c>
      <c r="E7037" s="24">
        <v>13145.673913043478</v>
      </c>
      <c r="F7037" s="19">
        <f t="shared" si="327"/>
        <v>3023505</v>
      </c>
      <c r="G7037" s="119">
        <v>7452</v>
      </c>
      <c r="H7037" s="26">
        <v>132.78582930756843</v>
      </c>
      <c r="I7037" s="115">
        <f t="shared" si="328"/>
        <v>989520</v>
      </c>
      <c r="J7037" s="117">
        <v>2021</v>
      </c>
      <c r="K7037" s="139">
        <f t="shared" si="329"/>
        <v>4013025</v>
      </c>
    </row>
    <row r="7038" spans="2:11">
      <c r="B7038" s="137" t="s">
        <v>8960</v>
      </c>
      <c r="C7038" s="43" t="s">
        <v>3512</v>
      </c>
      <c r="D7038" s="46">
        <v>210</v>
      </c>
      <c r="E7038" s="24">
        <v>15456.547619047618</v>
      </c>
      <c r="F7038" s="19">
        <f t="shared" si="327"/>
        <v>3245875</v>
      </c>
      <c r="G7038" s="119">
        <v>4095</v>
      </c>
      <c r="H7038" s="26">
        <v>0</v>
      </c>
      <c r="I7038" s="115">
        <f t="shared" si="328"/>
        <v>0</v>
      </c>
      <c r="J7038" s="117">
        <v>2021</v>
      </c>
      <c r="K7038" s="139">
        <f t="shared" si="329"/>
        <v>3245875</v>
      </c>
    </row>
    <row r="7039" spans="2:11">
      <c r="B7039" s="137" t="s">
        <v>8961</v>
      </c>
      <c r="C7039" s="43" t="s">
        <v>2777</v>
      </c>
      <c r="D7039" s="46">
        <v>610</v>
      </c>
      <c r="E7039" s="24">
        <v>6657.188524590164</v>
      </c>
      <c r="F7039" s="19">
        <f t="shared" si="327"/>
        <v>4060885</v>
      </c>
      <c r="G7039" s="119">
        <v>5947.5</v>
      </c>
      <c r="H7039" s="26">
        <v>199.28137873055906</v>
      </c>
      <c r="I7039" s="115">
        <f t="shared" si="328"/>
        <v>1185226</v>
      </c>
      <c r="J7039" s="117">
        <v>2021</v>
      </c>
      <c r="K7039" s="139">
        <f t="shared" si="329"/>
        <v>5246111</v>
      </c>
    </row>
    <row r="7040" spans="2:11">
      <c r="B7040" s="137" t="s">
        <v>8962</v>
      </c>
      <c r="C7040" s="43" t="s">
        <v>3512</v>
      </c>
      <c r="D7040" s="46">
        <v>60</v>
      </c>
      <c r="E7040" s="24">
        <v>15456.55</v>
      </c>
      <c r="F7040" s="19">
        <f t="shared" si="327"/>
        <v>927393</v>
      </c>
      <c r="G7040" s="119">
        <v>1170</v>
      </c>
      <c r="H7040" s="26">
        <v>0</v>
      </c>
      <c r="I7040" s="115">
        <f t="shared" si="328"/>
        <v>0</v>
      </c>
      <c r="J7040" s="117">
        <v>2021</v>
      </c>
      <c r="K7040" s="139">
        <f t="shared" si="329"/>
        <v>927393</v>
      </c>
    </row>
    <row r="7041" spans="2:11">
      <c r="B7041" s="137" t="s">
        <v>8963</v>
      </c>
      <c r="C7041" s="43" t="s">
        <v>102</v>
      </c>
      <c r="D7041" s="46">
        <v>790</v>
      </c>
      <c r="E7041" s="24">
        <v>7276.2037974683544</v>
      </c>
      <c r="F7041" s="19">
        <f t="shared" si="327"/>
        <v>5748201</v>
      </c>
      <c r="G7041" s="119">
        <v>17064</v>
      </c>
      <c r="H7041" s="26">
        <v>135.443741209564</v>
      </c>
      <c r="I7041" s="115">
        <f t="shared" si="328"/>
        <v>2311212</v>
      </c>
      <c r="J7041" s="117">
        <v>2021</v>
      </c>
      <c r="K7041" s="139">
        <f t="shared" si="329"/>
        <v>8059413</v>
      </c>
    </row>
    <row r="7042" spans="2:11">
      <c r="B7042" s="137" t="s">
        <v>8964</v>
      </c>
      <c r="C7042" s="43" t="s">
        <v>1702</v>
      </c>
      <c r="D7042" s="46">
        <v>60</v>
      </c>
      <c r="E7042" s="24">
        <v>4132.9833333333336</v>
      </c>
      <c r="F7042" s="19">
        <f t="shared" si="327"/>
        <v>247979</v>
      </c>
      <c r="G7042" s="119">
        <v>585</v>
      </c>
      <c r="H7042" s="26">
        <v>601.81025641025644</v>
      </c>
      <c r="I7042" s="115">
        <f t="shared" si="328"/>
        <v>352059</v>
      </c>
      <c r="J7042" s="117">
        <v>2021</v>
      </c>
      <c r="K7042" s="139">
        <f t="shared" si="329"/>
        <v>600038</v>
      </c>
    </row>
    <row r="7043" spans="2:11">
      <c r="B7043" s="137" t="s">
        <v>8965</v>
      </c>
      <c r="C7043" s="43" t="s">
        <v>102</v>
      </c>
      <c r="D7043" s="46">
        <v>330</v>
      </c>
      <c r="E7043" s="24">
        <v>5984.651515151515</v>
      </c>
      <c r="F7043" s="19">
        <f t="shared" si="327"/>
        <v>1974935</v>
      </c>
      <c r="G7043" s="119">
        <v>7128</v>
      </c>
      <c r="H7043" s="26">
        <v>135.32645903479238</v>
      </c>
      <c r="I7043" s="115">
        <f t="shared" si="328"/>
        <v>964607.00000000012</v>
      </c>
      <c r="J7043" s="117">
        <v>2021</v>
      </c>
      <c r="K7043" s="139">
        <f t="shared" si="329"/>
        <v>2939542</v>
      </c>
    </row>
    <row r="7044" spans="2:11">
      <c r="B7044" s="137" t="s">
        <v>8966</v>
      </c>
      <c r="C7044" s="43" t="s">
        <v>100</v>
      </c>
      <c r="D7044" s="46">
        <v>190</v>
      </c>
      <c r="E7044" s="24">
        <v>25903.836842105262</v>
      </c>
      <c r="F7044" s="19">
        <f t="shared" si="327"/>
        <v>4921729</v>
      </c>
      <c r="G7044" s="119">
        <v>1852.5</v>
      </c>
      <c r="H7044" s="26">
        <v>270.5101214574899</v>
      </c>
      <c r="I7044" s="115">
        <f t="shared" si="328"/>
        <v>501120.00000000006</v>
      </c>
      <c r="J7044" s="117">
        <v>2021</v>
      </c>
      <c r="K7044" s="139">
        <f t="shared" si="329"/>
        <v>5422849</v>
      </c>
    </row>
    <row r="7045" spans="2:11">
      <c r="B7045" s="137" t="s">
        <v>8967</v>
      </c>
      <c r="C7045" s="43" t="s">
        <v>909</v>
      </c>
      <c r="D7045" s="46">
        <v>50</v>
      </c>
      <c r="E7045" s="24">
        <v>5509.08</v>
      </c>
      <c r="F7045" s="19">
        <f t="shared" si="327"/>
        <v>275454</v>
      </c>
      <c r="G7045" s="119">
        <v>905</v>
      </c>
      <c r="H7045" s="26">
        <v>303.05635359116025</v>
      </c>
      <c r="I7045" s="115">
        <f t="shared" si="328"/>
        <v>274266</v>
      </c>
      <c r="J7045" s="117">
        <v>2021</v>
      </c>
      <c r="K7045" s="139">
        <f t="shared" si="329"/>
        <v>549720</v>
      </c>
    </row>
    <row r="7046" spans="2:11">
      <c r="B7046" s="137" t="s">
        <v>8968</v>
      </c>
      <c r="C7046" s="43" t="s">
        <v>102</v>
      </c>
      <c r="D7046" s="46">
        <v>330</v>
      </c>
      <c r="E7046" s="24">
        <v>5984.651515151515</v>
      </c>
      <c r="F7046" s="19">
        <f t="shared" si="327"/>
        <v>1974935</v>
      </c>
      <c r="G7046" s="119">
        <v>7128</v>
      </c>
      <c r="H7046" s="26">
        <v>135.32645903479238</v>
      </c>
      <c r="I7046" s="115">
        <f t="shared" si="328"/>
        <v>964607.00000000012</v>
      </c>
      <c r="J7046" s="117">
        <v>2021</v>
      </c>
      <c r="K7046" s="139">
        <f t="shared" si="329"/>
        <v>2939542</v>
      </c>
    </row>
    <row r="7047" spans="2:11">
      <c r="B7047" s="137" t="s">
        <v>8969</v>
      </c>
      <c r="C7047" s="43" t="s">
        <v>100</v>
      </c>
      <c r="D7047" s="46">
        <v>100</v>
      </c>
      <c r="E7047" s="24">
        <v>7883.98</v>
      </c>
      <c r="F7047" s="19">
        <f t="shared" si="327"/>
        <v>788398</v>
      </c>
      <c r="G7047" s="119">
        <v>975</v>
      </c>
      <c r="H7047" s="26">
        <v>437.15179487179489</v>
      </c>
      <c r="I7047" s="115">
        <f t="shared" si="328"/>
        <v>426223</v>
      </c>
      <c r="J7047" s="117">
        <v>2021</v>
      </c>
      <c r="K7047" s="139">
        <f t="shared" si="329"/>
        <v>1214621</v>
      </c>
    </row>
    <row r="7048" spans="2:11">
      <c r="B7048" s="137" t="s">
        <v>8970</v>
      </c>
      <c r="C7048" s="43" t="s">
        <v>960</v>
      </c>
      <c r="D7048" s="46">
        <v>220</v>
      </c>
      <c r="E7048" s="24">
        <v>17684.022727272728</v>
      </c>
      <c r="F7048" s="19">
        <f t="shared" si="327"/>
        <v>3890485</v>
      </c>
      <c r="G7048" s="119">
        <v>2145</v>
      </c>
      <c r="H7048" s="26">
        <v>231.28298368298368</v>
      </c>
      <c r="I7048" s="115">
        <f t="shared" si="328"/>
        <v>496102</v>
      </c>
      <c r="J7048" s="117">
        <v>2021</v>
      </c>
      <c r="K7048" s="139">
        <f t="shared" si="329"/>
        <v>4386587</v>
      </c>
    </row>
    <row r="7049" spans="2:11">
      <c r="B7049" s="137" t="s">
        <v>8971</v>
      </c>
      <c r="C7049" s="43" t="s">
        <v>100</v>
      </c>
      <c r="D7049" s="46">
        <v>360</v>
      </c>
      <c r="E7049" s="24">
        <v>9932.1861111111102</v>
      </c>
      <c r="F7049" s="19">
        <f t="shared" si="327"/>
        <v>3575586.9999999995</v>
      </c>
      <c r="G7049" s="119">
        <v>3510</v>
      </c>
      <c r="H7049" s="26">
        <v>242.98404558404559</v>
      </c>
      <c r="I7049" s="115">
        <f t="shared" si="328"/>
        <v>852874</v>
      </c>
      <c r="J7049" s="117">
        <v>2021</v>
      </c>
      <c r="K7049" s="139">
        <f t="shared" si="329"/>
        <v>4428461</v>
      </c>
    </row>
    <row r="7050" spans="2:11">
      <c r="B7050" s="137" t="s">
        <v>8972</v>
      </c>
      <c r="C7050" s="43" t="s">
        <v>105</v>
      </c>
      <c r="D7050" s="46">
        <v>410</v>
      </c>
      <c r="E7050" s="24">
        <v>17971.585365853658</v>
      </c>
      <c r="F7050" s="19">
        <f t="shared" si="327"/>
        <v>7368350</v>
      </c>
      <c r="G7050" s="119">
        <v>3997.5</v>
      </c>
      <c r="H7050" s="26">
        <v>193.55021888680426</v>
      </c>
      <c r="I7050" s="115">
        <f t="shared" si="328"/>
        <v>773717</v>
      </c>
      <c r="J7050" s="117">
        <v>2021</v>
      </c>
      <c r="K7050" s="139">
        <f t="shared" si="329"/>
        <v>8142067</v>
      </c>
    </row>
    <row r="7051" spans="2:11">
      <c r="B7051" s="137" t="s">
        <v>8973</v>
      </c>
      <c r="C7051" s="43" t="s">
        <v>2402</v>
      </c>
      <c r="D7051" s="46">
        <v>660</v>
      </c>
      <c r="E7051" s="24">
        <v>8903.9909090909096</v>
      </c>
      <c r="F7051" s="19">
        <f t="shared" si="327"/>
        <v>5876634</v>
      </c>
      <c r="G7051" s="119">
        <v>6435</v>
      </c>
      <c r="H7051" s="26">
        <v>244.61538461538461</v>
      </c>
      <c r="I7051" s="115">
        <f t="shared" si="328"/>
        <v>1574100</v>
      </c>
      <c r="J7051" s="117">
        <v>2021</v>
      </c>
      <c r="K7051" s="139">
        <f t="shared" si="329"/>
        <v>7450734</v>
      </c>
    </row>
    <row r="7052" spans="2:11">
      <c r="B7052" s="137" t="s">
        <v>8974</v>
      </c>
      <c r="C7052" s="43" t="s">
        <v>2402</v>
      </c>
      <c r="D7052" s="46">
        <v>560</v>
      </c>
      <c r="E7052" s="24">
        <v>3051.3535714285713</v>
      </c>
      <c r="F7052" s="19">
        <f t="shared" ref="F7052:F7115" si="330">IFERROR(D7052*E7052,0)</f>
        <v>1708758</v>
      </c>
      <c r="G7052" s="119">
        <v>5460</v>
      </c>
      <c r="H7052" s="26">
        <v>306.02765567765567</v>
      </c>
      <c r="I7052" s="115">
        <f t="shared" ref="I7052:I7115" si="331">IFERROR(G7052*H7052,"")</f>
        <v>1670911</v>
      </c>
      <c r="J7052" s="117">
        <v>2021</v>
      </c>
      <c r="K7052" s="139">
        <f t="shared" ref="K7052:K7115" si="332">IFERROR(ROUND((F7052+I7052),0),0)</f>
        <v>3379669</v>
      </c>
    </row>
    <row r="7053" spans="2:11">
      <c r="B7053" s="137" t="s">
        <v>8975</v>
      </c>
      <c r="C7053" s="43" t="s">
        <v>960</v>
      </c>
      <c r="D7053" s="46">
        <v>520</v>
      </c>
      <c r="E7053" s="24">
        <v>4292.0923076923073</v>
      </c>
      <c r="F7053" s="19">
        <f t="shared" si="330"/>
        <v>2231888</v>
      </c>
      <c r="G7053" s="119">
        <v>5070</v>
      </c>
      <c r="H7053" s="26">
        <v>287.99625246548322</v>
      </c>
      <c r="I7053" s="115">
        <f t="shared" si="331"/>
        <v>1460141</v>
      </c>
      <c r="J7053" s="117">
        <v>2021</v>
      </c>
      <c r="K7053" s="139">
        <f t="shared" si="332"/>
        <v>3692029</v>
      </c>
    </row>
    <row r="7054" spans="2:11">
      <c r="B7054" s="137" t="s">
        <v>8976</v>
      </c>
      <c r="C7054" s="43" t="s">
        <v>974</v>
      </c>
      <c r="D7054" s="46">
        <v>430</v>
      </c>
      <c r="E7054" s="24">
        <v>14956.70465116279</v>
      </c>
      <c r="F7054" s="19">
        <f t="shared" si="330"/>
        <v>6431383</v>
      </c>
      <c r="G7054" s="119">
        <v>13932</v>
      </c>
      <c r="H7054" s="26">
        <v>103.19516221648004</v>
      </c>
      <c r="I7054" s="115">
        <f t="shared" si="331"/>
        <v>1437715</v>
      </c>
      <c r="J7054" s="117">
        <v>2021</v>
      </c>
      <c r="K7054" s="139">
        <f t="shared" si="332"/>
        <v>7869098</v>
      </c>
    </row>
    <row r="7055" spans="2:11">
      <c r="B7055" s="137" t="s">
        <v>8977</v>
      </c>
      <c r="C7055" s="43" t="s">
        <v>960</v>
      </c>
      <c r="D7055" s="46">
        <v>140</v>
      </c>
      <c r="E7055" s="24">
        <v>13377.014285714286</v>
      </c>
      <c r="F7055" s="19">
        <f t="shared" si="330"/>
        <v>1872782</v>
      </c>
      <c r="G7055" s="119">
        <v>1365</v>
      </c>
      <c r="H7055" s="26">
        <v>723.83076923076919</v>
      </c>
      <c r="I7055" s="115">
        <f t="shared" si="331"/>
        <v>988029</v>
      </c>
      <c r="J7055" s="117">
        <v>2021</v>
      </c>
      <c r="K7055" s="139">
        <f t="shared" si="332"/>
        <v>2860811</v>
      </c>
    </row>
    <row r="7056" spans="2:11">
      <c r="B7056" s="137" t="s">
        <v>8978</v>
      </c>
      <c r="C7056" s="43" t="s">
        <v>974</v>
      </c>
      <c r="D7056" s="46">
        <v>480</v>
      </c>
      <c r="E7056" s="24">
        <v>12958.545833333334</v>
      </c>
      <c r="F7056" s="19">
        <f t="shared" si="330"/>
        <v>6220102</v>
      </c>
      <c r="G7056" s="119">
        <v>15552</v>
      </c>
      <c r="H7056" s="26">
        <v>96.151620370370367</v>
      </c>
      <c r="I7056" s="115">
        <f t="shared" si="331"/>
        <v>1495350</v>
      </c>
      <c r="J7056" s="117">
        <v>2021</v>
      </c>
      <c r="K7056" s="139">
        <f t="shared" si="332"/>
        <v>7715452</v>
      </c>
    </row>
    <row r="7057" spans="2:11">
      <c r="B7057" s="137" t="s">
        <v>8979</v>
      </c>
      <c r="C7057" s="43" t="s">
        <v>909</v>
      </c>
      <c r="D7057" s="46">
        <v>410</v>
      </c>
      <c r="E7057" s="24">
        <v>9115.2731707317071</v>
      </c>
      <c r="F7057" s="19">
        <f t="shared" si="330"/>
        <v>3737262</v>
      </c>
      <c r="G7057" s="119">
        <v>7421</v>
      </c>
      <c r="H7057" s="26">
        <v>148.41045681175044</v>
      </c>
      <c r="I7057" s="115">
        <f t="shared" si="331"/>
        <v>1101354</v>
      </c>
      <c r="J7057" s="117">
        <v>2021</v>
      </c>
      <c r="K7057" s="139">
        <f t="shared" si="332"/>
        <v>4838616</v>
      </c>
    </row>
    <row r="7058" spans="2:11">
      <c r="B7058" s="137" t="s">
        <v>8980</v>
      </c>
      <c r="C7058" s="43" t="s">
        <v>974</v>
      </c>
      <c r="D7058" s="46">
        <v>150</v>
      </c>
      <c r="E7058" s="24">
        <v>20161.02</v>
      </c>
      <c r="F7058" s="19">
        <f t="shared" si="330"/>
        <v>3024153</v>
      </c>
      <c r="G7058" s="119">
        <v>4860</v>
      </c>
      <c r="H7058" s="26">
        <v>115.4641975308642</v>
      </c>
      <c r="I7058" s="115">
        <f t="shared" si="331"/>
        <v>561156</v>
      </c>
      <c r="J7058" s="117">
        <v>2021</v>
      </c>
      <c r="K7058" s="139">
        <f t="shared" si="332"/>
        <v>3585309</v>
      </c>
    </row>
    <row r="7059" spans="2:11">
      <c r="B7059" s="137" t="s">
        <v>8981</v>
      </c>
      <c r="C7059" s="43" t="s">
        <v>997</v>
      </c>
      <c r="D7059" s="46">
        <v>270</v>
      </c>
      <c r="E7059" s="24">
        <v>11532.559259259258</v>
      </c>
      <c r="F7059" s="19">
        <f t="shared" si="330"/>
        <v>3113791</v>
      </c>
      <c r="G7059" s="119">
        <v>8748</v>
      </c>
      <c r="H7059" s="26">
        <v>106.10516689529035</v>
      </c>
      <c r="I7059" s="115">
        <f t="shared" si="331"/>
        <v>928208</v>
      </c>
      <c r="J7059" s="117">
        <v>2021</v>
      </c>
      <c r="K7059" s="139">
        <f t="shared" si="332"/>
        <v>4041999</v>
      </c>
    </row>
    <row r="7060" spans="2:11">
      <c r="B7060" s="137" t="s">
        <v>8982</v>
      </c>
      <c r="C7060" s="43" t="s">
        <v>909</v>
      </c>
      <c r="D7060" s="46">
        <v>410</v>
      </c>
      <c r="E7060" s="24">
        <v>30341.736585365852</v>
      </c>
      <c r="F7060" s="19">
        <f t="shared" si="330"/>
        <v>12440112</v>
      </c>
      <c r="G7060" s="119">
        <v>7421</v>
      </c>
      <c r="H7060" s="26">
        <v>155.18690203476621</v>
      </c>
      <c r="I7060" s="115">
        <f t="shared" si="331"/>
        <v>1151642</v>
      </c>
      <c r="J7060" s="117">
        <v>2021</v>
      </c>
      <c r="K7060" s="139">
        <f t="shared" si="332"/>
        <v>13591754</v>
      </c>
    </row>
    <row r="7061" spans="2:11">
      <c r="B7061" s="137" t="s">
        <v>8983</v>
      </c>
      <c r="C7061" s="43" t="s">
        <v>3512</v>
      </c>
      <c r="D7061" s="46">
        <v>540</v>
      </c>
      <c r="E7061" s="24">
        <v>13071.377777777778</v>
      </c>
      <c r="F7061" s="19">
        <f t="shared" si="330"/>
        <v>7058544</v>
      </c>
      <c r="G7061" s="119">
        <v>17496</v>
      </c>
      <c r="H7061" s="26">
        <v>0</v>
      </c>
      <c r="I7061" s="115">
        <f t="shared" si="331"/>
        <v>0</v>
      </c>
      <c r="J7061" s="117">
        <v>2021</v>
      </c>
      <c r="K7061" s="139">
        <f t="shared" si="332"/>
        <v>7058544</v>
      </c>
    </row>
    <row r="7062" spans="2:11">
      <c r="B7062" s="137" t="s">
        <v>8984</v>
      </c>
      <c r="C7062" s="43" t="s">
        <v>974</v>
      </c>
      <c r="D7062" s="46">
        <v>480</v>
      </c>
      <c r="E7062" s="24">
        <v>12958.545833333334</v>
      </c>
      <c r="F7062" s="19">
        <f t="shared" si="330"/>
        <v>6220102</v>
      </c>
      <c r="G7062" s="119">
        <v>15552</v>
      </c>
      <c r="H7062" s="26">
        <v>96.151620370370367</v>
      </c>
      <c r="I7062" s="115">
        <f t="shared" si="331"/>
        <v>1495350</v>
      </c>
      <c r="J7062" s="117">
        <v>2021</v>
      </c>
      <c r="K7062" s="139">
        <f t="shared" si="332"/>
        <v>7715452</v>
      </c>
    </row>
    <row r="7063" spans="2:11">
      <c r="B7063" s="137" t="s">
        <v>8985</v>
      </c>
      <c r="C7063" s="43" t="s">
        <v>105</v>
      </c>
      <c r="D7063" s="46">
        <v>420</v>
      </c>
      <c r="E7063" s="24">
        <v>1767.1904761904761</v>
      </c>
      <c r="F7063" s="19">
        <f t="shared" si="330"/>
        <v>742220</v>
      </c>
      <c r="G7063" s="119">
        <v>4095</v>
      </c>
      <c r="H7063" s="26">
        <v>203.72918192918192</v>
      </c>
      <c r="I7063" s="115">
        <f t="shared" si="331"/>
        <v>834271</v>
      </c>
      <c r="J7063" s="117">
        <v>2021</v>
      </c>
      <c r="K7063" s="139">
        <f t="shared" si="332"/>
        <v>1576491</v>
      </c>
    </row>
    <row r="7064" spans="2:11">
      <c r="B7064" s="137" t="s">
        <v>8986</v>
      </c>
      <c r="C7064" s="43" t="s">
        <v>100</v>
      </c>
      <c r="D7064" s="46">
        <v>170</v>
      </c>
      <c r="E7064" s="24">
        <v>11745.417647058823</v>
      </c>
      <c r="F7064" s="19">
        <f t="shared" si="330"/>
        <v>1996720.9999999998</v>
      </c>
      <c r="G7064" s="119">
        <v>1657.5</v>
      </c>
      <c r="H7064" s="26">
        <v>376.82051282051282</v>
      </c>
      <c r="I7064" s="115">
        <f t="shared" si="331"/>
        <v>624580</v>
      </c>
      <c r="J7064" s="117">
        <v>2021</v>
      </c>
      <c r="K7064" s="139">
        <f t="shared" si="332"/>
        <v>2621301</v>
      </c>
    </row>
    <row r="7065" spans="2:11">
      <c r="B7065" s="137" t="s">
        <v>8987</v>
      </c>
      <c r="C7065" s="43" t="s">
        <v>100</v>
      </c>
      <c r="D7065" s="46">
        <v>360</v>
      </c>
      <c r="E7065" s="24">
        <v>9932.1861111111102</v>
      </c>
      <c r="F7065" s="19">
        <f t="shared" si="330"/>
        <v>3575586.9999999995</v>
      </c>
      <c r="G7065" s="119">
        <v>3510</v>
      </c>
      <c r="H7065" s="26">
        <v>242.98404558404559</v>
      </c>
      <c r="I7065" s="115">
        <f t="shared" si="331"/>
        <v>852874</v>
      </c>
      <c r="J7065" s="117">
        <v>2021</v>
      </c>
      <c r="K7065" s="139">
        <f t="shared" si="332"/>
        <v>4428461</v>
      </c>
    </row>
    <row r="7066" spans="2:11">
      <c r="B7066" s="137" t="s">
        <v>8988</v>
      </c>
      <c r="C7066" s="43" t="s">
        <v>964</v>
      </c>
      <c r="D7066" s="46">
        <v>450</v>
      </c>
      <c r="E7066" s="24">
        <v>5008.3133333333335</v>
      </c>
      <c r="F7066" s="19">
        <f t="shared" si="330"/>
        <v>2253741</v>
      </c>
      <c r="G7066" s="119">
        <v>4387.5</v>
      </c>
      <c r="H7066" s="26">
        <v>254.25868945868945</v>
      </c>
      <c r="I7066" s="115">
        <f t="shared" si="331"/>
        <v>1115560</v>
      </c>
      <c r="J7066" s="117">
        <v>2021</v>
      </c>
      <c r="K7066" s="139">
        <f t="shared" si="332"/>
        <v>3369301</v>
      </c>
    </row>
    <row r="7067" spans="2:11">
      <c r="B7067" s="137" t="s">
        <v>8989</v>
      </c>
      <c r="C7067" s="43" t="s">
        <v>960</v>
      </c>
      <c r="D7067" s="46">
        <v>490</v>
      </c>
      <c r="E7067" s="24">
        <v>11483.832653061225</v>
      </c>
      <c r="F7067" s="19">
        <f t="shared" si="330"/>
        <v>5627078</v>
      </c>
      <c r="G7067" s="119">
        <v>4777.5</v>
      </c>
      <c r="H7067" s="26">
        <v>274.83411826268969</v>
      </c>
      <c r="I7067" s="115">
        <f t="shared" si="331"/>
        <v>1313020</v>
      </c>
      <c r="J7067" s="117">
        <v>2021</v>
      </c>
      <c r="K7067" s="139">
        <f t="shared" si="332"/>
        <v>6940098</v>
      </c>
    </row>
    <row r="7068" spans="2:11">
      <c r="B7068" s="137" t="s">
        <v>8990</v>
      </c>
      <c r="C7068" s="43" t="s">
        <v>964</v>
      </c>
      <c r="D7068" s="46">
        <v>710</v>
      </c>
      <c r="E7068" s="24">
        <v>4741.3507042253523</v>
      </c>
      <c r="F7068" s="19">
        <f t="shared" si="330"/>
        <v>3366359</v>
      </c>
      <c r="G7068" s="119">
        <v>6922.5</v>
      </c>
      <c r="H7068" s="26">
        <v>196.74135066811124</v>
      </c>
      <c r="I7068" s="115">
        <f t="shared" si="331"/>
        <v>1361942</v>
      </c>
      <c r="J7068" s="117">
        <v>2021</v>
      </c>
      <c r="K7068" s="139">
        <f t="shared" si="332"/>
        <v>4728301</v>
      </c>
    </row>
    <row r="7069" spans="2:11">
      <c r="B7069" s="137" t="s">
        <v>8991</v>
      </c>
      <c r="C7069" s="43" t="s">
        <v>960</v>
      </c>
      <c r="D7069" s="46">
        <v>460</v>
      </c>
      <c r="E7069" s="24">
        <v>9871.3347826086956</v>
      </c>
      <c r="F7069" s="19">
        <f t="shared" si="330"/>
        <v>4540814</v>
      </c>
      <c r="G7069" s="119">
        <v>4485</v>
      </c>
      <c r="H7069" s="26">
        <v>194.42430323299888</v>
      </c>
      <c r="I7069" s="115">
        <f t="shared" si="331"/>
        <v>871993</v>
      </c>
      <c r="J7069" s="117">
        <v>2021</v>
      </c>
      <c r="K7069" s="139">
        <f t="shared" si="332"/>
        <v>5412807</v>
      </c>
    </row>
    <row r="7070" spans="2:11">
      <c r="B7070" s="137" t="s">
        <v>8992</v>
      </c>
      <c r="C7070" s="43" t="s">
        <v>1163</v>
      </c>
      <c r="D7070" s="46">
        <v>1090</v>
      </c>
      <c r="E7070" s="24">
        <v>4039.905504587156</v>
      </c>
      <c r="F7070" s="19">
        <f t="shared" si="330"/>
        <v>4403497</v>
      </c>
      <c r="G7070" s="119">
        <v>26051</v>
      </c>
      <c r="H7070" s="26">
        <v>117.64734559134007</v>
      </c>
      <c r="I7070" s="115">
        <f t="shared" si="331"/>
        <v>3064831</v>
      </c>
      <c r="J7070" s="117">
        <v>2021</v>
      </c>
      <c r="K7070" s="139">
        <f t="shared" si="332"/>
        <v>7468328</v>
      </c>
    </row>
    <row r="7071" spans="2:11">
      <c r="B7071" s="137" t="s">
        <v>8993</v>
      </c>
      <c r="C7071" s="43" t="s">
        <v>960</v>
      </c>
      <c r="D7071" s="46">
        <v>460</v>
      </c>
      <c r="E7071" s="24">
        <v>9871.3347826086956</v>
      </c>
      <c r="F7071" s="19">
        <f t="shared" si="330"/>
        <v>4540814</v>
      </c>
      <c r="G7071" s="119">
        <v>4485</v>
      </c>
      <c r="H7071" s="26">
        <v>194.42430323299888</v>
      </c>
      <c r="I7071" s="115">
        <f t="shared" si="331"/>
        <v>871993</v>
      </c>
      <c r="J7071" s="117">
        <v>2021</v>
      </c>
      <c r="K7071" s="139">
        <f t="shared" si="332"/>
        <v>5412807</v>
      </c>
    </row>
    <row r="7072" spans="2:11">
      <c r="B7072" s="137" t="s">
        <v>8994</v>
      </c>
      <c r="C7072" s="43" t="s">
        <v>2778</v>
      </c>
      <c r="D7072" s="46">
        <v>420</v>
      </c>
      <c r="E7072" s="24">
        <v>4516.859523809524</v>
      </c>
      <c r="F7072" s="19">
        <f t="shared" si="330"/>
        <v>1897081</v>
      </c>
      <c r="G7072" s="119">
        <v>9072</v>
      </c>
      <c r="H7072" s="26">
        <v>166.16049382716051</v>
      </c>
      <c r="I7072" s="115">
        <f t="shared" si="331"/>
        <v>1507408.0000000002</v>
      </c>
      <c r="J7072" s="117">
        <v>2021</v>
      </c>
      <c r="K7072" s="139">
        <f t="shared" si="332"/>
        <v>3404489</v>
      </c>
    </row>
    <row r="7073" spans="2:11">
      <c r="B7073" s="137" t="s">
        <v>8995</v>
      </c>
      <c r="C7073" s="43" t="s">
        <v>2778</v>
      </c>
      <c r="D7073" s="46">
        <v>420</v>
      </c>
      <c r="E7073" s="24">
        <v>4516.859523809524</v>
      </c>
      <c r="F7073" s="19">
        <f t="shared" si="330"/>
        <v>1897081</v>
      </c>
      <c r="G7073" s="119">
        <v>9072</v>
      </c>
      <c r="H7073" s="26">
        <v>166.16049382716051</v>
      </c>
      <c r="I7073" s="115">
        <f t="shared" si="331"/>
        <v>1507408.0000000002</v>
      </c>
      <c r="J7073" s="117">
        <v>2021</v>
      </c>
      <c r="K7073" s="139">
        <f t="shared" si="332"/>
        <v>3404489</v>
      </c>
    </row>
    <row r="7074" spans="2:11">
      <c r="B7074" s="137" t="s">
        <v>8996</v>
      </c>
      <c r="C7074" s="43" t="s">
        <v>954</v>
      </c>
      <c r="D7074" s="46">
        <v>290</v>
      </c>
      <c r="E7074" s="24">
        <v>13253.7</v>
      </c>
      <c r="F7074" s="19">
        <f t="shared" si="330"/>
        <v>3843573</v>
      </c>
      <c r="G7074" s="119">
        <v>2827.5</v>
      </c>
      <c r="H7074" s="26">
        <v>250.66277630415561</v>
      </c>
      <c r="I7074" s="115">
        <f t="shared" si="331"/>
        <v>708749</v>
      </c>
      <c r="J7074" s="117">
        <v>2021</v>
      </c>
      <c r="K7074" s="139">
        <f t="shared" si="332"/>
        <v>4552322</v>
      </c>
    </row>
    <row r="7075" spans="2:11">
      <c r="B7075" s="137" t="s">
        <v>8997</v>
      </c>
      <c r="C7075" s="43" t="s">
        <v>2779</v>
      </c>
      <c r="D7075" s="46">
        <v>760</v>
      </c>
      <c r="E7075" s="24">
        <v>5841.6118421052633</v>
      </c>
      <c r="F7075" s="19">
        <f t="shared" si="330"/>
        <v>4439625</v>
      </c>
      <c r="G7075" s="119">
        <v>16416</v>
      </c>
      <c r="H7075" s="26">
        <v>150.26998050682261</v>
      </c>
      <c r="I7075" s="115">
        <f t="shared" si="331"/>
        <v>2466832</v>
      </c>
      <c r="J7075" s="117">
        <v>2021</v>
      </c>
      <c r="K7075" s="139">
        <f t="shared" si="332"/>
        <v>6906457</v>
      </c>
    </row>
    <row r="7076" spans="2:11">
      <c r="B7076" s="137" t="s">
        <v>8998</v>
      </c>
      <c r="C7076" s="43" t="s">
        <v>954</v>
      </c>
      <c r="D7076" s="46">
        <v>500</v>
      </c>
      <c r="E7076" s="24">
        <v>13799.3</v>
      </c>
      <c r="F7076" s="19">
        <f t="shared" si="330"/>
        <v>6899650</v>
      </c>
      <c r="G7076" s="119">
        <v>4875</v>
      </c>
      <c r="H7076" s="26">
        <v>265.94030769230767</v>
      </c>
      <c r="I7076" s="115">
        <f t="shared" si="331"/>
        <v>1296459</v>
      </c>
      <c r="J7076" s="117">
        <v>2021</v>
      </c>
      <c r="K7076" s="139">
        <f t="shared" si="332"/>
        <v>8196109</v>
      </c>
    </row>
    <row r="7077" spans="2:11">
      <c r="B7077" s="137" t="s">
        <v>8999</v>
      </c>
      <c r="C7077" s="43" t="s">
        <v>954</v>
      </c>
      <c r="D7077" s="46">
        <v>290</v>
      </c>
      <c r="E7077" s="24">
        <v>13253.7</v>
      </c>
      <c r="F7077" s="19">
        <f t="shared" si="330"/>
        <v>3843573</v>
      </c>
      <c r="G7077" s="119">
        <v>2827.5</v>
      </c>
      <c r="H7077" s="26">
        <v>250.66277630415561</v>
      </c>
      <c r="I7077" s="115">
        <f t="shared" si="331"/>
        <v>708749</v>
      </c>
      <c r="J7077" s="117">
        <v>2021</v>
      </c>
      <c r="K7077" s="139">
        <f t="shared" si="332"/>
        <v>4552322</v>
      </c>
    </row>
    <row r="7078" spans="2:11">
      <c r="B7078" s="137" t="s">
        <v>4247</v>
      </c>
      <c r="C7078" s="43" t="s">
        <v>3512</v>
      </c>
      <c r="D7078" s="46">
        <v>670</v>
      </c>
      <c r="E7078" s="24">
        <v>6535.2671641791048</v>
      </c>
      <c r="F7078" s="19">
        <f t="shared" si="330"/>
        <v>4378629</v>
      </c>
      <c r="G7078" s="119">
        <v>6533</v>
      </c>
      <c r="H7078" s="26">
        <v>602.23067503444054</v>
      </c>
      <c r="I7078" s="115">
        <f t="shared" si="331"/>
        <v>3934373</v>
      </c>
      <c r="J7078" s="117">
        <v>2021</v>
      </c>
      <c r="K7078" s="139">
        <f t="shared" si="332"/>
        <v>8313002</v>
      </c>
    </row>
    <row r="7079" spans="2:11">
      <c r="B7079" s="137" t="s">
        <v>9000</v>
      </c>
      <c r="C7079" s="43" t="s">
        <v>2779</v>
      </c>
      <c r="D7079" s="46">
        <v>760</v>
      </c>
      <c r="E7079" s="24">
        <v>5841.6118421052633</v>
      </c>
      <c r="F7079" s="19">
        <f t="shared" si="330"/>
        <v>4439625</v>
      </c>
      <c r="G7079" s="119">
        <v>16416</v>
      </c>
      <c r="H7079" s="26">
        <v>150.26998050682261</v>
      </c>
      <c r="I7079" s="115">
        <f t="shared" si="331"/>
        <v>2466832</v>
      </c>
      <c r="J7079" s="117">
        <v>2021</v>
      </c>
      <c r="K7079" s="139">
        <f t="shared" si="332"/>
        <v>6906457</v>
      </c>
    </row>
    <row r="7080" spans="2:11">
      <c r="B7080" s="137" t="s">
        <v>9001</v>
      </c>
      <c r="C7080" s="43" t="s">
        <v>2779</v>
      </c>
      <c r="D7080" s="46">
        <v>1010</v>
      </c>
      <c r="E7080" s="24">
        <v>12092.981188118812</v>
      </c>
      <c r="F7080" s="19">
        <f t="shared" si="330"/>
        <v>12213911</v>
      </c>
      <c r="G7080" s="119">
        <v>21816</v>
      </c>
      <c r="H7080" s="26">
        <v>160.47575174184084</v>
      </c>
      <c r="I7080" s="115">
        <f t="shared" si="331"/>
        <v>3500938.9999999995</v>
      </c>
      <c r="J7080" s="117">
        <v>2021</v>
      </c>
      <c r="K7080" s="139">
        <f t="shared" si="332"/>
        <v>15714850</v>
      </c>
    </row>
    <row r="7081" spans="2:11">
      <c r="B7081" s="137" t="s">
        <v>9002</v>
      </c>
      <c r="C7081" s="43" t="s">
        <v>2780</v>
      </c>
      <c r="D7081" s="46">
        <v>1670</v>
      </c>
      <c r="E7081" s="24">
        <v>4650.2053892215572</v>
      </c>
      <c r="F7081" s="19">
        <f t="shared" si="330"/>
        <v>7765843.0000000009</v>
      </c>
      <c r="G7081" s="119">
        <v>16282.5</v>
      </c>
      <c r="H7081" s="26">
        <v>62.088070013818516</v>
      </c>
      <c r="I7081" s="115">
        <f t="shared" si="331"/>
        <v>1010949</v>
      </c>
      <c r="J7081" s="117">
        <v>2021</v>
      </c>
      <c r="K7081" s="139">
        <f t="shared" si="332"/>
        <v>8776792</v>
      </c>
    </row>
    <row r="7082" spans="2:11">
      <c r="B7082" s="137" t="s">
        <v>9003</v>
      </c>
      <c r="C7082" s="43" t="s">
        <v>909</v>
      </c>
      <c r="D7082" s="46">
        <v>740</v>
      </c>
      <c r="E7082" s="24">
        <v>8487.2567567567567</v>
      </c>
      <c r="F7082" s="19">
        <f t="shared" si="330"/>
        <v>6280570</v>
      </c>
      <c r="G7082" s="119">
        <v>13394</v>
      </c>
      <c r="H7082" s="26">
        <v>133.27669105569657</v>
      </c>
      <c r="I7082" s="115">
        <f t="shared" si="331"/>
        <v>1785108</v>
      </c>
      <c r="J7082" s="117">
        <v>2021</v>
      </c>
      <c r="K7082" s="139">
        <f t="shared" si="332"/>
        <v>8065678</v>
      </c>
    </row>
    <row r="7083" spans="2:11">
      <c r="B7083" s="137" t="s">
        <v>9004</v>
      </c>
      <c r="C7083" s="43" t="s">
        <v>909</v>
      </c>
      <c r="D7083" s="46">
        <v>190</v>
      </c>
      <c r="E7083" s="24">
        <v>6009.9894736842107</v>
      </c>
      <c r="F7083" s="19">
        <f t="shared" si="330"/>
        <v>1141898</v>
      </c>
      <c r="G7083" s="119">
        <v>3439</v>
      </c>
      <c r="H7083" s="26">
        <v>175.49898226228555</v>
      </c>
      <c r="I7083" s="115">
        <f t="shared" si="331"/>
        <v>603541</v>
      </c>
      <c r="J7083" s="117">
        <v>2021</v>
      </c>
      <c r="K7083" s="139">
        <f t="shared" si="332"/>
        <v>1745439</v>
      </c>
    </row>
    <row r="7084" spans="2:11">
      <c r="B7084" s="137" t="s">
        <v>9005</v>
      </c>
      <c r="C7084" s="43" t="s">
        <v>1155</v>
      </c>
      <c r="D7084" s="46">
        <v>210</v>
      </c>
      <c r="E7084" s="24">
        <v>2115.9095238095238</v>
      </c>
      <c r="F7084" s="19">
        <f t="shared" si="330"/>
        <v>444341</v>
      </c>
      <c r="G7084" s="119">
        <v>2047.5</v>
      </c>
      <c r="H7084" s="26">
        <v>209.9956043956044</v>
      </c>
      <c r="I7084" s="115">
        <f t="shared" si="331"/>
        <v>429966</v>
      </c>
      <c r="J7084" s="117">
        <v>2021</v>
      </c>
      <c r="K7084" s="139">
        <f t="shared" si="332"/>
        <v>874307</v>
      </c>
    </row>
    <row r="7085" spans="2:11">
      <c r="B7085" s="137" t="s">
        <v>9006</v>
      </c>
      <c r="C7085" s="43" t="s">
        <v>3512</v>
      </c>
      <c r="D7085" s="46">
        <v>300</v>
      </c>
      <c r="E7085" s="24">
        <v>16883.71</v>
      </c>
      <c r="F7085" s="19">
        <f t="shared" si="330"/>
        <v>5065113</v>
      </c>
      <c r="G7085" s="119">
        <v>2925</v>
      </c>
      <c r="H7085" s="26">
        <v>0</v>
      </c>
      <c r="I7085" s="115">
        <f t="shared" si="331"/>
        <v>0</v>
      </c>
      <c r="J7085" s="117">
        <v>2021</v>
      </c>
      <c r="K7085" s="139">
        <f t="shared" si="332"/>
        <v>5065113</v>
      </c>
    </row>
    <row r="7086" spans="2:11">
      <c r="B7086" s="137" t="s">
        <v>9007</v>
      </c>
      <c r="C7086" s="43" t="s">
        <v>2653</v>
      </c>
      <c r="D7086" s="46">
        <v>30</v>
      </c>
      <c r="E7086" s="24">
        <v>3421.2</v>
      </c>
      <c r="F7086" s="19">
        <f t="shared" si="330"/>
        <v>102636</v>
      </c>
      <c r="G7086" s="119">
        <v>292.5</v>
      </c>
      <c r="H7086" s="26">
        <v>506.32136752136751</v>
      </c>
      <c r="I7086" s="115">
        <f t="shared" si="331"/>
        <v>148099</v>
      </c>
      <c r="J7086" s="117">
        <v>2021</v>
      </c>
      <c r="K7086" s="139">
        <f t="shared" si="332"/>
        <v>250735</v>
      </c>
    </row>
    <row r="7087" spans="2:11">
      <c r="B7087" s="137" t="s">
        <v>9008</v>
      </c>
      <c r="C7087" s="43" t="s">
        <v>933</v>
      </c>
      <c r="D7087" s="46">
        <v>510</v>
      </c>
      <c r="E7087" s="24">
        <v>12424.282352941176</v>
      </c>
      <c r="F7087" s="19">
        <f t="shared" si="330"/>
        <v>6336384</v>
      </c>
      <c r="G7087" s="119">
        <v>4972.5</v>
      </c>
      <c r="H7087" s="26">
        <v>209.05600804424333</v>
      </c>
      <c r="I7087" s="115">
        <f t="shared" si="331"/>
        <v>1039531</v>
      </c>
      <c r="J7087" s="117">
        <v>2021</v>
      </c>
      <c r="K7087" s="139">
        <f t="shared" si="332"/>
        <v>7375915</v>
      </c>
    </row>
    <row r="7088" spans="2:11">
      <c r="B7088" s="137" t="s">
        <v>9009</v>
      </c>
      <c r="C7088" s="43" t="s">
        <v>2773</v>
      </c>
      <c r="D7088" s="46">
        <v>210</v>
      </c>
      <c r="E7088" s="24">
        <v>16663.390476190478</v>
      </c>
      <c r="F7088" s="19">
        <f t="shared" si="330"/>
        <v>3499312.0000000005</v>
      </c>
      <c r="G7088" s="119">
        <v>2047.5</v>
      </c>
      <c r="H7088" s="26">
        <v>251.41831501831501</v>
      </c>
      <c r="I7088" s="115">
        <f t="shared" si="331"/>
        <v>514779</v>
      </c>
      <c r="J7088" s="117">
        <v>2021</v>
      </c>
      <c r="K7088" s="139">
        <f t="shared" si="332"/>
        <v>4014091</v>
      </c>
    </row>
    <row r="7089" spans="2:11">
      <c r="B7089" s="137" t="s">
        <v>9010</v>
      </c>
      <c r="C7089" s="43" t="s">
        <v>2773</v>
      </c>
      <c r="D7089" s="46">
        <v>270</v>
      </c>
      <c r="E7089" s="24">
        <v>6684.3407407407403</v>
      </c>
      <c r="F7089" s="19">
        <f t="shared" si="330"/>
        <v>1804772</v>
      </c>
      <c r="G7089" s="119">
        <v>2632.5</v>
      </c>
      <c r="H7089" s="26">
        <v>244.58613485280151</v>
      </c>
      <c r="I7089" s="115">
        <f t="shared" si="331"/>
        <v>643873</v>
      </c>
      <c r="J7089" s="117">
        <v>2021</v>
      </c>
      <c r="K7089" s="139">
        <f t="shared" si="332"/>
        <v>2448645</v>
      </c>
    </row>
    <row r="7090" spans="2:11">
      <c r="B7090" s="137" t="s">
        <v>9011</v>
      </c>
      <c r="C7090" s="43" t="s">
        <v>933</v>
      </c>
      <c r="D7090" s="46">
        <v>210</v>
      </c>
      <c r="E7090" s="24">
        <v>23020.085714285713</v>
      </c>
      <c r="F7090" s="19">
        <f t="shared" si="330"/>
        <v>4834218</v>
      </c>
      <c r="G7090" s="119">
        <v>2047.5</v>
      </c>
      <c r="H7090" s="26">
        <v>502.3770451770452</v>
      </c>
      <c r="I7090" s="115">
        <f t="shared" si="331"/>
        <v>1028617</v>
      </c>
      <c r="J7090" s="117">
        <v>2021</v>
      </c>
      <c r="K7090" s="139">
        <f t="shared" si="332"/>
        <v>5862835</v>
      </c>
    </row>
    <row r="7091" spans="2:11">
      <c r="B7091" s="137" t="s">
        <v>9012</v>
      </c>
      <c r="C7091" s="43" t="s">
        <v>933</v>
      </c>
      <c r="D7091" s="46">
        <v>230</v>
      </c>
      <c r="E7091" s="24">
        <v>13882.05652173913</v>
      </c>
      <c r="F7091" s="19">
        <f t="shared" si="330"/>
        <v>3192873</v>
      </c>
      <c r="G7091" s="119">
        <v>2242.5</v>
      </c>
      <c r="H7091" s="26">
        <v>249.47201783723523</v>
      </c>
      <c r="I7091" s="115">
        <f t="shared" si="331"/>
        <v>559441</v>
      </c>
      <c r="J7091" s="117">
        <v>2021</v>
      </c>
      <c r="K7091" s="139">
        <f t="shared" si="332"/>
        <v>3752314</v>
      </c>
    </row>
    <row r="7092" spans="2:11">
      <c r="B7092" s="137" t="s">
        <v>9013</v>
      </c>
      <c r="C7092" s="43" t="s">
        <v>997</v>
      </c>
      <c r="D7092" s="46">
        <v>420</v>
      </c>
      <c r="E7092" s="24">
        <v>13474.695238095239</v>
      </c>
      <c r="F7092" s="19">
        <f t="shared" si="330"/>
        <v>5659372</v>
      </c>
      <c r="G7092" s="119">
        <v>13608</v>
      </c>
      <c r="H7092" s="26">
        <v>128.89609053497944</v>
      </c>
      <c r="I7092" s="115">
        <f t="shared" si="331"/>
        <v>1754018.0000000002</v>
      </c>
      <c r="J7092" s="117">
        <v>2021</v>
      </c>
      <c r="K7092" s="139">
        <f t="shared" si="332"/>
        <v>7413390</v>
      </c>
    </row>
    <row r="7093" spans="2:11">
      <c r="B7093" s="137" t="s">
        <v>9014</v>
      </c>
      <c r="C7093" s="43" t="s">
        <v>933</v>
      </c>
      <c r="D7093" s="46">
        <v>330</v>
      </c>
      <c r="E7093" s="24">
        <v>8968.8818181818187</v>
      </c>
      <c r="F7093" s="19">
        <f t="shared" si="330"/>
        <v>2959731</v>
      </c>
      <c r="G7093" s="119">
        <v>3217.5</v>
      </c>
      <c r="H7093" s="26">
        <v>184.84226884226885</v>
      </c>
      <c r="I7093" s="115">
        <f t="shared" si="331"/>
        <v>594730</v>
      </c>
      <c r="J7093" s="117">
        <v>2021</v>
      </c>
      <c r="K7093" s="139">
        <f t="shared" si="332"/>
        <v>3554461</v>
      </c>
    </row>
    <row r="7094" spans="2:11">
      <c r="B7094" s="137" t="s">
        <v>9015</v>
      </c>
      <c r="C7094" s="43" t="s">
        <v>997</v>
      </c>
      <c r="D7094" s="46">
        <v>120</v>
      </c>
      <c r="E7094" s="24">
        <v>9163.2333333333336</v>
      </c>
      <c r="F7094" s="19">
        <f t="shared" si="330"/>
        <v>1099588</v>
      </c>
      <c r="G7094" s="119">
        <v>3888</v>
      </c>
      <c r="H7094" s="26">
        <v>192.71476337448559</v>
      </c>
      <c r="I7094" s="115">
        <f t="shared" si="331"/>
        <v>749275</v>
      </c>
      <c r="J7094" s="117">
        <v>2021</v>
      </c>
      <c r="K7094" s="139">
        <f t="shared" si="332"/>
        <v>1848863</v>
      </c>
    </row>
    <row r="7095" spans="2:11">
      <c r="B7095" s="137" t="s">
        <v>9016</v>
      </c>
      <c r="C7095" s="43" t="s">
        <v>909</v>
      </c>
      <c r="D7095" s="46">
        <v>560</v>
      </c>
      <c r="E7095" s="24">
        <v>6724.4696428571433</v>
      </c>
      <c r="F7095" s="19">
        <f t="shared" si="330"/>
        <v>3765703.0000000005</v>
      </c>
      <c r="G7095" s="119">
        <v>10136</v>
      </c>
      <c r="H7095" s="26">
        <v>158.85378847671666</v>
      </c>
      <c r="I7095" s="115">
        <f t="shared" si="331"/>
        <v>1610142</v>
      </c>
      <c r="J7095" s="117">
        <v>2021</v>
      </c>
      <c r="K7095" s="139">
        <f t="shared" si="332"/>
        <v>5375845</v>
      </c>
    </row>
    <row r="7096" spans="2:11">
      <c r="B7096" s="137" t="s">
        <v>9017</v>
      </c>
      <c r="C7096" s="43" t="s">
        <v>964</v>
      </c>
      <c r="D7096" s="46">
        <v>180</v>
      </c>
      <c r="E7096" s="24">
        <v>12579.005555555555</v>
      </c>
      <c r="F7096" s="19">
        <f t="shared" si="330"/>
        <v>2264221</v>
      </c>
      <c r="G7096" s="119">
        <v>1755</v>
      </c>
      <c r="H7096" s="26">
        <v>397.23703703703706</v>
      </c>
      <c r="I7096" s="115">
        <f t="shared" si="331"/>
        <v>697151</v>
      </c>
      <c r="J7096" s="117">
        <v>2021</v>
      </c>
      <c r="K7096" s="139">
        <f t="shared" si="332"/>
        <v>2961372</v>
      </c>
    </row>
    <row r="7097" spans="2:11">
      <c r="B7097" s="137" t="s">
        <v>9018</v>
      </c>
      <c r="C7097" s="43" t="s">
        <v>909</v>
      </c>
      <c r="D7097" s="46">
        <v>230</v>
      </c>
      <c r="E7097" s="24">
        <v>6535.7478260869566</v>
      </c>
      <c r="F7097" s="19">
        <f t="shared" si="330"/>
        <v>1503222</v>
      </c>
      <c r="G7097" s="119">
        <v>4163</v>
      </c>
      <c r="H7097" s="26">
        <v>211.11169829449915</v>
      </c>
      <c r="I7097" s="115">
        <f t="shared" si="331"/>
        <v>878858</v>
      </c>
      <c r="J7097" s="117">
        <v>2021</v>
      </c>
      <c r="K7097" s="139">
        <f t="shared" si="332"/>
        <v>2382080</v>
      </c>
    </row>
    <row r="7098" spans="2:11">
      <c r="B7098" s="137" t="s">
        <v>9019</v>
      </c>
      <c r="C7098" s="43" t="s">
        <v>909</v>
      </c>
      <c r="D7098" s="46">
        <v>240</v>
      </c>
      <c r="E7098" s="24">
        <v>5889.55</v>
      </c>
      <c r="F7098" s="19">
        <f t="shared" si="330"/>
        <v>1413492</v>
      </c>
      <c r="G7098" s="119">
        <v>4344</v>
      </c>
      <c r="H7098" s="26">
        <v>188.59461325966851</v>
      </c>
      <c r="I7098" s="115">
        <f t="shared" si="331"/>
        <v>819255</v>
      </c>
      <c r="J7098" s="117">
        <v>2021</v>
      </c>
      <c r="K7098" s="139">
        <f t="shared" si="332"/>
        <v>2232747</v>
      </c>
    </row>
    <row r="7099" spans="2:11">
      <c r="B7099" s="137" t="s">
        <v>9020</v>
      </c>
      <c r="C7099" s="43" t="s">
        <v>954</v>
      </c>
      <c r="D7099" s="46">
        <v>640</v>
      </c>
      <c r="E7099" s="24">
        <v>11525.768749999999</v>
      </c>
      <c r="F7099" s="19">
        <f t="shared" si="330"/>
        <v>7376492</v>
      </c>
      <c r="G7099" s="119">
        <v>12480</v>
      </c>
      <c r="H7099" s="26">
        <v>132.06209935897436</v>
      </c>
      <c r="I7099" s="115">
        <f t="shared" si="331"/>
        <v>1648135</v>
      </c>
      <c r="J7099" s="117">
        <v>2021</v>
      </c>
      <c r="K7099" s="139">
        <f t="shared" si="332"/>
        <v>9024627</v>
      </c>
    </row>
    <row r="7100" spans="2:11">
      <c r="B7100" s="137" t="s">
        <v>9021</v>
      </c>
      <c r="C7100" s="43" t="s">
        <v>909</v>
      </c>
      <c r="D7100" s="46">
        <v>230</v>
      </c>
      <c r="E7100" s="24">
        <v>7115.739130434783</v>
      </c>
      <c r="F7100" s="19">
        <f t="shared" si="330"/>
        <v>1636620</v>
      </c>
      <c r="G7100" s="119">
        <v>4968</v>
      </c>
      <c r="H7100" s="26">
        <v>169.46014492753622</v>
      </c>
      <c r="I7100" s="115">
        <f t="shared" si="331"/>
        <v>841877.99999999988</v>
      </c>
      <c r="J7100" s="117">
        <v>2021</v>
      </c>
      <c r="K7100" s="139">
        <f t="shared" si="332"/>
        <v>2478498</v>
      </c>
    </row>
    <row r="7101" spans="2:11">
      <c r="B7101" s="137" t="s">
        <v>9022</v>
      </c>
      <c r="C7101" s="43" t="s">
        <v>993</v>
      </c>
      <c r="D7101" s="46">
        <v>120</v>
      </c>
      <c r="E7101" s="24">
        <v>3888.6333333333332</v>
      </c>
      <c r="F7101" s="19">
        <f t="shared" si="330"/>
        <v>466636</v>
      </c>
      <c r="G7101" s="119">
        <v>2592</v>
      </c>
      <c r="H7101" s="26">
        <v>142.02893518518519</v>
      </c>
      <c r="I7101" s="115">
        <f t="shared" si="331"/>
        <v>368139</v>
      </c>
      <c r="J7101" s="117">
        <v>2021</v>
      </c>
      <c r="K7101" s="139">
        <f t="shared" si="332"/>
        <v>834775</v>
      </c>
    </row>
    <row r="7102" spans="2:11">
      <c r="B7102" s="137" t="s">
        <v>9023</v>
      </c>
      <c r="C7102" s="43" t="s">
        <v>909</v>
      </c>
      <c r="D7102" s="46">
        <v>230</v>
      </c>
      <c r="E7102" s="24">
        <v>7115.739130434783</v>
      </c>
      <c r="F7102" s="19">
        <f t="shared" si="330"/>
        <v>1636620</v>
      </c>
      <c r="G7102" s="119">
        <v>4968</v>
      </c>
      <c r="H7102" s="26">
        <v>169.46014492753622</v>
      </c>
      <c r="I7102" s="115">
        <f t="shared" si="331"/>
        <v>841877.99999999988</v>
      </c>
      <c r="J7102" s="117">
        <v>2021</v>
      </c>
      <c r="K7102" s="139">
        <f t="shared" si="332"/>
        <v>2478498</v>
      </c>
    </row>
    <row r="7103" spans="2:11">
      <c r="B7103" s="137" t="s">
        <v>9024</v>
      </c>
      <c r="C7103" s="43" t="s">
        <v>895</v>
      </c>
      <c r="D7103" s="46">
        <v>90</v>
      </c>
      <c r="E7103" s="24">
        <v>320000</v>
      </c>
      <c r="F7103" s="19">
        <f t="shared" si="330"/>
        <v>28800000</v>
      </c>
      <c r="G7103" s="119">
        <v>1629</v>
      </c>
      <c r="H7103" s="26">
        <v>0</v>
      </c>
      <c r="I7103" s="115">
        <f t="shared" si="331"/>
        <v>0</v>
      </c>
      <c r="J7103" s="117">
        <v>2021</v>
      </c>
      <c r="K7103" s="139">
        <f t="shared" si="332"/>
        <v>28800000</v>
      </c>
    </row>
    <row r="7104" spans="2:11">
      <c r="B7104" s="137" t="s">
        <v>9025</v>
      </c>
      <c r="C7104" s="43" t="s">
        <v>895</v>
      </c>
      <c r="D7104" s="46">
        <v>60</v>
      </c>
      <c r="E7104" s="24">
        <v>320000</v>
      </c>
      <c r="F7104" s="19">
        <f t="shared" si="330"/>
        <v>19200000</v>
      </c>
      <c r="G7104" s="119">
        <v>1086</v>
      </c>
      <c r="H7104" s="26">
        <v>0</v>
      </c>
      <c r="I7104" s="115">
        <f t="shared" si="331"/>
        <v>0</v>
      </c>
      <c r="J7104" s="117">
        <v>2021</v>
      </c>
      <c r="K7104" s="139">
        <f t="shared" si="332"/>
        <v>19200000</v>
      </c>
    </row>
    <row r="7105" spans="2:11">
      <c r="B7105" s="137" t="s">
        <v>9026</v>
      </c>
      <c r="C7105" s="43" t="s">
        <v>895</v>
      </c>
      <c r="D7105" s="46">
        <v>460</v>
      </c>
      <c r="E7105" s="24">
        <v>16254.765217391305</v>
      </c>
      <c r="F7105" s="19">
        <f t="shared" si="330"/>
        <v>7477192</v>
      </c>
      <c r="G7105" s="119">
        <v>8970</v>
      </c>
      <c r="H7105" s="26">
        <v>129.71371237458195</v>
      </c>
      <c r="I7105" s="115">
        <f t="shared" si="331"/>
        <v>1163532</v>
      </c>
      <c r="J7105" s="117">
        <v>2021</v>
      </c>
      <c r="K7105" s="139">
        <f t="shared" si="332"/>
        <v>8640724</v>
      </c>
    </row>
    <row r="7106" spans="2:11">
      <c r="B7106" s="137" t="s">
        <v>9027</v>
      </c>
      <c r="C7106" s="43" t="s">
        <v>898</v>
      </c>
      <c r="D7106" s="46">
        <v>570</v>
      </c>
      <c r="E7106" s="24">
        <v>2901.0701754385964</v>
      </c>
      <c r="F7106" s="19">
        <f t="shared" si="330"/>
        <v>1653610</v>
      </c>
      <c r="G7106" s="119">
        <v>5557.5</v>
      </c>
      <c r="H7106" s="26">
        <v>229.49275753486279</v>
      </c>
      <c r="I7106" s="115">
        <f t="shared" si="331"/>
        <v>1275406</v>
      </c>
      <c r="J7106" s="117">
        <v>2021</v>
      </c>
      <c r="K7106" s="139">
        <f t="shared" si="332"/>
        <v>2929016</v>
      </c>
    </row>
    <row r="7107" spans="2:11">
      <c r="B7107" s="137" t="s">
        <v>9028</v>
      </c>
      <c r="C7107" s="43" t="s">
        <v>905</v>
      </c>
      <c r="D7107" s="46">
        <v>110</v>
      </c>
      <c r="E7107" s="24">
        <v>6371.3090909090906</v>
      </c>
      <c r="F7107" s="19">
        <f t="shared" si="330"/>
        <v>700844</v>
      </c>
      <c r="G7107" s="119">
        <v>1072.5</v>
      </c>
      <c r="H7107" s="26">
        <v>254.34778554778555</v>
      </c>
      <c r="I7107" s="115">
        <f t="shared" si="331"/>
        <v>272788</v>
      </c>
      <c r="J7107" s="117">
        <v>2021</v>
      </c>
      <c r="K7107" s="139">
        <f t="shared" si="332"/>
        <v>973632</v>
      </c>
    </row>
    <row r="7108" spans="2:11">
      <c r="B7108" s="137" t="s">
        <v>9029</v>
      </c>
      <c r="C7108" s="43" t="s">
        <v>895</v>
      </c>
      <c r="D7108" s="46">
        <v>60</v>
      </c>
      <c r="E7108" s="24">
        <v>320000</v>
      </c>
      <c r="F7108" s="19">
        <f t="shared" si="330"/>
        <v>19200000</v>
      </c>
      <c r="G7108" s="119">
        <v>1086</v>
      </c>
      <c r="H7108" s="26">
        <v>0</v>
      </c>
      <c r="I7108" s="115">
        <f t="shared" si="331"/>
        <v>0</v>
      </c>
      <c r="J7108" s="117">
        <v>2021</v>
      </c>
      <c r="K7108" s="139">
        <f t="shared" si="332"/>
        <v>19200000</v>
      </c>
    </row>
    <row r="7109" spans="2:11">
      <c r="B7109" s="137" t="s">
        <v>9030</v>
      </c>
      <c r="C7109" s="43" t="s">
        <v>895</v>
      </c>
      <c r="D7109" s="46">
        <v>130</v>
      </c>
      <c r="E7109" s="24">
        <v>5475.7615384615383</v>
      </c>
      <c r="F7109" s="19">
        <f t="shared" si="330"/>
        <v>711849</v>
      </c>
      <c r="G7109" s="119">
        <v>2353</v>
      </c>
      <c r="H7109" s="26">
        <v>140.51083722906927</v>
      </c>
      <c r="I7109" s="115">
        <f t="shared" si="331"/>
        <v>330622</v>
      </c>
      <c r="J7109" s="117">
        <v>2021</v>
      </c>
      <c r="K7109" s="139">
        <f t="shared" si="332"/>
        <v>1042471</v>
      </c>
    </row>
    <row r="7110" spans="2:11">
      <c r="B7110" s="137" t="s">
        <v>9031</v>
      </c>
      <c r="C7110" s="43" t="s">
        <v>1023</v>
      </c>
      <c r="D7110" s="46">
        <v>240</v>
      </c>
      <c r="E7110" s="24">
        <v>11206.924999999999</v>
      </c>
      <c r="F7110" s="19">
        <f t="shared" si="330"/>
        <v>2689662</v>
      </c>
      <c r="G7110" s="119">
        <v>2340</v>
      </c>
      <c r="H7110" s="26">
        <v>272.5726495726496</v>
      </c>
      <c r="I7110" s="115">
        <f t="shared" si="331"/>
        <v>637820</v>
      </c>
      <c r="J7110" s="117">
        <v>2021</v>
      </c>
      <c r="K7110" s="139">
        <f t="shared" si="332"/>
        <v>3327482</v>
      </c>
    </row>
    <row r="7111" spans="2:11">
      <c r="B7111" s="137" t="s">
        <v>9032</v>
      </c>
      <c r="C7111" s="43" t="s">
        <v>1002</v>
      </c>
      <c r="D7111" s="46">
        <v>80</v>
      </c>
      <c r="E7111" s="24">
        <v>6949.6125000000002</v>
      </c>
      <c r="F7111" s="19">
        <f t="shared" si="330"/>
        <v>555969</v>
      </c>
      <c r="G7111" s="119">
        <v>780</v>
      </c>
      <c r="H7111" s="26">
        <v>201.50641025641025</v>
      </c>
      <c r="I7111" s="115">
        <f t="shared" si="331"/>
        <v>157175</v>
      </c>
      <c r="J7111" s="117">
        <v>2021</v>
      </c>
      <c r="K7111" s="139">
        <f t="shared" si="332"/>
        <v>713144</v>
      </c>
    </row>
    <row r="7112" spans="2:11">
      <c r="B7112" s="137" t="s">
        <v>9033</v>
      </c>
      <c r="C7112" s="43" t="s">
        <v>984</v>
      </c>
      <c r="D7112" s="46">
        <v>420</v>
      </c>
      <c r="E7112" s="24">
        <v>9660.609523809524</v>
      </c>
      <c r="F7112" s="19">
        <f t="shared" si="330"/>
        <v>4057456</v>
      </c>
      <c r="G7112" s="119">
        <v>4095</v>
      </c>
      <c r="H7112" s="26">
        <v>218.02979242979242</v>
      </c>
      <c r="I7112" s="115">
        <f t="shared" si="331"/>
        <v>892832</v>
      </c>
      <c r="J7112" s="117">
        <v>2021</v>
      </c>
      <c r="K7112" s="139">
        <f t="shared" si="332"/>
        <v>4950288</v>
      </c>
    </row>
    <row r="7113" spans="2:11">
      <c r="B7113" s="137" t="s">
        <v>9034</v>
      </c>
      <c r="C7113" s="43" t="s">
        <v>984</v>
      </c>
      <c r="D7113" s="46">
        <v>480</v>
      </c>
      <c r="E7113" s="24">
        <v>970.67083333333335</v>
      </c>
      <c r="F7113" s="19">
        <f t="shared" si="330"/>
        <v>465922</v>
      </c>
      <c r="G7113" s="119">
        <v>4680</v>
      </c>
      <c r="H7113" s="26">
        <v>91.609615384615381</v>
      </c>
      <c r="I7113" s="115">
        <f t="shared" si="331"/>
        <v>428733</v>
      </c>
      <c r="J7113" s="117">
        <v>2021</v>
      </c>
      <c r="K7113" s="139">
        <f t="shared" si="332"/>
        <v>894655</v>
      </c>
    </row>
    <row r="7114" spans="2:11">
      <c r="B7114" s="137" t="s">
        <v>9035</v>
      </c>
      <c r="C7114" s="43" t="s">
        <v>1031</v>
      </c>
      <c r="D7114" s="46">
        <v>750</v>
      </c>
      <c r="E7114" s="24">
        <v>8990.5306666666675</v>
      </c>
      <c r="F7114" s="19">
        <f t="shared" si="330"/>
        <v>6742898.0000000009</v>
      </c>
      <c r="G7114" s="119">
        <v>7312.5</v>
      </c>
      <c r="H7114" s="26">
        <v>262.26078632478635</v>
      </c>
      <c r="I7114" s="115">
        <f t="shared" si="331"/>
        <v>1917782.0000000002</v>
      </c>
      <c r="J7114" s="117">
        <v>2021</v>
      </c>
      <c r="K7114" s="139">
        <f t="shared" si="332"/>
        <v>8660680</v>
      </c>
    </row>
    <row r="7115" spans="2:11">
      <c r="B7115" s="137" t="s">
        <v>9036</v>
      </c>
      <c r="C7115" s="43" t="s">
        <v>984</v>
      </c>
      <c r="D7115" s="46">
        <v>140</v>
      </c>
      <c r="E7115" s="24">
        <v>6341.3642857142859</v>
      </c>
      <c r="F7115" s="19">
        <f t="shared" si="330"/>
        <v>887791</v>
      </c>
      <c r="G7115" s="119">
        <v>1365</v>
      </c>
      <c r="H7115" s="26">
        <v>195.6</v>
      </c>
      <c r="I7115" s="115">
        <f t="shared" si="331"/>
        <v>266994</v>
      </c>
      <c r="J7115" s="117">
        <v>2021</v>
      </c>
      <c r="K7115" s="139">
        <f t="shared" si="332"/>
        <v>1154785</v>
      </c>
    </row>
    <row r="7116" spans="2:11">
      <c r="B7116" s="137" t="s">
        <v>9037</v>
      </c>
      <c r="C7116" s="43" t="s">
        <v>984</v>
      </c>
      <c r="D7116" s="46">
        <v>450</v>
      </c>
      <c r="E7116" s="24">
        <v>10966.233333333334</v>
      </c>
      <c r="F7116" s="19">
        <f t="shared" ref="F7116:F7179" si="333">IFERROR(D7116*E7116,0)</f>
        <v>4934805</v>
      </c>
      <c r="G7116" s="119">
        <v>4387.5</v>
      </c>
      <c r="H7116" s="26">
        <v>253.23076923076923</v>
      </c>
      <c r="I7116" s="115">
        <f t="shared" ref="I7116:I7179" si="334">IFERROR(G7116*H7116,"")</f>
        <v>1111050</v>
      </c>
      <c r="J7116" s="117">
        <v>2021</v>
      </c>
      <c r="K7116" s="139">
        <f t="shared" ref="K7116:K7179" si="335">IFERROR(ROUND((F7116+I7116),0),0)</f>
        <v>6045855</v>
      </c>
    </row>
    <row r="7117" spans="2:11">
      <c r="B7117" s="137" t="s">
        <v>9038</v>
      </c>
      <c r="C7117" s="43" t="s">
        <v>984</v>
      </c>
      <c r="D7117" s="46">
        <v>220</v>
      </c>
      <c r="E7117" s="24">
        <v>10834.895454545454</v>
      </c>
      <c r="F7117" s="19">
        <f t="shared" si="333"/>
        <v>2383677</v>
      </c>
      <c r="G7117" s="119">
        <v>2145</v>
      </c>
      <c r="H7117" s="26">
        <v>310.51235431235432</v>
      </c>
      <c r="I7117" s="115">
        <f t="shared" si="334"/>
        <v>666049</v>
      </c>
      <c r="J7117" s="117">
        <v>2021</v>
      </c>
      <c r="K7117" s="139">
        <f t="shared" si="335"/>
        <v>3049726</v>
      </c>
    </row>
    <row r="7118" spans="2:11">
      <c r="B7118" s="137" t="s">
        <v>9039</v>
      </c>
      <c r="C7118" s="43" t="s">
        <v>980</v>
      </c>
      <c r="D7118" s="46">
        <v>310</v>
      </c>
      <c r="E7118" s="24">
        <v>3931.5967741935483</v>
      </c>
      <c r="F7118" s="19">
        <f t="shared" si="333"/>
        <v>1218795</v>
      </c>
      <c r="G7118" s="119">
        <v>3022.5</v>
      </c>
      <c r="H7118" s="26">
        <v>231.95599669148055</v>
      </c>
      <c r="I7118" s="115">
        <f t="shared" si="334"/>
        <v>701087</v>
      </c>
      <c r="J7118" s="117">
        <v>2021</v>
      </c>
      <c r="K7118" s="139">
        <f t="shared" si="335"/>
        <v>1919882</v>
      </c>
    </row>
    <row r="7119" spans="2:11">
      <c r="B7119" s="137" t="s">
        <v>9040</v>
      </c>
      <c r="C7119" s="43" t="s">
        <v>984</v>
      </c>
      <c r="D7119" s="46">
        <v>450</v>
      </c>
      <c r="E7119" s="24">
        <v>10966.233333333334</v>
      </c>
      <c r="F7119" s="19">
        <f t="shared" si="333"/>
        <v>4934805</v>
      </c>
      <c r="G7119" s="119">
        <v>4387.5</v>
      </c>
      <c r="H7119" s="26">
        <v>253.23076923076923</v>
      </c>
      <c r="I7119" s="115">
        <f t="shared" si="334"/>
        <v>1111050</v>
      </c>
      <c r="J7119" s="117">
        <v>2021</v>
      </c>
      <c r="K7119" s="139">
        <f t="shared" si="335"/>
        <v>6045855</v>
      </c>
    </row>
    <row r="7120" spans="2:11">
      <c r="B7120" s="137" t="s">
        <v>9041</v>
      </c>
      <c r="C7120" s="43" t="s">
        <v>980</v>
      </c>
      <c r="D7120" s="46">
        <v>110</v>
      </c>
      <c r="E7120" s="24">
        <v>6642.8090909090906</v>
      </c>
      <c r="F7120" s="19">
        <f t="shared" si="333"/>
        <v>730709</v>
      </c>
      <c r="G7120" s="119">
        <v>1072.5</v>
      </c>
      <c r="H7120" s="26">
        <v>370.83263403263402</v>
      </c>
      <c r="I7120" s="115">
        <f t="shared" si="334"/>
        <v>397718</v>
      </c>
      <c r="J7120" s="117">
        <v>2021</v>
      </c>
      <c r="K7120" s="139">
        <f t="shared" si="335"/>
        <v>1128427</v>
      </c>
    </row>
    <row r="7121" spans="2:11">
      <c r="B7121" s="137" t="s">
        <v>9042</v>
      </c>
      <c r="C7121" s="43" t="s">
        <v>980</v>
      </c>
      <c r="D7121" s="46">
        <v>280</v>
      </c>
      <c r="E7121" s="24">
        <v>11007.732142857143</v>
      </c>
      <c r="F7121" s="19">
        <f t="shared" si="333"/>
        <v>3082165</v>
      </c>
      <c r="G7121" s="119">
        <v>2730</v>
      </c>
      <c r="H7121" s="26">
        <v>249.79706959706959</v>
      </c>
      <c r="I7121" s="115">
        <f t="shared" si="334"/>
        <v>681946</v>
      </c>
      <c r="J7121" s="117">
        <v>2021</v>
      </c>
      <c r="K7121" s="139">
        <f t="shared" si="335"/>
        <v>3764111</v>
      </c>
    </row>
    <row r="7122" spans="2:11">
      <c r="B7122" s="137" t="s">
        <v>4248</v>
      </c>
      <c r="C7122" s="43" t="s">
        <v>3512</v>
      </c>
      <c r="D7122" s="46">
        <v>100</v>
      </c>
      <c r="E7122" s="24">
        <v>8068.27</v>
      </c>
      <c r="F7122" s="19">
        <f t="shared" si="333"/>
        <v>806827</v>
      </c>
      <c r="G7122" s="119">
        <v>975</v>
      </c>
      <c r="H7122" s="26">
        <v>770.54256410256414</v>
      </c>
      <c r="I7122" s="115">
        <f t="shared" si="334"/>
        <v>751279</v>
      </c>
      <c r="J7122" s="117">
        <v>2021</v>
      </c>
      <c r="K7122" s="139">
        <f t="shared" si="335"/>
        <v>1558106</v>
      </c>
    </row>
    <row r="7123" spans="2:11">
      <c r="B7123" s="137" t="s">
        <v>4249</v>
      </c>
      <c r="C7123" s="43" t="s">
        <v>3512</v>
      </c>
      <c r="D7123" s="46">
        <v>620</v>
      </c>
      <c r="E7123" s="24">
        <v>8068.2629032258064</v>
      </c>
      <c r="F7123" s="19">
        <f t="shared" si="333"/>
        <v>5002323</v>
      </c>
      <c r="G7123" s="119">
        <v>6045</v>
      </c>
      <c r="H7123" s="26">
        <v>770.54292803970225</v>
      </c>
      <c r="I7123" s="115">
        <f t="shared" si="334"/>
        <v>4657932</v>
      </c>
      <c r="J7123" s="117">
        <v>2021</v>
      </c>
      <c r="K7123" s="139">
        <f t="shared" si="335"/>
        <v>9660255</v>
      </c>
    </row>
    <row r="7124" spans="2:11">
      <c r="B7124" s="137" t="s">
        <v>9043</v>
      </c>
      <c r="C7124" s="43" t="s">
        <v>3512</v>
      </c>
      <c r="D7124" s="46">
        <v>240</v>
      </c>
      <c r="E7124" s="24">
        <v>13071.379166666668</v>
      </c>
      <c r="F7124" s="19">
        <f t="shared" si="333"/>
        <v>3137131</v>
      </c>
      <c r="G7124" s="119">
        <v>5184</v>
      </c>
      <c r="H7124" s="26">
        <v>0</v>
      </c>
      <c r="I7124" s="115">
        <f t="shared" si="334"/>
        <v>0</v>
      </c>
      <c r="J7124" s="117">
        <v>2021</v>
      </c>
      <c r="K7124" s="139">
        <f t="shared" si="335"/>
        <v>3137131</v>
      </c>
    </row>
    <row r="7125" spans="2:11">
      <c r="B7125" s="137" t="s">
        <v>9044</v>
      </c>
      <c r="C7125" s="43" t="s">
        <v>1186</v>
      </c>
      <c r="D7125" s="46">
        <v>260</v>
      </c>
      <c r="E7125" s="24">
        <v>10090.096153846154</v>
      </c>
      <c r="F7125" s="19">
        <f t="shared" si="333"/>
        <v>2623425</v>
      </c>
      <c r="G7125" s="119">
        <v>5616</v>
      </c>
      <c r="H7125" s="26">
        <v>255.47863247863248</v>
      </c>
      <c r="I7125" s="115">
        <f t="shared" si="334"/>
        <v>1434768</v>
      </c>
      <c r="J7125" s="117">
        <v>2021</v>
      </c>
      <c r="K7125" s="139">
        <f t="shared" si="335"/>
        <v>4058193</v>
      </c>
    </row>
    <row r="7126" spans="2:11">
      <c r="B7126" s="137" t="s">
        <v>9045</v>
      </c>
      <c r="C7126" s="43" t="s">
        <v>2647</v>
      </c>
      <c r="D7126" s="46">
        <v>540</v>
      </c>
      <c r="E7126" s="24">
        <v>109.99259259259259</v>
      </c>
      <c r="F7126" s="19">
        <f t="shared" si="333"/>
        <v>59396</v>
      </c>
      <c r="G7126" s="119">
        <v>8640</v>
      </c>
      <c r="H7126" s="26">
        <v>4.4575231481481481</v>
      </c>
      <c r="I7126" s="115">
        <f t="shared" si="334"/>
        <v>38513</v>
      </c>
      <c r="J7126" s="117">
        <v>2021</v>
      </c>
      <c r="K7126" s="139">
        <f t="shared" si="335"/>
        <v>97909</v>
      </c>
    </row>
    <row r="7127" spans="2:11">
      <c r="B7127" s="137" t="s">
        <v>9046</v>
      </c>
      <c r="C7127" s="43" t="s">
        <v>1095</v>
      </c>
      <c r="D7127" s="46">
        <v>390</v>
      </c>
      <c r="E7127" s="24">
        <v>6633.6051282051285</v>
      </c>
      <c r="F7127" s="19">
        <f t="shared" si="333"/>
        <v>2587106</v>
      </c>
      <c r="G7127" s="119">
        <v>8424</v>
      </c>
      <c r="H7127" s="26">
        <v>177.05828584995251</v>
      </c>
      <c r="I7127" s="115">
        <f t="shared" si="334"/>
        <v>1491539</v>
      </c>
      <c r="J7127" s="117">
        <v>2021</v>
      </c>
      <c r="K7127" s="139">
        <f t="shared" si="335"/>
        <v>4078645</v>
      </c>
    </row>
    <row r="7128" spans="2:11">
      <c r="B7128" s="137" t="s">
        <v>9047</v>
      </c>
      <c r="C7128" s="43" t="s">
        <v>1186</v>
      </c>
      <c r="D7128" s="46">
        <v>310</v>
      </c>
      <c r="E7128" s="24">
        <v>2307.2870967741937</v>
      </c>
      <c r="F7128" s="19">
        <f t="shared" si="333"/>
        <v>715259.00000000012</v>
      </c>
      <c r="G7128" s="119">
        <v>6696</v>
      </c>
      <c r="H7128" s="26">
        <v>164.5379330943847</v>
      </c>
      <c r="I7128" s="115">
        <f t="shared" si="334"/>
        <v>1101746</v>
      </c>
      <c r="J7128" s="117">
        <v>2021</v>
      </c>
      <c r="K7128" s="139">
        <f t="shared" si="335"/>
        <v>1817005</v>
      </c>
    </row>
    <row r="7129" spans="2:11">
      <c r="B7129" s="137" t="s">
        <v>9048</v>
      </c>
      <c r="C7129" s="43" t="s">
        <v>2781</v>
      </c>
      <c r="D7129" s="46">
        <v>840</v>
      </c>
      <c r="E7129" s="24">
        <v>6881.4321428571429</v>
      </c>
      <c r="F7129" s="19">
        <f t="shared" si="333"/>
        <v>5780403</v>
      </c>
      <c r="G7129" s="119">
        <v>10038</v>
      </c>
      <c r="H7129" s="26">
        <v>156.71488344291691</v>
      </c>
      <c r="I7129" s="115">
        <f t="shared" si="334"/>
        <v>1573104</v>
      </c>
      <c r="J7129" s="117">
        <v>2021</v>
      </c>
      <c r="K7129" s="139">
        <f t="shared" si="335"/>
        <v>7353507</v>
      </c>
    </row>
    <row r="7130" spans="2:11">
      <c r="B7130" s="137" t="s">
        <v>9049</v>
      </c>
      <c r="C7130" s="43" t="s">
        <v>1086</v>
      </c>
      <c r="D7130" s="46">
        <v>250</v>
      </c>
      <c r="E7130" s="24">
        <v>9459.1080000000002</v>
      </c>
      <c r="F7130" s="19">
        <f t="shared" si="333"/>
        <v>2364777</v>
      </c>
      <c r="G7130" s="119">
        <v>2437.5</v>
      </c>
      <c r="H7130" s="26">
        <v>188.11405128205129</v>
      </c>
      <c r="I7130" s="115">
        <f t="shared" si="334"/>
        <v>458528</v>
      </c>
      <c r="J7130" s="117">
        <v>2021</v>
      </c>
      <c r="K7130" s="139">
        <f t="shared" si="335"/>
        <v>2823305</v>
      </c>
    </row>
    <row r="7131" spans="2:11">
      <c r="B7131" s="137" t="s">
        <v>9050</v>
      </c>
      <c r="C7131" s="43" t="s">
        <v>1095</v>
      </c>
      <c r="D7131" s="46">
        <v>530</v>
      </c>
      <c r="E7131" s="24">
        <v>7013.0849056603774</v>
      </c>
      <c r="F7131" s="19">
        <f t="shared" si="333"/>
        <v>3716935</v>
      </c>
      <c r="G7131" s="119">
        <v>11448</v>
      </c>
      <c r="H7131" s="26">
        <v>201.65487421383648</v>
      </c>
      <c r="I7131" s="115">
        <f t="shared" si="334"/>
        <v>2308545</v>
      </c>
      <c r="J7131" s="117">
        <v>2021</v>
      </c>
      <c r="K7131" s="139">
        <f t="shared" si="335"/>
        <v>6025480</v>
      </c>
    </row>
    <row r="7132" spans="2:11">
      <c r="B7132" s="137" t="s">
        <v>9051</v>
      </c>
      <c r="C7132" s="43" t="s">
        <v>1095</v>
      </c>
      <c r="D7132" s="46">
        <v>320</v>
      </c>
      <c r="E7132" s="24">
        <v>10446.481250000001</v>
      </c>
      <c r="F7132" s="19">
        <f t="shared" si="333"/>
        <v>3342874</v>
      </c>
      <c r="G7132" s="119">
        <v>6912</v>
      </c>
      <c r="H7132" s="26">
        <v>157.93663194444446</v>
      </c>
      <c r="I7132" s="115">
        <f t="shared" si="334"/>
        <v>1091658</v>
      </c>
      <c r="J7132" s="117">
        <v>2021</v>
      </c>
      <c r="K7132" s="139">
        <f t="shared" si="335"/>
        <v>4434532</v>
      </c>
    </row>
    <row r="7133" spans="2:11">
      <c r="B7133" s="137" t="s">
        <v>9052</v>
      </c>
      <c r="C7133" s="43" t="s">
        <v>3512</v>
      </c>
      <c r="D7133" s="46">
        <v>270</v>
      </c>
      <c r="E7133" s="24">
        <v>16883.711111111112</v>
      </c>
      <c r="F7133" s="19">
        <f t="shared" si="333"/>
        <v>4558602</v>
      </c>
      <c r="G7133" s="119">
        <v>2632.5</v>
      </c>
      <c r="H7133" s="26">
        <v>0</v>
      </c>
      <c r="I7133" s="115">
        <f t="shared" si="334"/>
        <v>0</v>
      </c>
      <c r="J7133" s="117">
        <v>2021</v>
      </c>
      <c r="K7133" s="139">
        <f t="shared" si="335"/>
        <v>4558602</v>
      </c>
    </row>
    <row r="7134" spans="2:11">
      <c r="B7134" s="137" t="s">
        <v>9053</v>
      </c>
      <c r="C7134" s="43" t="s">
        <v>3512</v>
      </c>
      <c r="D7134" s="46">
        <v>60</v>
      </c>
      <c r="E7134" s="24">
        <v>13285.266666666666</v>
      </c>
      <c r="F7134" s="19">
        <f t="shared" si="333"/>
        <v>797116</v>
      </c>
      <c r="G7134" s="119">
        <v>1170</v>
      </c>
      <c r="H7134" s="26">
        <v>0</v>
      </c>
      <c r="I7134" s="115">
        <f t="shared" si="334"/>
        <v>0</v>
      </c>
      <c r="J7134" s="117">
        <v>2021</v>
      </c>
      <c r="K7134" s="139">
        <f t="shared" si="335"/>
        <v>797116</v>
      </c>
    </row>
    <row r="7135" spans="2:11">
      <c r="B7135" s="137" t="s">
        <v>9054</v>
      </c>
      <c r="C7135" s="43" t="s">
        <v>1083</v>
      </c>
      <c r="D7135" s="46">
        <v>210</v>
      </c>
      <c r="E7135" s="24">
        <v>4854.4904761904763</v>
      </c>
      <c r="F7135" s="19">
        <f t="shared" si="333"/>
        <v>1019443</v>
      </c>
      <c r="G7135" s="119">
        <v>4095</v>
      </c>
      <c r="H7135" s="26">
        <v>157.85836385836384</v>
      </c>
      <c r="I7135" s="115">
        <f t="shared" si="334"/>
        <v>646430</v>
      </c>
      <c r="J7135" s="117">
        <v>2021</v>
      </c>
      <c r="K7135" s="139">
        <f t="shared" si="335"/>
        <v>1665873</v>
      </c>
    </row>
    <row r="7136" spans="2:11">
      <c r="B7136" s="137" t="s">
        <v>9055</v>
      </c>
      <c r="C7136" s="43" t="s">
        <v>1102</v>
      </c>
      <c r="D7136" s="46">
        <v>410</v>
      </c>
      <c r="E7136" s="24">
        <v>9134.2902439024383</v>
      </c>
      <c r="F7136" s="19">
        <f t="shared" si="333"/>
        <v>3745058.9999999995</v>
      </c>
      <c r="G7136" s="119">
        <v>4899.5</v>
      </c>
      <c r="H7136" s="26">
        <v>314.80804163690175</v>
      </c>
      <c r="I7136" s="115">
        <f t="shared" si="334"/>
        <v>1542402.0000000002</v>
      </c>
      <c r="J7136" s="117">
        <v>2021</v>
      </c>
      <c r="K7136" s="139">
        <f t="shared" si="335"/>
        <v>5287461</v>
      </c>
    </row>
    <row r="7137" spans="2:11">
      <c r="B7137" s="137" t="s">
        <v>9056</v>
      </c>
      <c r="C7137" s="43" t="s">
        <v>1083</v>
      </c>
      <c r="D7137" s="46">
        <v>110</v>
      </c>
      <c r="E7137" s="24">
        <v>8816.1</v>
      </c>
      <c r="F7137" s="19">
        <f t="shared" si="333"/>
        <v>969771</v>
      </c>
      <c r="G7137" s="119">
        <v>1072.5</v>
      </c>
      <c r="H7137" s="26">
        <v>331.36317016317014</v>
      </c>
      <c r="I7137" s="115">
        <f t="shared" si="334"/>
        <v>355387</v>
      </c>
      <c r="J7137" s="117">
        <v>2021</v>
      </c>
      <c r="K7137" s="139">
        <f t="shared" si="335"/>
        <v>1325158</v>
      </c>
    </row>
    <row r="7138" spans="2:11">
      <c r="B7138" s="137" t="s">
        <v>9057</v>
      </c>
      <c r="C7138" s="43" t="s">
        <v>2781</v>
      </c>
      <c r="D7138" s="46">
        <v>840</v>
      </c>
      <c r="E7138" s="24">
        <v>6881.4321428571429</v>
      </c>
      <c r="F7138" s="19">
        <f t="shared" si="333"/>
        <v>5780403</v>
      </c>
      <c r="G7138" s="119">
        <v>10038</v>
      </c>
      <c r="H7138" s="26">
        <v>156.71488344291691</v>
      </c>
      <c r="I7138" s="115">
        <f t="shared" si="334"/>
        <v>1573104</v>
      </c>
      <c r="J7138" s="117">
        <v>2021</v>
      </c>
      <c r="K7138" s="139">
        <f t="shared" si="335"/>
        <v>7353507</v>
      </c>
    </row>
    <row r="7139" spans="2:11">
      <c r="B7139" s="137" t="s">
        <v>9058</v>
      </c>
      <c r="C7139" s="43" t="s">
        <v>3512</v>
      </c>
      <c r="D7139" s="46">
        <v>630</v>
      </c>
      <c r="E7139" s="24">
        <v>15077.06507936508</v>
      </c>
      <c r="F7139" s="19">
        <f t="shared" si="333"/>
        <v>9498551</v>
      </c>
      <c r="G7139" s="119">
        <v>6142.5</v>
      </c>
      <c r="H7139" s="26">
        <v>0</v>
      </c>
      <c r="I7139" s="115">
        <f t="shared" si="334"/>
        <v>0</v>
      </c>
      <c r="J7139" s="117">
        <v>2021</v>
      </c>
      <c r="K7139" s="139">
        <f t="shared" si="335"/>
        <v>9498551</v>
      </c>
    </row>
    <row r="7140" spans="2:11">
      <c r="B7140" s="137" t="s">
        <v>9059</v>
      </c>
      <c r="C7140" s="43" t="s">
        <v>1102</v>
      </c>
      <c r="D7140" s="46">
        <v>290</v>
      </c>
      <c r="E7140" s="24">
        <v>2347.096551724138</v>
      </c>
      <c r="F7140" s="19">
        <f t="shared" si="333"/>
        <v>680658</v>
      </c>
      <c r="G7140" s="119">
        <v>3465.5</v>
      </c>
      <c r="H7140" s="26">
        <v>260.84893954696292</v>
      </c>
      <c r="I7140" s="115">
        <f t="shared" si="334"/>
        <v>903972</v>
      </c>
      <c r="J7140" s="117">
        <v>2021</v>
      </c>
      <c r="K7140" s="139">
        <f t="shared" si="335"/>
        <v>1584630</v>
      </c>
    </row>
    <row r="7141" spans="2:11">
      <c r="B7141" s="137" t="s">
        <v>9060</v>
      </c>
      <c r="C7141" s="43" t="s">
        <v>1102</v>
      </c>
      <c r="D7141" s="46">
        <v>100</v>
      </c>
      <c r="E7141" s="24">
        <v>1302.33</v>
      </c>
      <c r="F7141" s="19">
        <f t="shared" si="333"/>
        <v>130233</v>
      </c>
      <c r="G7141" s="119">
        <v>1195</v>
      </c>
      <c r="H7141" s="26">
        <v>264.20669456066946</v>
      </c>
      <c r="I7141" s="115">
        <f t="shared" si="334"/>
        <v>315727</v>
      </c>
      <c r="J7141" s="117">
        <v>2021</v>
      </c>
      <c r="K7141" s="139">
        <f t="shared" si="335"/>
        <v>445960</v>
      </c>
    </row>
    <row r="7142" spans="2:11">
      <c r="B7142" s="137" t="s">
        <v>9061</v>
      </c>
      <c r="C7142" s="43" t="s">
        <v>1083</v>
      </c>
      <c r="D7142" s="46">
        <v>210</v>
      </c>
      <c r="E7142" s="24">
        <v>4854.4904761904763</v>
      </c>
      <c r="F7142" s="19">
        <f t="shared" si="333"/>
        <v>1019443</v>
      </c>
      <c r="G7142" s="119">
        <v>4095</v>
      </c>
      <c r="H7142" s="26">
        <v>157.85836385836384</v>
      </c>
      <c r="I7142" s="115">
        <f t="shared" si="334"/>
        <v>646430</v>
      </c>
      <c r="J7142" s="117">
        <v>2021</v>
      </c>
      <c r="K7142" s="139">
        <f t="shared" si="335"/>
        <v>1665873</v>
      </c>
    </row>
    <row r="7143" spans="2:11">
      <c r="B7143" s="137" t="s">
        <v>9062</v>
      </c>
      <c r="C7143" s="43" t="s">
        <v>1092</v>
      </c>
      <c r="D7143" s="46">
        <v>500</v>
      </c>
      <c r="E7143" s="24">
        <v>11485.624</v>
      </c>
      <c r="F7143" s="19">
        <f t="shared" si="333"/>
        <v>5742812</v>
      </c>
      <c r="G7143" s="119">
        <v>4875</v>
      </c>
      <c r="H7143" s="26">
        <v>243.20430769230768</v>
      </c>
      <c r="I7143" s="115">
        <f t="shared" si="334"/>
        <v>1185621</v>
      </c>
      <c r="J7143" s="117">
        <v>2021</v>
      </c>
      <c r="K7143" s="139">
        <f t="shared" si="335"/>
        <v>6928433</v>
      </c>
    </row>
    <row r="7144" spans="2:11">
      <c r="B7144" s="137" t="s">
        <v>9063</v>
      </c>
      <c r="C7144" s="43" t="s">
        <v>1083</v>
      </c>
      <c r="D7144" s="46">
        <v>170</v>
      </c>
      <c r="E7144" s="24">
        <v>4792.8176470588232</v>
      </c>
      <c r="F7144" s="19">
        <f t="shared" si="333"/>
        <v>814779</v>
      </c>
      <c r="G7144" s="119">
        <v>3315</v>
      </c>
      <c r="H7144" s="26">
        <v>184.75444947209652</v>
      </c>
      <c r="I7144" s="115">
        <f t="shared" si="334"/>
        <v>612461</v>
      </c>
      <c r="J7144" s="117">
        <v>2021</v>
      </c>
      <c r="K7144" s="139">
        <f t="shared" si="335"/>
        <v>1427240</v>
      </c>
    </row>
    <row r="7145" spans="2:11">
      <c r="B7145" s="137" t="s">
        <v>9064</v>
      </c>
      <c r="C7145" s="43" t="s">
        <v>1092</v>
      </c>
      <c r="D7145" s="46">
        <v>220</v>
      </c>
      <c r="E7145" s="24">
        <v>17729.81818181818</v>
      </c>
      <c r="F7145" s="19">
        <f t="shared" si="333"/>
        <v>3900559.9999999995</v>
      </c>
      <c r="G7145" s="119">
        <v>2145</v>
      </c>
      <c r="H7145" s="26">
        <v>385.07272727272726</v>
      </c>
      <c r="I7145" s="115">
        <f t="shared" si="334"/>
        <v>825981</v>
      </c>
      <c r="J7145" s="117">
        <v>2021</v>
      </c>
      <c r="K7145" s="139">
        <f t="shared" si="335"/>
        <v>4726541</v>
      </c>
    </row>
    <row r="7146" spans="2:11">
      <c r="B7146" s="137" t="s">
        <v>9065</v>
      </c>
      <c r="C7146" s="43" t="s">
        <v>1092</v>
      </c>
      <c r="D7146" s="46">
        <v>500</v>
      </c>
      <c r="E7146" s="24">
        <v>11485.624</v>
      </c>
      <c r="F7146" s="19">
        <f t="shared" si="333"/>
        <v>5742812</v>
      </c>
      <c r="G7146" s="119">
        <v>4875</v>
      </c>
      <c r="H7146" s="26">
        <v>243.20430769230768</v>
      </c>
      <c r="I7146" s="115">
        <f t="shared" si="334"/>
        <v>1185621</v>
      </c>
      <c r="J7146" s="117">
        <v>2021</v>
      </c>
      <c r="K7146" s="139">
        <f t="shared" si="335"/>
        <v>6928433</v>
      </c>
    </row>
    <row r="7147" spans="2:11">
      <c r="B7147" s="137" t="s">
        <v>9066</v>
      </c>
      <c r="C7147" s="43" t="s">
        <v>1101</v>
      </c>
      <c r="D7147" s="46">
        <v>320</v>
      </c>
      <c r="E7147" s="24">
        <v>3279.2249999999999</v>
      </c>
      <c r="F7147" s="19">
        <f t="shared" si="333"/>
        <v>1049352</v>
      </c>
      <c r="G7147" s="119">
        <v>3120</v>
      </c>
      <c r="H7147" s="26">
        <v>229.99358974358975</v>
      </c>
      <c r="I7147" s="115">
        <f t="shared" si="334"/>
        <v>717580</v>
      </c>
      <c r="J7147" s="117">
        <v>2021</v>
      </c>
      <c r="K7147" s="139">
        <f t="shared" si="335"/>
        <v>1766932</v>
      </c>
    </row>
    <row r="7148" spans="2:11">
      <c r="B7148" s="137" t="s">
        <v>9067</v>
      </c>
      <c r="C7148" s="43" t="s">
        <v>1103</v>
      </c>
      <c r="D7148" s="46">
        <v>890</v>
      </c>
      <c r="E7148" s="24">
        <v>1338.0876404494381</v>
      </c>
      <c r="F7148" s="19">
        <f t="shared" si="333"/>
        <v>1190898</v>
      </c>
      <c r="G7148" s="119">
        <v>10635.5</v>
      </c>
      <c r="H7148" s="26">
        <v>144.457618353627</v>
      </c>
      <c r="I7148" s="115">
        <f t="shared" si="334"/>
        <v>1536379</v>
      </c>
      <c r="J7148" s="117">
        <v>2021</v>
      </c>
      <c r="K7148" s="139">
        <f t="shared" si="335"/>
        <v>2727277</v>
      </c>
    </row>
    <row r="7149" spans="2:11">
      <c r="B7149" s="137" t="s">
        <v>9068</v>
      </c>
      <c r="C7149" s="43" t="s">
        <v>1103</v>
      </c>
      <c r="D7149" s="46">
        <v>800</v>
      </c>
      <c r="E7149" s="24">
        <v>3525.9537500000001</v>
      </c>
      <c r="F7149" s="19">
        <f t="shared" si="333"/>
        <v>2820763</v>
      </c>
      <c r="G7149" s="119">
        <v>9560</v>
      </c>
      <c r="H7149" s="26">
        <v>186.59612970711296</v>
      </c>
      <c r="I7149" s="115">
        <f t="shared" si="334"/>
        <v>1783859</v>
      </c>
      <c r="J7149" s="117">
        <v>2021</v>
      </c>
      <c r="K7149" s="139">
        <f t="shared" si="335"/>
        <v>4604622</v>
      </c>
    </row>
    <row r="7150" spans="2:11">
      <c r="B7150" s="137" t="s">
        <v>9069</v>
      </c>
      <c r="C7150" s="43" t="s">
        <v>1101</v>
      </c>
      <c r="D7150" s="46">
        <v>490</v>
      </c>
      <c r="E7150" s="24">
        <v>7969.2693877551019</v>
      </c>
      <c r="F7150" s="19">
        <f t="shared" si="333"/>
        <v>3904942</v>
      </c>
      <c r="G7150" s="119">
        <v>4777.5</v>
      </c>
      <c r="H7150" s="26">
        <v>284.38241758241759</v>
      </c>
      <c r="I7150" s="115">
        <f t="shared" si="334"/>
        <v>1358637</v>
      </c>
      <c r="J7150" s="117">
        <v>2021</v>
      </c>
      <c r="K7150" s="139">
        <f t="shared" si="335"/>
        <v>5263579</v>
      </c>
    </row>
    <row r="7151" spans="2:11">
      <c r="B7151" s="137" t="s">
        <v>9070</v>
      </c>
      <c r="C7151" s="43" t="s">
        <v>2769</v>
      </c>
      <c r="D7151" s="46">
        <v>1220</v>
      </c>
      <c r="E7151" s="24">
        <v>1337.5557377049181</v>
      </c>
      <c r="F7151" s="19">
        <f t="shared" si="333"/>
        <v>1631818</v>
      </c>
      <c r="G7151" s="119">
        <v>14579</v>
      </c>
      <c r="H7151" s="26">
        <v>136.55483915220523</v>
      </c>
      <c r="I7151" s="115">
        <f t="shared" si="334"/>
        <v>1990833</v>
      </c>
      <c r="J7151" s="117">
        <v>2021</v>
      </c>
      <c r="K7151" s="139">
        <f t="shared" si="335"/>
        <v>3622651</v>
      </c>
    </row>
    <row r="7152" spans="2:11">
      <c r="B7152" s="137" t="s">
        <v>9071</v>
      </c>
      <c r="C7152" s="43" t="s">
        <v>2782</v>
      </c>
      <c r="D7152" s="46">
        <v>1790</v>
      </c>
      <c r="E7152" s="24">
        <v>2140.908379888268</v>
      </c>
      <c r="F7152" s="19">
        <f t="shared" si="333"/>
        <v>3832225.9999999995</v>
      </c>
      <c r="G7152" s="119">
        <v>21390.5</v>
      </c>
      <c r="H7152" s="26">
        <v>187.3006708585587</v>
      </c>
      <c r="I7152" s="115">
        <f t="shared" si="334"/>
        <v>4006455</v>
      </c>
      <c r="J7152" s="117">
        <v>2021</v>
      </c>
      <c r="K7152" s="139">
        <f t="shared" si="335"/>
        <v>7838681</v>
      </c>
    </row>
    <row r="7153" spans="2:11">
      <c r="B7153" s="137" t="s">
        <v>9072</v>
      </c>
      <c r="C7153" s="43" t="s">
        <v>2782</v>
      </c>
      <c r="D7153" s="46">
        <v>1790</v>
      </c>
      <c r="E7153" s="24">
        <v>2140.908379888268</v>
      </c>
      <c r="F7153" s="19">
        <f t="shared" si="333"/>
        <v>3832225.9999999995</v>
      </c>
      <c r="G7153" s="119">
        <v>21390.5</v>
      </c>
      <c r="H7153" s="26">
        <v>187.3006708585587</v>
      </c>
      <c r="I7153" s="115">
        <f t="shared" si="334"/>
        <v>4006455</v>
      </c>
      <c r="J7153" s="117">
        <v>2021</v>
      </c>
      <c r="K7153" s="139">
        <f t="shared" si="335"/>
        <v>7838681</v>
      </c>
    </row>
    <row r="7154" spans="2:11">
      <c r="B7154" s="137" t="s">
        <v>9073</v>
      </c>
      <c r="C7154" s="43" t="s">
        <v>2782</v>
      </c>
      <c r="D7154" s="46">
        <v>390</v>
      </c>
      <c r="E7154" s="24">
        <v>4755.9205128205131</v>
      </c>
      <c r="F7154" s="19">
        <f t="shared" si="333"/>
        <v>1854809</v>
      </c>
      <c r="G7154" s="119">
        <v>4660.5</v>
      </c>
      <c r="H7154" s="26">
        <v>194.81514858920715</v>
      </c>
      <c r="I7154" s="115">
        <f t="shared" si="334"/>
        <v>907936</v>
      </c>
      <c r="J7154" s="117">
        <v>2021</v>
      </c>
      <c r="K7154" s="139">
        <f t="shared" si="335"/>
        <v>2762745</v>
      </c>
    </row>
    <row r="7155" spans="2:11">
      <c r="B7155" s="137" t="s">
        <v>9074</v>
      </c>
      <c r="C7155" s="43" t="s">
        <v>2243</v>
      </c>
      <c r="D7155" s="46">
        <v>520</v>
      </c>
      <c r="E7155" s="24">
        <v>4394.6115384615387</v>
      </c>
      <c r="F7155" s="19">
        <f t="shared" si="333"/>
        <v>2285198</v>
      </c>
      <c r="G7155" s="119">
        <v>5070</v>
      </c>
      <c r="H7155" s="26">
        <v>223.25759368836293</v>
      </c>
      <c r="I7155" s="115">
        <f t="shared" si="334"/>
        <v>1131916</v>
      </c>
      <c r="J7155" s="117">
        <v>2021</v>
      </c>
      <c r="K7155" s="139">
        <f t="shared" si="335"/>
        <v>3417114</v>
      </c>
    </row>
    <row r="7156" spans="2:11">
      <c r="B7156" s="137" t="s">
        <v>9075</v>
      </c>
      <c r="C7156" s="43" t="s">
        <v>2782</v>
      </c>
      <c r="D7156" s="46">
        <v>390</v>
      </c>
      <c r="E7156" s="24">
        <v>4755.9205128205131</v>
      </c>
      <c r="F7156" s="19">
        <f t="shared" si="333"/>
        <v>1854809</v>
      </c>
      <c r="G7156" s="119">
        <v>4660.5</v>
      </c>
      <c r="H7156" s="26">
        <v>194.81514858920715</v>
      </c>
      <c r="I7156" s="115">
        <f t="shared" si="334"/>
        <v>907936</v>
      </c>
      <c r="J7156" s="117">
        <v>2021</v>
      </c>
      <c r="K7156" s="139">
        <f t="shared" si="335"/>
        <v>2762745</v>
      </c>
    </row>
    <row r="7157" spans="2:11">
      <c r="B7157" s="137" t="s">
        <v>9076</v>
      </c>
      <c r="C7157" s="43" t="s">
        <v>2782</v>
      </c>
      <c r="D7157" s="46">
        <v>60</v>
      </c>
      <c r="E7157" s="24">
        <v>6795.4333333333334</v>
      </c>
      <c r="F7157" s="19">
        <f t="shared" si="333"/>
        <v>407726</v>
      </c>
      <c r="G7157" s="119">
        <v>717</v>
      </c>
      <c r="H7157" s="26">
        <v>275.59832635983264</v>
      </c>
      <c r="I7157" s="115">
        <f t="shared" si="334"/>
        <v>197604</v>
      </c>
      <c r="J7157" s="117">
        <v>2021</v>
      </c>
      <c r="K7157" s="139">
        <f t="shared" si="335"/>
        <v>605330</v>
      </c>
    </row>
    <row r="7158" spans="2:11">
      <c r="B7158" s="137" t="s">
        <v>4439</v>
      </c>
      <c r="C7158" s="43" t="s">
        <v>3512</v>
      </c>
      <c r="D7158" s="46">
        <v>170</v>
      </c>
      <c r="E7158" s="24">
        <v>14715.164705882353</v>
      </c>
      <c r="F7158" s="19">
        <f t="shared" si="333"/>
        <v>2501578</v>
      </c>
      <c r="G7158" s="119">
        <v>5508</v>
      </c>
      <c r="H7158" s="26">
        <v>662.75998547567178</v>
      </c>
      <c r="I7158" s="115">
        <f t="shared" si="334"/>
        <v>3650482</v>
      </c>
      <c r="J7158" s="117">
        <v>2021</v>
      </c>
      <c r="K7158" s="139">
        <f t="shared" si="335"/>
        <v>6152060</v>
      </c>
    </row>
    <row r="7159" spans="2:11">
      <c r="B7159" s="137" t="s">
        <v>4250</v>
      </c>
      <c r="C7159" s="43" t="s">
        <v>3512</v>
      </c>
      <c r="D7159" s="46">
        <v>190</v>
      </c>
      <c r="E7159" s="24">
        <v>12776.105263157895</v>
      </c>
      <c r="F7159" s="19">
        <f t="shared" si="333"/>
        <v>2427460</v>
      </c>
      <c r="G7159" s="119">
        <v>3705</v>
      </c>
      <c r="H7159" s="26">
        <v>602.27692307692303</v>
      </c>
      <c r="I7159" s="115">
        <f t="shared" si="334"/>
        <v>2231436</v>
      </c>
      <c r="J7159" s="117">
        <v>2021</v>
      </c>
      <c r="K7159" s="139">
        <f t="shared" si="335"/>
        <v>4658896</v>
      </c>
    </row>
    <row r="7160" spans="2:11">
      <c r="B7160" s="137" t="s">
        <v>4251</v>
      </c>
      <c r="C7160" s="43" t="s">
        <v>3512</v>
      </c>
      <c r="D7160" s="46">
        <v>160</v>
      </c>
      <c r="E7160" s="24">
        <v>14715.168750000001</v>
      </c>
      <c r="F7160" s="19">
        <f t="shared" si="333"/>
        <v>2354427</v>
      </c>
      <c r="G7160" s="119">
        <v>5184</v>
      </c>
      <c r="H7160" s="26">
        <v>662.75983796296293</v>
      </c>
      <c r="I7160" s="115">
        <f t="shared" si="334"/>
        <v>3435747</v>
      </c>
      <c r="J7160" s="117">
        <v>2021</v>
      </c>
      <c r="K7160" s="139">
        <f t="shared" si="335"/>
        <v>5790174</v>
      </c>
    </row>
    <row r="7161" spans="2:11">
      <c r="B7161" s="137" t="s">
        <v>4252</v>
      </c>
      <c r="C7161" s="43" t="s">
        <v>3512</v>
      </c>
      <c r="D7161" s="46">
        <v>130</v>
      </c>
      <c r="E7161" s="24">
        <v>14532.138461538461</v>
      </c>
      <c r="F7161" s="19">
        <f t="shared" si="333"/>
        <v>1889178</v>
      </c>
      <c r="G7161" s="119">
        <v>2535</v>
      </c>
      <c r="H7161" s="26">
        <v>602.27692307692303</v>
      </c>
      <c r="I7161" s="115">
        <f t="shared" si="334"/>
        <v>1526771.9999999998</v>
      </c>
      <c r="J7161" s="117">
        <v>2021</v>
      </c>
      <c r="K7161" s="139">
        <f t="shared" si="335"/>
        <v>3415950</v>
      </c>
    </row>
    <row r="7162" spans="2:11">
      <c r="B7162" s="137" t="s">
        <v>4253</v>
      </c>
      <c r="C7162" s="43" t="s">
        <v>3512</v>
      </c>
      <c r="D7162" s="46">
        <v>130</v>
      </c>
      <c r="E7162" s="24">
        <v>13044.353846153846</v>
      </c>
      <c r="F7162" s="19">
        <f t="shared" si="333"/>
        <v>1695766</v>
      </c>
      <c r="G7162" s="119">
        <v>2353</v>
      </c>
      <c r="H7162" s="26">
        <v>831.59243518912024</v>
      </c>
      <c r="I7162" s="115">
        <f t="shared" si="334"/>
        <v>1956737</v>
      </c>
      <c r="J7162" s="117">
        <v>2021</v>
      </c>
      <c r="K7162" s="139">
        <f t="shared" si="335"/>
        <v>3652503</v>
      </c>
    </row>
    <row r="7163" spans="2:11">
      <c r="B7163" s="137" t="s">
        <v>4254</v>
      </c>
      <c r="C7163" s="43" t="s">
        <v>3512</v>
      </c>
      <c r="D7163" s="46">
        <v>160</v>
      </c>
      <c r="E7163" s="24">
        <v>9810.1124999999993</v>
      </c>
      <c r="F7163" s="19">
        <f t="shared" si="333"/>
        <v>1569618</v>
      </c>
      <c r="G7163" s="119">
        <v>3456</v>
      </c>
      <c r="H7163" s="26">
        <v>662.75983796296293</v>
      </c>
      <c r="I7163" s="115">
        <f t="shared" si="334"/>
        <v>2290498</v>
      </c>
      <c r="J7163" s="117">
        <v>2021</v>
      </c>
      <c r="K7163" s="139">
        <f t="shared" si="335"/>
        <v>3860116</v>
      </c>
    </row>
    <row r="7164" spans="2:11">
      <c r="B7164" s="137" t="s">
        <v>4255</v>
      </c>
      <c r="C7164" s="43" t="s">
        <v>3512</v>
      </c>
      <c r="D7164" s="46">
        <v>140</v>
      </c>
      <c r="E7164" s="24">
        <v>9810.1071428571431</v>
      </c>
      <c r="F7164" s="19">
        <f t="shared" si="333"/>
        <v>1373415</v>
      </c>
      <c r="G7164" s="119">
        <v>3024</v>
      </c>
      <c r="H7164" s="26">
        <v>662.7599206349206</v>
      </c>
      <c r="I7164" s="115">
        <f t="shared" si="334"/>
        <v>2004186</v>
      </c>
      <c r="J7164" s="117">
        <v>2021</v>
      </c>
      <c r="K7164" s="139">
        <f t="shared" si="335"/>
        <v>3377601</v>
      </c>
    </row>
    <row r="7165" spans="2:11">
      <c r="B7165" s="137" t="s">
        <v>4256</v>
      </c>
      <c r="C7165" s="43" t="s">
        <v>3512</v>
      </c>
      <c r="D7165" s="46">
        <v>130</v>
      </c>
      <c r="E7165" s="24">
        <v>9810.1076923076926</v>
      </c>
      <c r="F7165" s="19">
        <f t="shared" si="333"/>
        <v>1275314</v>
      </c>
      <c r="G7165" s="119">
        <v>2808</v>
      </c>
      <c r="H7165" s="26">
        <v>662.75997150997148</v>
      </c>
      <c r="I7165" s="115">
        <f t="shared" si="334"/>
        <v>1861030</v>
      </c>
      <c r="J7165" s="117">
        <v>2021</v>
      </c>
      <c r="K7165" s="139">
        <f t="shared" si="335"/>
        <v>3136344</v>
      </c>
    </row>
    <row r="7166" spans="2:11">
      <c r="B7166" s="137" t="s">
        <v>9077</v>
      </c>
      <c r="C7166" s="43" t="s">
        <v>1201</v>
      </c>
      <c r="D7166" s="46">
        <v>660</v>
      </c>
      <c r="E7166" s="24">
        <v>4879.4651515151518</v>
      </c>
      <c r="F7166" s="19">
        <f t="shared" si="333"/>
        <v>3220447</v>
      </c>
      <c r="G7166" s="119">
        <v>6435</v>
      </c>
      <c r="H7166" s="26">
        <v>227.84864024864024</v>
      </c>
      <c r="I7166" s="115">
        <f t="shared" si="334"/>
        <v>1466206</v>
      </c>
      <c r="J7166" s="117">
        <v>2021</v>
      </c>
      <c r="K7166" s="139">
        <f t="shared" si="335"/>
        <v>4686653</v>
      </c>
    </row>
    <row r="7167" spans="2:11">
      <c r="B7167" s="137" t="s">
        <v>4257</v>
      </c>
      <c r="C7167" s="43" t="s">
        <v>3512</v>
      </c>
      <c r="D7167" s="46">
        <v>250</v>
      </c>
      <c r="E7167" s="24">
        <v>13044.356</v>
      </c>
      <c r="F7167" s="19">
        <f t="shared" si="333"/>
        <v>3261089</v>
      </c>
      <c r="G7167" s="119">
        <v>4525</v>
      </c>
      <c r="H7167" s="26">
        <v>831.59226519337017</v>
      </c>
      <c r="I7167" s="115">
        <f t="shared" si="334"/>
        <v>3762955</v>
      </c>
      <c r="J7167" s="117">
        <v>2021</v>
      </c>
      <c r="K7167" s="139">
        <f t="shared" si="335"/>
        <v>7024044</v>
      </c>
    </row>
    <row r="7168" spans="2:11">
      <c r="B7168" s="137" t="s">
        <v>9078</v>
      </c>
      <c r="C7168" s="43" t="s">
        <v>1203</v>
      </c>
      <c r="D7168" s="46">
        <v>470</v>
      </c>
      <c r="E7168" s="24">
        <v>5283.9702127659575</v>
      </c>
      <c r="F7168" s="19">
        <f t="shared" si="333"/>
        <v>2483466</v>
      </c>
      <c r="G7168" s="119">
        <v>4582.5</v>
      </c>
      <c r="H7168" s="26">
        <v>249.25608292416803</v>
      </c>
      <c r="I7168" s="115">
        <f t="shared" si="334"/>
        <v>1142216</v>
      </c>
      <c r="J7168" s="117">
        <v>2021</v>
      </c>
      <c r="K7168" s="139">
        <f t="shared" si="335"/>
        <v>3625682</v>
      </c>
    </row>
    <row r="7169" spans="2:11">
      <c r="B7169" s="137" t="s">
        <v>9079</v>
      </c>
      <c r="C7169" s="43" t="s">
        <v>1204</v>
      </c>
      <c r="D7169" s="46">
        <v>430</v>
      </c>
      <c r="E7169" s="24">
        <v>12833.86511627907</v>
      </c>
      <c r="F7169" s="19">
        <f t="shared" si="333"/>
        <v>5518562</v>
      </c>
      <c r="G7169" s="119">
        <v>4192.5</v>
      </c>
      <c r="H7169" s="26">
        <v>417.88789505068576</v>
      </c>
      <c r="I7169" s="115">
        <f t="shared" si="334"/>
        <v>1751995</v>
      </c>
      <c r="J7169" s="117">
        <v>2021</v>
      </c>
      <c r="K7169" s="139">
        <f t="shared" si="335"/>
        <v>7270557</v>
      </c>
    </row>
    <row r="7170" spans="2:11">
      <c r="B7170" s="137" t="s">
        <v>4258</v>
      </c>
      <c r="C7170" s="43" t="s">
        <v>3512</v>
      </c>
      <c r="D7170" s="46">
        <v>1120</v>
      </c>
      <c r="E7170" s="24">
        <v>8409.6919642857138</v>
      </c>
      <c r="F7170" s="19">
        <f t="shared" si="333"/>
        <v>9418855</v>
      </c>
      <c r="G7170" s="119">
        <v>10920</v>
      </c>
      <c r="H7170" s="26">
        <v>770.54304029304035</v>
      </c>
      <c r="I7170" s="115">
        <f t="shared" si="334"/>
        <v>8414330</v>
      </c>
      <c r="J7170" s="117">
        <v>2021</v>
      </c>
      <c r="K7170" s="139">
        <f t="shared" si="335"/>
        <v>17833185</v>
      </c>
    </row>
    <row r="7171" spans="2:11">
      <c r="B7171" s="137" t="s">
        <v>9080</v>
      </c>
      <c r="C7171" s="43" t="s">
        <v>1204</v>
      </c>
      <c r="D7171" s="46">
        <v>420</v>
      </c>
      <c r="E7171" s="24">
        <v>5807.8690476190477</v>
      </c>
      <c r="F7171" s="19">
        <f t="shared" si="333"/>
        <v>2439305</v>
      </c>
      <c r="G7171" s="119">
        <v>4095</v>
      </c>
      <c r="H7171" s="26">
        <v>300.63638583638584</v>
      </c>
      <c r="I7171" s="115">
        <f t="shared" si="334"/>
        <v>1231106</v>
      </c>
      <c r="J7171" s="117">
        <v>2021</v>
      </c>
      <c r="K7171" s="139">
        <f t="shared" si="335"/>
        <v>3670411</v>
      </c>
    </row>
    <row r="7172" spans="2:11">
      <c r="B7172" s="137" t="s">
        <v>4259</v>
      </c>
      <c r="C7172" s="43" t="s">
        <v>3512</v>
      </c>
      <c r="D7172" s="46">
        <v>830</v>
      </c>
      <c r="E7172" s="24">
        <v>8068.2626506024098</v>
      </c>
      <c r="F7172" s="19">
        <f t="shared" si="333"/>
        <v>6696658</v>
      </c>
      <c r="G7172" s="119">
        <v>8093</v>
      </c>
      <c r="H7172" s="26">
        <v>770.49536636599532</v>
      </c>
      <c r="I7172" s="115">
        <f t="shared" si="334"/>
        <v>6235619</v>
      </c>
      <c r="J7172" s="117">
        <v>2021</v>
      </c>
      <c r="K7172" s="139">
        <f t="shared" si="335"/>
        <v>12932277</v>
      </c>
    </row>
    <row r="7173" spans="2:11">
      <c r="B7173" s="137" t="s">
        <v>4260</v>
      </c>
      <c r="C7173" s="43" t="s">
        <v>3512</v>
      </c>
      <c r="D7173" s="46">
        <v>420</v>
      </c>
      <c r="E7173" s="24">
        <v>8068.2619047619046</v>
      </c>
      <c r="F7173" s="19">
        <f t="shared" si="333"/>
        <v>3388670</v>
      </c>
      <c r="G7173" s="119">
        <v>4095</v>
      </c>
      <c r="H7173" s="26">
        <v>770.5431013431014</v>
      </c>
      <c r="I7173" s="115">
        <f t="shared" si="334"/>
        <v>3155374</v>
      </c>
      <c r="J7173" s="117">
        <v>2021</v>
      </c>
      <c r="K7173" s="139">
        <f t="shared" si="335"/>
        <v>6544044</v>
      </c>
    </row>
    <row r="7174" spans="2:11">
      <c r="B7174" s="137" t="s">
        <v>9081</v>
      </c>
      <c r="C7174" s="43" t="s">
        <v>1209</v>
      </c>
      <c r="D7174" s="46">
        <v>310</v>
      </c>
      <c r="E7174" s="24">
        <v>607.2161290322581</v>
      </c>
      <c r="F7174" s="19">
        <f t="shared" si="333"/>
        <v>188237</v>
      </c>
      <c r="G7174" s="119">
        <v>3022.5</v>
      </c>
      <c r="H7174" s="26">
        <v>218.656741108354</v>
      </c>
      <c r="I7174" s="115">
        <f t="shared" si="334"/>
        <v>660890</v>
      </c>
      <c r="J7174" s="117">
        <v>2021</v>
      </c>
      <c r="K7174" s="139">
        <f t="shared" si="335"/>
        <v>849127</v>
      </c>
    </row>
    <row r="7175" spans="2:11">
      <c r="B7175" s="137" t="s">
        <v>9082</v>
      </c>
      <c r="C7175" s="43" t="s">
        <v>1209</v>
      </c>
      <c r="D7175" s="46">
        <v>570</v>
      </c>
      <c r="E7175" s="24">
        <v>912.52807017543864</v>
      </c>
      <c r="F7175" s="19">
        <f t="shared" si="333"/>
        <v>520141</v>
      </c>
      <c r="G7175" s="119">
        <v>5557.5</v>
      </c>
      <c r="H7175" s="26">
        <v>181.08951866846604</v>
      </c>
      <c r="I7175" s="115">
        <f t="shared" si="334"/>
        <v>1006405</v>
      </c>
      <c r="J7175" s="117">
        <v>2021</v>
      </c>
      <c r="K7175" s="139">
        <f t="shared" si="335"/>
        <v>1526546</v>
      </c>
    </row>
    <row r="7176" spans="2:11">
      <c r="B7176" s="137" t="s">
        <v>9083</v>
      </c>
      <c r="C7176" s="43" t="s">
        <v>2241</v>
      </c>
      <c r="D7176" s="46">
        <v>1210</v>
      </c>
      <c r="E7176" s="24">
        <v>623.14545454545453</v>
      </c>
      <c r="F7176" s="19">
        <f t="shared" si="333"/>
        <v>754006</v>
      </c>
      <c r="G7176" s="119">
        <v>11797.5</v>
      </c>
      <c r="H7176" s="26">
        <v>188.27251536342445</v>
      </c>
      <c r="I7176" s="115">
        <f t="shared" si="334"/>
        <v>2221145</v>
      </c>
      <c r="J7176" s="117">
        <v>2021</v>
      </c>
      <c r="K7176" s="139">
        <f t="shared" si="335"/>
        <v>2975151</v>
      </c>
    </row>
    <row r="7177" spans="2:11">
      <c r="B7177" s="137" t="s">
        <v>9084</v>
      </c>
      <c r="C7177" s="43" t="s">
        <v>1209</v>
      </c>
      <c r="D7177" s="46">
        <v>310</v>
      </c>
      <c r="E7177" s="24">
        <v>607.2161290322581</v>
      </c>
      <c r="F7177" s="19">
        <f t="shared" si="333"/>
        <v>188237</v>
      </c>
      <c r="G7177" s="119">
        <v>3022.5</v>
      </c>
      <c r="H7177" s="26">
        <v>218.656741108354</v>
      </c>
      <c r="I7177" s="115">
        <f t="shared" si="334"/>
        <v>660890</v>
      </c>
      <c r="J7177" s="117">
        <v>2021</v>
      </c>
      <c r="K7177" s="139">
        <f t="shared" si="335"/>
        <v>849127</v>
      </c>
    </row>
    <row r="7178" spans="2:11">
      <c r="B7178" s="137" t="s">
        <v>9085</v>
      </c>
      <c r="C7178" s="43" t="s">
        <v>2783</v>
      </c>
      <c r="D7178" s="46">
        <v>440</v>
      </c>
      <c r="E7178" s="24">
        <v>5394.0318181818184</v>
      </c>
      <c r="F7178" s="19">
        <f t="shared" si="333"/>
        <v>2373374</v>
      </c>
      <c r="G7178" s="119">
        <v>4290</v>
      </c>
      <c r="H7178" s="26">
        <v>230.46410256410257</v>
      </c>
      <c r="I7178" s="115">
        <f t="shared" si="334"/>
        <v>988691</v>
      </c>
      <c r="J7178" s="117">
        <v>2021</v>
      </c>
      <c r="K7178" s="139">
        <f t="shared" si="335"/>
        <v>3362065</v>
      </c>
    </row>
    <row r="7179" spans="2:11">
      <c r="B7179" s="137" t="s">
        <v>9086</v>
      </c>
      <c r="C7179" s="43" t="s">
        <v>3512</v>
      </c>
      <c r="D7179" s="46">
        <v>150</v>
      </c>
      <c r="E7179" s="24">
        <v>18752.526666666668</v>
      </c>
      <c r="F7179" s="19">
        <f t="shared" si="333"/>
        <v>2812879.0000000005</v>
      </c>
      <c r="G7179" s="119">
        <v>1462.5</v>
      </c>
      <c r="H7179" s="26">
        <v>0</v>
      </c>
      <c r="I7179" s="115">
        <f t="shared" si="334"/>
        <v>0</v>
      </c>
      <c r="J7179" s="117">
        <v>2021</v>
      </c>
      <c r="K7179" s="139">
        <f t="shared" si="335"/>
        <v>2812879</v>
      </c>
    </row>
    <row r="7180" spans="2:11">
      <c r="B7180" s="137" t="s">
        <v>9087</v>
      </c>
      <c r="C7180" s="43" t="s">
        <v>2240</v>
      </c>
      <c r="D7180" s="46">
        <v>550</v>
      </c>
      <c r="E7180" s="24">
        <v>2672.6654545454544</v>
      </c>
      <c r="F7180" s="19">
        <f t="shared" ref="F7180:F7243" si="336">IFERROR(D7180*E7180,0)</f>
        <v>1469966</v>
      </c>
      <c r="G7180" s="119">
        <v>5362.5</v>
      </c>
      <c r="H7180" s="26">
        <v>166.03412587412586</v>
      </c>
      <c r="I7180" s="115">
        <f t="shared" ref="I7180:I7243" si="337">IFERROR(G7180*H7180,"")</f>
        <v>890357.99999999988</v>
      </c>
      <c r="J7180" s="117">
        <v>2021</v>
      </c>
      <c r="K7180" s="139">
        <f t="shared" ref="K7180:K7243" si="338">IFERROR(ROUND((F7180+I7180),0),0)</f>
        <v>2360324</v>
      </c>
    </row>
    <row r="7181" spans="2:11">
      <c r="B7181" s="137" t="s">
        <v>9088</v>
      </c>
      <c r="C7181" s="43" t="s">
        <v>3512</v>
      </c>
      <c r="D7181" s="46">
        <v>280</v>
      </c>
      <c r="E7181" s="24">
        <v>15677.732142857143</v>
      </c>
      <c r="F7181" s="19">
        <f t="shared" si="336"/>
        <v>4389765</v>
      </c>
      <c r="G7181" s="119">
        <v>2730</v>
      </c>
      <c r="H7181" s="26">
        <v>0</v>
      </c>
      <c r="I7181" s="115">
        <f t="shared" si="337"/>
        <v>0</v>
      </c>
      <c r="J7181" s="117">
        <v>2021</v>
      </c>
      <c r="K7181" s="139">
        <f t="shared" si="338"/>
        <v>4389765</v>
      </c>
    </row>
    <row r="7182" spans="2:11">
      <c r="B7182" s="137" t="s">
        <v>9089</v>
      </c>
      <c r="C7182" s="43" t="s">
        <v>2240</v>
      </c>
      <c r="D7182" s="46">
        <v>490</v>
      </c>
      <c r="E7182" s="24">
        <v>4522.4102040816324</v>
      </c>
      <c r="F7182" s="19">
        <f t="shared" si="336"/>
        <v>2215981</v>
      </c>
      <c r="G7182" s="119">
        <v>4777.5</v>
      </c>
      <c r="H7182" s="26">
        <v>213.10413396127683</v>
      </c>
      <c r="I7182" s="115">
        <f t="shared" si="337"/>
        <v>1018105</v>
      </c>
      <c r="J7182" s="117">
        <v>2021</v>
      </c>
      <c r="K7182" s="139">
        <f t="shared" si="338"/>
        <v>3234086</v>
      </c>
    </row>
    <row r="7183" spans="2:11">
      <c r="B7183" s="137" t="s">
        <v>9090</v>
      </c>
      <c r="C7183" s="43" t="s">
        <v>2240</v>
      </c>
      <c r="D7183" s="46">
        <v>550</v>
      </c>
      <c r="E7183" s="24">
        <v>2672.6654545454544</v>
      </c>
      <c r="F7183" s="19">
        <f t="shared" si="336"/>
        <v>1469966</v>
      </c>
      <c r="G7183" s="119">
        <v>5362.5</v>
      </c>
      <c r="H7183" s="26">
        <v>166.03412587412586</v>
      </c>
      <c r="I7183" s="115">
        <f t="shared" si="337"/>
        <v>890357.99999999988</v>
      </c>
      <c r="J7183" s="117">
        <v>2021</v>
      </c>
      <c r="K7183" s="139">
        <f t="shared" si="338"/>
        <v>2360324</v>
      </c>
    </row>
    <row r="7184" spans="2:11">
      <c r="B7184" s="137" t="s">
        <v>9091</v>
      </c>
      <c r="C7184" s="43" t="s">
        <v>1120</v>
      </c>
      <c r="D7184" s="46">
        <v>680</v>
      </c>
      <c r="E7184" s="24">
        <v>3496.4088235294116</v>
      </c>
      <c r="F7184" s="19">
        <f t="shared" si="336"/>
        <v>2377558</v>
      </c>
      <c r="G7184" s="119">
        <v>6630</v>
      </c>
      <c r="H7184" s="26">
        <v>297.7366515837104</v>
      </c>
      <c r="I7184" s="115">
        <f t="shared" si="337"/>
        <v>1973994</v>
      </c>
      <c r="J7184" s="117">
        <v>2021</v>
      </c>
      <c r="K7184" s="139">
        <f t="shared" si="338"/>
        <v>4351552</v>
      </c>
    </row>
    <row r="7185" spans="2:11">
      <c r="B7185" s="137" t="s">
        <v>9092</v>
      </c>
      <c r="C7185" s="43" t="s">
        <v>1209</v>
      </c>
      <c r="D7185" s="46">
        <v>670</v>
      </c>
      <c r="E7185" s="24">
        <v>549.6343283582089</v>
      </c>
      <c r="F7185" s="19">
        <f t="shared" si="336"/>
        <v>368254.99999999994</v>
      </c>
      <c r="G7185" s="119">
        <v>6532.5</v>
      </c>
      <c r="H7185" s="26">
        <v>240.24492920015308</v>
      </c>
      <c r="I7185" s="115">
        <f t="shared" si="337"/>
        <v>1569400</v>
      </c>
      <c r="J7185" s="117">
        <v>2021</v>
      </c>
      <c r="K7185" s="139">
        <f t="shared" si="338"/>
        <v>1937655</v>
      </c>
    </row>
    <row r="7186" spans="2:11">
      <c r="B7186" s="137" t="s">
        <v>9093</v>
      </c>
      <c r="C7186" s="43" t="s">
        <v>1120</v>
      </c>
      <c r="D7186" s="46">
        <v>190</v>
      </c>
      <c r="E7186" s="24">
        <v>2923.1</v>
      </c>
      <c r="F7186" s="19">
        <f t="shared" si="336"/>
        <v>555389</v>
      </c>
      <c r="G7186" s="119">
        <v>1852.5</v>
      </c>
      <c r="H7186" s="26">
        <v>293.13900134952769</v>
      </c>
      <c r="I7186" s="115">
        <f t="shared" si="337"/>
        <v>543040</v>
      </c>
      <c r="J7186" s="117">
        <v>2021</v>
      </c>
      <c r="K7186" s="139">
        <f t="shared" si="338"/>
        <v>1098429</v>
      </c>
    </row>
    <row r="7187" spans="2:11">
      <c r="B7187" s="137" t="s">
        <v>9094</v>
      </c>
      <c r="C7187" s="43" t="s">
        <v>2420</v>
      </c>
      <c r="D7187" s="46">
        <v>420</v>
      </c>
      <c r="E7187" s="24">
        <v>5759.8071428571429</v>
      </c>
      <c r="F7187" s="19">
        <f t="shared" si="336"/>
        <v>2419119</v>
      </c>
      <c r="G7187" s="119">
        <v>4095</v>
      </c>
      <c r="H7187" s="26">
        <v>286.28962148962148</v>
      </c>
      <c r="I7187" s="115">
        <f t="shared" si="337"/>
        <v>1172356</v>
      </c>
      <c r="J7187" s="117">
        <v>2021</v>
      </c>
      <c r="K7187" s="139">
        <f t="shared" si="338"/>
        <v>3591475</v>
      </c>
    </row>
    <row r="7188" spans="2:11">
      <c r="B7188" s="137" t="s">
        <v>9095</v>
      </c>
      <c r="C7188" s="43" t="s">
        <v>2420</v>
      </c>
      <c r="D7188" s="46">
        <v>90</v>
      </c>
      <c r="E7188" s="24">
        <v>9379.0444444444438</v>
      </c>
      <c r="F7188" s="19">
        <f t="shared" si="336"/>
        <v>844114</v>
      </c>
      <c r="G7188" s="119">
        <v>877.5</v>
      </c>
      <c r="H7188" s="26">
        <v>402.21880341880342</v>
      </c>
      <c r="I7188" s="115">
        <f t="shared" si="337"/>
        <v>352947</v>
      </c>
      <c r="J7188" s="117">
        <v>2021</v>
      </c>
      <c r="K7188" s="139">
        <f t="shared" si="338"/>
        <v>1197061</v>
      </c>
    </row>
    <row r="7189" spans="2:11">
      <c r="B7189" s="137" t="s">
        <v>4261</v>
      </c>
      <c r="C7189" s="43" t="s">
        <v>3512</v>
      </c>
      <c r="D7189" s="46">
        <v>360</v>
      </c>
      <c r="E7189" s="24">
        <v>8068.2638888888887</v>
      </c>
      <c r="F7189" s="19">
        <f t="shared" si="336"/>
        <v>2904575</v>
      </c>
      <c r="G7189" s="119">
        <v>3510</v>
      </c>
      <c r="H7189" s="26">
        <v>770.54301994302</v>
      </c>
      <c r="I7189" s="115">
        <f t="shared" si="337"/>
        <v>2704606</v>
      </c>
      <c r="J7189" s="117">
        <v>2021</v>
      </c>
      <c r="K7189" s="139">
        <f t="shared" si="338"/>
        <v>5609181</v>
      </c>
    </row>
    <row r="7190" spans="2:11">
      <c r="B7190" s="137" t="s">
        <v>9096</v>
      </c>
      <c r="C7190" s="43" t="s">
        <v>1109</v>
      </c>
      <c r="D7190" s="46">
        <v>80</v>
      </c>
      <c r="E7190" s="24">
        <v>13590.3125</v>
      </c>
      <c r="F7190" s="19">
        <f t="shared" si="336"/>
        <v>1087225</v>
      </c>
      <c r="G7190" s="119">
        <v>780</v>
      </c>
      <c r="H7190" s="26">
        <v>615.63461538461536</v>
      </c>
      <c r="I7190" s="115">
        <f t="shared" si="337"/>
        <v>480195</v>
      </c>
      <c r="J7190" s="117">
        <v>2021</v>
      </c>
      <c r="K7190" s="139">
        <f t="shared" si="338"/>
        <v>1567420</v>
      </c>
    </row>
    <row r="7191" spans="2:11">
      <c r="B7191" s="137" t="s">
        <v>9097</v>
      </c>
      <c r="C7191" s="43" t="s">
        <v>2420</v>
      </c>
      <c r="D7191" s="46">
        <v>220</v>
      </c>
      <c r="E7191" s="24">
        <v>10002.077272727272</v>
      </c>
      <c r="F7191" s="19">
        <f t="shared" si="336"/>
        <v>2200457</v>
      </c>
      <c r="G7191" s="119">
        <v>2145</v>
      </c>
      <c r="H7191" s="26">
        <v>213.44195804195803</v>
      </c>
      <c r="I7191" s="115">
        <f t="shared" si="337"/>
        <v>457833</v>
      </c>
      <c r="J7191" s="117">
        <v>2021</v>
      </c>
      <c r="K7191" s="139">
        <f t="shared" si="338"/>
        <v>2658290</v>
      </c>
    </row>
    <row r="7192" spans="2:11">
      <c r="B7192" s="137" t="s">
        <v>9098</v>
      </c>
      <c r="C7192" s="43" t="s">
        <v>1109</v>
      </c>
      <c r="D7192" s="46">
        <v>80</v>
      </c>
      <c r="E7192" s="24">
        <v>7257.2</v>
      </c>
      <c r="F7192" s="19">
        <f t="shared" si="336"/>
        <v>580576</v>
      </c>
      <c r="G7192" s="119">
        <v>780</v>
      </c>
      <c r="H7192" s="26">
        <v>359.9871794871795</v>
      </c>
      <c r="I7192" s="115">
        <f t="shared" si="337"/>
        <v>280790</v>
      </c>
      <c r="J7192" s="117">
        <v>2021</v>
      </c>
      <c r="K7192" s="139">
        <f t="shared" si="338"/>
        <v>861366</v>
      </c>
    </row>
    <row r="7193" spans="2:11">
      <c r="B7193" s="137" t="s">
        <v>9099</v>
      </c>
      <c r="C7193" s="43" t="s">
        <v>1109</v>
      </c>
      <c r="D7193" s="46">
        <v>230</v>
      </c>
      <c r="E7193" s="24">
        <v>6774.826086956522</v>
      </c>
      <c r="F7193" s="19">
        <f t="shared" si="336"/>
        <v>1558210</v>
      </c>
      <c r="G7193" s="119">
        <v>2242.5</v>
      </c>
      <c r="H7193" s="26">
        <v>219.57101449275362</v>
      </c>
      <c r="I7193" s="115">
        <f t="shared" si="337"/>
        <v>492388</v>
      </c>
      <c r="J7193" s="117">
        <v>2021</v>
      </c>
      <c r="K7193" s="139">
        <f t="shared" si="338"/>
        <v>2050598</v>
      </c>
    </row>
    <row r="7194" spans="2:11">
      <c r="B7194" s="137" t="s">
        <v>9100</v>
      </c>
      <c r="C7194" s="43" t="s">
        <v>3512</v>
      </c>
      <c r="D7194" s="46">
        <v>100</v>
      </c>
      <c r="E7194" s="24">
        <v>16883.71</v>
      </c>
      <c r="F7194" s="19">
        <f t="shared" si="336"/>
        <v>1688371</v>
      </c>
      <c r="G7194" s="119">
        <v>975</v>
      </c>
      <c r="H7194" s="26">
        <v>0</v>
      </c>
      <c r="I7194" s="115">
        <f t="shared" si="337"/>
        <v>0</v>
      </c>
      <c r="J7194" s="117">
        <v>2021</v>
      </c>
      <c r="K7194" s="139">
        <f t="shared" si="338"/>
        <v>1688371</v>
      </c>
    </row>
    <row r="7195" spans="2:11">
      <c r="B7195" s="137" t="s">
        <v>9101</v>
      </c>
      <c r="C7195" s="43" t="s">
        <v>1109</v>
      </c>
      <c r="D7195" s="46">
        <v>230</v>
      </c>
      <c r="E7195" s="24">
        <v>6774.826086956522</v>
      </c>
      <c r="F7195" s="19">
        <f t="shared" si="336"/>
        <v>1558210</v>
      </c>
      <c r="G7195" s="119">
        <v>2242.5</v>
      </c>
      <c r="H7195" s="26">
        <v>219.57101449275362</v>
      </c>
      <c r="I7195" s="115">
        <f t="shared" si="337"/>
        <v>492388</v>
      </c>
      <c r="J7195" s="117">
        <v>2021</v>
      </c>
      <c r="K7195" s="139">
        <f t="shared" si="338"/>
        <v>2050598</v>
      </c>
    </row>
    <row r="7196" spans="2:11">
      <c r="B7196" s="137" t="s">
        <v>9102</v>
      </c>
      <c r="C7196" s="43" t="s">
        <v>2223</v>
      </c>
      <c r="D7196" s="46">
        <v>360</v>
      </c>
      <c r="E7196" s="24">
        <v>3426.2277777777776</v>
      </c>
      <c r="F7196" s="19">
        <f t="shared" si="336"/>
        <v>1233442</v>
      </c>
      <c r="G7196" s="119">
        <v>3510</v>
      </c>
      <c r="H7196" s="26">
        <v>196.16153846153847</v>
      </c>
      <c r="I7196" s="115">
        <f t="shared" si="337"/>
        <v>688527</v>
      </c>
      <c r="J7196" s="117">
        <v>2021</v>
      </c>
      <c r="K7196" s="139">
        <f t="shared" si="338"/>
        <v>1921969</v>
      </c>
    </row>
    <row r="7197" spans="2:11">
      <c r="B7197" s="137" t="s">
        <v>9103</v>
      </c>
      <c r="C7197" s="43" t="s">
        <v>2784</v>
      </c>
      <c r="D7197" s="46">
        <v>150</v>
      </c>
      <c r="E7197" s="24">
        <v>2949.26</v>
      </c>
      <c r="F7197" s="19">
        <f t="shared" si="336"/>
        <v>442389.00000000006</v>
      </c>
      <c r="G7197" s="119">
        <v>1462.5</v>
      </c>
      <c r="H7197" s="26">
        <v>109.30461538461539</v>
      </c>
      <c r="I7197" s="115">
        <f t="shared" si="337"/>
        <v>159858</v>
      </c>
      <c r="J7197" s="117">
        <v>2021</v>
      </c>
      <c r="K7197" s="139">
        <f t="shared" si="338"/>
        <v>602247</v>
      </c>
    </row>
    <row r="7198" spans="2:11">
      <c r="B7198" s="137" t="s">
        <v>9104</v>
      </c>
      <c r="C7198" s="43" t="s">
        <v>1202</v>
      </c>
      <c r="D7198" s="46">
        <v>740</v>
      </c>
      <c r="E7198" s="24">
        <v>11062.895945945946</v>
      </c>
      <c r="F7198" s="19">
        <f t="shared" si="336"/>
        <v>8186543</v>
      </c>
      <c r="G7198" s="119">
        <v>15984</v>
      </c>
      <c r="H7198" s="26">
        <v>318.47397397397395</v>
      </c>
      <c r="I7198" s="115">
        <f t="shared" si="337"/>
        <v>5090488</v>
      </c>
      <c r="J7198" s="117">
        <v>2021</v>
      </c>
      <c r="K7198" s="139">
        <f t="shared" si="338"/>
        <v>13277031</v>
      </c>
    </row>
    <row r="7199" spans="2:11">
      <c r="B7199" s="137" t="s">
        <v>9105</v>
      </c>
      <c r="C7199" s="43" t="s">
        <v>2420</v>
      </c>
      <c r="D7199" s="46">
        <v>90</v>
      </c>
      <c r="E7199" s="24">
        <v>9379.0444444444438</v>
      </c>
      <c r="F7199" s="19">
        <f t="shared" si="336"/>
        <v>844114</v>
      </c>
      <c r="G7199" s="119">
        <v>877.5</v>
      </c>
      <c r="H7199" s="26">
        <v>402.21880341880342</v>
      </c>
      <c r="I7199" s="115">
        <f t="shared" si="337"/>
        <v>352947</v>
      </c>
      <c r="J7199" s="117">
        <v>2021</v>
      </c>
      <c r="K7199" s="139">
        <f t="shared" si="338"/>
        <v>1197061</v>
      </c>
    </row>
    <row r="7200" spans="2:11">
      <c r="B7200" s="137" t="s">
        <v>9106</v>
      </c>
      <c r="C7200" s="43" t="s">
        <v>1090</v>
      </c>
      <c r="D7200" s="46">
        <v>330</v>
      </c>
      <c r="E7200" s="24">
        <v>3711.8272727272729</v>
      </c>
      <c r="F7200" s="19">
        <f t="shared" si="336"/>
        <v>1224903</v>
      </c>
      <c r="G7200" s="119">
        <v>7128</v>
      </c>
      <c r="H7200" s="26">
        <v>191.02960157126824</v>
      </c>
      <c r="I7200" s="115">
        <f t="shared" si="337"/>
        <v>1361659</v>
      </c>
      <c r="J7200" s="117">
        <v>2021</v>
      </c>
      <c r="K7200" s="139">
        <f t="shared" si="338"/>
        <v>2586562</v>
      </c>
    </row>
    <row r="7201" spans="2:11">
      <c r="B7201" s="137" t="s">
        <v>9107</v>
      </c>
      <c r="C7201" s="43" t="s">
        <v>2420</v>
      </c>
      <c r="D7201" s="46">
        <v>320</v>
      </c>
      <c r="E7201" s="24">
        <v>4795.5593749999998</v>
      </c>
      <c r="F7201" s="19">
        <f t="shared" si="336"/>
        <v>1534579</v>
      </c>
      <c r="G7201" s="119">
        <v>3120</v>
      </c>
      <c r="H7201" s="26">
        <v>322.60673076923075</v>
      </c>
      <c r="I7201" s="115">
        <f t="shared" si="337"/>
        <v>1006533</v>
      </c>
      <c r="J7201" s="117">
        <v>2021</v>
      </c>
      <c r="K7201" s="139">
        <f t="shared" si="338"/>
        <v>2541112</v>
      </c>
    </row>
    <row r="7202" spans="2:11">
      <c r="B7202" s="137" t="s">
        <v>9108</v>
      </c>
      <c r="C7202" s="43" t="s">
        <v>1090</v>
      </c>
      <c r="D7202" s="46">
        <v>140</v>
      </c>
      <c r="E7202" s="24">
        <v>3869.1071428571427</v>
      </c>
      <c r="F7202" s="19">
        <f t="shared" si="336"/>
        <v>541675</v>
      </c>
      <c r="G7202" s="119">
        <v>3024</v>
      </c>
      <c r="H7202" s="26">
        <v>166.07275132275132</v>
      </c>
      <c r="I7202" s="115">
        <f t="shared" si="337"/>
        <v>502204</v>
      </c>
      <c r="J7202" s="117">
        <v>2021</v>
      </c>
      <c r="K7202" s="139">
        <f t="shared" si="338"/>
        <v>1043879</v>
      </c>
    </row>
    <row r="7203" spans="2:11">
      <c r="B7203" s="137" t="s">
        <v>9109</v>
      </c>
      <c r="C7203" s="43" t="s">
        <v>1090</v>
      </c>
      <c r="D7203" s="46">
        <v>330</v>
      </c>
      <c r="E7203" s="24">
        <v>3711.8272727272729</v>
      </c>
      <c r="F7203" s="19">
        <f t="shared" si="336"/>
        <v>1224903</v>
      </c>
      <c r="G7203" s="119">
        <v>7128</v>
      </c>
      <c r="H7203" s="26">
        <v>191.02960157126824</v>
      </c>
      <c r="I7203" s="115">
        <f t="shared" si="337"/>
        <v>1361659</v>
      </c>
      <c r="J7203" s="117">
        <v>2021</v>
      </c>
      <c r="K7203" s="139">
        <f t="shared" si="338"/>
        <v>2586562</v>
      </c>
    </row>
    <row r="7204" spans="2:11">
      <c r="B7204" s="137" t="s">
        <v>9110</v>
      </c>
      <c r="C7204" s="43" t="s">
        <v>1090</v>
      </c>
      <c r="D7204" s="46">
        <v>210</v>
      </c>
      <c r="E7204" s="24">
        <v>8756.9476190476198</v>
      </c>
      <c r="F7204" s="19">
        <f t="shared" si="336"/>
        <v>1838959.0000000002</v>
      </c>
      <c r="G7204" s="119">
        <v>4536</v>
      </c>
      <c r="H7204" s="26">
        <v>298.87169312169311</v>
      </c>
      <c r="I7204" s="115">
        <f t="shared" si="337"/>
        <v>1355682</v>
      </c>
      <c r="J7204" s="117">
        <v>2021</v>
      </c>
      <c r="K7204" s="139">
        <f t="shared" si="338"/>
        <v>3194641</v>
      </c>
    </row>
    <row r="7205" spans="2:11">
      <c r="B7205" s="137" t="s">
        <v>9111</v>
      </c>
      <c r="C7205" s="43" t="s">
        <v>1090</v>
      </c>
      <c r="D7205" s="46">
        <v>50</v>
      </c>
      <c r="E7205" s="24">
        <v>2772.24</v>
      </c>
      <c r="F7205" s="19">
        <f t="shared" si="336"/>
        <v>138612</v>
      </c>
      <c r="G7205" s="119">
        <v>1080</v>
      </c>
      <c r="H7205" s="26">
        <v>430.22037037037035</v>
      </c>
      <c r="I7205" s="115">
        <f t="shared" si="337"/>
        <v>464638</v>
      </c>
      <c r="J7205" s="117">
        <v>2021</v>
      </c>
      <c r="K7205" s="139">
        <f t="shared" si="338"/>
        <v>603250</v>
      </c>
    </row>
    <row r="7206" spans="2:11">
      <c r="B7206" s="137" t="s">
        <v>9112</v>
      </c>
      <c r="C7206" s="43" t="s">
        <v>2223</v>
      </c>
      <c r="D7206" s="46">
        <v>590</v>
      </c>
      <c r="E7206" s="24">
        <v>2542.7915254237287</v>
      </c>
      <c r="F7206" s="19">
        <f t="shared" si="336"/>
        <v>1500247</v>
      </c>
      <c r="G7206" s="119">
        <v>5752.5</v>
      </c>
      <c r="H7206" s="26">
        <v>170.62685788787485</v>
      </c>
      <c r="I7206" s="115">
        <f t="shared" si="337"/>
        <v>981531.00000000012</v>
      </c>
      <c r="J7206" s="117">
        <v>2021</v>
      </c>
      <c r="K7206" s="139">
        <f t="shared" si="338"/>
        <v>2481778</v>
      </c>
    </row>
    <row r="7207" spans="2:11">
      <c r="B7207" s="137" t="s">
        <v>9113</v>
      </c>
      <c r="C7207" s="43" t="s">
        <v>1090</v>
      </c>
      <c r="D7207" s="46">
        <v>160</v>
      </c>
      <c r="E7207" s="24">
        <v>6667.6312500000004</v>
      </c>
      <c r="F7207" s="19">
        <f t="shared" si="336"/>
        <v>1066821</v>
      </c>
      <c r="G7207" s="119">
        <v>3456</v>
      </c>
      <c r="H7207" s="26">
        <v>248.15190972222223</v>
      </c>
      <c r="I7207" s="115">
        <f t="shared" si="337"/>
        <v>857613</v>
      </c>
      <c r="J7207" s="117">
        <v>2021</v>
      </c>
      <c r="K7207" s="139">
        <f t="shared" si="338"/>
        <v>1924434</v>
      </c>
    </row>
    <row r="7208" spans="2:11">
      <c r="B7208" s="137" t="s">
        <v>9114</v>
      </c>
      <c r="C7208" s="43" t="s">
        <v>1090</v>
      </c>
      <c r="D7208" s="46">
        <v>100</v>
      </c>
      <c r="E7208" s="24">
        <v>3801.75</v>
      </c>
      <c r="F7208" s="19">
        <f t="shared" si="336"/>
        <v>380175</v>
      </c>
      <c r="G7208" s="119">
        <v>2160</v>
      </c>
      <c r="H7208" s="26">
        <v>215.11018518518517</v>
      </c>
      <c r="I7208" s="115">
        <f t="shared" si="337"/>
        <v>464638</v>
      </c>
      <c r="J7208" s="117">
        <v>2021</v>
      </c>
      <c r="K7208" s="139">
        <f t="shared" si="338"/>
        <v>844813</v>
      </c>
    </row>
    <row r="7209" spans="2:11">
      <c r="B7209" s="137" t="s">
        <v>9115</v>
      </c>
      <c r="C7209" s="43" t="s">
        <v>2420</v>
      </c>
      <c r="D7209" s="46">
        <v>140</v>
      </c>
      <c r="E7209" s="24">
        <v>2876.75</v>
      </c>
      <c r="F7209" s="19">
        <f t="shared" si="336"/>
        <v>402745</v>
      </c>
      <c r="G7209" s="119">
        <v>1365</v>
      </c>
      <c r="H7209" s="26">
        <v>359.07106227106226</v>
      </c>
      <c r="I7209" s="115">
        <f t="shared" si="337"/>
        <v>490132</v>
      </c>
      <c r="J7209" s="117">
        <v>2021</v>
      </c>
      <c r="K7209" s="139">
        <f t="shared" si="338"/>
        <v>892877</v>
      </c>
    </row>
    <row r="7210" spans="2:11">
      <c r="B7210" s="137" t="s">
        <v>9116</v>
      </c>
      <c r="C7210" s="43" t="s">
        <v>2420</v>
      </c>
      <c r="D7210" s="46">
        <v>250</v>
      </c>
      <c r="E7210" s="24">
        <v>4555.6639999999998</v>
      </c>
      <c r="F7210" s="19">
        <f t="shared" si="336"/>
        <v>1138916</v>
      </c>
      <c r="G7210" s="119">
        <v>2437.5</v>
      </c>
      <c r="H7210" s="26">
        <v>269.11179487179487</v>
      </c>
      <c r="I7210" s="115">
        <f t="shared" si="337"/>
        <v>655960</v>
      </c>
      <c r="J7210" s="117">
        <v>2021</v>
      </c>
      <c r="K7210" s="139">
        <f t="shared" si="338"/>
        <v>1794876</v>
      </c>
    </row>
    <row r="7211" spans="2:11">
      <c r="B7211" s="137" t="s">
        <v>9117</v>
      </c>
      <c r="C7211" s="43" t="s">
        <v>2420</v>
      </c>
      <c r="D7211" s="46">
        <v>320</v>
      </c>
      <c r="E7211" s="24">
        <v>4795.5593749999998</v>
      </c>
      <c r="F7211" s="19">
        <f t="shared" si="336"/>
        <v>1534579</v>
      </c>
      <c r="G7211" s="119">
        <v>3120</v>
      </c>
      <c r="H7211" s="26">
        <v>322.60673076923075</v>
      </c>
      <c r="I7211" s="115">
        <f t="shared" si="337"/>
        <v>1006533</v>
      </c>
      <c r="J7211" s="117">
        <v>2021</v>
      </c>
      <c r="K7211" s="139">
        <f t="shared" si="338"/>
        <v>2541112</v>
      </c>
    </row>
    <row r="7212" spans="2:11">
      <c r="B7212" s="137" t="s">
        <v>9118</v>
      </c>
      <c r="C7212" s="43" t="s">
        <v>2420</v>
      </c>
      <c r="D7212" s="46">
        <v>140</v>
      </c>
      <c r="E7212" s="24">
        <v>2876.75</v>
      </c>
      <c r="F7212" s="19">
        <f t="shared" si="336"/>
        <v>402745</v>
      </c>
      <c r="G7212" s="119">
        <v>1365</v>
      </c>
      <c r="H7212" s="26">
        <v>359.07106227106226</v>
      </c>
      <c r="I7212" s="115">
        <f t="shared" si="337"/>
        <v>490132</v>
      </c>
      <c r="J7212" s="117">
        <v>2021</v>
      </c>
      <c r="K7212" s="139">
        <f t="shared" si="338"/>
        <v>892877</v>
      </c>
    </row>
    <row r="7213" spans="2:11">
      <c r="B7213" s="137" t="s">
        <v>9119</v>
      </c>
      <c r="C7213" s="43" t="s">
        <v>1101</v>
      </c>
      <c r="D7213" s="46">
        <v>770</v>
      </c>
      <c r="E7213" s="24">
        <v>6404.8675324675323</v>
      </c>
      <c r="F7213" s="19">
        <f t="shared" si="336"/>
        <v>4931748</v>
      </c>
      <c r="G7213" s="119">
        <v>7507.5</v>
      </c>
      <c r="H7213" s="26">
        <v>255.29910089910089</v>
      </c>
      <c r="I7213" s="115">
        <f t="shared" si="337"/>
        <v>1916658</v>
      </c>
      <c r="J7213" s="117">
        <v>2021</v>
      </c>
      <c r="K7213" s="139">
        <f t="shared" si="338"/>
        <v>6848406</v>
      </c>
    </row>
    <row r="7214" spans="2:11">
      <c r="B7214" s="137" t="s">
        <v>9120</v>
      </c>
      <c r="C7214" s="43" t="s">
        <v>1201</v>
      </c>
      <c r="D7214" s="46">
        <v>450</v>
      </c>
      <c r="E7214" s="24">
        <v>10487.102222222222</v>
      </c>
      <c r="F7214" s="19">
        <f t="shared" si="336"/>
        <v>4719196</v>
      </c>
      <c r="G7214" s="119">
        <v>4387.5</v>
      </c>
      <c r="H7214" s="26">
        <v>179.07965811965812</v>
      </c>
      <c r="I7214" s="115">
        <f t="shared" si="337"/>
        <v>785712</v>
      </c>
      <c r="J7214" s="117">
        <v>2021</v>
      </c>
      <c r="K7214" s="139">
        <f t="shared" si="338"/>
        <v>5504908</v>
      </c>
    </row>
    <row r="7215" spans="2:11">
      <c r="B7215" s="137" t="s">
        <v>9121</v>
      </c>
      <c r="C7215" s="43" t="s">
        <v>1092</v>
      </c>
      <c r="D7215" s="46">
        <v>180</v>
      </c>
      <c r="E7215" s="24">
        <v>7295.2777777777774</v>
      </c>
      <c r="F7215" s="19">
        <f t="shared" si="336"/>
        <v>1313150</v>
      </c>
      <c r="G7215" s="119">
        <v>1755</v>
      </c>
      <c r="H7215" s="26">
        <v>276.72307692307692</v>
      </c>
      <c r="I7215" s="115">
        <f t="shared" si="337"/>
        <v>485649</v>
      </c>
      <c r="J7215" s="117">
        <v>2021</v>
      </c>
      <c r="K7215" s="139">
        <f t="shared" si="338"/>
        <v>1798799</v>
      </c>
    </row>
    <row r="7216" spans="2:11">
      <c r="B7216" s="137" t="s">
        <v>9122</v>
      </c>
      <c r="C7216" s="43" t="s">
        <v>2420</v>
      </c>
      <c r="D7216" s="46">
        <v>250</v>
      </c>
      <c r="E7216" s="24">
        <v>4555.6639999999998</v>
      </c>
      <c r="F7216" s="19">
        <f t="shared" si="336"/>
        <v>1138916</v>
      </c>
      <c r="G7216" s="119">
        <v>2437.5</v>
      </c>
      <c r="H7216" s="26">
        <v>269.11179487179487</v>
      </c>
      <c r="I7216" s="115">
        <f t="shared" si="337"/>
        <v>655960</v>
      </c>
      <c r="J7216" s="117">
        <v>2021</v>
      </c>
      <c r="K7216" s="139">
        <f t="shared" si="338"/>
        <v>1794876</v>
      </c>
    </row>
    <row r="7217" spans="2:11">
      <c r="B7217" s="137" t="s">
        <v>9123</v>
      </c>
      <c r="C7217" s="43" t="s">
        <v>1097</v>
      </c>
      <c r="D7217" s="46">
        <v>210</v>
      </c>
      <c r="E7217" s="24">
        <v>7570.6047619047622</v>
      </c>
      <c r="F7217" s="19">
        <f t="shared" si="336"/>
        <v>1589827</v>
      </c>
      <c r="G7217" s="119">
        <v>2047.5</v>
      </c>
      <c r="H7217" s="26">
        <v>310.81025641025639</v>
      </c>
      <c r="I7217" s="115">
        <f t="shared" si="337"/>
        <v>636384</v>
      </c>
      <c r="J7217" s="117">
        <v>2021</v>
      </c>
      <c r="K7217" s="139">
        <f t="shared" si="338"/>
        <v>2226211</v>
      </c>
    </row>
    <row r="7218" spans="2:11">
      <c r="B7218" s="137" t="s">
        <v>9124</v>
      </c>
      <c r="C7218" s="43" t="s">
        <v>1083</v>
      </c>
      <c r="D7218" s="46">
        <v>170</v>
      </c>
      <c r="E7218" s="24">
        <v>4792.8176470588232</v>
      </c>
      <c r="F7218" s="19">
        <f t="shared" si="336"/>
        <v>814779</v>
      </c>
      <c r="G7218" s="119">
        <v>3315</v>
      </c>
      <c r="H7218" s="26">
        <v>184.75444947209652</v>
      </c>
      <c r="I7218" s="115">
        <f t="shared" si="337"/>
        <v>612461</v>
      </c>
      <c r="J7218" s="117">
        <v>2021</v>
      </c>
      <c r="K7218" s="139">
        <f t="shared" si="338"/>
        <v>1427240</v>
      </c>
    </row>
    <row r="7219" spans="2:11">
      <c r="B7219" s="137" t="s">
        <v>9125</v>
      </c>
      <c r="C7219" s="43" t="s">
        <v>1097</v>
      </c>
      <c r="D7219" s="46">
        <v>370</v>
      </c>
      <c r="E7219" s="24">
        <v>3934.2864864864864</v>
      </c>
      <c r="F7219" s="19">
        <f t="shared" si="336"/>
        <v>1455686</v>
      </c>
      <c r="G7219" s="119">
        <v>3607.5</v>
      </c>
      <c r="H7219" s="26">
        <v>279.6823284823285</v>
      </c>
      <c r="I7219" s="115">
        <f t="shared" si="337"/>
        <v>1008954.0000000001</v>
      </c>
      <c r="J7219" s="117">
        <v>2021</v>
      </c>
      <c r="K7219" s="139">
        <f t="shared" si="338"/>
        <v>2464640</v>
      </c>
    </row>
    <row r="7220" spans="2:11">
      <c r="B7220" s="137" t="s">
        <v>9126</v>
      </c>
      <c r="C7220" s="43" t="s">
        <v>1098</v>
      </c>
      <c r="D7220" s="46">
        <v>130</v>
      </c>
      <c r="E7220" s="24">
        <v>7143.0153846153844</v>
      </c>
      <c r="F7220" s="19">
        <f t="shared" si="336"/>
        <v>928592</v>
      </c>
      <c r="G7220" s="119">
        <v>2808</v>
      </c>
      <c r="H7220" s="26">
        <v>160.2610398860399</v>
      </c>
      <c r="I7220" s="115">
        <f t="shared" si="337"/>
        <v>450013</v>
      </c>
      <c r="J7220" s="117">
        <v>2021</v>
      </c>
      <c r="K7220" s="139">
        <f t="shared" si="338"/>
        <v>1378605</v>
      </c>
    </row>
    <row r="7221" spans="2:11">
      <c r="B7221" s="137" t="s">
        <v>9127</v>
      </c>
      <c r="C7221" s="43" t="s">
        <v>1098</v>
      </c>
      <c r="D7221" s="46">
        <v>140</v>
      </c>
      <c r="E7221" s="24">
        <v>12055.714285714286</v>
      </c>
      <c r="F7221" s="19">
        <f t="shared" si="336"/>
        <v>1687800</v>
      </c>
      <c r="G7221" s="119">
        <v>3024</v>
      </c>
      <c r="H7221" s="26">
        <v>284.53505291005291</v>
      </c>
      <c r="I7221" s="115">
        <f t="shared" si="337"/>
        <v>860434</v>
      </c>
      <c r="J7221" s="117">
        <v>2021</v>
      </c>
      <c r="K7221" s="139">
        <f t="shared" si="338"/>
        <v>2548234</v>
      </c>
    </row>
    <row r="7222" spans="2:11">
      <c r="B7222" s="137" t="s">
        <v>9128</v>
      </c>
      <c r="C7222" s="43" t="s">
        <v>1098</v>
      </c>
      <c r="D7222" s="46">
        <v>160</v>
      </c>
      <c r="E7222" s="24">
        <v>4985.6000000000004</v>
      </c>
      <c r="F7222" s="19">
        <f t="shared" si="336"/>
        <v>797696</v>
      </c>
      <c r="G7222" s="119">
        <v>3456</v>
      </c>
      <c r="H7222" s="26">
        <v>201.4615162037037</v>
      </c>
      <c r="I7222" s="115">
        <f t="shared" si="337"/>
        <v>696251</v>
      </c>
      <c r="J7222" s="117">
        <v>2021</v>
      </c>
      <c r="K7222" s="139">
        <f t="shared" si="338"/>
        <v>1493947</v>
      </c>
    </row>
    <row r="7223" spans="2:11">
      <c r="B7223" s="137" t="s">
        <v>9129</v>
      </c>
      <c r="C7223" s="43" t="s">
        <v>1098</v>
      </c>
      <c r="D7223" s="46">
        <v>140</v>
      </c>
      <c r="E7223" s="24">
        <v>12055.714285714286</v>
      </c>
      <c r="F7223" s="19">
        <f t="shared" si="336"/>
        <v>1687800</v>
      </c>
      <c r="G7223" s="119">
        <v>3024</v>
      </c>
      <c r="H7223" s="26">
        <v>284.53505291005291</v>
      </c>
      <c r="I7223" s="115">
        <f t="shared" si="337"/>
        <v>860434</v>
      </c>
      <c r="J7223" s="117">
        <v>2021</v>
      </c>
      <c r="K7223" s="139">
        <f t="shared" si="338"/>
        <v>2548234</v>
      </c>
    </row>
    <row r="7224" spans="2:11">
      <c r="B7224" s="137" t="s">
        <v>9130</v>
      </c>
      <c r="C7224" s="43" t="s">
        <v>2785</v>
      </c>
      <c r="D7224" s="46">
        <v>410</v>
      </c>
      <c r="E7224" s="24">
        <v>4569.2</v>
      </c>
      <c r="F7224" s="19">
        <f t="shared" si="336"/>
        <v>1873372</v>
      </c>
      <c r="G7224" s="119">
        <v>3997.5</v>
      </c>
      <c r="H7224" s="26">
        <v>250.12532833020637</v>
      </c>
      <c r="I7224" s="115">
        <f t="shared" si="337"/>
        <v>999876</v>
      </c>
      <c r="J7224" s="117">
        <v>2021</v>
      </c>
      <c r="K7224" s="139">
        <f t="shared" si="338"/>
        <v>2873248</v>
      </c>
    </row>
    <row r="7225" spans="2:11">
      <c r="B7225" s="137" t="s">
        <v>9131</v>
      </c>
      <c r="C7225" s="43" t="s">
        <v>2785</v>
      </c>
      <c r="D7225" s="46">
        <v>410</v>
      </c>
      <c r="E7225" s="24">
        <v>4569.2</v>
      </c>
      <c r="F7225" s="19">
        <f t="shared" si="336"/>
        <v>1873372</v>
      </c>
      <c r="G7225" s="119">
        <v>3997.5</v>
      </c>
      <c r="H7225" s="26">
        <v>250.12532833020637</v>
      </c>
      <c r="I7225" s="115">
        <f t="shared" si="337"/>
        <v>999876</v>
      </c>
      <c r="J7225" s="117">
        <v>2021</v>
      </c>
      <c r="K7225" s="139">
        <f t="shared" si="338"/>
        <v>2873248</v>
      </c>
    </row>
    <row r="7226" spans="2:11">
      <c r="B7226" s="137" t="s">
        <v>9132</v>
      </c>
      <c r="C7226" s="43" t="s">
        <v>2224</v>
      </c>
      <c r="D7226" s="46">
        <v>130</v>
      </c>
      <c r="E7226" s="24">
        <v>4849.4615384615381</v>
      </c>
      <c r="F7226" s="19">
        <f t="shared" si="336"/>
        <v>630430</v>
      </c>
      <c r="G7226" s="119">
        <v>1267.5</v>
      </c>
      <c r="H7226" s="26">
        <v>426.20512820512823</v>
      </c>
      <c r="I7226" s="115">
        <f t="shared" si="337"/>
        <v>540215</v>
      </c>
      <c r="J7226" s="117">
        <v>2021</v>
      </c>
      <c r="K7226" s="139">
        <f t="shared" si="338"/>
        <v>1170645</v>
      </c>
    </row>
    <row r="7227" spans="2:11">
      <c r="B7227" s="137" t="s">
        <v>9133</v>
      </c>
      <c r="C7227" s="43" t="s">
        <v>2224</v>
      </c>
      <c r="D7227" s="46">
        <v>130</v>
      </c>
      <c r="E7227" s="24">
        <v>22364.361538461537</v>
      </c>
      <c r="F7227" s="19">
        <f t="shared" si="336"/>
        <v>2907367</v>
      </c>
      <c r="G7227" s="119">
        <v>1267.5</v>
      </c>
      <c r="H7227" s="26">
        <v>403.15818540433924</v>
      </c>
      <c r="I7227" s="115">
        <f t="shared" si="337"/>
        <v>511003</v>
      </c>
      <c r="J7227" s="117">
        <v>2021</v>
      </c>
      <c r="K7227" s="139">
        <f t="shared" si="338"/>
        <v>3418370</v>
      </c>
    </row>
    <row r="7228" spans="2:11">
      <c r="B7228" s="137" t="s">
        <v>9134</v>
      </c>
      <c r="C7228" s="43" t="s">
        <v>2224</v>
      </c>
      <c r="D7228" s="46">
        <v>130</v>
      </c>
      <c r="E7228" s="24">
        <v>4849.4615384615381</v>
      </c>
      <c r="F7228" s="19">
        <f t="shared" si="336"/>
        <v>630430</v>
      </c>
      <c r="G7228" s="119">
        <v>1267.5</v>
      </c>
      <c r="H7228" s="26">
        <v>426.20512820512823</v>
      </c>
      <c r="I7228" s="115">
        <f t="shared" si="337"/>
        <v>540215</v>
      </c>
      <c r="J7228" s="117">
        <v>2021</v>
      </c>
      <c r="K7228" s="139">
        <f t="shared" si="338"/>
        <v>1170645</v>
      </c>
    </row>
    <row r="7229" spans="2:11">
      <c r="B7229" s="137" t="s">
        <v>9135</v>
      </c>
      <c r="C7229" s="43" t="s">
        <v>2786</v>
      </c>
      <c r="D7229" s="46">
        <v>220</v>
      </c>
      <c r="E7229" s="24">
        <v>6226.7227272727268</v>
      </c>
      <c r="F7229" s="19">
        <f t="shared" si="336"/>
        <v>1369879</v>
      </c>
      <c r="G7229" s="119">
        <v>2145</v>
      </c>
      <c r="H7229" s="26">
        <v>204.42797202797203</v>
      </c>
      <c r="I7229" s="115">
        <f t="shared" si="337"/>
        <v>438498</v>
      </c>
      <c r="J7229" s="117">
        <v>2021</v>
      </c>
      <c r="K7229" s="139">
        <f t="shared" si="338"/>
        <v>1808377</v>
      </c>
    </row>
    <row r="7230" spans="2:11">
      <c r="B7230" s="137" t="s">
        <v>9136</v>
      </c>
      <c r="C7230" s="43" t="s">
        <v>2786</v>
      </c>
      <c r="D7230" s="46">
        <v>220</v>
      </c>
      <c r="E7230" s="24">
        <v>6226.7227272727268</v>
      </c>
      <c r="F7230" s="19">
        <f t="shared" si="336"/>
        <v>1369879</v>
      </c>
      <c r="G7230" s="119">
        <v>2145</v>
      </c>
      <c r="H7230" s="26">
        <v>204.42797202797203</v>
      </c>
      <c r="I7230" s="115">
        <f t="shared" si="337"/>
        <v>438498</v>
      </c>
      <c r="J7230" s="117">
        <v>2021</v>
      </c>
      <c r="K7230" s="139">
        <f t="shared" si="338"/>
        <v>1808377</v>
      </c>
    </row>
    <row r="7231" spans="2:11">
      <c r="B7231" s="137" t="s">
        <v>9137</v>
      </c>
      <c r="C7231" s="43" t="s">
        <v>2786</v>
      </c>
      <c r="D7231" s="46">
        <v>330</v>
      </c>
      <c r="E7231" s="24">
        <v>7326.5484848484848</v>
      </c>
      <c r="F7231" s="19">
        <f t="shared" si="336"/>
        <v>2417761</v>
      </c>
      <c r="G7231" s="119">
        <v>3217.5</v>
      </c>
      <c r="H7231" s="26">
        <v>222.68158508158507</v>
      </c>
      <c r="I7231" s="115">
        <f t="shared" si="337"/>
        <v>716478</v>
      </c>
      <c r="J7231" s="117">
        <v>2021</v>
      </c>
      <c r="K7231" s="139">
        <f t="shared" si="338"/>
        <v>3134239</v>
      </c>
    </row>
    <row r="7232" spans="2:11">
      <c r="B7232" s="137" t="s">
        <v>9138</v>
      </c>
      <c r="C7232" s="43" t="s">
        <v>1107</v>
      </c>
      <c r="D7232" s="46">
        <v>450</v>
      </c>
      <c r="E7232" s="24">
        <v>8702.6333333333332</v>
      </c>
      <c r="F7232" s="19">
        <f t="shared" si="336"/>
        <v>3916185</v>
      </c>
      <c r="G7232" s="119">
        <v>4387.5</v>
      </c>
      <c r="H7232" s="26">
        <v>208.44216524216523</v>
      </c>
      <c r="I7232" s="115">
        <f t="shared" si="337"/>
        <v>914540</v>
      </c>
      <c r="J7232" s="117">
        <v>2021</v>
      </c>
      <c r="K7232" s="139">
        <f t="shared" si="338"/>
        <v>4830725</v>
      </c>
    </row>
    <row r="7233" spans="2:11">
      <c r="B7233" s="137" t="s">
        <v>9139</v>
      </c>
      <c r="C7233" s="43" t="s">
        <v>2644</v>
      </c>
      <c r="D7233" s="46">
        <v>550</v>
      </c>
      <c r="E7233" s="24">
        <v>3980.6327272727272</v>
      </c>
      <c r="F7233" s="19">
        <f t="shared" si="336"/>
        <v>2189348</v>
      </c>
      <c r="G7233" s="119">
        <v>5362.5</v>
      </c>
      <c r="H7233" s="26">
        <v>248.47123543123544</v>
      </c>
      <c r="I7233" s="115">
        <f t="shared" si="337"/>
        <v>1332427</v>
      </c>
      <c r="J7233" s="117">
        <v>2021</v>
      </c>
      <c r="K7233" s="139">
        <f t="shared" si="338"/>
        <v>3521775</v>
      </c>
    </row>
    <row r="7234" spans="2:11">
      <c r="B7234" s="137" t="s">
        <v>9140</v>
      </c>
      <c r="C7234" s="43" t="s">
        <v>2786</v>
      </c>
      <c r="D7234" s="46">
        <v>150</v>
      </c>
      <c r="E7234" s="24">
        <v>12088.966666666667</v>
      </c>
      <c r="F7234" s="19">
        <f t="shared" si="336"/>
        <v>1813345</v>
      </c>
      <c r="G7234" s="119">
        <v>1462.5</v>
      </c>
      <c r="H7234" s="26">
        <v>442.35418803418804</v>
      </c>
      <c r="I7234" s="115">
        <f t="shared" si="337"/>
        <v>646943</v>
      </c>
      <c r="J7234" s="117">
        <v>2021</v>
      </c>
      <c r="K7234" s="139">
        <f t="shared" si="338"/>
        <v>2460288</v>
      </c>
    </row>
    <row r="7235" spans="2:11">
      <c r="B7235" s="137" t="s">
        <v>9141</v>
      </c>
      <c r="C7235" s="43" t="s">
        <v>2784</v>
      </c>
      <c r="D7235" s="46">
        <v>150</v>
      </c>
      <c r="E7235" s="24">
        <v>2949.26</v>
      </c>
      <c r="F7235" s="19">
        <f t="shared" si="336"/>
        <v>442389.00000000006</v>
      </c>
      <c r="G7235" s="119">
        <v>1462.5</v>
      </c>
      <c r="H7235" s="26">
        <v>109.30461538461539</v>
      </c>
      <c r="I7235" s="115">
        <f t="shared" si="337"/>
        <v>159858</v>
      </c>
      <c r="J7235" s="117">
        <v>2021</v>
      </c>
      <c r="K7235" s="139">
        <f t="shared" si="338"/>
        <v>602247</v>
      </c>
    </row>
    <row r="7236" spans="2:11">
      <c r="B7236" s="137" t="s">
        <v>9142</v>
      </c>
      <c r="C7236" s="43" t="s">
        <v>2786</v>
      </c>
      <c r="D7236" s="46">
        <v>330</v>
      </c>
      <c r="E7236" s="24">
        <v>7326.5484848484848</v>
      </c>
      <c r="F7236" s="19">
        <f t="shared" si="336"/>
        <v>2417761</v>
      </c>
      <c r="G7236" s="119">
        <v>3217.5</v>
      </c>
      <c r="H7236" s="26">
        <v>222.68158508158507</v>
      </c>
      <c r="I7236" s="115">
        <f t="shared" si="337"/>
        <v>716478</v>
      </c>
      <c r="J7236" s="117">
        <v>2021</v>
      </c>
      <c r="K7236" s="139">
        <f t="shared" si="338"/>
        <v>3134239</v>
      </c>
    </row>
    <row r="7237" spans="2:11">
      <c r="B7237" s="137" t="s">
        <v>9143</v>
      </c>
      <c r="C7237" s="43" t="s">
        <v>2786</v>
      </c>
      <c r="D7237" s="46">
        <v>150</v>
      </c>
      <c r="E7237" s="24">
        <v>12088.966666666667</v>
      </c>
      <c r="F7237" s="19">
        <f t="shared" si="336"/>
        <v>1813345</v>
      </c>
      <c r="G7237" s="119">
        <v>1462.5</v>
      </c>
      <c r="H7237" s="26">
        <v>442.35418803418804</v>
      </c>
      <c r="I7237" s="115">
        <f t="shared" si="337"/>
        <v>646943</v>
      </c>
      <c r="J7237" s="117">
        <v>2021</v>
      </c>
      <c r="K7237" s="139">
        <f t="shared" si="338"/>
        <v>2460288</v>
      </c>
    </row>
    <row r="7238" spans="2:11">
      <c r="B7238" s="137" t="s">
        <v>9144</v>
      </c>
      <c r="C7238" s="43" t="s">
        <v>1098</v>
      </c>
      <c r="D7238" s="46">
        <v>290</v>
      </c>
      <c r="E7238" s="24">
        <v>5334.4551724137928</v>
      </c>
      <c r="F7238" s="19">
        <f t="shared" si="336"/>
        <v>1546992</v>
      </c>
      <c r="G7238" s="119">
        <v>6264</v>
      </c>
      <c r="H7238" s="26">
        <v>162.98467432950193</v>
      </c>
      <c r="I7238" s="115">
        <f t="shared" si="337"/>
        <v>1020936.0000000001</v>
      </c>
      <c r="J7238" s="117">
        <v>2021</v>
      </c>
      <c r="K7238" s="139">
        <f t="shared" si="338"/>
        <v>2567928</v>
      </c>
    </row>
    <row r="7239" spans="2:11">
      <c r="B7239" s="137" t="s">
        <v>9145</v>
      </c>
      <c r="C7239" s="43" t="s">
        <v>1098</v>
      </c>
      <c r="D7239" s="46">
        <v>270</v>
      </c>
      <c r="E7239" s="24">
        <v>3911.411111111111</v>
      </c>
      <c r="F7239" s="19">
        <f t="shared" si="336"/>
        <v>1056081</v>
      </c>
      <c r="G7239" s="119">
        <v>5832</v>
      </c>
      <c r="H7239" s="26">
        <v>199.36711248285323</v>
      </c>
      <c r="I7239" s="115">
        <f t="shared" si="337"/>
        <v>1162709</v>
      </c>
      <c r="J7239" s="117">
        <v>2021</v>
      </c>
      <c r="K7239" s="139">
        <f t="shared" si="338"/>
        <v>2218790</v>
      </c>
    </row>
    <row r="7240" spans="2:11">
      <c r="B7240" s="137" t="s">
        <v>9146</v>
      </c>
      <c r="C7240" s="43" t="s">
        <v>1107</v>
      </c>
      <c r="D7240" s="46">
        <v>480</v>
      </c>
      <c r="E7240" s="24">
        <v>4540.5666666666666</v>
      </c>
      <c r="F7240" s="19">
        <f t="shared" si="336"/>
        <v>2179472</v>
      </c>
      <c r="G7240" s="119">
        <v>4680</v>
      </c>
      <c r="H7240" s="26">
        <v>217.48333333333332</v>
      </c>
      <c r="I7240" s="115">
        <f t="shared" si="337"/>
        <v>1017821.9999999999</v>
      </c>
      <c r="J7240" s="117">
        <v>2021</v>
      </c>
      <c r="K7240" s="139">
        <f t="shared" si="338"/>
        <v>3197294</v>
      </c>
    </row>
    <row r="7241" spans="2:11">
      <c r="B7241" s="137" t="s">
        <v>9147</v>
      </c>
      <c r="C7241" s="43" t="s">
        <v>1107</v>
      </c>
      <c r="D7241" s="46">
        <v>410</v>
      </c>
      <c r="E7241" s="24">
        <v>4881.8439024390245</v>
      </c>
      <c r="F7241" s="19">
        <f t="shared" si="336"/>
        <v>2001556</v>
      </c>
      <c r="G7241" s="119">
        <v>3997.5</v>
      </c>
      <c r="H7241" s="26">
        <v>153.12745465916197</v>
      </c>
      <c r="I7241" s="115">
        <f t="shared" si="337"/>
        <v>612127</v>
      </c>
      <c r="J7241" s="117">
        <v>2021</v>
      </c>
      <c r="K7241" s="139">
        <f t="shared" si="338"/>
        <v>2613683</v>
      </c>
    </row>
    <row r="7242" spans="2:11">
      <c r="B7242" s="137" t="s">
        <v>9148</v>
      </c>
      <c r="C7242" s="43" t="s">
        <v>1095</v>
      </c>
      <c r="D7242" s="46">
        <v>200</v>
      </c>
      <c r="E7242" s="24">
        <v>6547.78</v>
      </c>
      <c r="F7242" s="19">
        <f t="shared" si="336"/>
        <v>1309556</v>
      </c>
      <c r="G7242" s="119">
        <v>4320</v>
      </c>
      <c r="H7242" s="26">
        <v>183.4148148148148</v>
      </c>
      <c r="I7242" s="115">
        <f t="shared" si="337"/>
        <v>792352</v>
      </c>
      <c r="J7242" s="117">
        <v>2021</v>
      </c>
      <c r="K7242" s="139">
        <f t="shared" si="338"/>
        <v>2101908</v>
      </c>
    </row>
    <row r="7243" spans="2:11">
      <c r="B7243" s="137" t="s">
        <v>9149</v>
      </c>
      <c r="C7243" s="43" t="s">
        <v>1095</v>
      </c>
      <c r="D7243" s="46">
        <v>630</v>
      </c>
      <c r="E7243" s="24">
        <v>6511.7539682539682</v>
      </c>
      <c r="F7243" s="19">
        <f t="shared" si="336"/>
        <v>4102405</v>
      </c>
      <c r="G7243" s="119">
        <v>13608</v>
      </c>
      <c r="H7243" s="26">
        <v>175.1058201058201</v>
      </c>
      <c r="I7243" s="115">
        <f t="shared" si="337"/>
        <v>2382840</v>
      </c>
      <c r="J7243" s="117">
        <v>2021</v>
      </c>
      <c r="K7243" s="139">
        <f t="shared" si="338"/>
        <v>6485245</v>
      </c>
    </row>
    <row r="7244" spans="2:11">
      <c r="B7244" s="137" t="s">
        <v>9150</v>
      </c>
      <c r="C7244" s="43" t="s">
        <v>1095</v>
      </c>
      <c r="D7244" s="46">
        <v>200</v>
      </c>
      <c r="E7244" s="24">
        <v>11767.77</v>
      </c>
      <c r="F7244" s="19">
        <f t="shared" ref="F7244:F7307" si="339">IFERROR(D7244*E7244,0)</f>
        <v>2353554</v>
      </c>
      <c r="G7244" s="119">
        <v>4320</v>
      </c>
      <c r="H7244" s="26">
        <v>170.85439814814814</v>
      </c>
      <c r="I7244" s="115">
        <f t="shared" ref="I7244:I7307" si="340">IFERROR(G7244*H7244,"")</f>
        <v>738091</v>
      </c>
      <c r="J7244" s="117">
        <v>2021</v>
      </c>
      <c r="K7244" s="139">
        <f t="shared" ref="K7244:K7307" si="341">IFERROR(ROUND((F7244+I7244),0),0)</f>
        <v>3091645</v>
      </c>
    </row>
    <row r="7245" spans="2:11">
      <c r="B7245" s="137" t="s">
        <v>9151</v>
      </c>
      <c r="C7245" s="43" t="s">
        <v>1149</v>
      </c>
      <c r="D7245" s="46">
        <v>790</v>
      </c>
      <c r="E7245" s="24">
        <v>4541.5265822784813</v>
      </c>
      <c r="F7245" s="19">
        <f t="shared" si="339"/>
        <v>3587806.0000000005</v>
      </c>
      <c r="G7245" s="119">
        <v>17064</v>
      </c>
      <c r="H7245" s="26">
        <v>170.04055321143929</v>
      </c>
      <c r="I7245" s="115">
        <f t="shared" si="340"/>
        <v>2901572</v>
      </c>
      <c r="J7245" s="117">
        <v>2021</v>
      </c>
      <c r="K7245" s="139">
        <f t="shared" si="341"/>
        <v>6489378</v>
      </c>
    </row>
    <row r="7246" spans="2:11">
      <c r="B7246" s="137" t="s">
        <v>9152</v>
      </c>
      <c r="C7246" s="43" t="s">
        <v>1098</v>
      </c>
      <c r="D7246" s="46">
        <v>190</v>
      </c>
      <c r="E7246" s="24">
        <v>6287.878947368421</v>
      </c>
      <c r="F7246" s="19">
        <f t="shared" si="339"/>
        <v>1194697</v>
      </c>
      <c r="G7246" s="119">
        <v>4104</v>
      </c>
      <c r="H7246" s="26">
        <v>153.42690058479533</v>
      </c>
      <c r="I7246" s="115">
        <f t="shared" si="340"/>
        <v>629664</v>
      </c>
      <c r="J7246" s="117">
        <v>2021</v>
      </c>
      <c r="K7246" s="139">
        <f t="shared" si="341"/>
        <v>1824361</v>
      </c>
    </row>
    <row r="7247" spans="2:11">
      <c r="B7247" s="137" t="s">
        <v>9153</v>
      </c>
      <c r="C7247" s="43" t="s">
        <v>1095</v>
      </c>
      <c r="D7247" s="46">
        <v>200</v>
      </c>
      <c r="E7247" s="24">
        <v>6547.78</v>
      </c>
      <c r="F7247" s="19">
        <f t="shared" si="339"/>
        <v>1309556</v>
      </c>
      <c r="G7247" s="119">
        <v>4320</v>
      </c>
      <c r="H7247" s="26">
        <v>183.4148148148148</v>
      </c>
      <c r="I7247" s="115">
        <f t="shared" si="340"/>
        <v>792352</v>
      </c>
      <c r="J7247" s="117">
        <v>2021</v>
      </c>
      <c r="K7247" s="139">
        <f t="shared" si="341"/>
        <v>2101908</v>
      </c>
    </row>
    <row r="7248" spans="2:11">
      <c r="B7248" s="137" t="s">
        <v>9154</v>
      </c>
      <c r="C7248" s="43" t="s">
        <v>1107</v>
      </c>
      <c r="D7248" s="46">
        <v>70</v>
      </c>
      <c r="E7248" s="24">
        <v>2850.2571428571428</v>
      </c>
      <c r="F7248" s="19">
        <f t="shared" si="339"/>
        <v>199518</v>
      </c>
      <c r="G7248" s="119">
        <v>682.5</v>
      </c>
      <c r="H7248" s="26">
        <v>417.54578754578756</v>
      </c>
      <c r="I7248" s="115">
        <f t="shared" si="340"/>
        <v>284975</v>
      </c>
      <c r="J7248" s="117">
        <v>2021</v>
      </c>
      <c r="K7248" s="139">
        <f t="shared" si="341"/>
        <v>484493</v>
      </c>
    </row>
    <row r="7249" spans="2:11">
      <c r="B7249" s="137" t="s">
        <v>9155</v>
      </c>
      <c r="C7249" s="43" t="s">
        <v>1118</v>
      </c>
      <c r="D7249" s="46">
        <v>320</v>
      </c>
      <c r="E7249" s="24">
        <v>6335.6750000000002</v>
      </c>
      <c r="F7249" s="19">
        <f t="shared" si="339"/>
        <v>2027416</v>
      </c>
      <c r="G7249" s="119">
        <v>6912</v>
      </c>
      <c r="H7249" s="26">
        <v>151.14612268518519</v>
      </c>
      <c r="I7249" s="115">
        <f t="shared" si="340"/>
        <v>1044722</v>
      </c>
      <c r="J7249" s="117">
        <v>2021</v>
      </c>
      <c r="K7249" s="139">
        <f t="shared" si="341"/>
        <v>3072138</v>
      </c>
    </row>
    <row r="7250" spans="2:11">
      <c r="B7250" s="137" t="s">
        <v>9156</v>
      </c>
      <c r="C7250" s="43" t="s">
        <v>1095</v>
      </c>
      <c r="D7250" s="46">
        <v>630</v>
      </c>
      <c r="E7250" s="24">
        <v>6511.7539682539682</v>
      </c>
      <c r="F7250" s="19">
        <f t="shared" si="339"/>
        <v>4102405</v>
      </c>
      <c r="G7250" s="119">
        <v>13608</v>
      </c>
      <c r="H7250" s="26">
        <v>175.1058201058201</v>
      </c>
      <c r="I7250" s="115">
        <f t="shared" si="340"/>
        <v>2382840</v>
      </c>
      <c r="J7250" s="117">
        <v>2021</v>
      </c>
      <c r="K7250" s="139">
        <f t="shared" si="341"/>
        <v>6485245</v>
      </c>
    </row>
    <row r="7251" spans="2:11">
      <c r="B7251" s="137" t="s">
        <v>9157</v>
      </c>
      <c r="C7251" s="43" t="s">
        <v>2488</v>
      </c>
      <c r="D7251" s="46">
        <v>970</v>
      </c>
      <c r="E7251" s="24">
        <v>8678.8195876288664</v>
      </c>
      <c r="F7251" s="19">
        <f t="shared" si="339"/>
        <v>8418455</v>
      </c>
      <c r="G7251" s="119">
        <v>9457.5</v>
      </c>
      <c r="H7251" s="26">
        <v>195.93021411578113</v>
      </c>
      <c r="I7251" s="115">
        <f t="shared" si="340"/>
        <v>1853010</v>
      </c>
      <c r="J7251" s="117">
        <v>2021</v>
      </c>
      <c r="K7251" s="139">
        <f t="shared" si="341"/>
        <v>10271465</v>
      </c>
    </row>
    <row r="7252" spans="2:11">
      <c r="B7252" s="137" t="s">
        <v>4262</v>
      </c>
      <c r="C7252" s="43" t="s">
        <v>3512</v>
      </c>
      <c r="D7252" s="46">
        <v>220</v>
      </c>
      <c r="E7252" s="24">
        <v>12364.177272727273</v>
      </c>
      <c r="F7252" s="19">
        <f t="shared" si="339"/>
        <v>2720119</v>
      </c>
      <c r="G7252" s="119">
        <v>4752</v>
      </c>
      <c r="H7252" s="26">
        <v>662.75989057239053</v>
      </c>
      <c r="I7252" s="115">
        <f t="shared" si="340"/>
        <v>3149435</v>
      </c>
      <c r="J7252" s="117">
        <v>2021</v>
      </c>
      <c r="K7252" s="139">
        <f t="shared" si="341"/>
        <v>5869554</v>
      </c>
    </row>
    <row r="7253" spans="2:11">
      <c r="B7253" s="137" t="s">
        <v>4263</v>
      </c>
      <c r="C7253" s="43" t="s">
        <v>3512</v>
      </c>
      <c r="D7253" s="46">
        <v>120</v>
      </c>
      <c r="E7253" s="24">
        <v>12776.108333333334</v>
      </c>
      <c r="F7253" s="19">
        <f t="shared" si="339"/>
        <v>1533133</v>
      </c>
      <c r="G7253" s="119">
        <v>2340</v>
      </c>
      <c r="H7253" s="26">
        <v>602.27692307692303</v>
      </c>
      <c r="I7253" s="115">
        <f t="shared" si="340"/>
        <v>1409327.9999999998</v>
      </c>
      <c r="J7253" s="117">
        <v>2021</v>
      </c>
      <c r="K7253" s="139">
        <f t="shared" si="341"/>
        <v>2942461</v>
      </c>
    </row>
    <row r="7254" spans="2:11">
      <c r="B7254" s="137" t="s">
        <v>4264</v>
      </c>
      <c r="C7254" s="43" t="s">
        <v>3512</v>
      </c>
      <c r="D7254" s="46">
        <v>180</v>
      </c>
      <c r="E7254" s="24">
        <v>11792.7</v>
      </c>
      <c r="F7254" s="19">
        <f t="shared" si="339"/>
        <v>2122686</v>
      </c>
      <c r="G7254" s="119">
        <v>3888</v>
      </c>
      <c r="H7254" s="26">
        <v>662.76003086419757</v>
      </c>
      <c r="I7254" s="115">
        <f t="shared" si="340"/>
        <v>2576811</v>
      </c>
      <c r="J7254" s="117">
        <v>2021</v>
      </c>
      <c r="K7254" s="139">
        <f t="shared" si="341"/>
        <v>4699497</v>
      </c>
    </row>
    <row r="7255" spans="2:11">
      <c r="B7255" s="137" t="s">
        <v>9158</v>
      </c>
      <c r="C7255" s="43" t="s">
        <v>980</v>
      </c>
      <c r="D7255" s="46">
        <v>390</v>
      </c>
      <c r="E7255" s="24">
        <v>7982.8820512820512</v>
      </c>
      <c r="F7255" s="19">
        <f t="shared" si="339"/>
        <v>3113324</v>
      </c>
      <c r="G7255" s="119">
        <v>3802.5</v>
      </c>
      <c r="H7255" s="26">
        <v>342.67455621301775</v>
      </c>
      <c r="I7255" s="115">
        <f t="shared" si="340"/>
        <v>1303020</v>
      </c>
      <c r="J7255" s="117">
        <v>2021</v>
      </c>
      <c r="K7255" s="139">
        <f t="shared" si="341"/>
        <v>4416344</v>
      </c>
    </row>
    <row r="7256" spans="2:11">
      <c r="B7256" s="137" t="s">
        <v>4265</v>
      </c>
      <c r="C7256" s="43" t="s">
        <v>3512</v>
      </c>
      <c r="D7256" s="46">
        <v>1260</v>
      </c>
      <c r="E7256" s="24">
        <v>4905.0555555555557</v>
      </c>
      <c r="F7256" s="19">
        <f t="shared" si="339"/>
        <v>6180370</v>
      </c>
      <c r="G7256" s="119">
        <v>13608</v>
      </c>
      <c r="H7256" s="26">
        <v>662.7599206349206</v>
      </c>
      <c r="I7256" s="115">
        <f t="shared" si="340"/>
        <v>9018837</v>
      </c>
      <c r="J7256" s="117">
        <v>2021</v>
      </c>
      <c r="K7256" s="139">
        <f t="shared" si="341"/>
        <v>15199207</v>
      </c>
    </row>
    <row r="7257" spans="2:11">
      <c r="B7257" s="137" t="s">
        <v>9159</v>
      </c>
      <c r="C7257" s="43" t="s">
        <v>2779</v>
      </c>
      <c r="D7257" s="46">
        <v>1010</v>
      </c>
      <c r="E7257" s="24">
        <v>12092.981188118812</v>
      </c>
      <c r="F7257" s="19">
        <f t="shared" si="339"/>
        <v>12213911</v>
      </c>
      <c r="G7257" s="119">
        <v>21816</v>
      </c>
      <c r="H7257" s="26">
        <v>160.47575174184084</v>
      </c>
      <c r="I7257" s="115">
        <f t="shared" si="340"/>
        <v>3500938.9999999995</v>
      </c>
      <c r="J7257" s="117">
        <v>2021</v>
      </c>
      <c r="K7257" s="139">
        <f t="shared" si="341"/>
        <v>15714850</v>
      </c>
    </row>
    <row r="7258" spans="2:11">
      <c r="B7258" s="137" t="s">
        <v>4443</v>
      </c>
      <c r="C7258" s="43" t="s">
        <v>3512</v>
      </c>
      <c r="D7258" s="46">
        <v>650</v>
      </c>
      <c r="E7258" s="24">
        <v>50903.75384615385</v>
      </c>
      <c r="F7258" s="19">
        <f t="shared" si="339"/>
        <v>33087440.000000004</v>
      </c>
      <c r="G7258" s="119">
        <v>21060</v>
      </c>
      <c r="H7258" s="26">
        <v>662.75992402659074</v>
      </c>
      <c r="I7258" s="115">
        <f t="shared" si="340"/>
        <v>13957724.000000002</v>
      </c>
      <c r="J7258" s="117">
        <v>2021</v>
      </c>
      <c r="K7258" s="139">
        <f t="shared" si="341"/>
        <v>47045164</v>
      </c>
    </row>
    <row r="7259" spans="2:11">
      <c r="B7259" s="137" t="s">
        <v>4266</v>
      </c>
      <c r="C7259" s="43" t="s">
        <v>3512</v>
      </c>
      <c r="D7259" s="46">
        <v>620</v>
      </c>
      <c r="E7259" s="24">
        <v>6388.0548387096778</v>
      </c>
      <c r="F7259" s="19">
        <f t="shared" si="339"/>
        <v>3960594.0000000005</v>
      </c>
      <c r="G7259" s="119">
        <v>6045</v>
      </c>
      <c r="H7259" s="26">
        <v>602.27675765095125</v>
      </c>
      <c r="I7259" s="115">
        <f t="shared" si="340"/>
        <v>3640763.0000000005</v>
      </c>
      <c r="J7259" s="117">
        <v>2021</v>
      </c>
      <c r="K7259" s="139">
        <f t="shared" si="341"/>
        <v>7601357</v>
      </c>
    </row>
    <row r="7260" spans="2:11">
      <c r="B7260" s="137" t="s">
        <v>9160</v>
      </c>
      <c r="C7260" s="43" t="s">
        <v>1708</v>
      </c>
      <c r="D7260" s="46">
        <v>260</v>
      </c>
      <c r="E7260" s="24">
        <v>5128.0538461538463</v>
      </c>
      <c r="F7260" s="19">
        <f t="shared" si="339"/>
        <v>1333294</v>
      </c>
      <c r="G7260" s="119">
        <v>5616</v>
      </c>
      <c r="H7260" s="26">
        <v>216.52831196581195</v>
      </c>
      <c r="I7260" s="115">
        <f t="shared" si="340"/>
        <v>1216023</v>
      </c>
      <c r="J7260" s="117">
        <v>2021</v>
      </c>
      <c r="K7260" s="139">
        <f t="shared" si="341"/>
        <v>2549317</v>
      </c>
    </row>
    <row r="7261" spans="2:11">
      <c r="B7261" s="137" t="s">
        <v>9161</v>
      </c>
      <c r="C7261" s="43" t="s">
        <v>2403</v>
      </c>
      <c r="D7261" s="46">
        <v>100</v>
      </c>
      <c r="E7261" s="24">
        <v>4483</v>
      </c>
      <c r="F7261" s="19">
        <f t="shared" si="339"/>
        <v>448300</v>
      </c>
      <c r="G7261" s="119">
        <v>2160</v>
      </c>
      <c r="H7261" s="26">
        <v>188.08333333333334</v>
      </c>
      <c r="I7261" s="115">
        <f t="shared" si="340"/>
        <v>406260</v>
      </c>
      <c r="J7261" s="117">
        <v>2021</v>
      </c>
      <c r="K7261" s="139">
        <f t="shared" si="341"/>
        <v>854560</v>
      </c>
    </row>
    <row r="7262" spans="2:11">
      <c r="B7262" s="137" t="s">
        <v>9162</v>
      </c>
      <c r="C7262" s="43" t="s">
        <v>2787</v>
      </c>
      <c r="D7262" s="46">
        <v>990</v>
      </c>
      <c r="E7262" s="24">
        <v>2263.348484848485</v>
      </c>
      <c r="F7262" s="19">
        <f t="shared" si="339"/>
        <v>2240715</v>
      </c>
      <c r="G7262" s="119">
        <v>9652.5</v>
      </c>
      <c r="H7262" s="26">
        <v>191.77964257964257</v>
      </c>
      <c r="I7262" s="115">
        <f t="shared" si="340"/>
        <v>1851153</v>
      </c>
      <c r="J7262" s="117">
        <v>2021</v>
      </c>
      <c r="K7262" s="139">
        <f t="shared" si="341"/>
        <v>4091868</v>
      </c>
    </row>
    <row r="7263" spans="2:11">
      <c r="B7263" s="137" t="s">
        <v>9163</v>
      </c>
      <c r="C7263" s="43" t="s">
        <v>2403</v>
      </c>
      <c r="D7263" s="46">
        <v>100</v>
      </c>
      <c r="E7263" s="24">
        <v>4483</v>
      </c>
      <c r="F7263" s="19">
        <f t="shared" si="339"/>
        <v>448300</v>
      </c>
      <c r="G7263" s="119">
        <v>2160</v>
      </c>
      <c r="H7263" s="26">
        <v>188.08333333333334</v>
      </c>
      <c r="I7263" s="115">
        <f t="shared" si="340"/>
        <v>406260</v>
      </c>
      <c r="J7263" s="117">
        <v>2021</v>
      </c>
      <c r="K7263" s="139">
        <f t="shared" si="341"/>
        <v>854560</v>
      </c>
    </row>
    <row r="7264" spans="2:11">
      <c r="B7264" s="137" t="s">
        <v>9164</v>
      </c>
      <c r="C7264" s="43" t="s">
        <v>2026</v>
      </c>
      <c r="D7264" s="46">
        <v>340</v>
      </c>
      <c r="E7264" s="24">
        <v>973.5205882352941</v>
      </c>
      <c r="F7264" s="19">
        <f t="shared" si="339"/>
        <v>330997</v>
      </c>
      <c r="G7264" s="119">
        <v>3315</v>
      </c>
      <c r="H7264" s="26">
        <v>345.78823529411767</v>
      </c>
      <c r="I7264" s="115">
        <f t="shared" si="340"/>
        <v>1146288</v>
      </c>
      <c r="J7264" s="117">
        <v>2021</v>
      </c>
      <c r="K7264" s="139">
        <f t="shared" si="341"/>
        <v>1477285</v>
      </c>
    </row>
    <row r="7265" spans="2:11">
      <c r="B7265" s="137" t="s">
        <v>9165</v>
      </c>
      <c r="C7265" s="43" t="s">
        <v>2403</v>
      </c>
      <c r="D7265" s="46">
        <v>930</v>
      </c>
      <c r="E7265" s="24">
        <v>7893.6946236559143</v>
      </c>
      <c r="F7265" s="19">
        <f t="shared" si="339"/>
        <v>7341136</v>
      </c>
      <c r="G7265" s="119">
        <v>20088</v>
      </c>
      <c r="H7265" s="26">
        <v>205.46017522899243</v>
      </c>
      <c r="I7265" s="115">
        <f t="shared" si="340"/>
        <v>4127284</v>
      </c>
      <c r="J7265" s="117">
        <v>2021</v>
      </c>
      <c r="K7265" s="139">
        <f t="shared" si="341"/>
        <v>11468420</v>
      </c>
    </row>
    <row r="7266" spans="2:11">
      <c r="B7266" s="137" t="s">
        <v>4267</v>
      </c>
      <c r="C7266" s="43" t="s">
        <v>3512</v>
      </c>
      <c r="D7266" s="46">
        <v>390</v>
      </c>
      <c r="E7266" s="24">
        <v>8068.2615384615383</v>
      </c>
      <c r="F7266" s="19">
        <f t="shared" si="339"/>
        <v>3146622</v>
      </c>
      <c r="G7266" s="119">
        <v>3803</v>
      </c>
      <c r="H7266" s="26">
        <v>770.44175650802003</v>
      </c>
      <c r="I7266" s="115">
        <f t="shared" si="340"/>
        <v>2929990</v>
      </c>
      <c r="J7266" s="117">
        <v>2021</v>
      </c>
      <c r="K7266" s="139">
        <f t="shared" si="341"/>
        <v>6076612</v>
      </c>
    </row>
    <row r="7267" spans="2:11">
      <c r="B7267" s="137" t="s">
        <v>9166</v>
      </c>
      <c r="C7267" s="43" t="s">
        <v>2787</v>
      </c>
      <c r="D7267" s="46">
        <v>990</v>
      </c>
      <c r="E7267" s="24">
        <v>2263.348484848485</v>
      </c>
      <c r="F7267" s="19">
        <f t="shared" si="339"/>
        <v>2240715</v>
      </c>
      <c r="G7267" s="119">
        <v>9652.5</v>
      </c>
      <c r="H7267" s="26">
        <v>191.77964257964257</v>
      </c>
      <c r="I7267" s="115">
        <f t="shared" si="340"/>
        <v>1851153</v>
      </c>
      <c r="J7267" s="117">
        <v>2021</v>
      </c>
      <c r="K7267" s="139">
        <f t="shared" si="341"/>
        <v>4091868</v>
      </c>
    </row>
    <row r="7268" spans="2:11">
      <c r="B7268" s="137" t="s">
        <v>9167</v>
      </c>
      <c r="C7268" s="43" t="s">
        <v>2026</v>
      </c>
      <c r="D7268" s="46">
        <v>880</v>
      </c>
      <c r="E7268" s="24">
        <v>831.4284090909091</v>
      </c>
      <c r="F7268" s="19">
        <f t="shared" si="339"/>
        <v>731657</v>
      </c>
      <c r="G7268" s="119">
        <v>8580</v>
      </c>
      <c r="H7268" s="26">
        <v>221.03659673659675</v>
      </c>
      <c r="I7268" s="115">
        <f t="shared" si="340"/>
        <v>1896494</v>
      </c>
      <c r="J7268" s="117">
        <v>2021</v>
      </c>
      <c r="K7268" s="139">
        <f t="shared" si="341"/>
        <v>2628151</v>
      </c>
    </row>
    <row r="7269" spans="2:11">
      <c r="B7269" s="137" t="s">
        <v>9168</v>
      </c>
      <c r="C7269" s="43" t="s">
        <v>2026</v>
      </c>
      <c r="D7269" s="46">
        <v>340</v>
      </c>
      <c r="E7269" s="24">
        <v>973.5205882352941</v>
      </c>
      <c r="F7269" s="19">
        <f t="shared" si="339"/>
        <v>330997</v>
      </c>
      <c r="G7269" s="119">
        <v>3315</v>
      </c>
      <c r="H7269" s="26">
        <v>345.78823529411767</v>
      </c>
      <c r="I7269" s="115">
        <f t="shared" si="340"/>
        <v>1146288</v>
      </c>
      <c r="J7269" s="117">
        <v>2021</v>
      </c>
      <c r="K7269" s="139">
        <f t="shared" si="341"/>
        <v>1477285</v>
      </c>
    </row>
    <row r="7270" spans="2:11">
      <c r="B7270" s="137" t="s">
        <v>9169</v>
      </c>
      <c r="C7270" s="43" t="s">
        <v>2788</v>
      </c>
      <c r="D7270" s="46">
        <v>1310</v>
      </c>
      <c r="E7270" s="24">
        <v>1628.2206106870228</v>
      </c>
      <c r="F7270" s="19">
        <f t="shared" si="339"/>
        <v>2132969</v>
      </c>
      <c r="G7270" s="119">
        <v>12772.5</v>
      </c>
      <c r="H7270" s="26">
        <v>193.34210217263652</v>
      </c>
      <c r="I7270" s="115">
        <f t="shared" si="340"/>
        <v>2469462</v>
      </c>
      <c r="J7270" s="117">
        <v>2021</v>
      </c>
      <c r="K7270" s="139">
        <f t="shared" si="341"/>
        <v>4602431</v>
      </c>
    </row>
    <row r="7271" spans="2:11">
      <c r="B7271" s="137" t="s">
        <v>9170</v>
      </c>
      <c r="C7271" s="43" t="s">
        <v>3512</v>
      </c>
      <c r="D7271" s="46">
        <v>1040</v>
      </c>
      <c r="E7271" s="24">
        <v>13413.014423076924</v>
      </c>
      <c r="F7271" s="19">
        <f t="shared" si="339"/>
        <v>13949535</v>
      </c>
      <c r="G7271" s="119">
        <v>10140</v>
      </c>
      <c r="H7271" s="26">
        <v>0</v>
      </c>
      <c r="I7271" s="115">
        <f t="shared" si="340"/>
        <v>0</v>
      </c>
      <c r="J7271" s="117">
        <v>2021</v>
      </c>
      <c r="K7271" s="139">
        <f t="shared" si="341"/>
        <v>13949535</v>
      </c>
    </row>
    <row r="7272" spans="2:11">
      <c r="B7272" s="137" t="s">
        <v>4268</v>
      </c>
      <c r="C7272" s="43" t="s">
        <v>3512</v>
      </c>
      <c r="D7272" s="46">
        <v>520</v>
      </c>
      <c r="E7272" s="24">
        <v>6388.0538461538463</v>
      </c>
      <c r="F7272" s="19">
        <f t="shared" si="339"/>
        <v>3321788</v>
      </c>
      <c r="G7272" s="119">
        <v>5070</v>
      </c>
      <c r="H7272" s="26">
        <v>602.27672583826427</v>
      </c>
      <c r="I7272" s="115">
        <f t="shared" si="340"/>
        <v>3053543</v>
      </c>
      <c r="J7272" s="117">
        <v>2021</v>
      </c>
      <c r="K7272" s="139">
        <f t="shared" si="341"/>
        <v>6375331</v>
      </c>
    </row>
    <row r="7273" spans="2:11">
      <c r="B7273" s="137" t="s">
        <v>9171</v>
      </c>
      <c r="C7273" s="43" t="s">
        <v>2788</v>
      </c>
      <c r="D7273" s="46">
        <v>1310</v>
      </c>
      <c r="E7273" s="24">
        <v>1628.2206106870228</v>
      </c>
      <c r="F7273" s="19">
        <f t="shared" si="339"/>
        <v>2132969</v>
      </c>
      <c r="G7273" s="119">
        <v>12772.5</v>
      </c>
      <c r="H7273" s="26">
        <v>193.34210217263652</v>
      </c>
      <c r="I7273" s="115">
        <f t="shared" si="340"/>
        <v>2469462</v>
      </c>
      <c r="J7273" s="117">
        <v>2021</v>
      </c>
      <c r="K7273" s="139">
        <f t="shared" si="341"/>
        <v>4602431</v>
      </c>
    </row>
    <row r="7274" spans="2:11">
      <c r="B7274" s="137" t="s">
        <v>9172</v>
      </c>
      <c r="C7274" s="43" t="s">
        <v>2788</v>
      </c>
      <c r="D7274" s="46">
        <v>1190</v>
      </c>
      <c r="E7274" s="24">
        <v>3238.247899159664</v>
      </c>
      <c r="F7274" s="19">
        <f t="shared" si="339"/>
        <v>3853515</v>
      </c>
      <c r="G7274" s="119">
        <v>28441</v>
      </c>
      <c r="H7274" s="26">
        <v>116.2530150135368</v>
      </c>
      <c r="I7274" s="115">
        <f t="shared" si="340"/>
        <v>3306352</v>
      </c>
      <c r="J7274" s="117">
        <v>2021</v>
      </c>
      <c r="K7274" s="139">
        <f t="shared" si="341"/>
        <v>7159867</v>
      </c>
    </row>
    <row r="7275" spans="2:11">
      <c r="B7275" s="137" t="s">
        <v>4269</v>
      </c>
      <c r="C7275" s="43" t="s">
        <v>3512</v>
      </c>
      <c r="D7275" s="46">
        <v>950</v>
      </c>
      <c r="E7275" s="24">
        <v>6888.0368421052635</v>
      </c>
      <c r="F7275" s="19">
        <f t="shared" si="339"/>
        <v>6543635</v>
      </c>
      <c r="G7275" s="119">
        <v>10260</v>
      </c>
      <c r="H7275" s="26">
        <v>786.12923976608192</v>
      </c>
      <c r="I7275" s="115">
        <f t="shared" si="340"/>
        <v>8065686.0000000009</v>
      </c>
      <c r="J7275" s="117">
        <v>2021</v>
      </c>
      <c r="K7275" s="139">
        <f t="shared" si="341"/>
        <v>14609321</v>
      </c>
    </row>
    <row r="7276" spans="2:11">
      <c r="B7276" s="137" t="s">
        <v>9173</v>
      </c>
      <c r="C7276" s="43" t="s">
        <v>2788</v>
      </c>
      <c r="D7276" s="46">
        <v>1190</v>
      </c>
      <c r="E7276" s="24">
        <v>3238.247899159664</v>
      </c>
      <c r="F7276" s="19">
        <f t="shared" si="339"/>
        <v>3853515</v>
      </c>
      <c r="G7276" s="119">
        <v>28441</v>
      </c>
      <c r="H7276" s="26">
        <v>116.2530150135368</v>
      </c>
      <c r="I7276" s="115">
        <f t="shared" si="340"/>
        <v>3306352</v>
      </c>
      <c r="J7276" s="117">
        <v>2021</v>
      </c>
      <c r="K7276" s="139">
        <f t="shared" si="341"/>
        <v>7159867</v>
      </c>
    </row>
    <row r="7277" spans="2:11">
      <c r="B7277" s="137" t="s">
        <v>9174</v>
      </c>
      <c r="C7277" s="43" t="s">
        <v>2526</v>
      </c>
      <c r="D7277" s="46">
        <v>620</v>
      </c>
      <c r="E7277" s="24">
        <v>7008.0322580645161</v>
      </c>
      <c r="F7277" s="19">
        <f t="shared" si="339"/>
        <v>4344980</v>
      </c>
      <c r="G7277" s="119">
        <v>6045</v>
      </c>
      <c r="H7277" s="26">
        <v>240.43010752688173</v>
      </c>
      <c r="I7277" s="115">
        <f t="shared" si="340"/>
        <v>1453400</v>
      </c>
      <c r="J7277" s="117">
        <v>2021</v>
      </c>
      <c r="K7277" s="139">
        <f t="shared" si="341"/>
        <v>5798380</v>
      </c>
    </row>
    <row r="7278" spans="2:11">
      <c r="B7278" s="137" t="s">
        <v>9175</v>
      </c>
      <c r="C7278" s="43" t="s">
        <v>2640</v>
      </c>
      <c r="D7278" s="46">
        <v>1210</v>
      </c>
      <c r="E7278" s="24">
        <v>4275.1421487603302</v>
      </c>
      <c r="F7278" s="19">
        <f t="shared" si="339"/>
        <v>5172922</v>
      </c>
      <c r="G7278" s="119">
        <v>11797.5</v>
      </c>
      <c r="H7278" s="26">
        <v>252.34659885568976</v>
      </c>
      <c r="I7278" s="115">
        <f t="shared" si="340"/>
        <v>2977059</v>
      </c>
      <c r="J7278" s="117">
        <v>2021</v>
      </c>
      <c r="K7278" s="139">
        <f t="shared" si="341"/>
        <v>8149981</v>
      </c>
    </row>
    <row r="7279" spans="2:11">
      <c r="B7279" s="137" t="s">
        <v>9176</v>
      </c>
      <c r="C7279" s="43" t="s">
        <v>2526</v>
      </c>
      <c r="D7279" s="46">
        <v>110</v>
      </c>
      <c r="E7279" s="24">
        <v>15989.836363636363</v>
      </c>
      <c r="F7279" s="19">
        <f t="shared" si="339"/>
        <v>1758882</v>
      </c>
      <c r="G7279" s="119">
        <v>1072.5</v>
      </c>
      <c r="H7279" s="26">
        <v>370.00745920745919</v>
      </c>
      <c r="I7279" s="115">
        <f t="shared" si="340"/>
        <v>396833</v>
      </c>
      <c r="J7279" s="117">
        <v>2021</v>
      </c>
      <c r="K7279" s="139">
        <f t="shared" si="341"/>
        <v>2155715</v>
      </c>
    </row>
    <row r="7280" spans="2:11">
      <c r="B7280" s="137" t="s">
        <v>9177</v>
      </c>
      <c r="C7280" s="43" t="s">
        <v>2526</v>
      </c>
      <c r="D7280" s="46">
        <v>760</v>
      </c>
      <c r="E7280" s="24">
        <v>7855.496052631579</v>
      </c>
      <c r="F7280" s="19">
        <f t="shared" si="339"/>
        <v>5970177</v>
      </c>
      <c r="G7280" s="119">
        <v>7410</v>
      </c>
      <c r="H7280" s="26">
        <v>212.60809716599189</v>
      </c>
      <c r="I7280" s="115">
        <f t="shared" si="340"/>
        <v>1575426</v>
      </c>
      <c r="J7280" s="117">
        <v>2021</v>
      </c>
      <c r="K7280" s="139">
        <f t="shared" si="341"/>
        <v>7545603</v>
      </c>
    </row>
    <row r="7281" spans="2:11">
      <c r="B7281" s="137" t="s">
        <v>4270</v>
      </c>
      <c r="C7281" s="43" t="s">
        <v>3512</v>
      </c>
      <c r="D7281" s="46">
        <v>300</v>
      </c>
      <c r="E7281" s="24">
        <v>8433.4066666666658</v>
      </c>
      <c r="F7281" s="19">
        <f t="shared" si="339"/>
        <v>2530021.9999999995</v>
      </c>
      <c r="G7281" s="119">
        <v>2925</v>
      </c>
      <c r="H7281" s="26">
        <v>770.54290598290595</v>
      </c>
      <c r="I7281" s="115">
        <f t="shared" si="340"/>
        <v>2253838</v>
      </c>
      <c r="J7281" s="117">
        <v>2021</v>
      </c>
      <c r="K7281" s="139">
        <f t="shared" si="341"/>
        <v>4783860</v>
      </c>
    </row>
    <row r="7282" spans="2:11">
      <c r="B7282" s="137" t="s">
        <v>4271</v>
      </c>
      <c r="C7282" s="43" t="s">
        <v>3512</v>
      </c>
      <c r="D7282" s="46">
        <v>390</v>
      </c>
      <c r="E7282" s="24">
        <v>8068.2615384615383</v>
      </c>
      <c r="F7282" s="19">
        <f t="shared" si="339"/>
        <v>3146622</v>
      </c>
      <c r="G7282" s="119">
        <v>3803</v>
      </c>
      <c r="H7282" s="26">
        <v>770.44175650802003</v>
      </c>
      <c r="I7282" s="115">
        <f t="shared" si="340"/>
        <v>2929990</v>
      </c>
      <c r="J7282" s="117">
        <v>2021</v>
      </c>
      <c r="K7282" s="139">
        <f t="shared" si="341"/>
        <v>6076612</v>
      </c>
    </row>
    <row r="7283" spans="2:11">
      <c r="B7283" s="137" t="s">
        <v>4272</v>
      </c>
      <c r="C7283" s="43" t="s">
        <v>3512</v>
      </c>
      <c r="D7283" s="46">
        <v>420</v>
      </c>
      <c r="E7283" s="24">
        <v>8435.0619047619039</v>
      </c>
      <c r="F7283" s="19">
        <f t="shared" si="339"/>
        <v>3542725.9999999995</v>
      </c>
      <c r="G7283" s="119">
        <v>4095</v>
      </c>
      <c r="H7283" s="26">
        <v>770.5431013431014</v>
      </c>
      <c r="I7283" s="115">
        <f t="shared" si="340"/>
        <v>3155374</v>
      </c>
      <c r="J7283" s="117">
        <v>2021</v>
      </c>
      <c r="K7283" s="139">
        <f t="shared" si="341"/>
        <v>6698100</v>
      </c>
    </row>
    <row r="7284" spans="2:11">
      <c r="B7284" s="137" t="s">
        <v>9178</v>
      </c>
      <c r="C7284" s="43" t="s">
        <v>3512</v>
      </c>
      <c r="D7284" s="46">
        <v>760</v>
      </c>
      <c r="E7284" s="24">
        <v>16883.711842105262</v>
      </c>
      <c r="F7284" s="19">
        <f t="shared" si="339"/>
        <v>12831620.999999998</v>
      </c>
      <c r="G7284" s="119">
        <v>7410</v>
      </c>
      <c r="H7284" s="26">
        <v>0</v>
      </c>
      <c r="I7284" s="115">
        <f t="shared" si="340"/>
        <v>0</v>
      </c>
      <c r="J7284" s="117">
        <v>2021</v>
      </c>
      <c r="K7284" s="139">
        <f t="shared" si="341"/>
        <v>12831621</v>
      </c>
    </row>
    <row r="7285" spans="2:11">
      <c r="B7285" s="137" t="s">
        <v>9179</v>
      </c>
      <c r="C7285" s="43" t="s">
        <v>1163</v>
      </c>
      <c r="D7285" s="46">
        <v>330</v>
      </c>
      <c r="E7285" s="24">
        <v>3689.8454545454547</v>
      </c>
      <c r="F7285" s="19">
        <f t="shared" si="339"/>
        <v>1217649</v>
      </c>
      <c r="G7285" s="119">
        <v>7887</v>
      </c>
      <c r="H7285" s="26">
        <v>131.19056675542032</v>
      </c>
      <c r="I7285" s="115">
        <f t="shared" si="340"/>
        <v>1034700.0000000001</v>
      </c>
      <c r="J7285" s="117">
        <v>2021</v>
      </c>
      <c r="K7285" s="139">
        <f t="shared" si="341"/>
        <v>2252349</v>
      </c>
    </row>
    <row r="7286" spans="2:11">
      <c r="B7286" s="137" t="s">
        <v>9180</v>
      </c>
      <c r="C7286" s="43" t="s">
        <v>1163</v>
      </c>
      <c r="D7286" s="46">
        <v>230</v>
      </c>
      <c r="E7286" s="24">
        <v>6218.565217391304</v>
      </c>
      <c r="F7286" s="19">
        <f t="shared" si="339"/>
        <v>1430270</v>
      </c>
      <c r="G7286" s="119">
        <v>2242.5</v>
      </c>
      <c r="H7286" s="26">
        <v>313.2392419175028</v>
      </c>
      <c r="I7286" s="115">
        <f t="shared" si="340"/>
        <v>702439</v>
      </c>
      <c r="J7286" s="117">
        <v>2021</v>
      </c>
      <c r="K7286" s="139">
        <f t="shared" si="341"/>
        <v>2132709</v>
      </c>
    </row>
    <row r="7287" spans="2:11">
      <c r="B7287" s="137" t="s">
        <v>9181</v>
      </c>
      <c r="C7287" s="43" t="s">
        <v>3512</v>
      </c>
      <c r="D7287" s="46">
        <v>760</v>
      </c>
      <c r="E7287" s="24">
        <v>16883.711842105262</v>
      </c>
      <c r="F7287" s="19">
        <f t="shared" si="339"/>
        <v>12831620.999999998</v>
      </c>
      <c r="G7287" s="119">
        <v>7410</v>
      </c>
      <c r="H7287" s="26">
        <v>0</v>
      </c>
      <c r="I7287" s="115">
        <f t="shared" si="340"/>
        <v>0</v>
      </c>
      <c r="J7287" s="117">
        <v>2021</v>
      </c>
      <c r="K7287" s="139">
        <f t="shared" si="341"/>
        <v>12831621</v>
      </c>
    </row>
    <row r="7288" spans="2:11">
      <c r="B7288" s="137" t="s">
        <v>9182</v>
      </c>
      <c r="C7288" s="43" t="s">
        <v>1165</v>
      </c>
      <c r="D7288" s="46">
        <v>210</v>
      </c>
      <c r="E7288" s="24">
        <v>25597.938095238096</v>
      </c>
      <c r="F7288" s="19">
        <f t="shared" si="339"/>
        <v>5375567</v>
      </c>
      <c r="G7288" s="119">
        <v>2047.5</v>
      </c>
      <c r="H7288" s="26">
        <v>310.06105006105008</v>
      </c>
      <c r="I7288" s="115">
        <f t="shared" si="340"/>
        <v>634850</v>
      </c>
      <c r="J7288" s="117">
        <v>2021</v>
      </c>
      <c r="K7288" s="139">
        <f t="shared" si="341"/>
        <v>6010417</v>
      </c>
    </row>
    <row r="7289" spans="2:11">
      <c r="B7289" s="137" t="s">
        <v>9183</v>
      </c>
      <c r="C7289" s="43" t="s">
        <v>1163</v>
      </c>
      <c r="D7289" s="46">
        <v>280</v>
      </c>
      <c r="E7289" s="24">
        <v>4273.2749999999996</v>
      </c>
      <c r="F7289" s="19">
        <f t="shared" si="339"/>
        <v>1196517</v>
      </c>
      <c r="G7289" s="119">
        <v>6692</v>
      </c>
      <c r="H7289" s="26">
        <v>114.92737597130902</v>
      </c>
      <c r="I7289" s="115">
        <f t="shared" si="340"/>
        <v>769094</v>
      </c>
      <c r="J7289" s="117">
        <v>2021</v>
      </c>
      <c r="K7289" s="139">
        <f t="shared" si="341"/>
        <v>1965611</v>
      </c>
    </row>
    <row r="7290" spans="2:11">
      <c r="B7290" s="137" t="s">
        <v>9184</v>
      </c>
      <c r="C7290" s="43" t="s">
        <v>1163</v>
      </c>
      <c r="D7290" s="46">
        <v>1090</v>
      </c>
      <c r="E7290" s="24">
        <v>4039.905504587156</v>
      </c>
      <c r="F7290" s="19">
        <f t="shared" si="339"/>
        <v>4403497</v>
      </c>
      <c r="G7290" s="119">
        <v>26051</v>
      </c>
      <c r="H7290" s="26">
        <v>117.64734559134007</v>
      </c>
      <c r="I7290" s="115">
        <f t="shared" si="340"/>
        <v>3064831</v>
      </c>
      <c r="J7290" s="117">
        <v>2021</v>
      </c>
      <c r="K7290" s="139">
        <f t="shared" si="341"/>
        <v>7468328</v>
      </c>
    </row>
    <row r="7291" spans="2:11">
      <c r="B7291" s="137" t="s">
        <v>9185</v>
      </c>
      <c r="C7291" s="43" t="s">
        <v>1165</v>
      </c>
      <c r="D7291" s="46">
        <v>120</v>
      </c>
      <c r="E7291" s="24">
        <v>7849.3583333333336</v>
      </c>
      <c r="F7291" s="19">
        <f t="shared" si="339"/>
        <v>941923</v>
      </c>
      <c r="G7291" s="119">
        <v>1170</v>
      </c>
      <c r="H7291" s="26">
        <v>250.46410256410257</v>
      </c>
      <c r="I7291" s="115">
        <f t="shared" si="340"/>
        <v>293043</v>
      </c>
      <c r="J7291" s="117">
        <v>2021</v>
      </c>
      <c r="K7291" s="139">
        <f t="shared" si="341"/>
        <v>1234966</v>
      </c>
    </row>
    <row r="7292" spans="2:11">
      <c r="B7292" s="137" t="s">
        <v>9186</v>
      </c>
      <c r="C7292" s="43" t="s">
        <v>1165</v>
      </c>
      <c r="D7292" s="46">
        <v>280</v>
      </c>
      <c r="E7292" s="24">
        <v>7528.1785714285716</v>
      </c>
      <c r="F7292" s="19">
        <f t="shared" si="339"/>
        <v>2107890</v>
      </c>
      <c r="G7292" s="119">
        <v>2730</v>
      </c>
      <c r="H7292" s="26">
        <v>381.18131868131866</v>
      </c>
      <c r="I7292" s="115">
        <f t="shared" si="340"/>
        <v>1040624.9999999999</v>
      </c>
      <c r="J7292" s="117">
        <v>2021</v>
      </c>
      <c r="K7292" s="139">
        <f t="shared" si="341"/>
        <v>3148515</v>
      </c>
    </row>
    <row r="7293" spans="2:11">
      <c r="B7293" s="137" t="s">
        <v>9187</v>
      </c>
      <c r="C7293" s="43" t="s">
        <v>1165</v>
      </c>
      <c r="D7293" s="46">
        <v>470</v>
      </c>
      <c r="E7293" s="24">
        <v>20279.742553191489</v>
      </c>
      <c r="F7293" s="19">
        <f t="shared" si="339"/>
        <v>9531479</v>
      </c>
      <c r="G7293" s="119">
        <v>4582.5</v>
      </c>
      <c r="H7293" s="26">
        <v>264.65488270594653</v>
      </c>
      <c r="I7293" s="115">
        <f t="shared" si="340"/>
        <v>1212781</v>
      </c>
      <c r="J7293" s="117">
        <v>2021</v>
      </c>
      <c r="K7293" s="139">
        <f t="shared" si="341"/>
        <v>10744260</v>
      </c>
    </row>
    <row r="7294" spans="2:11">
      <c r="B7294" s="137" t="s">
        <v>9188</v>
      </c>
      <c r="C7294" s="43" t="s">
        <v>1165</v>
      </c>
      <c r="D7294" s="46">
        <v>260</v>
      </c>
      <c r="E7294" s="24">
        <v>12624.880769230769</v>
      </c>
      <c r="F7294" s="19">
        <f t="shared" si="339"/>
        <v>3282469</v>
      </c>
      <c r="G7294" s="119">
        <v>2535</v>
      </c>
      <c r="H7294" s="26">
        <v>215.67258382642999</v>
      </c>
      <c r="I7294" s="115">
        <f t="shared" si="340"/>
        <v>546730</v>
      </c>
      <c r="J7294" s="117">
        <v>2021</v>
      </c>
      <c r="K7294" s="139">
        <f t="shared" si="341"/>
        <v>3829199</v>
      </c>
    </row>
    <row r="7295" spans="2:11">
      <c r="B7295" s="137" t="s">
        <v>9189</v>
      </c>
      <c r="C7295" s="43" t="s">
        <v>115</v>
      </c>
      <c r="D7295" s="46">
        <v>120</v>
      </c>
      <c r="E7295" s="24">
        <v>22588.525000000001</v>
      </c>
      <c r="F7295" s="19">
        <f t="shared" si="339"/>
        <v>2710623</v>
      </c>
      <c r="G7295" s="119">
        <v>3258</v>
      </c>
      <c r="H7295" s="26">
        <v>458.14211172498466</v>
      </c>
      <c r="I7295" s="115">
        <f t="shared" si="340"/>
        <v>1492627</v>
      </c>
      <c r="J7295" s="117">
        <v>2021</v>
      </c>
      <c r="K7295" s="139">
        <f t="shared" si="341"/>
        <v>4203250</v>
      </c>
    </row>
    <row r="7296" spans="2:11">
      <c r="B7296" s="137" t="s">
        <v>9190</v>
      </c>
      <c r="C7296" s="43" t="s">
        <v>3512</v>
      </c>
      <c r="D7296" s="46">
        <v>160</v>
      </c>
      <c r="E7296" s="24">
        <v>13071.375</v>
      </c>
      <c r="F7296" s="19">
        <f t="shared" si="339"/>
        <v>2091420</v>
      </c>
      <c r="G7296" s="119">
        <v>5184</v>
      </c>
      <c r="H7296" s="26">
        <v>0</v>
      </c>
      <c r="I7296" s="115">
        <f t="shared" si="340"/>
        <v>0</v>
      </c>
      <c r="J7296" s="117">
        <v>2021</v>
      </c>
      <c r="K7296" s="139">
        <f t="shared" si="341"/>
        <v>2091420</v>
      </c>
    </row>
    <row r="7297" spans="2:11">
      <c r="B7297" s="137" t="s">
        <v>9191</v>
      </c>
      <c r="C7297" s="43" t="s">
        <v>115</v>
      </c>
      <c r="D7297" s="46">
        <v>300</v>
      </c>
      <c r="E7297" s="24">
        <v>6781.0966666666664</v>
      </c>
      <c r="F7297" s="19">
        <f t="shared" si="339"/>
        <v>2034329</v>
      </c>
      <c r="G7297" s="119">
        <v>8145</v>
      </c>
      <c r="H7297" s="26">
        <v>114.15948434622467</v>
      </c>
      <c r="I7297" s="115">
        <f t="shared" si="340"/>
        <v>929829</v>
      </c>
      <c r="J7297" s="117">
        <v>2021</v>
      </c>
      <c r="K7297" s="139">
        <f t="shared" si="341"/>
        <v>2964158</v>
      </c>
    </row>
    <row r="7298" spans="2:11">
      <c r="B7298" s="137" t="s">
        <v>9192</v>
      </c>
      <c r="C7298" s="43" t="s">
        <v>100</v>
      </c>
      <c r="D7298" s="46">
        <v>460</v>
      </c>
      <c r="E7298" s="24">
        <v>8861.467391304348</v>
      </c>
      <c r="F7298" s="19">
        <f t="shared" si="339"/>
        <v>4076275</v>
      </c>
      <c r="G7298" s="119">
        <v>4485</v>
      </c>
      <c r="H7298" s="26">
        <v>208.63991081382386</v>
      </c>
      <c r="I7298" s="115">
        <f t="shared" si="340"/>
        <v>935750</v>
      </c>
      <c r="J7298" s="117">
        <v>2021</v>
      </c>
      <c r="K7298" s="139">
        <f t="shared" si="341"/>
        <v>5012025</v>
      </c>
    </row>
    <row r="7299" spans="2:11">
      <c r="B7299" s="137" t="s">
        <v>9193</v>
      </c>
      <c r="C7299" s="43" t="s">
        <v>112</v>
      </c>
      <c r="D7299" s="46">
        <v>300</v>
      </c>
      <c r="E7299" s="24">
        <v>13884.1</v>
      </c>
      <c r="F7299" s="19">
        <f t="shared" si="339"/>
        <v>4165230</v>
      </c>
      <c r="G7299" s="119">
        <v>2925</v>
      </c>
      <c r="H7299" s="26">
        <v>369.61094017094018</v>
      </c>
      <c r="I7299" s="115">
        <f t="shared" si="340"/>
        <v>1081112</v>
      </c>
      <c r="J7299" s="117">
        <v>2021</v>
      </c>
      <c r="K7299" s="139">
        <f t="shared" si="341"/>
        <v>5246342</v>
      </c>
    </row>
    <row r="7300" spans="2:11">
      <c r="B7300" s="137" t="s">
        <v>9194</v>
      </c>
      <c r="C7300" s="43" t="s">
        <v>115</v>
      </c>
      <c r="D7300" s="46">
        <v>340</v>
      </c>
      <c r="E7300" s="24">
        <v>6340.9235294117643</v>
      </c>
      <c r="F7300" s="19">
        <f t="shared" si="339"/>
        <v>2155914</v>
      </c>
      <c r="G7300" s="119">
        <v>9231</v>
      </c>
      <c r="H7300" s="26">
        <v>145.75419781172138</v>
      </c>
      <c r="I7300" s="115">
        <f t="shared" si="340"/>
        <v>1345457</v>
      </c>
      <c r="J7300" s="117">
        <v>2021</v>
      </c>
      <c r="K7300" s="139">
        <f t="shared" si="341"/>
        <v>3501371</v>
      </c>
    </row>
    <row r="7301" spans="2:11">
      <c r="B7301" s="137" t="s">
        <v>4273</v>
      </c>
      <c r="C7301" s="43" t="s">
        <v>3512</v>
      </c>
      <c r="D7301" s="46">
        <v>210</v>
      </c>
      <c r="E7301" s="24">
        <v>14715.161904761904</v>
      </c>
      <c r="F7301" s="19">
        <f t="shared" si="339"/>
        <v>3090184</v>
      </c>
      <c r="G7301" s="119">
        <v>6804</v>
      </c>
      <c r="H7301" s="26">
        <v>662.75999412110525</v>
      </c>
      <c r="I7301" s="115">
        <f t="shared" si="340"/>
        <v>4509419</v>
      </c>
      <c r="J7301" s="117">
        <v>2021</v>
      </c>
      <c r="K7301" s="139">
        <f t="shared" si="341"/>
        <v>7599603</v>
      </c>
    </row>
    <row r="7302" spans="2:11">
      <c r="B7302" s="137" t="s">
        <v>9195</v>
      </c>
      <c r="C7302" s="43" t="s">
        <v>2402</v>
      </c>
      <c r="D7302" s="46">
        <v>270</v>
      </c>
      <c r="E7302" s="24">
        <v>2104.9925925925927</v>
      </c>
      <c r="F7302" s="19">
        <f t="shared" si="339"/>
        <v>568348</v>
      </c>
      <c r="G7302" s="119">
        <v>5265</v>
      </c>
      <c r="H7302" s="26">
        <v>199.36695156695157</v>
      </c>
      <c r="I7302" s="115">
        <f t="shared" si="340"/>
        <v>1049667</v>
      </c>
      <c r="J7302" s="117">
        <v>2021</v>
      </c>
      <c r="K7302" s="139">
        <f t="shared" si="341"/>
        <v>1618015</v>
      </c>
    </row>
    <row r="7303" spans="2:11">
      <c r="B7303" s="137" t="s">
        <v>9196</v>
      </c>
      <c r="C7303" s="43" t="s">
        <v>2403</v>
      </c>
      <c r="D7303" s="46">
        <v>150</v>
      </c>
      <c r="E7303" s="24">
        <v>5847</v>
      </c>
      <c r="F7303" s="19">
        <f t="shared" si="339"/>
        <v>877050</v>
      </c>
      <c r="G7303" s="119">
        <v>3240</v>
      </c>
      <c r="H7303" s="26">
        <v>373.70895061728396</v>
      </c>
      <c r="I7303" s="115">
        <f t="shared" si="340"/>
        <v>1210817</v>
      </c>
      <c r="J7303" s="117">
        <v>2021</v>
      </c>
      <c r="K7303" s="139">
        <f t="shared" si="341"/>
        <v>2087867</v>
      </c>
    </row>
    <row r="7304" spans="2:11">
      <c r="B7304" s="137" t="s">
        <v>4274</v>
      </c>
      <c r="C7304" s="43" t="s">
        <v>3512</v>
      </c>
      <c r="D7304" s="46">
        <v>210</v>
      </c>
      <c r="E7304" s="24">
        <v>9810.109523809524</v>
      </c>
      <c r="F7304" s="19">
        <f t="shared" si="339"/>
        <v>2060123</v>
      </c>
      <c r="G7304" s="119">
        <v>4536</v>
      </c>
      <c r="H7304" s="26">
        <v>662.7599206349206</v>
      </c>
      <c r="I7304" s="115">
        <f t="shared" si="340"/>
        <v>3006279</v>
      </c>
      <c r="J7304" s="117">
        <v>2021</v>
      </c>
      <c r="K7304" s="139">
        <f t="shared" si="341"/>
        <v>5066402</v>
      </c>
    </row>
    <row r="7305" spans="2:11">
      <c r="B7305" s="137" t="s">
        <v>9197</v>
      </c>
      <c r="C7305" s="43" t="s">
        <v>113</v>
      </c>
      <c r="D7305" s="46">
        <v>460</v>
      </c>
      <c r="E7305" s="24">
        <v>12076.195652173914</v>
      </c>
      <c r="F7305" s="19">
        <f t="shared" si="339"/>
        <v>5555050</v>
      </c>
      <c r="G7305" s="119">
        <v>14904</v>
      </c>
      <c r="H7305" s="26">
        <v>105.82253086419753</v>
      </c>
      <c r="I7305" s="115">
        <f t="shared" si="340"/>
        <v>1577179</v>
      </c>
      <c r="J7305" s="117">
        <v>2021</v>
      </c>
      <c r="K7305" s="139">
        <f t="shared" si="341"/>
        <v>7132229</v>
      </c>
    </row>
    <row r="7306" spans="2:11">
      <c r="B7306" s="137" t="s">
        <v>4275</v>
      </c>
      <c r="C7306" s="43" t="s">
        <v>3512</v>
      </c>
      <c r="D7306" s="46">
        <v>220</v>
      </c>
      <c r="E7306" s="24">
        <v>12233.15909090909</v>
      </c>
      <c r="F7306" s="19">
        <f t="shared" si="339"/>
        <v>2691295</v>
      </c>
      <c r="G7306" s="119">
        <v>4752</v>
      </c>
      <c r="H7306" s="26">
        <v>662.75989057239053</v>
      </c>
      <c r="I7306" s="115">
        <f t="shared" si="340"/>
        <v>3149435</v>
      </c>
      <c r="J7306" s="117">
        <v>2021</v>
      </c>
      <c r="K7306" s="139">
        <f t="shared" si="341"/>
        <v>5840730</v>
      </c>
    </row>
    <row r="7307" spans="2:11">
      <c r="B7307" s="137" t="s">
        <v>9198</v>
      </c>
      <c r="C7307" s="43" t="s">
        <v>2403</v>
      </c>
      <c r="D7307" s="46">
        <v>530</v>
      </c>
      <c r="E7307" s="24">
        <v>2692.922641509434</v>
      </c>
      <c r="F7307" s="19">
        <f t="shared" si="339"/>
        <v>1427249</v>
      </c>
      <c r="G7307" s="119">
        <v>11448</v>
      </c>
      <c r="H7307" s="26">
        <v>201.20221872816214</v>
      </c>
      <c r="I7307" s="115">
        <f t="shared" si="340"/>
        <v>2303363</v>
      </c>
      <c r="J7307" s="117">
        <v>2021</v>
      </c>
      <c r="K7307" s="139">
        <f t="shared" si="341"/>
        <v>3730612</v>
      </c>
    </row>
    <row r="7308" spans="2:11">
      <c r="B7308" s="137" t="s">
        <v>9199</v>
      </c>
      <c r="C7308" s="43" t="s">
        <v>2403</v>
      </c>
      <c r="D7308" s="46">
        <v>930</v>
      </c>
      <c r="E7308" s="24">
        <v>7893.6946236559143</v>
      </c>
      <c r="F7308" s="19">
        <f t="shared" ref="F7308:F7371" si="342">IFERROR(D7308*E7308,0)</f>
        <v>7341136</v>
      </c>
      <c r="G7308" s="119">
        <v>20088</v>
      </c>
      <c r="H7308" s="26">
        <v>205.46017522899243</v>
      </c>
      <c r="I7308" s="115">
        <f t="shared" ref="I7308:I7371" si="343">IFERROR(G7308*H7308,"")</f>
        <v>4127284</v>
      </c>
      <c r="J7308" s="117">
        <v>2021</v>
      </c>
      <c r="K7308" s="139">
        <f t="shared" ref="K7308:K7371" si="344">IFERROR(ROUND((F7308+I7308),0),0)</f>
        <v>11468420</v>
      </c>
    </row>
    <row r="7309" spans="2:11">
      <c r="B7309" s="137" t="s">
        <v>9200</v>
      </c>
      <c r="C7309" s="43" t="s">
        <v>2631</v>
      </c>
      <c r="D7309" s="46">
        <v>3190</v>
      </c>
      <c r="E7309" s="24">
        <v>22.449843260188089</v>
      </c>
      <c r="F7309" s="19">
        <f t="shared" si="342"/>
        <v>71615</v>
      </c>
      <c r="G7309" s="119">
        <v>31102.5</v>
      </c>
      <c r="H7309" s="26">
        <v>10.523205530102082</v>
      </c>
      <c r="I7309" s="115">
        <f t="shared" si="343"/>
        <v>327298</v>
      </c>
      <c r="J7309" s="117">
        <v>2021</v>
      </c>
      <c r="K7309" s="139">
        <f t="shared" si="344"/>
        <v>398913</v>
      </c>
    </row>
    <row r="7310" spans="2:11">
      <c r="B7310" s="137" t="s">
        <v>9201</v>
      </c>
      <c r="C7310" s="43" t="s">
        <v>2780</v>
      </c>
      <c r="D7310" s="46">
        <v>1670</v>
      </c>
      <c r="E7310" s="24">
        <v>4650.2053892215572</v>
      </c>
      <c r="F7310" s="19">
        <f t="shared" si="342"/>
        <v>7765843.0000000009</v>
      </c>
      <c r="G7310" s="119">
        <v>16282.5</v>
      </c>
      <c r="H7310" s="26">
        <v>62.088070013818516</v>
      </c>
      <c r="I7310" s="115">
        <f t="shared" si="343"/>
        <v>1010949</v>
      </c>
      <c r="J7310" s="117">
        <v>2021</v>
      </c>
      <c r="K7310" s="139">
        <f t="shared" si="344"/>
        <v>8776792</v>
      </c>
    </row>
    <row r="7311" spans="2:11">
      <c r="B7311" s="137" t="s">
        <v>4444</v>
      </c>
      <c r="C7311" s="43" t="s">
        <v>3512</v>
      </c>
      <c r="D7311" s="46">
        <v>640</v>
      </c>
      <c r="E7311" s="24">
        <v>37296.612500000003</v>
      </c>
      <c r="F7311" s="19">
        <f t="shared" si="342"/>
        <v>23869832</v>
      </c>
      <c r="G7311" s="119">
        <v>12480</v>
      </c>
      <c r="H7311" s="26">
        <v>602.2768429487179</v>
      </c>
      <c r="I7311" s="115">
        <f t="shared" si="343"/>
        <v>7516414.9999999991</v>
      </c>
      <c r="J7311" s="117">
        <v>2021</v>
      </c>
      <c r="K7311" s="139">
        <f t="shared" si="344"/>
        <v>31386247</v>
      </c>
    </row>
    <row r="7312" spans="2:11">
      <c r="B7312" s="137" t="s">
        <v>4420</v>
      </c>
      <c r="C7312" s="43" t="s">
        <v>3512</v>
      </c>
      <c r="D7312" s="46">
        <v>530</v>
      </c>
      <c r="E7312" s="24">
        <v>12776.107547169811</v>
      </c>
      <c r="F7312" s="19">
        <f t="shared" si="342"/>
        <v>6771337</v>
      </c>
      <c r="G7312" s="119">
        <v>10335</v>
      </c>
      <c r="H7312" s="26">
        <v>602.27682631833579</v>
      </c>
      <c r="I7312" s="115">
        <f t="shared" si="343"/>
        <v>6224531</v>
      </c>
      <c r="J7312" s="117">
        <v>2021</v>
      </c>
      <c r="K7312" s="139">
        <f t="shared" si="344"/>
        <v>12995868</v>
      </c>
    </row>
    <row r="7313" spans="2:11">
      <c r="B7313" s="137" t="s">
        <v>10109</v>
      </c>
      <c r="C7313" s="43" t="s">
        <v>2789</v>
      </c>
      <c r="D7313" s="46">
        <v>980</v>
      </c>
      <c r="E7313" s="24">
        <v>638.15204081632658</v>
      </c>
      <c r="F7313" s="19">
        <f t="shared" si="342"/>
        <v>625389</v>
      </c>
      <c r="G7313" s="119">
        <v>9555</v>
      </c>
      <c r="H7313" s="26">
        <v>274.40973312401883</v>
      </c>
      <c r="I7313" s="115">
        <f t="shared" si="343"/>
        <v>2621985</v>
      </c>
      <c r="J7313" s="117">
        <v>2021</v>
      </c>
      <c r="K7313" s="139">
        <f t="shared" si="344"/>
        <v>3247374</v>
      </c>
    </row>
    <row r="7314" spans="2:11">
      <c r="B7314" s="137" t="s">
        <v>4445</v>
      </c>
      <c r="C7314" s="43" t="s">
        <v>3512</v>
      </c>
      <c r="D7314" s="46">
        <v>610</v>
      </c>
      <c r="E7314" s="24">
        <v>50903.754098360652</v>
      </c>
      <c r="F7314" s="19">
        <f t="shared" si="342"/>
        <v>31051289.999999996</v>
      </c>
      <c r="G7314" s="119">
        <v>19764</v>
      </c>
      <c r="H7314" s="26">
        <v>662.75991702084593</v>
      </c>
      <c r="I7314" s="115">
        <f t="shared" si="343"/>
        <v>13098786.999999998</v>
      </c>
      <c r="J7314" s="117">
        <v>2021</v>
      </c>
      <c r="K7314" s="139">
        <f t="shared" si="344"/>
        <v>44150077</v>
      </c>
    </row>
    <row r="7315" spans="2:11">
      <c r="B7315" s="137" t="s">
        <v>4446</v>
      </c>
      <c r="C7315" s="43" t="s">
        <v>3512</v>
      </c>
      <c r="D7315" s="46">
        <v>650</v>
      </c>
      <c r="E7315" s="24">
        <v>50903.75384615385</v>
      </c>
      <c r="F7315" s="19">
        <f t="shared" si="342"/>
        <v>33087440.000000004</v>
      </c>
      <c r="G7315" s="119">
        <v>21060</v>
      </c>
      <c r="H7315" s="26">
        <v>662.75992402659074</v>
      </c>
      <c r="I7315" s="115">
        <f t="shared" si="343"/>
        <v>13957724.000000002</v>
      </c>
      <c r="J7315" s="117">
        <v>2021</v>
      </c>
      <c r="K7315" s="139">
        <f t="shared" si="344"/>
        <v>47045164</v>
      </c>
    </row>
    <row r="7316" spans="2:11">
      <c r="B7316" s="137" t="s">
        <v>4447</v>
      </c>
      <c r="C7316" s="43" t="s">
        <v>3512</v>
      </c>
      <c r="D7316" s="46">
        <v>640</v>
      </c>
      <c r="E7316" s="24">
        <v>37296.612500000003</v>
      </c>
      <c r="F7316" s="19">
        <f t="shared" si="342"/>
        <v>23869832</v>
      </c>
      <c r="G7316" s="119">
        <v>12480</v>
      </c>
      <c r="H7316" s="26">
        <v>602.2768429487179</v>
      </c>
      <c r="I7316" s="115">
        <f t="shared" si="343"/>
        <v>7516414.9999999991</v>
      </c>
      <c r="J7316" s="117">
        <v>2021</v>
      </c>
      <c r="K7316" s="139">
        <f t="shared" si="344"/>
        <v>31386247</v>
      </c>
    </row>
    <row r="7317" spans="2:11">
      <c r="B7317" s="137" t="s">
        <v>9202</v>
      </c>
      <c r="C7317" s="43" t="s">
        <v>1124</v>
      </c>
      <c r="D7317" s="46">
        <v>2900</v>
      </c>
      <c r="E7317" s="24">
        <v>3941.5693103448275</v>
      </c>
      <c r="F7317" s="19">
        <f t="shared" si="342"/>
        <v>11430551</v>
      </c>
      <c r="G7317" s="119">
        <v>28275</v>
      </c>
      <c r="H7317" s="26">
        <v>37.874235190097259</v>
      </c>
      <c r="I7317" s="115">
        <f t="shared" si="343"/>
        <v>1070894</v>
      </c>
      <c r="J7317" s="117">
        <v>2021</v>
      </c>
      <c r="K7317" s="139">
        <f t="shared" si="344"/>
        <v>12501445</v>
      </c>
    </row>
    <row r="7318" spans="2:11">
      <c r="B7318" s="137" t="s">
        <v>4421</v>
      </c>
      <c r="C7318" s="43" t="s">
        <v>3512</v>
      </c>
      <c r="D7318" s="46">
        <v>530</v>
      </c>
      <c r="E7318" s="24">
        <v>12776.107547169811</v>
      </c>
      <c r="F7318" s="19">
        <f t="shared" si="342"/>
        <v>6771337</v>
      </c>
      <c r="G7318" s="119">
        <v>10335</v>
      </c>
      <c r="H7318" s="26">
        <v>602.27682631833579</v>
      </c>
      <c r="I7318" s="115">
        <f t="shared" si="343"/>
        <v>6224531</v>
      </c>
      <c r="J7318" s="117">
        <v>2021</v>
      </c>
      <c r="K7318" s="139">
        <f t="shared" si="344"/>
        <v>12995868</v>
      </c>
    </row>
    <row r="7319" spans="2:11">
      <c r="B7319" s="137" t="s">
        <v>9203</v>
      </c>
      <c r="C7319" s="43" t="s">
        <v>1177</v>
      </c>
      <c r="D7319" s="46">
        <v>760</v>
      </c>
      <c r="E7319" s="24">
        <v>4728.0092105263157</v>
      </c>
      <c r="F7319" s="19">
        <f t="shared" si="342"/>
        <v>3593287</v>
      </c>
      <c r="G7319" s="119">
        <v>16416</v>
      </c>
      <c r="H7319" s="26">
        <v>95.316033138401565</v>
      </c>
      <c r="I7319" s="115">
        <f t="shared" si="343"/>
        <v>1564708</v>
      </c>
      <c r="J7319" s="117">
        <v>2021</v>
      </c>
      <c r="K7319" s="139">
        <f t="shared" si="344"/>
        <v>5157995</v>
      </c>
    </row>
    <row r="7320" spans="2:11">
      <c r="B7320" s="137" t="s">
        <v>4276</v>
      </c>
      <c r="C7320" s="43" t="s">
        <v>3512</v>
      </c>
      <c r="D7320" s="46">
        <v>250</v>
      </c>
      <c r="E7320" s="24">
        <v>8787.7639999999992</v>
      </c>
      <c r="F7320" s="19">
        <f t="shared" si="342"/>
        <v>2196941</v>
      </c>
      <c r="G7320" s="119">
        <v>2438</v>
      </c>
      <c r="H7320" s="26">
        <v>602.15340442986053</v>
      </c>
      <c r="I7320" s="115">
        <f t="shared" si="343"/>
        <v>1468050</v>
      </c>
      <c r="J7320" s="117">
        <v>2021</v>
      </c>
      <c r="K7320" s="139">
        <f t="shared" si="344"/>
        <v>3664991</v>
      </c>
    </row>
    <row r="7321" spans="2:11">
      <c r="B7321" s="137" t="s">
        <v>9204</v>
      </c>
      <c r="C7321" s="43" t="s">
        <v>2645</v>
      </c>
      <c r="D7321" s="46">
        <v>850</v>
      </c>
      <c r="E7321" s="24">
        <v>4274.650588235294</v>
      </c>
      <c r="F7321" s="19">
        <f t="shared" si="342"/>
        <v>3633453</v>
      </c>
      <c r="G7321" s="119">
        <v>7692.5</v>
      </c>
      <c r="H7321" s="26">
        <v>233.51030224244394</v>
      </c>
      <c r="I7321" s="115">
        <f t="shared" si="343"/>
        <v>1796278</v>
      </c>
      <c r="J7321" s="117">
        <v>2021</v>
      </c>
      <c r="K7321" s="139">
        <f t="shared" si="344"/>
        <v>5429731</v>
      </c>
    </row>
    <row r="7322" spans="2:11">
      <c r="B7322" s="137" t="s">
        <v>9205</v>
      </c>
      <c r="C7322" s="43" t="s">
        <v>3512</v>
      </c>
      <c r="D7322" s="46">
        <v>960</v>
      </c>
      <c r="E7322" s="24">
        <v>11709.776041666666</v>
      </c>
      <c r="F7322" s="19">
        <f t="shared" si="342"/>
        <v>11241385</v>
      </c>
      <c r="G7322" s="119">
        <v>20736</v>
      </c>
      <c r="H7322" s="26">
        <v>0</v>
      </c>
      <c r="I7322" s="115">
        <f t="shared" si="343"/>
        <v>0</v>
      </c>
      <c r="J7322" s="117">
        <v>2021</v>
      </c>
      <c r="K7322" s="139">
        <f t="shared" si="344"/>
        <v>11241385</v>
      </c>
    </row>
    <row r="7323" spans="2:11">
      <c r="B7323" s="137" t="s">
        <v>9206</v>
      </c>
      <c r="C7323" s="43" t="s">
        <v>1120</v>
      </c>
      <c r="D7323" s="46">
        <v>1020</v>
      </c>
      <c r="E7323" s="24">
        <v>4632.6127450980393</v>
      </c>
      <c r="F7323" s="19">
        <f t="shared" si="342"/>
        <v>4725265</v>
      </c>
      <c r="G7323" s="119">
        <v>9945</v>
      </c>
      <c r="H7323" s="26">
        <v>246.1148315736551</v>
      </c>
      <c r="I7323" s="115">
        <f t="shared" si="343"/>
        <v>2447612</v>
      </c>
      <c r="J7323" s="117">
        <v>2021</v>
      </c>
      <c r="K7323" s="139">
        <f t="shared" si="344"/>
        <v>7172877</v>
      </c>
    </row>
    <row r="7324" spans="2:11">
      <c r="B7324" s="137" t="s">
        <v>9207</v>
      </c>
      <c r="C7324" s="43" t="s">
        <v>2422</v>
      </c>
      <c r="D7324" s="46">
        <v>2650</v>
      </c>
      <c r="E7324" s="24">
        <v>311.17433962264153</v>
      </c>
      <c r="F7324" s="19">
        <f t="shared" si="342"/>
        <v>824612</v>
      </c>
      <c r="G7324" s="119">
        <v>23982.5</v>
      </c>
      <c r="H7324" s="26">
        <v>136.55999166058584</v>
      </c>
      <c r="I7324" s="115">
        <f t="shared" si="343"/>
        <v>3275050</v>
      </c>
      <c r="J7324" s="117">
        <v>2021</v>
      </c>
      <c r="K7324" s="139">
        <f t="shared" si="344"/>
        <v>4099662</v>
      </c>
    </row>
    <row r="7325" spans="2:11">
      <c r="B7325" s="137" t="s">
        <v>9208</v>
      </c>
      <c r="C7325" s="43" t="s">
        <v>1120</v>
      </c>
      <c r="D7325" s="46">
        <v>190</v>
      </c>
      <c r="E7325" s="24">
        <v>2923.1</v>
      </c>
      <c r="F7325" s="19">
        <f t="shared" si="342"/>
        <v>555389</v>
      </c>
      <c r="G7325" s="119">
        <v>1852.5</v>
      </c>
      <c r="H7325" s="26">
        <v>293.13900134952769</v>
      </c>
      <c r="I7325" s="115">
        <f t="shared" si="343"/>
        <v>543040</v>
      </c>
      <c r="J7325" s="117">
        <v>2021</v>
      </c>
      <c r="K7325" s="139">
        <f t="shared" si="344"/>
        <v>1098429</v>
      </c>
    </row>
    <row r="7326" spans="2:11">
      <c r="B7326" s="137" t="s">
        <v>9209</v>
      </c>
      <c r="C7326" s="43" t="s">
        <v>1120</v>
      </c>
      <c r="D7326" s="46">
        <v>210</v>
      </c>
      <c r="E7326" s="24">
        <v>3328.6761904761906</v>
      </c>
      <c r="F7326" s="19">
        <f t="shared" si="342"/>
        <v>699022</v>
      </c>
      <c r="G7326" s="119">
        <v>2047.5</v>
      </c>
      <c r="H7326" s="26">
        <v>166.12698412698413</v>
      </c>
      <c r="I7326" s="115">
        <f t="shared" si="343"/>
        <v>340145</v>
      </c>
      <c r="J7326" s="117">
        <v>2021</v>
      </c>
      <c r="K7326" s="139">
        <f t="shared" si="344"/>
        <v>1039167</v>
      </c>
    </row>
    <row r="7327" spans="2:11">
      <c r="B7327" s="137" t="s">
        <v>9210</v>
      </c>
      <c r="C7327" s="43" t="s">
        <v>2229</v>
      </c>
      <c r="D7327" s="46">
        <v>1330</v>
      </c>
      <c r="E7327" s="24">
        <v>4997.5150375939847</v>
      </c>
      <c r="F7327" s="19">
        <f t="shared" si="342"/>
        <v>6646695</v>
      </c>
      <c r="G7327" s="119">
        <v>28728</v>
      </c>
      <c r="H7327" s="26">
        <v>157.01381927039822</v>
      </c>
      <c r="I7327" s="115">
        <f t="shared" si="343"/>
        <v>4510693</v>
      </c>
      <c r="J7327" s="117">
        <v>2021</v>
      </c>
      <c r="K7327" s="139">
        <f t="shared" si="344"/>
        <v>11157388</v>
      </c>
    </row>
    <row r="7328" spans="2:11">
      <c r="B7328" s="137" t="s">
        <v>4277</v>
      </c>
      <c r="C7328" s="43" t="s">
        <v>3512</v>
      </c>
      <c r="D7328" s="46">
        <v>260</v>
      </c>
      <c r="E7328" s="24">
        <v>9810.1076923076926</v>
      </c>
      <c r="F7328" s="19">
        <f t="shared" si="342"/>
        <v>2550628</v>
      </c>
      <c r="G7328" s="119">
        <v>5616</v>
      </c>
      <c r="H7328" s="26">
        <v>662.75997150997148</v>
      </c>
      <c r="I7328" s="115">
        <f t="shared" si="343"/>
        <v>3722060</v>
      </c>
      <c r="J7328" s="117">
        <v>2021</v>
      </c>
      <c r="K7328" s="139">
        <f t="shared" si="344"/>
        <v>6272688</v>
      </c>
    </row>
    <row r="7329" spans="2:11">
      <c r="B7329" s="137" t="s">
        <v>9211</v>
      </c>
      <c r="C7329" s="43" t="s">
        <v>1177</v>
      </c>
      <c r="D7329" s="46">
        <v>330</v>
      </c>
      <c r="E7329" s="24">
        <v>3686.5151515151515</v>
      </c>
      <c r="F7329" s="19">
        <f t="shared" si="342"/>
        <v>1216550</v>
      </c>
      <c r="G7329" s="119">
        <v>7128</v>
      </c>
      <c r="H7329" s="26">
        <v>268.81621773288441</v>
      </c>
      <c r="I7329" s="115">
        <f t="shared" si="343"/>
        <v>1916122</v>
      </c>
      <c r="J7329" s="117">
        <v>2021</v>
      </c>
      <c r="K7329" s="139">
        <f t="shared" si="344"/>
        <v>3132672</v>
      </c>
    </row>
    <row r="7330" spans="2:11">
      <c r="B7330" s="137" t="s">
        <v>9212</v>
      </c>
      <c r="C7330" s="43" t="s">
        <v>1177</v>
      </c>
      <c r="D7330" s="46">
        <v>290</v>
      </c>
      <c r="E7330" s="24">
        <v>3001.1310344827584</v>
      </c>
      <c r="F7330" s="19">
        <f t="shared" si="342"/>
        <v>870328</v>
      </c>
      <c r="G7330" s="119">
        <v>2624.5</v>
      </c>
      <c r="H7330" s="26">
        <v>261.67460468660698</v>
      </c>
      <c r="I7330" s="115">
        <f t="shared" si="343"/>
        <v>686765</v>
      </c>
      <c r="J7330" s="117">
        <v>2021</v>
      </c>
      <c r="K7330" s="139">
        <f t="shared" si="344"/>
        <v>1557093</v>
      </c>
    </row>
    <row r="7331" spans="2:11">
      <c r="B7331" s="137" t="s">
        <v>9213</v>
      </c>
      <c r="C7331" s="43" t="s">
        <v>2422</v>
      </c>
      <c r="D7331" s="46">
        <v>2650</v>
      </c>
      <c r="E7331" s="24">
        <v>311.17433962264153</v>
      </c>
      <c r="F7331" s="19">
        <f t="shared" si="342"/>
        <v>824612</v>
      </c>
      <c r="G7331" s="119">
        <v>23982.5</v>
      </c>
      <c r="H7331" s="26">
        <v>136.55999166058584</v>
      </c>
      <c r="I7331" s="115">
        <f t="shared" si="343"/>
        <v>3275050</v>
      </c>
      <c r="J7331" s="117">
        <v>2021</v>
      </c>
      <c r="K7331" s="139">
        <f t="shared" si="344"/>
        <v>4099662</v>
      </c>
    </row>
    <row r="7332" spans="2:11">
      <c r="B7332" s="137" t="s">
        <v>10160</v>
      </c>
      <c r="C7332" s="43" t="s">
        <v>1177</v>
      </c>
      <c r="D7332" s="46">
        <v>380</v>
      </c>
      <c r="E7332" s="24">
        <v>950.20263157894738</v>
      </c>
      <c r="F7332" s="19">
        <f t="shared" si="342"/>
        <v>361077</v>
      </c>
      <c r="G7332" s="119">
        <v>8208</v>
      </c>
      <c r="H7332" s="26">
        <v>144.18043372319687</v>
      </c>
      <c r="I7332" s="115">
        <f t="shared" si="343"/>
        <v>1183433</v>
      </c>
      <c r="J7332" s="117">
        <v>2021</v>
      </c>
      <c r="K7332" s="139">
        <f t="shared" si="344"/>
        <v>1544510</v>
      </c>
    </row>
    <row r="7333" spans="2:11">
      <c r="B7333" s="137" t="s">
        <v>9214</v>
      </c>
      <c r="C7333" s="43" t="s">
        <v>1178</v>
      </c>
      <c r="D7333" s="46">
        <v>690</v>
      </c>
      <c r="E7333" s="24">
        <v>814.6420289855073</v>
      </c>
      <c r="F7333" s="19">
        <f t="shared" si="342"/>
        <v>562103</v>
      </c>
      <c r="G7333" s="119">
        <v>6244.5</v>
      </c>
      <c r="H7333" s="26">
        <v>280.27175914805031</v>
      </c>
      <c r="I7333" s="115">
        <f t="shared" si="343"/>
        <v>1750157.0000000002</v>
      </c>
      <c r="J7333" s="117">
        <v>2021</v>
      </c>
      <c r="K7333" s="139">
        <f t="shared" si="344"/>
        <v>2312260</v>
      </c>
    </row>
    <row r="7334" spans="2:11">
      <c r="B7334" s="137" t="s">
        <v>9215</v>
      </c>
      <c r="C7334" s="43" t="s">
        <v>350</v>
      </c>
      <c r="D7334" s="46">
        <v>180</v>
      </c>
      <c r="E7334" s="24">
        <v>5875.6722222222224</v>
      </c>
      <c r="F7334" s="19">
        <f t="shared" si="342"/>
        <v>1057621</v>
      </c>
      <c r="G7334" s="119">
        <v>1755</v>
      </c>
      <c r="H7334" s="26">
        <v>887.54871794871792</v>
      </c>
      <c r="I7334" s="115">
        <f t="shared" si="343"/>
        <v>1557648</v>
      </c>
      <c r="J7334" s="117">
        <v>2021</v>
      </c>
      <c r="K7334" s="139">
        <f t="shared" si="344"/>
        <v>2615269</v>
      </c>
    </row>
    <row r="7335" spans="2:11">
      <c r="B7335" s="137" t="s">
        <v>9216</v>
      </c>
      <c r="C7335" s="43" t="s">
        <v>350</v>
      </c>
      <c r="D7335" s="46">
        <v>360</v>
      </c>
      <c r="E7335" s="24">
        <v>4364.3277777777776</v>
      </c>
      <c r="F7335" s="19">
        <f t="shared" si="342"/>
        <v>1571158</v>
      </c>
      <c r="G7335" s="119">
        <v>3510</v>
      </c>
      <c r="H7335" s="26">
        <v>774.99031339031342</v>
      </c>
      <c r="I7335" s="115">
        <f t="shared" si="343"/>
        <v>2720216</v>
      </c>
      <c r="J7335" s="117">
        <v>2021</v>
      </c>
      <c r="K7335" s="139">
        <f t="shared" si="344"/>
        <v>4291374</v>
      </c>
    </row>
    <row r="7336" spans="2:11">
      <c r="B7336" s="137" t="s">
        <v>9217</v>
      </c>
      <c r="C7336" s="43" t="s">
        <v>384</v>
      </c>
      <c r="D7336" s="46">
        <v>90</v>
      </c>
      <c r="E7336" s="24">
        <v>2722.4333333333334</v>
      </c>
      <c r="F7336" s="19">
        <f t="shared" si="342"/>
        <v>245019</v>
      </c>
      <c r="G7336" s="119">
        <v>877.5</v>
      </c>
      <c r="H7336" s="26">
        <v>488.80683760683763</v>
      </c>
      <c r="I7336" s="115">
        <f t="shared" si="343"/>
        <v>428928</v>
      </c>
      <c r="J7336" s="117">
        <v>2021</v>
      </c>
      <c r="K7336" s="139">
        <f t="shared" si="344"/>
        <v>673947</v>
      </c>
    </row>
    <row r="7337" spans="2:11">
      <c r="B7337" s="137" t="s">
        <v>9218</v>
      </c>
      <c r="C7337" s="43" t="s">
        <v>384</v>
      </c>
      <c r="D7337" s="46">
        <v>200</v>
      </c>
      <c r="E7337" s="24">
        <v>32506.755000000001</v>
      </c>
      <c r="F7337" s="19">
        <f t="shared" si="342"/>
        <v>6501351</v>
      </c>
      <c r="G7337" s="119">
        <v>1950</v>
      </c>
      <c r="H7337" s="26">
        <v>585.15487179487184</v>
      </c>
      <c r="I7337" s="115">
        <f t="shared" si="343"/>
        <v>1141052</v>
      </c>
      <c r="J7337" s="117">
        <v>2021</v>
      </c>
      <c r="K7337" s="139">
        <f t="shared" si="344"/>
        <v>7642403</v>
      </c>
    </row>
    <row r="7338" spans="2:11">
      <c r="B7338" s="137" t="s">
        <v>9219</v>
      </c>
      <c r="C7338" s="43" t="s">
        <v>1251</v>
      </c>
      <c r="D7338" s="46">
        <v>20</v>
      </c>
      <c r="E7338" s="24">
        <v>3852.75</v>
      </c>
      <c r="F7338" s="19">
        <f t="shared" si="342"/>
        <v>77055</v>
      </c>
      <c r="G7338" s="119">
        <v>362</v>
      </c>
      <c r="H7338" s="26">
        <v>1821.4613259668508</v>
      </c>
      <c r="I7338" s="115">
        <f t="shared" si="343"/>
        <v>659369</v>
      </c>
      <c r="J7338" s="117">
        <v>2021</v>
      </c>
      <c r="K7338" s="139">
        <f t="shared" si="344"/>
        <v>736424</v>
      </c>
    </row>
    <row r="7339" spans="2:11">
      <c r="B7339" s="137" t="s">
        <v>9220</v>
      </c>
      <c r="C7339" s="43" t="s">
        <v>1284</v>
      </c>
      <c r="D7339" s="46">
        <v>60</v>
      </c>
      <c r="E7339" s="24">
        <v>7270.7666666666664</v>
      </c>
      <c r="F7339" s="19">
        <f t="shared" si="342"/>
        <v>436246</v>
      </c>
      <c r="G7339" s="119">
        <v>1086</v>
      </c>
      <c r="H7339" s="26">
        <v>1601.0534069981584</v>
      </c>
      <c r="I7339" s="115">
        <f t="shared" si="343"/>
        <v>1738744</v>
      </c>
      <c r="J7339" s="117">
        <v>2021</v>
      </c>
      <c r="K7339" s="139">
        <f t="shared" si="344"/>
        <v>2174990</v>
      </c>
    </row>
    <row r="7340" spans="2:11">
      <c r="B7340" s="137" t="s">
        <v>9221</v>
      </c>
      <c r="C7340" s="43" t="s">
        <v>1241</v>
      </c>
      <c r="D7340" s="46">
        <v>120</v>
      </c>
      <c r="E7340" s="24">
        <v>6315.875</v>
      </c>
      <c r="F7340" s="19">
        <f t="shared" si="342"/>
        <v>757905</v>
      </c>
      <c r="G7340" s="119">
        <v>1170</v>
      </c>
      <c r="H7340" s="26">
        <v>1679.9529914529915</v>
      </c>
      <c r="I7340" s="115">
        <f t="shared" si="343"/>
        <v>1965545</v>
      </c>
      <c r="J7340" s="117">
        <v>2021</v>
      </c>
      <c r="K7340" s="139">
        <f t="shared" si="344"/>
        <v>2723450</v>
      </c>
    </row>
    <row r="7341" spans="2:11">
      <c r="B7341" s="137" t="s">
        <v>9222</v>
      </c>
      <c r="C7341" s="43" t="s">
        <v>1876</v>
      </c>
      <c r="D7341" s="46">
        <v>20</v>
      </c>
      <c r="E7341" s="24">
        <v>1295.9000000000001</v>
      </c>
      <c r="F7341" s="19">
        <f t="shared" si="342"/>
        <v>25918</v>
      </c>
      <c r="G7341" s="119">
        <v>195</v>
      </c>
      <c r="H7341" s="26">
        <v>8924.3538461538465</v>
      </c>
      <c r="I7341" s="115">
        <f t="shared" si="343"/>
        <v>1740249</v>
      </c>
      <c r="J7341" s="117">
        <v>2021</v>
      </c>
      <c r="K7341" s="139">
        <f t="shared" si="344"/>
        <v>1766167</v>
      </c>
    </row>
    <row r="7342" spans="2:11">
      <c r="B7342" s="137" t="s">
        <v>9223</v>
      </c>
      <c r="C7342" s="43" t="s">
        <v>1115</v>
      </c>
      <c r="D7342" s="46">
        <v>200</v>
      </c>
      <c r="E7342" s="24">
        <v>13625.01</v>
      </c>
      <c r="F7342" s="19">
        <f t="shared" si="342"/>
        <v>2725002</v>
      </c>
      <c r="G7342" s="119">
        <v>1950</v>
      </c>
      <c r="H7342" s="26">
        <v>706.86512820512826</v>
      </c>
      <c r="I7342" s="115">
        <f t="shared" si="343"/>
        <v>1378387</v>
      </c>
      <c r="J7342" s="117">
        <v>2021</v>
      </c>
      <c r="K7342" s="139">
        <f t="shared" si="344"/>
        <v>4103389</v>
      </c>
    </row>
    <row r="7343" spans="2:11">
      <c r="B7343" s="137" t="s">
        <v>9224</v>
      </c>
      <c r="C7343" s="43" t="s">
        <v>705</v>
      </c>
      <c r="D7343" s="46">
        <v>220</v>
      </c>
      <c r="E7343" s="24">
        <v>6743.3136363636368</v>
      </c>
      <c r="F7343" s="19">
        <f t="shared" si="342"/>
        <v>1483529</v>
      </c>
      <c r="G7343" s="119">
        <v>2145</v>
      </c>
      <c r="H7343" s="26">
        <v>1139.4969696969697</v>
      </c>
      <c r="I7343" s="115">
        <f t="shared" si="343"/>
        <v>2444221</v>
      </c>
      <c r="J7343" s="117">
        <v>2021</v>
      </c>
      <c r="K7343" s="139">
        <f t="shared" si="344"/>
        <v>3927750</v>
      </c>
    </row>
    <row r="7344" spans="2:11">
      <c r="B7344" s="137" t="s">
        <v>9225</v>
      </c>
      <c r="C7344" s="43" t="s">
        <v>2493</v>
      </c>
      <c r="D7344" s="46">
        <v>1030</v>
      </c>
      <c r="E7344" s="24">
        <v>4538.3271844660194</v>
      </c>
      <c r="F7344" s="19">
        <f t="shared" si="342"/>
        <v>4674477</v>
      </c>
      <c r="G7344" s="119">
        <v>10042.5</v>
      </c>
      <c r="H7344" s="26">
        <v>825.90858849887979</v>
      </c>
      <c r="I7344" s="115">
        <f t="shared" si="343"/>
        <v>8294187</v>
      </c>
      <c r="J7344" s="117">
        <v>2021</v>
      </c>
      <c r="K7344" s="139">
        <f t="shared" si="344"/>
        <v>12968664</v>
      </c>
    </row>
    <row r="7345" spans="2:11">
      <c r="B7345" s="137" t="s">
        <v>9226</v>
      </c>
      <c r="C7345" s="43" t="s">
        <v>2493</v>
      </c>
      <c r="D7345" s="46">
        <v>120</v>
      </c>
      <c r="E7345" s="24">
        <v>11001.825000000001</v>
      </c>
      <c r="F7345" s="19">
        <f t="shared" si="342"/>
        <v>1320219</v>
      </c>
      <c r="G7345" s="119">
        <v>2340</v>
      </c>
      <c r="H7345" s="26">
        <v>523.7880341880342</v>
      </c>
      <c r="I7345" s="115">
        <f t="shared" si="343"/>
        <v>1225664</v>
      </c>
      <c r="J7345" s="117">
        <v>2021</v>
      </c>
      <c r="K7345" s="139">
        <f t="shared" si="344"/>
        <v>2545883</v>
      </c>
    </row>
    <row r="7346" spans="2:11">
      <c r="B7346" s="137" t="s">
        <v>9227</v>
      </c>
      <c r="C7346" s="43" t="s">
        <v>2493</v>
      </c>
      <c r="D7346" s="46">
        <v>1030</v>
      </c>
      <c r="E7346" s="24">
        <v>4538.3271844660194</v>
      </c>
      <c r="F7346" s="19">
        <f t="shared" si="342"/>
        <v>4674477</v>
      </c>
      <c r="G7346" s="119">
        <v>10042.5</v>
      </c>
      <c r="H7346" s="26">
        <v>825.90858849887979</v>
      </c>
      <c r="I7346" s="115">
        <f t="shared" si="343"/>
        <v>8294187</v>
      </c>
      <c r="J7346" s="117">
        <v>2021</v>
      </c>
      <c r="K7346" s="139">
        <f t="shared" si="344"/>
        <v>12968664</v>
      </c>
    </row>
    <row r="7347" spans="2:11">
      <c r="B7347" s="137" t="s">
        <v>9228</v>
      </c>
      <c r="C7347" s="43" t="s">
        <v>727</v>
      </c>
      <c r="D7347" s="46">
        <v>340</v>
      </c>
      <c r="E7347" s="24">
        <v>4464.9529411764706</v>
      </c>
      <c r="F7347" s="19">
        <f t="shared" si="342"/>
        <v>1518084</v>
      </c>
      <c r="G7347" s="119">
        <v>3315</v>
      </c>
      <c r="H7347" s="26">
        <v>742.49864253393662</v>
      </c>
      <c r="I7347" s="115">
        <f t="shared" si="343"/>
        <v>2461383</v>
      </c>
      <c r="J7347" s="117">
        <v>2021</v>
      </c>
      <c r="K7347" s="139">
        <f t="shared" si="344"/>
        <v>3979467</v>
      </c>
    </row>
    <row r="7348" spans="2:11">
      <c r="B7348" s="137" t="s">
        <v>9229</v>
      </c>
      <c r="C7348" s="43" t="s">
        <v>717</v>
      </c>
      <c r="D7348" s="46">
        <v>220</v>
      </c>
      <c r="E7348" s="24">
        <v>5674.7818181818184</v>
      </c>
      <c r="F7348" s="19">
        <f t="shared" si="342"/>
        <v>1248452</v>
      </c>
      <c r="G7348" s="119">
        <v>2145</v>
      </c>
      <c r="H7348" s="26">
        <v>628.31841491841487</v>
      </c>
      <c r="I7348" s="115">
        <f t="shared" si="343"/>
        <v>1347743</v>
      </c>
      <c r="J7348" s="117">
        <v>2021</v>
      </c>
      <c r="K7348" s="139">
        <f t="shared" si="344"/>
        <v>2596195</v>
      </c>
    </row>
    <row r="7349" spans="2:11">
      <c r="B7349" s="137" t="s">
        <v>9230</v>
      </c>
      <c r="C7349" s="43" t="s">
        <v>717</v>
      </c>
      <c r="D7349" s="46">
        <v>480</v>
      </c>
      <c r="E7349" s="24">
        <v>10294.204166666666</v>
      </c>
      <c r="F7349" s="19">
        <f t="shared" si="342"/>
        <v>4941218</v>
      </c>
      <c r="G7349" s="119">
        <v>4680</v>
      </c>
      <c r="H7349" s="26">
        <v>843.70170940170942</v>
      </c>
      <c r="I7349" s="115">
        <f t="shared" si="343"/>
        <v>3948524</v>
      </c>
      <c r="J7349" s="117">
        <v>2021</v>
      </c>
      <c r="K7349" s="139">
        <f t="shared" si="344"/>
        <v>8889742</v>
      </c>
    </row>
    <row r="7350" spans="2:11">
      <c r="B7350" s="137" t="s">
        <v>9231</v>
      </c>
      <c r="C7350" s="43" t="s">
        <v>727</v>
      </c>
      <c r="D7350" s="46">
        <v>210</v>
      </c>
      <c r="E7350" s="24">
        <v>16523.028571428571</v>
      </c>
      <c r="F7350" s="19">
        <f t="shared" si="342"/>
        <v>3469836</v>
      </c>
      <c r="G7350" s="119">
        <v>2047.5</v>
      </c>
      <c r="H7350" s="26">
        <v>1838.3404151404152</v>
      </c>
      <c r="I7350" s="115">
        <f t="shared" si="343"/>
        <v>3764002</v>
      </c>
      <c r="J7350" s="117">
        <v>2021</v>
      </c>
      <c r="K7350" s="139">
        <f t="shared" si="344"/>
        <v>7233838</v>
      </c>
    </row>
    <row r="7351" spans="2:11">
      <c r="B7351" s="137" t="s">
        <v>9232</v>
      </c>
      <c r="C7351" s="43" t="s">
        <v>727</v>
      </c>
      <c r="D7351" s="46">
        <v>270</v>
      </c>
      <c r="E7351" s="24">
        <v>10024.418518518518</v>
      </c>
      <c r="F7351" s="19">
        <f t="shared" si="342"/>
        <v>2706593</v>
      </c>
      <c r="G7351" s="119">
        <v>2632.5</v>
      </c>
      <c r="H7351" s="26">
        <v>913.21671415004744</v>
      </c>
      <c r="I7351" s="115">
        <f t="shared" si="343"/>
        <v>2404043</v>
      </c>
      <c r="J7351" s="117">
        <v>2021</v>
      </c>
      <c r="K7351" s="139">
        <f t="shared" si="344"/>
        <v>5110636</v>
      </c>
    </row>
    <row r="7352" spans="2:11">
      <c r="B7352" s="137" t="s">
        <v>9233</v>
      </c>
      <c r="C7352" s="43" t="s">
        <v>727</v>
      </c>
      <c r="D7352" s="46">
        <v>190</v>
      </c>
      <c r="E7352" s="24">
        <v>12138.957894736843</v>
      </c>
      <c r="F7352" s="19">
        <f t="shared" si="342"/>
        <v>2306402</v>
      </c>
      <c r="G7352" s="119">
        <v>1852.5</v>
      </c>
      <c r="H7352" s="26">
        <v>740.35249662618082</v>
      </c>
      <c r="I7352" s="115">
        <f t="shared" si="343"/>
        <v>1371503</v>
      </c>
      <c r="J7352" s="117">
        <v>2021</v>
      </c>
      <c r="K7352" s="139">
        <f t="shared" si="344"/>
        <v>3677905</v>
      </c>
    </row>
    <row r="7353" spans="2:11">
      <c r="B7353" s="137" t="s">
        <v>9234</v>
      </c>
      <c r="C7353" s="43" t="s">
        <v>1197</v>
      </c>
      <c r="D7353" s="46">
        <v>250</v>
      </c>
      <c r="E7353" s="24">
        <v>13980.7</v>
      </c>
      <c r="F7353" s="19">
        <f t="shared" si="342"/>
        <v>3495175</v>
      </c>
      <c r="G7353" s="119">
        <v>5975</v>
      </c>
      <c r="H7353" s="26">
        <v>367.08284518828452</v>
      </c>
      <c r="I7353" s="115">
        <f t="shared" si="343"/>
        <v>2193320</v>
      </c>
      <c r="J7353" s="117">
        <v>2021</v>
      </c>
      <c r="K7353" s="139">
        <f t="shared" si="344"/>
        <v>5688495</v>
      </c>
    </row>
    <row r="7354" spans="2:11">
      <c r="B7354" s="137" t="s">
        <v>9235</v>
      </c>
      <c r="C7354" s="43" t="s">
        <v>1215</v>
      </c>
      <c r="D7354" s="46">
        <v>350</v>
      </c>
      <c r="E7354" s="24">
        <v>13982.725714285714</v>
      </c>
      <c r="F7354" s="19">
        <f t="shared" si="342"/>
        <v>4893954</v>
      </c>
      <c r="G7354" s="119">
        <v>3412.5</v>
      </c>
      <c r="H7354" s="26">
        <v>716.09728937728937</v>
      </c>
      <c r="I7354" s="115">
        <f t="shared" si="343"/>
        <v>2443682</v>
      </c>
      <c r="J7354" s="117">
        <v>2021</v>
      </c>
      <c r="K7354" s="139">
        <f t="shared" si="344"/>
        <v>7337636</v>
      </c>
    </row>
    <row r="7355" spans="2:11">
      <c r="B7355" s="137" t="s">
        <v>9236</v>
      </c>
      <c r="C7355" s="43" t="s">
        <v>732</v>
      </c>
      <c r="D7355" s="46">
        <v>250</v>
      </c>
      <c r="E7355" s="24">
        <v>5114.6719999999996</v>
      </c>
      <c r="F7355" s="19">
        <f t="shared" si="342"/>
        <v>1278668</v>
      </c>
      <c r="G7355" s="119">
        <v>5975</v>
      </c>
      <c r="H7355" s="26">
        <v>354.40619246861922</v>
      </c>
      <c r="I7355" s="115">
        <f t="shared" si="343"/>
        <v>2117577</v>
      </c>
      <c r="J7355" s="117">
        <v>2021</v>
      </c>
      <c r="K7355" s="139">
        <f t="shared" si="344"/>
        <v>3396245</v>
      </c>
    </row>
    <row r="7356" spans="2:11">
      <c r="B7356" s="137" t="s">
        <v>9237</v>
      </c>
      <c r="C7356" s="43" t="s">
        <v>1351</v>
      </c>
      <c r="D7356" s="46">
        <v>410</v>
      </c>
      <c r="E7356" s="24">
        <v>12083.343902439025</v>
      </c>
      <c r="F7356" s="19">
        <f t="shared" si="342"/>
        <v>4954171</v>
      </c>
      <c r="G7356" s="119">
        <v>3997.5</v>
      </c>
      <c r="H7356" s="26">
        <v>1749.0986866791745</v>
      </c>
      <c r="I7356" s="115">
        <f t="shared" si="343"/>
        <v>6992022</v>
      </c>
      <c r="J7356" s="117">
        <v>2021</v>
      </c>
      <c r="K7356" s="139">
        <f t="shared" si="344"/>
        <v>11946193</v>
      </c>
    </row>
    <row r="7357" spans="2:11">
      <c r="B7357" s="137" t="s">
        <v>9238</v>
      </c>
      <c r="C7357" s="43" t="s">
        <v>1352</v>
      </c>
      <c r="D7357" s="46">
        <v>240</v>
      </c>
      <c r="E7357" s="24">
        <v>6017.9833333333336</v>
      </c>
      <c r="F7357" s="19">
        <f t="shared" si="342"/>
        <v>1444316</v>
      </c>
      <c r="G7357" s="119">
        <v>2340</v>
      </c>
      <c r="H7357" s="26">
        <v>1929.3427350427351</v>
      </c>
      <c r="I7357" s="115">
        <f t="shared" si="343"/>
        <v>4514662</v>
      </c>
      <c r="J7357" s="117">
        <v>2021</v>
      </c>
      <c r="K7357" s="139">
        <f t="shared" si="344"/>
        <v>5958978</v>
      </c>
    </row>
    <row r="7358" spans="2:11">
      <c r="B7358" s="137" t="s">
        <v>9239</v>
      </c>
      <c r="C7358" s="43" t="s">
        <v>1352</v>
      </c>
      <c r="D7358" s="46">
        <v>100</v>
      </c>
      <c r="E7358" s="24">
        <v>4796.55</v>
      </c>
      <c r="F7358" s="19">
        <f t="shared" si="342"/>
        <v>479655</v>
      </c>
      <c r="G7358" s="119">
        <v>975</v>
      </c>
      <c r="H7358" s="26">
        <v>1572.0051282051281</v>
      </c>
      <c r="I7358" s="115">
        <f t="shared" si="343"/>
        <v>1532705</v>
      </c>
      <c r="J7358" s="117">
        <v>2021</v>
      </c>
      <c r="K7358" s="139">
        <f t="shared" si="344"/>
        <v>2012360</v>
      </c>
    </row>
    <row r="7359" spans="2:11">
      <c r="B7359" s="137" t="s">
        <v>9240</v>
      </c>
      <c r="C7359" s="43" t="s">
        <v>1344</v>
      </c>
      <c r="D7359" s="46">
        <v>140</v>
      </c>
      <c r="E7359" s="24">
        <v>9749.471428571429</v>
      </c>
      <c r="F7359" s="19">
        <f t="shared" si="342"/>
        <v>1364926</v>
      </c>
      <c r="G7359" s="119">
        <v>4536</v>
      </c>
      <c r="H7359" s="26">
        <v>833.01036155202826</v>
      </c>
      <c r="I7359" s="115">
        <f t="shared" si="343"/>
        <v>3778535</v>
      </c>
      <c r="J7359" s="117">
        <v>2021</v>
      </c>
      <c r="K7359" s="139">
        <f t="shared" si="344"/>
        <v>5143461</v>
      </c>
    </row>
    <row r="7360" spans="2:11">
      <c r="B7360" s="137" t="s">
        <v>9241</v>
      </c>
      <c r="C7360" s="43" t="s">
        <v>1416</v>
      </c>
      <c r="D7360" s="46">
        <v>130</v>
      </c>
      <c r="E7360" s="24">
        <v>4093.5923076923077</v>
      </c>
      <c r="F7360" s="19">
        <f t="shared" si="342"/>
        <v>532167</v>
      </c>
      <c r="G7360" s="119">
        <v>1267.5</v>
      </c>
      <c r="H7360" s="26">
        <v>2452.5499013806707</v>
      </c>
      <c r="I7360" s="115">
        <f t="shared" si="343"/>
        <v>3108607</v>
      </c>
      <c r="J7360" s="117">
        <v>2021</v>
      </c>
      <c r="K7360" s="139">
        <f t="shared" si="344"/>
        <v>3640774</v>
      </c>
    </row>
    <row r="7361" spans="2:11">
      <c r="B7361" s="137" t="s">
        <v>9242</v>
      </c>
      <c r="C7361" s="43" t="s">
        <v>1344</v>
      </c>
      <c r="D7361" s="46">
        <v>310</v>
      </c>
      <c r="E7361" s="24">
        <v>12301.654838709677</v>
      </c>
      <c r="F7361" s="19">
        <f t="shared" si="342"/>
        <v>3813513</v>
      </c>
      <c r="G7361" s="119">
        <v>10044</v>
      </c>
      <c r="H7361" s="26">
        <v>814.76154918359214</v>
      </c>
      <c r="I7361" s="115">
        <f t="shared" si="343"/>
        <v>8183464.9999999991</v>
      </c>
      <c r="J7361" s="117">
        <v>2021</v>
      </c>
      <c r="K7361" s="139">
        <f t="shared" si="344"/>
        <v>11996978</v>
      </c>
    </row>
    <row r="7362" spans="2:11">
      <c r="B7362" s="137" t="s">
        <v>9243</v>
      </c>
      <c r="C7362" s="43" t="s">
        <v>1409</v>
      </c>
      <c r="D7362" s="46">
        <v>270</v>
      </c>
      <c r="E7362" s="24">
        <v>10412.403703703703</v>
      </c>
      <c r="F7362" s="19">
        <f t="shared" si="342"/>
        <v>2811349</v>
      </c>
      <c r="G7362" s="119">
        <v>2632.5</v>
      </c>
      <c r="H7362" s="26">
        <v>1624.9876543209878</v>
      </c>
      <c r="I7362" s="115">
        <f t="shared" si="343"/>
        <v>4277780</v>
      </c>
      <c r="J7362" s="117">
        <v>2021</v>
      </c>
      <c r="K7362" s="139">
        <f t="shared" si="344"/>
        <v>7089129</v>
      </c>
    </row>
    <row r="7363" spans="2:11">
      <c r="B7363" s="137" t="s">
        <v>9244</v>
      </c>
      <c r="C7363" s="43" t="s">
        <v>1409</v>
      </c>
      <c r="D7363" s="46">
        <v>370</v>
      </c>
      <c r="E7363" s="24">
        <v>14083.14054054054</v>
      </c>
      <c r="F7363" s="19">
        <f t="shared" si="342"/>
        <v>5210762</v>
      </c>
      <c r="G7363" s="119">
        <v>3607.5</v>
      </c>
      <c r="H7363" s="26">
        <v>2249.1512127512128</v>
      </c>
      <c r="I7363" s="115">
        <f t="shared" si="343"/>
        <v>8113813</v>
      </c>
      <c r="J7363" s="117">
        <v>2021</v>
      </c>
      <c r="K7363" s="139">
        <f t="shared" si="344"/>
        <v>13324575</v>
      </c>
    </row>
    <row r="7364" spans="2:11">
      <c r="B7364" s="137" t="s">
        <v>9245</v>
      </c>
      <c r="C7364" s="43" t="s">
        <v>1344</v>
      </c>
      <c r="D7364" s="46">
        <v>270</v>
      </c>
      <c r="E7364" s="24">
        <v>7699.8592592592595</v>
      </c>
      <c r="F7364" s="19">
        <f t="shared" si="342"/>
        <v>2078962</v>
      </c>
      <c r="G7364" s="119">
        <v>8748</v>
      </c>
      <c r="H7364" s="26">
        <v>889.46742112482855</v>
      </c>
      <c r="I7364" s="115">
        <f t="shared" si="343"/>
        <v>7781061</v>
      </c>
      <c r="J7364" s="117">
        <v>2021</v>
      </c>
      <c r="K7364" s="139">
        <f t="shared" si="344"/>
        <v>9860023</v>
      </c>
    </row>
    <row r="7365" spans="2:11">
      <c r="B7365" s="137" t="s">
        <v>9246</v>
      </c>
      <c r="C7365" s="43" t="s">
        <v>1409</v>
      </c>
      <c r="D7365" s="46">
        <v>340</v>
      </c>
      <c r="E7365" s="24">
        <v>43143.323529411762</v>
      </c>
      <c r="F7365" s="19">
        <f t="shared" si="342"/>
        <v>14668730</v>
      </c>
      <c r="G7365" s="119">
        <v>3315</v>
      </c>
      <c r="H7365" s="26">
        <v>6165.6325791855206</v>
      </c>
      <c r="I7365" s="115">
        <f t="shared" si="343"/>
        <v>20439072</v>
      </c>
      <c r="J7365" s="117">
        <v>2021</v>
      </c>
      <c r="K7365" s="139">
        <f t="shared" si="344"/>
        <v>35107802</v>
      </c>
    </row>
    <row r="7366" spans="2:11">
      <c r="B7366" s="137" t="s">
        <v>9247</v>
      </c>
      <c r="C7366" s="43" t="s">
        <v>1344</v>
      </c>
      <c r="D7366" s="46">
        <v>150</v>
      </c>
      <c r="E7366" s="24">
        <v>13408.2</v>
      </c>
      <c r="F7366" s="19">
        <f t="shared" si="342"/>
        <v>2011230</v>
      </c>
      <c r="G7366" s="119">
        <v>4860</v>
      </c>
      <c r="H7366" s="26">
        <v>1239.6028806584361</v>
      </c>
      <c r="I7366" s="115">
        <f t="shared" si="343"/>
        <v>6024469.9999999991</v>
      </c>
      <c r="J7366" s="117">
        <v>2021</v>
      </c>
      <c r="K7366" s="139">
        <f t="shared" si="344"/>
        <v>8035700</v>
      </c>
    </row>
    <row r="7367" spans="2:11">
      <c r="B7367" s="137" t="s">
        <v>9248</v>
      </c>
      <c r="C7367" s="43" t="s">
        <v>2790</v>
      </c>
      <c r="D7367" s="46">
        <v>280</v>
      </c>
      <c r="E7367" s="24">
        <v>12419.446428571429</v>
      </c>
      <c r="F7367" s="19">
        <f t="shared" si="342"/>
        <v>3477445</v>
      </c>
      <c r="G7367" s="119">
        <v>2730</v>
      </c>
      <c r="H7367" s="26">
        <v>1518.0168498168498</v>
      </c>
      <c r="I7367" s="115">
        <f t="shared" si="343"/>
        <v>4144186</v>
      </c>
      <c r="J7367" s="117">
        <v>2021</v>
      </c>
      <c r="K7367" s="139">
        <f t="shared" si="344"/>
        <v>7621631</v>
      </c>
    </row>
    <row r="7368" spans="2:11">
      <c r="B7368" s="137" t="s">
        <v>9249</v>
      </c>
      <c r="C7368" s="43" t="s">
        <v>1344</v>
      </c>
      <c r="D7368" s="46">
        <v>260</v>
      </c>
      <c r="E7368" s="24">
        <v>10466.049999999999</v>
      </c>
      <c r="F7368" s="19">
        <f t="shared" si="342"/>
        <v>2721173</v>
      </c>
      <c r="G7368" s="119">
        <v>8424</v>
      </c>
      <c r="H7368" s="26">
        <v>871.67794396961062</v>
      </c>
      <c r="I7368" s="115">
        <f t="shared" si="343"/>
        <v>7343015</v>
      </c>
      <c r="J7368" s="117">
        <v>2021</v>
      </c>
      <c r="K7368" s="139">
        <f t="shared" si="344"/>
        <v>10064188</v>
      </c>
    </row>
    <row r="7369" spans="2:11">
      <c r="B7369" s="137" t="s">
        <v>9250</v>
      </c>
      <c r="C7369" s="43" t="s">
        <v>1344</v>
      </c>
      <c r="D7369" s="46">
        <v>150</v>
      </c>
      <c r="E7369" s="24">
        <v>13408.2</v>
      </c>
      <c r="F7369" s="19">
        <f t="shared" si="342"/>
        <v>2011230</v>
      </c>
      <c r="G7369" s="119">
        <v>4860</v>
      </c>
      <c r="H7369" s="26">
        <v>1239.6028806584361</v>
      </c>
      <c r="I7369" s="115">
        <f t="shared" si="343"/>
        <v>6024469.9999999991</v>
      </c>
      <c r="J7369" s="117">
        <v>2021</v>
      </c>
      <c r="K7369" s="139">
        <f t="shared" si="344"/>
        <v>8035700</v>
      </c>
    </row>
    <row r="7370" spans="2:11">
      <c r="B7370" s="137" t="s">
        <v>9251</v>
      </c>
      <c r="C7370" s="43" t="s">
        <v>1419</v>
      </c>
      <c r="D7370" s="46">
        <v>280</v>
      </c>
      <c r="E7370" s="24">
        <v>10670.021428571428</v>
      </c>
      <c r="F7370" s="19">
        <f t="shared" si="342"/>
        <v>2987606</v>
      </c>
      <c r="G7370" s="119">
        <v>5460</v>
      </c>
      <c r="H7370" s="26">
        <v>979.00073260073259</v>
      </c>
      <c r="I7370" s="115">
        <f t="shared" si="343"/>
        <v>5345344</v>
      </c>
      <c r="J7370" s="117">
        <v>2021</v>
      </c>
      <c r="K7370" s="139">
        <f t="shared" si="344"/>
        <v>8332950</v>
      </c>
    </row>
    <row r="7371" spans="2:11">
      <c r="B7371" s="137" t="s">
        <v>9252</v>
      </c>
      <c r="C7371" s="43" t="s">
        <v>1419</v>
      </c>
      <c r="D7371" s="46">
        <v>280</v>
      </c>
      <c r="E7371" s="24">
        <v>10670.021428571428</v>
      </c>
      <c r="F7371" s="19">
        <f t="shared" si="342"/>
        <v>2987606</v>
      </c>
      <c r="G7371" s="119">
        <v>5460</v>
      </c>
      <c r="H7371" s="26">
        <v>979.00073260073259</v>
      </c>
      <c r="I7371" s="115">
        <f t="shared" si="343"/>
        <v>5345344</v>
      </c>
      <c r="J7371" s="117">
        <v>2021</v>
      </c>
      <c r="K7371" s="139">
        <f t="shared" si="344"/>
        <v>8332950</v>
      </c>
    </row>
    <row r="7372" spans="2:11">
      <c r="B7372" s="137" t="s">
        <v>9253</v>
      </c>
      <c r="C7372" s="43" t="s">
        <v>2791</v>
      </c>
      <c r="D7372" s="46">
        <v>160</v>
      </c>
      <c r="E7372" s="24">
        <v>8279.9562499999993</v>
      </c>
      <c r="F7372" s="19">
        <f t="shared" ref="F7372:F7435" si="345">IFERROR(D7372*E7372,0)</f>
        <v>1324793</v>
      </c>
      <c r="G7372" s="119">
        <v>1560</v>
      </c>
      <c r="H7372" s="26">
        <v>1349.4660256410257</v>
      </c>
      <c r="I7372" s="115">
        <f t="shared" ref="I7372:I7435" si="346">IFERROR(G7372*H7372,"")</f>
        <v>2105167</v>
      </c>
      <c r="J7372" s="117">
        <v>2021</v>
      </c>
      <c r="K7372" s="139">
        <f t="shared" ref="K7372:K7435" si="347">IFERROR(ROUND((F7372+I7372),0),0)</f>
        <v>3429960</v>
      </c>
    </row>
    <row r="7373" spans="2:11">
      <c r="B7373" s="137" t="s">
        <v>9254</v>
      </c>
      <c r="C7373" s="43" t="s">
        <v>1419</v>
      </c>
      <c r="D7373" s="46">
        <v>240</v>
      </c>
      <c r="E7373" s="24">
        <v>9075.4583333333339</v>
      </c>
      <c r="F7373" s="19">
        <f t="shared" si="345"/>
        <v>2178110</v>
      </c>
      <c r="G7373" s="119">
        <v>4680</v>
      </c>
      <c r="H7373" s="26">
        <v>895.13290598290598</v>
      </c>
      <c r="I7373" s="115">
        <f t="shared" si="346"/>
        <v>4189222</v>
      </c>
      <c r="J7373" s="117">
        <v>2021</v>
      </c>
      <c r="K7373" s="139">
        <f t="shared" si="347"/>
        <v>6367332</v>
      </c>
    </row>
    <row r="7374" spans="2:11">
      <c r="B7374" s="137" t="s">
        <v>9255</v>
      </c>
      <c r="C7374" s="43" t="s">
        <v>2790</v>
      </c>
      <c r="D7374" s="46">
        <v>280</v>
      </c>
      <c r="E7374" s="24">
        <v>12419.446428571429</v>
      </c>
      <c r="F7374" s="19">
        <f t="shared" si="345"/>
        <v>3477445</v>
      </c>
      <c r="G7374" s="119">
        <v>2730</v>
      </c>
      <c r="H7374" s="26">
        <v>1518.0168498168498</v>
      </c>
      <c r="I7374" s="115">
        <f t="shared" si="346"/>
        <v>4144186</v>
      </c>
      <c r="J7374" s="117">
        <v>2021</v>
      </c>
      <c r="K7374" s="139">
        <f t="shared" si="347"/>
        <v>7621631</v>
      </c>
    </row>
    <row r="7375" spans="2:11">
      <c r="B7375" s="137" t="s">
        <v>9256</v>
      </c>
      <c r="C7375" s="43" t="s">
        <v>2791</v>
      </c>
      <c r="D7375" s="46">
        <v>160</v>
      </c>
      <c r="E7375" s="24">
        <v>8279.9562499999993</v>
      </c>
      <c r="F7375" s="19">
        <f t="shared" si="345"/>
        <v>1324793</v>
      </c>
      <c r="G7375" s="119">
        <v>1560</v>
      </c>
      <c r="H7375" s="26">
        <v>1349.4660256410257</v>
      </c>
      <c r="I7375" s="115">
        <f t="shared" si="346"/>
        <v>2105167</v>
      </c>
      <c r="J7375" s="117">
        <v>2021</v>
      </c>
      <c r="K7375" s="139">
        <f t="shared" si="347"/>
        <v>3429960</v>
      </c>
    </row>
    <row r="7376" spans="2:11">
      <c r="B7376" s="137" t="s">
        <v>9257</v>
      </c>
      <c r="C7376" s="43" t="s">
        <v>1335</v>
      </c>
      <c r="D7376" s="46">
        <v>140</v>
      </c>
      <c r="E7376" s="24">
        <v>11884.771428571428</v>
      </c>
      <c r="F7376" s="19">
        <f t="shared" si="345"/>
        <v>1663868</v>
      </c>
      <c r="G7376" s="119">
        <v>1365</v>
      </c>
      <c r="H7376" s="26">
        <v>1863.4329670329671</v>
      </c>
      <c r="I7376" s="115">
        <f t="shared" si="346"/>
        <v>2543586</v>
      </c>
      <c r="J7376" s="117">
        <v>2021</v>
      </c>
      <c r="K7376" s="139">
        <f t="shared" si="347"/>
        <v>4207454</v>
      </c>
    </row>
    <row r="7377" spans="2:11">
      <c r="B7377" s="137" t="s">
        <v>9258</v>
      </c>
      <c r="C7377" s="43" t="s">
        <v>1419</v>
      </c>
      <c r="D7377" s="46">
        <v>260</v>
      </c>
      <c r="E7377" s="24">
        <v>10573.303846153845</v>
      </c>
      <c r="F7377" s="19">
        <f t="shared" si="345"/>
        <v>2749059</v>
      </c>
      <c r="G7377" s="119">
        <v>5070</v>
      </c>
      <c r="H7377" s="26">
        <v>853.72248520710059</v>
      </c>
      <c r="I7377" s="115">
        <f t="shared" si="346"/>
        <v>4328373</v>
      </c>
      <c r="J7377" s="117">
        <v>2021</v>
      </c>
      <c r="K7377" s="139">
        <f t="shared" si="347"/>
        <v>7077432</v>
      </c>
    </row>
    <row r="7378" spans="2:11">
      <c r="B7378" s="137" t="s">
        <v>9259</v>
      </c>
      <c r="C7378" s="43" t="s">
        <v>1419</v>
      </c>
      <c r="D7378" s="46">
        <v>240</v>
      </c>
      <c r="E7378" s="24">
        <v>9075.4583333333339</v>
      </c>
      <c r="F7378" s="19">
        <f t="shared" si="345"/>
        <v>2178110</v>
      </c>
      <c r="G7378" s="119">
        <v>4680</v>
      </c>
      <c r="H7378" s="26">
        <v>895.13290598290598</v>
      </c>
      <c r="I7378" s="115">
        <f t="shared" si="346"/>
        <v>4189222</v>
      </c>
      <c r="J7378" s="117">
        <v>2021</v>
      </c>
      <c r="K7378" s="139">
        <f t="shared" si="347"/>
        <v>6367332</v>
      </c>
    </row>
    <row r="7379" spans="2:11">
      <c r="B7379" s="137" t="s">
        <v>9260</v>
      </c>
      <c r="C7379" s="43" t="s">
        <v>1423</v>
      </c>
      <c r="D7379" s="46">
        <v>200</v>
      </c>
      <c r="E7379" s="24">
        <v>9544.02</v>
      </c>
      <c r="F7379" s="19">
        <f t="shared" si="345"/>
        <v>1908804</v>
      </c>
      <c r="G7379" s="119">
        <v>3900</v>
      </c>
      <c r="H7379" s="26">
        <v>1025.0453846153846</v>
      </c>
      <c r="I7379" s="115">
        <f t="shared" si="346"/>
        <v>3997677</v>
      </c>
      <c r="J7379" s="117">
        <v>2021</v>
      </c>
      <c r="K7379" s="139">
        <f t="shared" si="347"/>
        <v>5906481</v>
      </c>
    </row>
    <row r="7380" spans="2:11">
      <c r="B7380" s="137" t="s">
        <v>9261</v>
      </c>
      <c r="C7380" s="43" t="s">
        <v>1930</v>
      </c>
      <c r="D7380" s="46">
        <v>540</v>
      </c>
      <c r="E7380" s="24">
        <v>16576.159259259261</v>
      </c>
      <c r="F7380" s="19">
        <f t="shared" si="345"/>
        <v>8951126</v>
      </c>
      <c r="G7380" s="119">
        <v>5265</v>
      </c>
      <c r="H7380" s="26">
        <v>1794.217853751187</v>
      </c>
      <c r="I7380" s="115">
        <f t="shared" si="346"/>
        <v>9446557</v>
      </c>
      <c r="J7380" s="117">
        <v>2021</v>
      </c>
      <c r="K7380" s="139">
        <f t="shared" si="347"/>
        <v>18397683</v>
      </c>
    </row>
    <row r="7381" spans="2:11">
      <c r="B7381" s="137" t="s">
        <v>9262</v>
      </c>
      <c r="C7381" s="43" t="s">
        <v>1423</v>
      </c>
      <c r="D7381" s="46">
        <v>430</v>
      </c>
      <c r="E7381" s="24">
        <v>19011.448837209304</v>
      </c>
      <c r="F7381" s="19">
        <f t="shared" si="345"/>
        <v>8174923.0000000009</v>
      </c>
      <c r="G7381" s="119">
        <v>8385</v>
      </c>
      <c r="H7381" s="26">
        <v>825.49564698867027</v>
      </c>
      <c r="I7381" s="115">
        <f t="shared" si="346"/>
        <v>6921781</v>
      </c>
      <c r="J7381" s="117">
        <v>2021</v>
      </c>
      <c r="K7381" s="139">
        <f t="shared" si="347"/>
        <v>15096704</v>
      </c>
    </row>
    <row r="7382" spans="2:11">
      <c r="B7382" s="137" t="s">
        <v>9263</v>
      </c>
      <c r="C7382" s="43" t="s">
        <v>1342</v>
      </c>
      <c r="D7382" s="46">
        <v>90</v>
      </c>
      <c r="E7382" s="24">
        <v>4833.7444444444445</v>
      </c>
      <c r="F7382" s="19">
        <f t="shared" si="345"/>
        <v>435037</v>
      </c>
      <c r="G7382" s="119">
        <v>1755</v>
      </c>
      <c r="H7382" s="26">
        <v>1534.4170940170941</v>
      </c>
      <c r="I7382" s="115">
        <f t="shared" si="346"/>
        <v>2692902</v>
      </c>
      <c r="J7382" s="117">
        <v>2021</v>
      </c>
      <c r="K7382" s="139">
        <f t="shared" si="347"/>
        <v>3127939</v>
      </c>
    </row>
    <row r="7383" spans="2:11">
      <c r="B7383" s="137" t="s">
        <v>9264</v>
      </c>
      <c r="C7383" s="43" t="s">
        <v>3512</v>
      </c>
      <c r="D7383" s="46">
        <v>130</v>
      </c>
      <c r="E7383" s="24">
        <v>13285.26923076923</v>
      </c>
      <c r="F7383" s="19">
        <f t="shared" si="345"/>
        <v>1727085</v>
      </c>
      <c r="G7383" s="119">
        <v>1267.5</v>
      </c>
      <c r="H7383" s="26">
        <v>0</v>
      </c>
      <c r="I7383" s="115">
        <f t="shared" si="346"/>
        <v>0</v>
      </c>
      <c r="J7383" s="117">
        <v>2021</v>
      </c>
      <c r="K7383" s="139">
        <f t="shared" si="347"/>
        <v>1727085</v>
      </c>
    </row>
    <row r="7384" spans="2:11">
      <c r="B7384" s="137" t="s">
        <v>9265</v>
      </c>
      <c r="C7384" s="43" t="s">
        <v>1423</v>
      </c>
      <c r="D7384" s="46">
        <v>430</v>
      </c>
      <c r="E7384" s="24">
        <v>19011.448837209304</v>
      </c>
      <c r="F7384" s="19">
        <f t="shared" si="345"/>
        <v>8174923.0000000009</v>
      </c>
      <c r="G7384" s="119">
        <v>8385</v>
      </c>
      <c r="H7384" s="26">
        <v>825.49564698867027</v>
      </c>
      <c r="I7384" s="115">
        <f t="shared" si="346"/>
        <v>6921781</v>
      </c>
      <c r="J7384" s="117">
        <v>2021</v>
      </c>
      <c r="K7384" s="139">
        <f t="shared" si="347"/>
        <v>15096704</v>
      </c>
    </row>
    <row r="7385" spans="2:11">
      <c r="B7385" s="137" t="s">
        <v>9266</v>
      </c>
      <c r="C7385" s="43" t="s">
        <v>3512</v>
      </c>
      <c r="D7385" s="46">
        <v>40</v>
      </c>
      <c r="E7385" s="24">
        <v>13285.275</v>
      </c>
      <c r="F7385" s="19">
        <f t="shared" si="345"/>
        <v>531411</v>
      </c>
      <c r="G7385" s="119">
        <v>390</v>
      </c>
      <c r="H7385" s="26">
        <v>0</v>
      </c>
      <c r="I7385" s="115">
        <f t="shared" si="346"/>
        <v>0</v>
      </c>
      <c r="J7385" s="117">
        <v>2021</v>
      </c>
      <c r="K7385" s="139">
        <f t="shared" si="347"/>
        <v>531411</v>
      </c>
    </row>
    <row r="7386" spans="2:11">
      <c r="B7386" s="137" t="s">
        <v>9267</v>
      </c>
      <c r="C7386" s="43" t="s">
        <v>1425</v>
      </c>
      <c r="D7386" s="46">
        <v>90</v>
      </c>
      <c r="E7386" s="24">
        <v>4457.4444444444443</v>
      </c>
      <c r="F7386" s="19">
        <f t="shared" si="345"/>
        <v>401170</v>
      </c>
      <c r="G7386" s="119">
        <v>877.5</v>
      </c>
      <c r="H7386" s="26">
        <v>1657.1658119658121</v>
      </c>
      <c r="I7386" s="115">
        <f t="shared" si="346"/>
        <v>1454163</v>
      </c>
      <c r="J7386" s="117">
        <v>2021</v>
      </c>
      <c r="K7386" s="139">
        <f t="shared" si="347"/>
        <v>1855333</v>
      </c>
    </row>
    <row r="7387" spans="2:11">
      <c r="B7387" s="137" t="s">
        <v>9268</v>
      </c>
      <c r="C7387" s="43" t="s">
        <v>1425</v>
      </c>
      <c r="D7387" s="46">
        <v>390</v>
      </c>
      <c r="E7387" s="24">
        <v>33967.410256410258</v>
      </c>
      <c r="F7387" s="19">
        <f t="shared" si="345"/>
        <v>13247290</v>
      </c>
      <c r="G7387" s="119">
        <v>3802.5</v>
      </c>
      <c r="H7387" s="26">
        <v>1683.1963182117029</v>
      </c>
      <c r="I7387" s="115">
        <f t="shared" si="346"/>
        <v>6400354</v>
      </c>
      <c r="J7387" s="117">
        <v>2021</v>
      </c>
      <c r="K7387" s="139">
        <f t="shared" si="347"/>
        <v>19647644</v>
      </c>
    </row>
    <row r="7388" spans="2:11">
      <c r="B7388" s="137" t="s">
        <v>9269</v>
      </c>
      <c r="C7388" s="43" t="s">
        <v>1425</v>
      </c>
      <c r="D7388" s="46">
        <v>90</v>
      </c>
      <c r="E7388" s="24">
        <v>24571.988888888889</v>
      </c>
      <c r="F7388" s="19">
        <f t="shared" si="345"/>
        <v>2211479</v>
      </c>
      <c r="G7388" s="119">
        <v>877.5</v>
      </c>
      <c r="H7388" s="26">
        <v>3207.9646723646724</v>
      </c>
      <c r="I7388" s="115">
        <f t="shared" si="346"/>
        <v>2814989</v>
      </c>
      <c r="J7388" s="117">
        <v>2021</v>
      </c>
      <c r="K7388" s="139">
        <f t="shared" si="347"/>
        <v>5026468</v>
      </c>
    </row>
    <row r="7389" spans="2:11">
      <c r="B7389" s="137" t="s">
        <v>9270</v>
      </c>
      <c r="C7389" s="43" t="s">
        <v>1331</v>
      </c>
      <c r="D7389" s="46">
        <v>210</v>
      </c>
      <c r="E7389" s="24">
        <v>4596.5333333333338</v>
      </c>
      <c r="F7389" s="19">
        <f t="shared" si="345"/>
        <v>965272.00000000012</v>
      </c>
      <c r="G7389" s="119">
        <v>2047.5</v>
      </c>
      <c r="H7389" s="26">
        <v>1686.3462759462759</v>
      </c>
      <c r="I7389" s="115">
        <f t="shared" si="346"/>
        <v>3452794</v>
      </c>
      <c r="J7389" s="117">
        <v>2021</v>
      </c>
      <c r="K7389" s="139">
        <f t="shared" si="347"/>
        <v>4418066</v>
      </c>
    </row>
    <row r="7390" spans="2:11">
      <c r="B7390" s="137" t="s">
        <v>9271</v>
      </c>
      <c r="C7390" s="43" t="s">
        <v>1331</v>
      </c>
      <c r="D7390" s="46">
        <v>240</v>
      </c>
      <c r="E7390" s="24">
        <v>21350.458333333332</v>
      </c>
      <c r="F7390" s="19">
        <f t="shared" si="345"/>
        <v>5124110</v>
      </c>
      <c r="G7390" s="119">
        <v>2340</v>
      </c>
      <c r="H7390" s="26">
        <v>1627.605982905983</v>
      </c>
      <c r="I7390" s="115">
        <f t="shared" si="346"/>
        <v>3808598</v>
      </c>
      <c r="J7390" s="117">
        <v>2021</v>
      </c>
      <c r="K7390" s="139">
        <f t="shared" si="347"/>
        <v>8932708</v>
      </c>
    </row>
    <row r="7391" spans="2:11">
      <c r="B7391" s="137" t="s">
        <v>9272</v>
      </c>
      <c r="C7391" s="43" t="s">
        <v>1425</v>
      </c>
      <c r="D7391" s="46">
        <v>390</v>
      </c>
      <c r="E7391" s="24">
        <v>33967.410256410258</v>
      </c>
      <c r="F7391" s="19">
        <f t="shared" si="345"/>
        <v>13247290</v>
      </c>
      <c r="G7391" s="119">
        <v>3802.5</v>
      </c>
      <c r="H7391" s="26">
        <v>1683.1963182117029</v>
      </c>
      <c r="I7391" s="115">
        <f t="shared" si="346"/>
        <v>6400354</v>
      </c>
      <c r="J7391" s="117">
        <v>2021</v>
      </c>
      <c r="K7391" s="139">
        <f t="shared" si="347"/>
        <v>19647644</v>
      </c>
    </row>
    <row r="7392" spans="2:11">
      <c r="B7392" s="137" t="s">
        <v>9273</v>
      </c>
      <c r="C7392" s="43" t="s">
        <v>1329</v>
      </c>
      <c r="D7392" s="46">
        <v>280</v>
      </c>
      <c r="E7392" s="24">
        <v>6804.8714285714286</v>
      </c>
      <c r="F7392" s="19">
        <f t="shared" si="345"/>
        <v>1905364</v>
      </c>
      <c r="G7392" s="119">
        <v>2730</v>
      </c>
      <c r="H7392" s="26">
        <v>1802.1919413919413</v>
      </c>
      <c r="I7392" s="115">
        <f t="shared" si="346"/>
        <v>4919984</v>
      </c>
      <c r="J7392" s="117">
        <v>2021</v>
      </c>
      <c r="K7392" s="139">
        <f t="shared" si="347"/>
        <v>6825348</v>
      </c>
    </row>
    <row r="7393" spans="2:11">
      <c r="B7393" s="137" t="s">
        <v>9274</v>
      </c>
      <c r="C7393" s="43" t="s">
        <v>1331</v>
      </c>
      <c r="D7393" s="46">
        <v>200</v>
      </c>
      <c r="E7393" s="24">
        <v>10913.94</v>
      </c>
      <c r="F7393" s="19">
        <f t="shared" si="345"/>
        <v>2182788</v>
      </c>
      <c r="G7393" s="119">
        <v>1950</v>
      </c>
      <c r="H7393" s="26">
        <v>3077.7</v>
      </c>
      <c r="I7393" s="115">
        <f t="shared" si="346"/>
        <v>6001515</v>
      </c>
      <c r="J7393" s="117">
        <v>2021</v>
      </c>
      <c r="K7393" s="139">
        <f t="shared" si="347"/>
        <v>8184303</v>
      </c>
    </row>
    <row r="7394" spans="2:11">
      <c r="B7394" s="137" t="s">
        <v>9275</v>
      </c>
      <c r="C7394" s="43" t="s">
        <v>2792</v>
      </c>
      <c r="D7394" s="46">
        <v>320</v>
      </c>
      <c r="E7394" s="24">
        <v>8461.6843750000007</v>
      </c>
      <c r="F7394" s="19">
        <f t="shared" si="345"/>
        <v>2707739</v>
      </c>
      <c r="G7394" s="119">
        <v>3120</v>
      </c>
      <c r="H7394" s="26">
        <v>879.3163461538461</v>
      </c>
      <c r="I7394" s="115">
        <f t="shared" si="346"/>
        <v>2743467</v>
      </c>
      <c r="J7394" s="117">
        <v>2021</v>
      </c>
      <c r="K7394" s="139">
        <f t="shared" si="347"/>
        <v>5451206</v>
      </c>
    </row>
    <row r="7395" spans="2:11">
      <c r="B7395" s="137" t="s">
        <v>9276</v>
      </c>
      <c r="C7395" s="43" t="s">
        <v>1313</v>
      </c>
      <c r="D7395" s="46">
        <v>70</v>
      </c>
      <c r="E7395" s="24">
        <v>20810.557142857142</v>
      </c>
      <c r="F7395" s="19">
        <f t="shared" si="345"/>
        <v>1456739</v>
      </c>
      <c r="G7395" s="119">
        <v>1900.5</v>
      </c>
      <c r="H7395" s="26">
        <v>1336.9134438305709</v>
      </c>
      <c r="I7395" s="115">
        <f t="shared" si="346"/>
        <v>2540804</v>
      </c>
      <c r="J7395" s="117">
        <v>2021</v>
      </c>
      <c r="K7395" s="139">
        <f t="shared" si="347"/>
        <v>3997543</v>
      </c>
    </row>
    <row r="7396" spans="2:11">
      <c r="B7396" s="137" t="s">
        <v>9277</v>
      </c>
      <c r="C7396" s="43" t="s">
        <v>1313</v>
      </c>
      <c r="D7396" s="46">
        <v>210</v>
      </c>
      <c r="E7396" s="24">
        <v>17126.766666666666</v>
      </c>
      <c r="F7396" s="19">
        <f t="shared" si="345"/>
        <v>3596621</v>
      </c>
      <c r="G7396" s="119">
        <v>5701.5</v>
      </c>
      <c r="H7396" s="26">
        <v>851.53100061387352</v>
      </c>
      <c r="I7396" s="115">
        <f t="shared" si="346"/>
        <v>4855004</v>
      </c>
      <c r="J7396" s="117">
        <v>2021</v>
      </c>
      <c r="K7396" s="139">
        <f t="shared" si="347"/>
        <v>8451625</v>
      </c>
    </row>
    <row r="7397" spans="2:11">
      <c r="B7397" s="137" t="s">
        <v>9278</v>
      </c>
      <c r="C7397" s="43" t="s">
        <v>1329</v>
      </c>
      <c r="D7397" s="46">
        <v>270</v>
      </c>
      <c r="E7397" s="24">
        <v>16828.240740740741</v>
      </c>
      <c r="F7397" s="19">
        <f t="shared" si="345"/>
        <v>4543625</v>
      </c>
      <c r="G7397" s="119">
        <v>2632.5</v>
      </c>
      <c r="H7397" s="26">
        <v>2271.963152896486</v>
      </c>
      <c r="I7397" s="115">
        <f t="shared" si="346"/>
        <v>5980942.9999999991</v>
      </c>
      <c r="J7397" s="117">
        <v>2021</v>
      </c>
      <c r="K7397" s="139">
        <f t="shared" si="347"/>
        <v>10524568</v>
      </c>
    </row>
    <row r="7398" spans="2:11">
      <c r="B7398" s="137" t="s">
        <v>9279</v>
      </c>
      <c r="C7398" s="43" t="s">
        <v>1313</v>
      </c>
      <c r="D7398" s="46">
        <v>130</v>
      </c>
      <c r="E7398" s="24">
        <v>8498.1</v>
      </c>
      <c r="F7398" s="19">
        <f t="shared" si="345"/>
        <v>1104753</v>
      </c>
      <c r="G7398" s="119">
        <v>2808</v>
      </c>
      <c r="H7398" s="26">
        <v>1497.1741452991453</v>
      </c>
      <c r="I7398" s="115">
        <f t="shared" si="346"/>
        <v>4204065</v>
      </c>
      <c r="J7398" s="117">
        <v>2021</v>
      </c>
      <c r="K7398" s="139">
        <f t="shared" si="347"/>
        <v>5308818</v>
      </c>
    </row>
    <row r="7399" spans="2:11">
      <c r="B7399" s="137" t="s">
        <v>9280</v>
      </c>
      <c r="C7399" s="43" t="s">
        <v>1313</v>
      </c>
      <c r="D7399" s="46">
        <v>150</v>
      </c>
      <c r="E7399" s="24">
        <v>7292.373333333333</v>
      </c>
      <c r="F7399" s="19">
        <f t="shared" si="345"/>
        <v>1093856</v>
      </c>
      <c r="G7399" s="119">
        <v>4860</v>
      </c>
      <c r="H7399" s="26">
        <v>995.59938271604938</v>
      </c>
      <c r="I7399" s="115">
        <f t="shared" si="346"/>
        <v>4838613</v>
      </c>
      <c r="J7399" s="117">
        <v>2021</v>
      </c>
      <c r="K7399" s="139">
        <f t="shared" si="347"/>
        <v>5932469</v>
      </c>
    </row>
    <row r="7400" spans="2:11">
      <c r="B7400" s="137" t="s">
        <v>9281</v>
      </c>
      <c r="C7400" s="43" t="s">
        <v>1223</v>
      </c>
      <c r="D7400" s="46">
        <v>50</v>
      </c>
      <c r="E7400" s="24">
        <v>7673.12</v>
      </c>
      <c r="F7400" s="19">
        <f t="shared" si="345"/>
        <v>383656</v>
      </c>
      <c r="G7400" s="119">
        <v>1080</v>
      </c>
      <c r="H7400" s="26">
        <v>1574.148148148148</v>
      </c>
      <c r="I7400" s="115">
        <f t="shared" si="346"/>
        <v>1700079.9999999998</v>
      </c>
      <c r="J7400" s="117">
        <v>2021</v>
      </c>
      <c r="K7400" s="139">
        <f t="shared" si="347"/>
        <v>2083736</v>
      </c>
    </row>
    <row r="7401" spans="2:11">
      <c r="B7401" s="137" t="s">
        <v>4278</v>
      </c>
      <c r="C7401" s="43" t="s">
        <v>3512</v>
      </c>
      <c r="D7401" s="46">
        <v>80</v>
      </c>
      <c r="E7401" s="24">
        <v>10278.6875</v>
      </c>
      <c r="F7401" s="19">
        <f t="shared" si="345"/>
        <v>822295</v>
      </c>
      <c r="G7401" s="119">
        <v>1728</v>
      </c>
      <c r="H7401" s="26">
        <v>662.75983796296293</v>
      </c>
      <c r="I7401" s="115">
        <f t="shared" si="346"/>
        <v>1145249</v>
      </c>
      <c r="J7401" s="117">
        <v>2021</v>
      </c>
      <c r="K7401" s="139">
        <f t="shared" si="347"/>
        <v>1967544</v>
      </c>
    </row>
    <row r="7402" spans="2:11">
      <c r="B7402" s="137" t="s">
        <v>9282</v>
      </c>
      <c r="C7402" s="43" t="s">
        <v>1306</v>
      </c>
      <c r="D7402" s="46">
        <v>230</v>
      </c>
      <c r="E7402" s="24">
        <v>18277.582608695651</v>
      </c>
      <c r="F7402" s="19">
        <f t="shared" si="345"/>
        <v>4203844</v>
      </c>
      <c r="G7402" s="119">
        <v>4485</v>
      </c>
      <c r="H7402" s="26">
        <v>836.70813823857304</v>
      </c>
      <c r="I7402" s="115">
        <f t="shared" si="346"/>
        <v>3752636</v>
      </c>
      <c r="J7402" s="117">
        <v>2021</v>
      </c>
      <c r="K7402" s="139">
        <f t="shared" si="347"/>
        <v>7956480</v>
      </c>
    </row>
    <row r="7403" spans="2:11">
      <c r="B7403" s="137" t="s">
        <v>9283</v>
      </c>
      <c r="C7403" s="43" t="s">
        <v>2793</v>
      </c>
      <c r="D7403" s="46">
        <v>440</v>
      </c>
      <c r="E7403" s="24">
        <v>6240.45</v>
      </c>
      <c r="F7403" s="19">
        <f t="shared" si="345"/>
        <v>2745798</v>
      </c>
      <c r="G7403" s="119">
        <v>16104</v>
      </c>
      <c r="H7403" s="26">
        <v>278.928651266766</v>
      </c>
      <c r="I7403" s="115">
        <f t="shared" si="346"/>
        <v>4491867</v>
      </c>
      <c r="J7403" s="117">
        <v>2021</v>
      </c>
      <c r="K7403" s="139">
        <f t="shared" si="347"/>
        <v>7237665</v>
      </c>
    </row>
    <row r="7404" spans="2:11">
      <c r="B7404" s="137" t="s">
        <v>9284</v>
      </c>
      <c r="C7404" s="43" t="s">
        <v>1313</v>
      </c>
      <c r="D7404" s="46">
        <v>160</v>
      </c>
      <c r="E7404" s="24">
        <v>20387.412499999999</v>
      </c>
      <c r="F7404" s="19">
        <f t="shared" si="345"/>
        <v>3261986</v>
      </c>
      <c r="G7404" s="119">
        <v>1448</v>
      </c>
      <c r="H7404" s="26">
        <v>3533.2451657458564</v>
      </c>
      <c r="I7404" s="115">
        <f t="shared" si="346"/>
        <v>5116139</v>
      </c>
      <c r="J7404" s="117">
        <v>2021</v>
      </c>
      <c r="K7404" s="139">
        <f t="shared" si="347"/>
        <v>8378125</v>
      </c>
    </row>
    <row r="7405" spans="2:11">
      <c r="B7405" s="137" t="s">
        <v>9285</v>
      </c>
      <c r="C7405" s="43" t="s">
        <v>1313</v>
      </c>
      <c r="D7405" s="46">
        <v>70</v>
      </c>
      <c r="E7405" s="24">
        <v>9562.7142857142862</v>
      </c>
      <c r="F7405" s="19">
        <f t="shared" si="345"/>
        <v>669390</v>
      </c>
      <c r="G7405" s="119">
        <v>2534</v>
      </c>
      <c r="H7405" s="26">
        <v>1179.240726124704</v>
      </c>
      <c r="I7405" s="115">
        <f t="shared" si="346"/>
        <v>2988196</v>
      </c>
      <c r="J7405" s="117">
        <v>2021</v>
      </c>
      <c r="K7405" s="139">
        <f t="shared" si="347"/>
        <v>3657586</v>
      </c>
    </row>
    <row r="7406" spans="2:11">
      <c r="B7406" s="137" t="s">
        <v>9286</v>
      </c>
      <c r="C7406" s="43" t="s">
        <v>1313</v>
      </c>
      <c r="D7406" s="46">
        <v>100</v>
      </c>
      <c r="E7406" s="24">
        <v>45714.53</v>
      </c>
      <c r="F7406" s="19">
        <f t="shared" si="345"/>
        <v>4571453</v>
      </c>
      <c r="G7406" s="119">
        <v>905</v>
      </c>
      <c r="H7406" s="26">
        <v>5362.8198895027626</v>
      </c>
      <c r="I7406" s="115">
        <f t="shared" si="346"/>
        <v>4853352</v>
      </c>
      <c r="J7406" s="117">
        <v>2021</v>
      </c>
      <c r="K7406" s="139">
        <f t="shared" si="347"/>
        <v>9424805</v>
      </c>
    </row>
    <row r="7407" spans="2:11">
      <c r="B7407" s="137" t="s">
        <v>9287</v>
      </c>
      <c r="C7407" s="43" t="s">
        <v>1313</v>
      </c>
      <c r="D7407" s="46">
        <v>160</v>
      </c>
      <c r="E7407" s="24">
        <v>20387.412499999999</v>
      </c>
      <c r="F7407" s="19">
        <f t="shared" si="345"/>
        <v>3261986</v>
      </c>
      <c r="G7407" s="119">
        <v>5792</v>
      </c>
      <c r="H7407" s="26">
        <v>883.3112914364641</v>
      </c>
      <c r="I7407" s="115">
        <f t="shared" si="346"/>
        <v>5116139</v>
      </c>
      <c r="J7407" s="117">
        <v>2021</v>
      </c>
      <c r="K7407" s="139">
        <f t="shared" si="347"/>
        <v>8378125</v>
      </c>
    </row>
    <row r="7408" spans="2:11">
      <c r="B7408" s="137" t="s">
        <v>9288</v>
      </c>
      <c r="C7408" s="43" t="s">
        <v>1336</v>
      </c>
      <c r="D7408" s="46">
        <v>570</v>
      </c>
      <c r="E7408" s="24">
        <v>4349.5210526315786</v>
      </c>
      <c r="F7408" s="19">
        <f t="shared" si="345"/>
        <v>2479227</v>
      </c>
      <c r="G7408" s="119">
        <v>5557.5</v>
      </c>
      <c r="H7408" s="26">
        <v>961.53072424651373</v>
      </c>
      <c r="I7408" s="115">
        <f t="shared" si="346"/>
        <v>5343707</v>
      </c>
      <c r="J7408" s="117">
        <v>2021</v>
      </c>
      <c r="K7408" s="139">
        <f t="shared" si="347"/>
        <v>7822934</v>
      </c>
    </row>
    <row r="7409" spans="2:11">
      <c r="B7409" s="137" t="s">
        <v>9289</v>
      </c>
      <c r="C7409" s="43" t="s">
        <v>1345</v>
      </c>
      <c r="D7409" s="46">
        <v>100</v>
      </c>
      <c r="E7409" s="24">
        <v>4864.13</v>
      </c>
      <c r="F7409" s="19">
        <f t="shared" si="345"/>
        <v>486413</v>
      </c>
      <c r="G7409" s="119">
        <v>3240</v>
      </c>
      <c r="H7409" s="26">
        <v>558.33827160493831</v>
      </c>
      <c r="I7409" s="115">
        <f t="shared" si="346"/>
        <v>1809016.0000000002</v>
      </c>
      <c r="J7409" s="117">
        <v>2021</v>
      </c>
      <c r="K7409" s="139">
        <f t="shared" si="347"/>
        <v>2295429</v>
      </c>
    </row>
    <row r="7410" spans="2:11">
      <c r="B7410" s="137" t="s">
        <v>9290</v>
      </c>
      <c r="C7410" s="43" t="s">
        <v>1345</v>
      </c>
      <c r="D7410" s="46">
        <v>390</v>
      </c>
      <c r="E7410" s="24">
        <v>14007.897435897436</v>
      </c>
      <c r="F7410" s="19">
        <f t="shared" si="345"/>
        <v>5463080</v>
      </c>
      <c r="G7410" s="119">
        <v>12636</v>
      </c>
      <c r="H7410" s="26">
        <v>707.3633270022159</v>
      </c>
      <c r="I7410" s="115">
        <f t="shared" si="346"/>
        <v>8938243</v>
      </c>
      <c r="J7410" s="117">
        <v>2021</v>
      </c>
      <c r="K7410" s="139">
        <f t="shared" si="347"/>
        <v>14401323</v>
      </c>
    </row>
    <row r="7411" spans="2:11">
      <c r="B7411" s="137" t="s">
        <v>9291</v>
      </c>
      <c r="C7411" s="43" t="s">
        <v>1335</v>
      </c>
      <c r="D7411" s="46">
        <v>270</v>
      </c>
      <c r="E7411" s="24">
        <v>12086.781481481481</v>
      </c>
      <c r="F7411" s="19">
        <f t="shared" si="345"/>
        <v>3263431</v>
      </c>
      <c r="G7411" s="119">
        <v>2632.5</v>
      </c>
      <c r="H7411" s="26">
        <v>998.9663817663818</v>
      </c>
      <c r="I7411" s="115">
        <f t="shared" si="346"/>
        <v>2629779</v>
      </c>
      <c r="J7411" s="117">
        <v>2021</v>
      </c>
      <c r="K7411" s="139">
        <f t="shared" si="347"/>
        <v>5893210</v>
      </c>
    </row>
    <row r="7412" spans="2:11">
      <c r="B7412" s="137" t="s">
        <v>9292</v>
      </c>
      <c r="C7412" s="43" t="s">
        <v>1335</v>
      </c>
      <c r="D7412" s="46">
        <v>30</v>
      </c>
      <c r="E7412" s="24">
        <v>4423.3</v>
      </c>
      <c r="F7412" s="19">
        <f t="shared" si="345"/>
        <v>132699</v>
      </c>
      <c r="G7412" s="119">
        <v>292.5</v>
      </c>
      <c r="H7412" s="26">
        <v>4835.6649572649576</v>
      </c>
      <c r="I7412" s="115">
        <f t="shared" si="346"/>
        <v>1414432</v>
      </c>
      <c r="J7412" s="117">
        <v>2021</v>
      </c>
      <c r="K7412" s="139">
        <f t="shared" si="347"/>
        <v>1547131</v>
      </c>
    </row>
    <row r="7413" spans="2:11">
      <c r="B7413" s="137" t="s">
        <v>9293</v>
      </c>
      <c r="C7413" s="43" t="s">
        <v>1326</v>
      </c>
      <c r="D7413" s="46">
        <v>160</v>
      </c>
      <c r="E7413" s="24">
        <v>2228.7375000000002</v>
      </c>
      <c r="F7413" s="19">
        <f t="shared" si="345"/>
        <v>356598</v>
      </c>
      <c r="G7413" s="119">
        <v>1560</v>
      </c>
      <c r="H7413" s="26">
        <v>1116.05</v>
      </c>
      <c r="I7413" s="115">
        <f t="shared" si="346"/>
        <v>1741038</v>
      </c>
      <c r="J7413" s="117">
        <v>2021</v>
      </c>
      <c r="K7413" s="139">
        <f t="shared" si="347"/>
        <v>2097636</v>
      </c>
    </row>
    <row r="7414" spans="2:11">
      <c r="B7414" s="137" t="s">
        <v>9294</v>
      </c>
      <c r="C7414" s="43" t="s">
        <v>2792</v>
      </c>
      <c r="D7414" s="46">
        <v>320</v>
      </c>
      <c r="E7414" s="24">
        <v>8461.6843750000007</v>
      </c>
      <c r="F7414" s="19">
        <f t="shared" si="345"/>
        <v>2707739</v>
      </c>
      <c r="G7414" s="119">
        <v>3120</v>
      </c>
      <c r="H7414" s="26">
        <v>879.3163461538461</v>
      </c>
      <c r="I7414" s="115">
        <f t="shared" si="346"/>
        <v>2743467</v>
      </c>
      <c r="J7414" s="117">
        <v>2021</v>
      </c>
      <c r="K7414" s="139">
        <f t="shared" si="347"/>
        <v>5451206</v>
      </c>
    </row>
    <row r="7415" spans="2:11">
      <c r="B7415" s="137" t="s">
        <v>9295</v>
      </c>
      <c r="C7415" s="43" t="s">
        <v>1313</v>
      </c>
      <c r="D7415" s="46">
        <v>130</v>
      </c>
      <c r="E7415" s="24">
        <v>8498.1</v>
      </c>
      <c r="F7415" s="19">
        <f t="shared" si="345"/>
        <v>1104753</v>
      </c>
      <c r="G7415" s="119">
        <v>2808</v>
      </c>
      <c r="H7415" s="26">
        <v>1497.1741452991453</v>
      </c>
      <c r="I7415" s="115">
        <f t="shared" si="346"/>
        <v>4204065</v>
      </c>
      <c r="J7415" s="117">
        <v>2021</v>
      </c>
      <c r="K7415" s="139">
        <f t="shared" si="347"/>
        <v>5308818</v>
      </c>
    </row>
    <row r="7416" spans="2:11">
      <c r="B7416" s="137" t="s">
        <v>9296</v>
      </c>
      <c r="C7416" s="43" t="s">
        <v>1223</v>
      </c>
      <c r="D7416" s="46">
        <v>50</v>
      </c>
      <c r="E7416" s="24">
        <v>7673.12</v>
      </c>
      <c r="F7416" s="19">
        <f t="shared" si="345"/>
        <v>383656</v>
      </c>
      <c r="G7416" s="119">
        <v>1080</v>
      </c>
      <c r="H7416" s="26">
        <v>1574.148148148148</v>
      </c>
      <c r="I7416" s="115">
        <f t="shared" si="346"/>
        <v>1700079.9999999998</v>
      </c>
      <c r="J7416" s="117">
        <v>2021</v>
      </c>
      <c r="K7416" s="139">
        <f t="shared" si="347"/>
        <v>2083736</v>
      </c>
    </row>
    <row r="7417" spans="2:11">
      <c r="B7417" s="137" t="s">
        <v>9297</v>
      </c>
      <c r="C7417" s="43" t="s">
        <v>1802</v>
      </c>
      <c r="D7417" s="46">
        <v>120</v>
      </c>
      <c r="E7417" s="24">
        <v>18795.900000000001</v>
      </c>
      <c r="F7417" s="19">
        <f t="shared" si="345"/>
        <v>2255508</v>
      </c>
      <c r="G7417" s="119">
        <v>2172</v>
      </c>
      <c r="H7417" s="26">
        <v>1316.3181399631676</v>
      </c>
      <c r="I7417" s="115">
        <f t="shared" si="346"/>
        <v>2859043</v>
      </c>
      <c r="J7417" s="117">
        <v>2021</v>
      </c>
      <c r="K7417" s="139">
        <f t="shared" si="347"/>
        <v>5114551</v>
      </c>
    </row>
    <row r="7418" spans="2:11">
      <c r="B7418" s="137" t="s">
        <v>9298</v>
      </c>
      <c r="C7418" s="43" t="s">
        <v>1802</v>
      </c>
      <c r="D7418" s="46">
        <v>120</v>
      </c>
      <c r="E7418" s="24">
        <v>10432.833333333334</v>
      </c>
      <c r="F7418" s="19">
        <f t="shared" si="345"/>
        <v>1251940</v>
      </c>
      <c r="G7418" s="119">
        <v>2172</v>
      </c>
      <c r="H7418" s="26">
        <v>1118.6058931860036</v>
      </c>
      <c r="I7418" s="115">
        <f t="shared" si="346"/>
        <v>2429612</v>
      </c>
      <c r="J7418" s="117">
        <v>2021</v>
      </c>
      <c r="K7418" s="139">
        <f t="shared" si="347"/>
        <v>3681552</v>
      </c>
    </row>
    <row r="7419" spans="2:11">
      <c r="B7419" s="137" t="s">
        <v>9299</v>
      </c>
      <c r="C7419" s="43" t="s">
        <v>1332</v>
      </c>
      <c r="D7419" s="46">
        <v>210</v>
      </c>
      <c r="E7419" s="24">
        <v>8072.9095238095242</v>
      </c>
      <c r="F7419" s="19">
        <f t="shared" si="345"/>
        <v>1695311</v>
      </c>
      <c r="G7419" s="119">
        <v>4095</v>
      </c>
      <c r="H7419" s="26">
        <v>1145.1255189255189</v>
      </c>
      <c r="I7419" s="115">
        <f t="shared" si="346"/>
        <v>4689289</v>
      </c>
      <c r="J7419" s="117">
        <v>2021</v>
      </c>
      <c r="K7419" s="139">
        <f t="shared" si="347"/>
        <v>6384600</v>
      </c>
    </row>
    <row r="7420" spans="2:11">
      <c r="B7420" s="137" t="s">
        <v>9300</v>
      </c>
      <c r="C7420" s="43" t="s">
        <v>1331</v>
      </c>
      <c r="D7420" s="46">
        <v>60</v>
      </c>
      <c r="E7420" s="24">
        <v>25297.5</v>
      </c>
      <c r="F7420" s="19">
        <f t="shared" si="345"/>
        <v>1517850</v>
      </c>
      <c r="G7420" s="119">
        <v>585</v>
      </c>
      <c r="H7420" s="26">
        <v>7106.3042735042736</v>
      </c>
      <c r="I7420" s="115">
        <f t="shared" si="346"/>
        <v>4157188</v>
      </c>
      <c r="J7420" s="117">
        <v>2021</v>
      </c>
      <c r="K7420" s="139">
        <f t="shared" si="347"/>
        <v>5675038</v>
      </c>
    </row>
    <row r="7421" spans="2:11">
      <c r="B7421" s="137" t="s">
        <v>9301</v>
      </c>
      <c r="C7421" s="43" t="s">
        <v>1331</v>
      </c>
      <c r="D7421" s="46">
        <v>130</v>
      </c>
      <c r="E7421" s="24">
        <v>9876.2153846153851</v>
      </c>
      <c r="F7421" s="19">
        <f t="shared" si="345"/>
        <v>1283908</v>
      </c>
      <c r="G7421" s="119">
        <v>1267.5</v>
      </c>
      <c r="H7421" s="26">
        <v>1490.2161735700197</v>
      </c>
      <c r="I7421" s="115">
        <f t="shared" si="346"/>
        <v>1888849</v>
      </c>
      <c r="J7421" s="117">
        <v>2021</v>
      </c>
      <c r="K7421" s="139">
        <f t="shared" si="347"/>
        <v>3172757</v>
      </c>
    </row>
    <row r="7422" spans="2:11">
      <c r="B7422" s="137" t="s">
        <v>9302</v>
      </c>
      <c r="C7422" s="43" t="s">
        <v>1335</v>
      </c>
      <c r="D7422" s="46">
        <v>270</v>
      </c>
      <c r="E7422" s="24">
        <v>12086.781481481481</v>
      </c>
      <c r="F7422" s="19">
        <f t="shared" si="345"/>
        <v>3263431</v>
      </c>
      <c r="G7422" s="119">
        <v>2632.5</v>
      </c>
      <c r="H7422" s="26">
        <v>998.9663817663818</v>
      </c>
      <c r="I7422" s="115">
        <f t="shared" si="346"/>
        <v>2629779</v>
      </c>
      <c r="J7422" s="117">
        <v>2021</v>
      </c>
      <c r="K7422" s="139">
        <f t="shared" si="347"/>
        <v>5893210</v>
      </c>
    </row>
    <row r="7423" spans="2:11">
      <c r="B7423" s="137" t="s">
        <v>9303</v>
      </c>
      <c r="C7423" s="43" t="s">
        <v>1335</v>
      </c>
      <c r="D7423" s="46">
        <v>360</v>
      </c>
      <c r="E7423" s="24">
        <v>11373.969444444445</v>
      </c>
      <c r="F7423" s="19">
        <f t="shared" si="345"/>
        <v>4094629</v>
      </c>
      <c r="G7423" s="119">
        <v>3510</v>
      </c>
      <c r="H7423" s="26">
        <v>2843.7871794871794</v>
      </c>
      <c r="I7423" s="115">
        <f t="shared" si="346"/>
        <v>9981693</v>
      </c>
      <c r="J7423" s="117">
        <v>2021</v>
      </c>
      <c r="K7423" s="139">
        <f t="shared" si="347"/>
        <v>14076322</v>
      </c>
    </row>
    <row r="7424" spans="2:11">
      <c r="B7424" s="137" t="s">
        <v>9304</v>
      </c>
      <c r="C7424" s="43" t="s">
        <v>1425</v>
      </c>
      <c r="D7424" s="46">
        <v>150</v>
      </c>
      <c r="E7424" s="24">
        <v>5811</v>
      </c>
      <c r="F7424" s="19">
        <f t="shared" si="345"/>
        <v>871650</v>
      </c>
      <c r="G7424" s="119">
        <v>1462.5</v>
      </c>
      <c r="H7424" s="26">
        <v>1957.8468376068377</v>
      </c>
      <c r="I7424" s="115">
        <f t="shared" si="346"/>
        <v>2863351</v>
      </c>
      <c r="J7424" s="117">
        <v>2021</v>
      </c>
      <c r="K7424" s="139">
        <f t="shared" si="347"/>
        <v>3735001</v>
      </c>
    </row>
    <row r="7425" spans="2:11">
      <c r="B7425" s="137" t="s">
        <v>9305</v>
      </c>
      <c r="C7425" s="43" t="s">
        <v>1920</v>
      </c>
      <c r="D7425" s="46">
        <v>70</v>
      </c>
      <c r="E7425" s="24">
        <v>3641.6</v>
      </c>
      <c r="F7425" s="19">
        <f t="shared" si="345"/>
        <v>254912</v>
      </c>
      <c r="G7425" s="119">
        <v>682.5</v>
      </c>
      <c r="H7425" s="26">
        <v>3592.523076923077</v>
      </c>
      <c r="I7425" s="115">
        <f t="shared" si="346"/>
        <v>2451897</v>
      </c>
      <c r="J7425" s="117">
        <v>2021</v>
      </c>
      <c r="K7425" s="139">
        <f t="shared" si="347"/>
        <v>2706809</v>
      </c>
    </row>
    <row r="7426" spans="2:11">
      <c r="B7426" s="137" t="s">
        <v>9306</v>
      </c>
      <c r="C7426" s="43" t="s">
        <v>1425</v>
      </c>
      <c r="D7426" s="46">
        <v>90</v>
      </c>
      <c r="E7426" s="24">
        <v>24571.988888888889</v>
      </c>
      <c r="F7426" s="19">
        <f t="shared" si="345"/>
        <v>2211479</v>
      </c>
      <c r="G7426" s="119">
        <v>877.5</v>
      </c>
      <c r="H7426" s="26">
        <v>3207.9646723646724</v>
      </c>
      <c r="I7426" s="115">
        <f t="shared" si="346"/>
        <v>2814989</v>
      </c>
      <c r="J7426" s="117">
        <v>2021</v>
      </c>
      <c r="K7426" s="139">
        <f t="shared" si="347"/>
        <v>5026468</v>
      </c>
    </row>
    <row r="7427" spans="2:11">
      <c r="B7427" s="137" t="s">
        <v>9307</v>
      </c>
      <c r="C7427" s="43" t="s">
        <v>1313</v>
      </c>
      <c r="D7427" s="46">
        <v>200</v>
      </c>
      <c r="E7427" s="24">
        <v>11591.14</v>
      </c>
      <c r="F7427" s="19">
        <f t="shared" si="345"/>
        <v>2318228</v>
      </c>
      <c r="G7427" s="119">
        <v>6480</v>
      </c>
      <c r="H7427" s="26">
        <v>929.9785493827161</v>
      </c>
      <c r="I7427" s="115">
        <f t="shared" si="346"/>
        <v>6026261</v>
      </c>
      <c r="J7427" s="117">
        <v>2021</v>
      </c>
      <c r="K7427" s="139">
        <f t="shared" si="347"/>
        <v>8344489</v>
      </c>
    </row>
    <row r="7428" spans="2:11">
      <c r="B7428" s="137" t="s">
        <v>9308</v>
      </c>
      <c r="C7428" s="43" t="s">
        <v>1423</v>
      </c>
      <c r="D7428" s="46">
        <v>200</v>
      </c>
      <c r="E7428" s="24">
        <v>6068.62</v>
      </c>
      <c r="F7428" s="19">
        <f t="shared" si="345"/>
        <v>1213724</v>
      </c>
      <c r="G7428" s="119">
        <v>3900</v>
      </c>
      <c r="H7428" s="26">
        <v>887.57948717948716</v>
      </c>
      <c r="I7428" s="115">
        <f t="shared" si="346"/>
        <v>3461560</v>
      </c>
      <c r="J7428" s="117">
        <v>2021</v>
      </c>
      <c r="K7428" s="139">
        <f t="shared" si="347"/>
        <v>4675284</v>
      </c>
    </row>
    <row r="7429" spans="2:11">
      <c r="B7429" s="137" t="s">
        <v>9309</v>
      </c>
      <c r="C7429" s="43" t="s">
        <v>1313</v>
      </c>
      <c r="D7429" s="46">
        <v>190</v>
      </c>
      <c r="E7429" s="24">
        <v>4569.4947368421053</v>
      </c>
      <c r="F7429" s="19">
        <f t="shared" si="345"/>
        <v>868204</v>
      </c>
      <c r="G7429" s="119">
        <v>6878</v>
      </c>
      <c r="H7429" s="26">
        <v>648.04143646408841</v>
      </c>
      <c r="I7429" s="115">
        <f t="shared" si="346"/>
        <v>4457229</v>
      </c>
      <c r="J7429" s="117">
        <v>2021</v>
      </c>
      <c r="K7429" s="139">
        <f t="shared" si="347"/>
        <v>5325433</v>
      </c>
    </row>
    <row r="7430" spans="2:11">
      <c r="B7430" s="137" t="s">
        <v>9310</v>
      </c>
      <c r="C7430" s="43" t="s">
        <v>1327</v>
      </c>
      <c r="D7430" s="46">
        <v>200</v>
      </c>
      <c r="E7430" s="24">
        <v>4751.55</v>
      </c>
      <c r="F7430" s="19">
        <f t="shared" si="345"/>
        <v>950310</v>
      </c>
      <c r="G7430" s="119">
        <v>1950</v>
      </c>
      <c r="H7430" s="26">
        <v>1547.6820512820514</v>
      </c>
      <c r="I7430" s="115">
        <f t="shared" si="346"/>
        <v>3017980</v>
      </c>
      <c r="J7430" s="117">
        <v>2021</v>
      </c>
      <c r="K7430" s="139">
        <f t="shared" si="347"/>
        <v>3968290</v>
      </c>
    </row>
    <row r="7431" spans="2:11">
      <c r="B7431" s="137" t="s">
        <v>9311</v>
      </c>
      <c r="C7431" s="43" t="s">
        <v>1216</v>
      </c>
      <c r="D7431" s="46">
        <v>160</v>
      </c>
      <c r="E7431" s="24">
        <v>12731.85</v>
      </c>
      <c r="F7431" s="19">
        <f t="shared" si="345"/>
        <v>2037096</v>
      </c>
      <c r="G7431" s="119">
        <v>1560</v>
      </c>
      <c r="H7431" s="26">
        <v>2542.4621794871796</v>
      </c>
      <c r="I7431" s="115">
        <f t="shared" si="346"/>
        <v>3966241</v>
      </c>
      <c r="J7431" s="117">
        <v>2021</v>
      </c>
      <c r="K7431" s="139">
        <f t="shared" si="347"/>
        <v>6003337</v>
      </c>
    </row>
    <row r="7432" spans="2:11">
      <c r="B7432" s="137" t="s">
        <v>9312</v>
      </c>
      <c r="C7432" s="43" t="s">
        <v>1324</v>
      </c>
      <c r="D7432" s="46">
        <v>90</v>
      </c>
      <c r="E7432" s="24">
        <v>39209.888888888891</v>
      </c>
      <c r="F7432" s="19">
        <f t="shared" si="345"/>
        <v>3528890</v>
      </c>
      <c r="G7432" s="119">
        <v>877.5</v>
      </c>
      <c r="H7432" s="26">
        <v>2622.7202279202279</v>
      </c>
      <c r="I7432" s="115">
        <f t="shared" si="346"/>
        <v>2301437</v>
      </c>
      <c r="J7432" s="117">
        <v>2021</v>
      </c>
      <c r="K7432" s="139">
        <f t="shared" si="347"/>
        <v>5830327</v>
      </c>
    </row>
    <row r="7433" spans="2:11">
      <c r="B7433" s="137" t="s">
        <v>9313</v>
      </c>
      <c r="C7433" s="43" t="s">
        <v>1223</v>
      </c>
      <c r="D7433" s="46">
        <v>110</v>
      </c>
      <c r="E7433" s="24">
        <v>18033.436363636363</v>
      </c>
      <c r="F7433" s="19">
        <f t="shared" si="345"/>
        <v>1983678</v>
      </c>
      <c r="G7433" s="119">
        <v>3564</v>
      </c>
      <c r="H7433" s="26">
        <v>766.28142536475866</v>
      </c>
      <c r="I7433" s="115">
        <f t="shared" si="346"/>
        <v>2731027</v>
      </c>
      <c r="J7433" s="117">
        <v>2021</v>
      </c>
      <c r="K7433" s="139">
        <f t="shared" si="347"/>
        <v>4714705</v>
      </c>
    </row>
    <row r="7434" spans="2:11">
      <c r="B7434" s="137" t="s">
        <v>4279</v>
      </c>
      <c r="C7434" s="43" t="s">
        <v>3512</v>
      </c>
      <c r="D7434" s="46">
        <v>120</v>
      </c>
      <c r="E7434" s="24">
        <v>8068.2666666666664</v>
      </c>
      <c r="F7434" s="19">
        <f t="shared" si="345"/>
        <v>968192</v>
      </c>
      <c r="G7434" s="119">
        <v>1170</v>
      </c>
      <c r="H7434" s="26">
        <v>770.54273504273499</v>
      </c>
      <c r="I7434" s="115">
        <f t="shared" si="346"/>
        <v>901534.99999999988</v>
      </c>
      <c r="J7434" s="117">
        <v>2021</v>
      </c>
      <c r="K7434" s="139">
        <f t="shared" si="347"/>
        <v>1869727</v>
      </c>
    </row>
    <row r="7435" spans="2:11">
      <c r="B7435" s="137" t="s">
        <v>9314</v>
      </c>
      <c r="C7435" s="43" t="s">
        <v>717</v>
      </c>
      <c r="D7435" s="46">
        <v>330</v>
      </c>
      <c r="E7435" s="24">
        <v>28974.40303030303</v>
      </c>
      <c r="F7435" s="19">
        <f t="shared" si="345"/>
        <v>9561553</v>
      </c>
      <c r="G7435" s="119">
        <v>3217.5</v>
      </c>
      <c r="H7435" s="26">
        <v>1405.7006993006994</v>
      </c>
      <c r="I7435" s="115">
        <f t="shared" si="346"/>
        <v>4522842</v>
      </c>
      <c r="J7435" s="117">
        <v>2021</v>
      </c>
      <c r="K7435" s="139">
        <f t="shared" si="347"/>
        <v>14084395</v>
      </c>
    </row>
    <row r="7436" spans="2:11">
      <c r="B7436" s="137" t="s">
        <v>9315</v>
      </c>
      <c r="C7436" s="43" t="s">
        <v>726</v>
      </c>
      <c r="D7436" s="46">
        <v>170</v>
      </c>
      <c r="E7436" s="24">
        <v>4613.0058823529416</v>
      </c>
      <c r="F7436" s="19">
        <f t="shared" ref="F7436:F7499" si="348">IFERROR(D7436*E7436,0)</f>
        <v>784211.00000000012</v>
      </c>
      <c r="G7436" s="119">
        <v>1657.5</v>
      </c>
      <c r="H7436" s="26">
        <v>703.95837104072393</v>
      </c>
      <c r="I7436" s="115">
        <f t="shared" ref="I7436:I7499" si="349">IFERROR(G7436*H7436,"")</f>
        <v>1166811</v>
      </c>
      <c r="J7436" s="117">
        <v>2021</v>
      </c>
      <c r="K7436" s="139">
        <f t="shared" ref="K7436:K7499" si="350">IFERROR(ROUND((F7436+I7436),0),0)</f>
        <v>1951022</v>
      </c>
    </row>
    <row r="7437" spans="2:11">
      <c r="B7437" s="137" t="s">
        <v>9316</v>
      </c>
      <c r="C7437" s="43" t="s">
        <v>716</v>
      </c>
      <c r="D7437" s="46">
        <v>390</v>
      </c>
      <c r="E7437" s="24">
        <v>2030.0205128205127</v>
      </c>
      <c r="F7437" s="19">
        <f t="shared" si="348"/>
        <v>791708</v>
      </c>
      <c r="G7437" s="119">
        <v>3802.5</v>
      </c>
      <c r="H7437" s="26">
        <v>239.71439842209074</v>
      </c>
      <c r="I7437" s="115">
        <f t="shared" si="349"/>
        <v>911514</v>
      </c>
      <c r="J7437" s="117">
        <v>2021</v>
      </c>
      <c r="K7437" s="139">
        <f t="shared" si="350"/>
        <v>1703222</v>
      </c>
    </row>
    <row r="7438" spans="2:11">
      <c r="B7438" s="137" t="s">
        <v>9317</v>
      </c>
      <c r="C7438" s="43" t="s">
        <v>717</v>
      </c>
      <c r="D7438" s="46">
        <v>480</v>
      </c>
      <c r="E7438" s="24">
        <v>10294.204166666666</v>
      </c>
      <c r="F7438" s="19">
        <f t="shared" si="348"/>
        <v>4941218</v>
      </c>
      <c r="G7438" s="119">
        <v>4680</v>
      </c>
      <c r="H7438" s="26">
        <v>843.70170940170942</v>
      </c>
      <c r="I7438" s="115">
        <f t="shared" si="349"/>
        <v>3948524</v>
      </c>
      <c r="J7438" s="117">
        <v>2021</v>
      </c>
      <c r="K7438" s="139">
        <f t="shared" si="350"/>
        <v>8889742</v>
      </c>
    </row>
    <row r="7439" spans="2:11">
      <c r="B7439" s="137" t="s">
        <v>9318</v>
      </c>
      <c r="C7439" s="43" t="s">
        <v>1432</v>
      </c>
      <c r="D7439" s="46">
        <v>200</v>
      </c>
      <c r="E7439" s="24">
        <v>10051.44</v>
      </c>
      <c r="F7439" s="19">
        <f t="shared" si="348"/>
        <v>2010288</v>
      </c>
      <c r="G7439" s="119">
        <v>6480</v>
      </c>
      <c r="H7439" s="26">
        <v>1062.5384259259258</v>
      </c>
      <c r="I7439" s="115">
        <f t="shared" si="349"/>
        <v>6885248.9999999991</v>
      </c>
      <c r="J7439" s="117">
        <v>2021</v>
      </c>
      <c r="K7439" s="139">
        <f t="shared" si="350"/>
        <v>8895537</v>
      </c>
    </row>
    <row r="7440" spans="2:11">
      <c r="B7440" s="137" t="s">
        <v>9319</v>
      </c>
      <c r="C7440" s="43" t="s">
        <v>1446</v>
      </c>
      <c r="D7440" s="46">
        <v>280</v>
      </c>
      <c r="E7440" s="24">
        <v>16851.153571428571</v>
      </c>
      <c r="F7440" s="19">
        <f t="shared" si="348"/>
        <v>4718323</v>
      </c>
      <c r="G7440" s="119">
        <v>2730</v>
      </c>
      <c r="H7440" s="26">
        <v>1499.5029304029304</v>
      </c>
      <c r="I7440" s="115">
        <f t="shared" si="349"/>
        <v>4093643</v>
      </c>
      <c r="J7440" s="117">
        <v>2021</v>
      </c>
      <c r="K7440" s="139">
        <f t="shared" si="350"/>
        <v>8811966</v>
      </c>
    </row>
    <row r="7441" spans="2:11">
      <c r="B7441" s="137" t="s">
        <v>9320</v>
      </c>
      <c r="C7441" s="43" t="s">
        <v>1432</v>
      </c>
      <c r="D7441" s="46">
        <v>150</v>
      </c>
      <c r="E7441" s="24">
        <v>16051.746666666666</v>
      </c>
      <c r="F7441" s="19">
        <f t="shared" si="348"/>
        <v>2407762</v>
      </c>
      <c r="G7441" s="119">
        <v>4860</v>
      </c>
      <c r="H7441" s="26">
        <v>799.40679012345674</v>
      </c>
      <c r="I7441" s="115">
        <f t="shared" si="349"/>
        <v>3885117</v>
      </c>
      <c r="J7441" s="117">
        <v>2021</v>
      </c>
      <c r="K7441" s="139">
        <f t="shared" si="350"/>
        <v>6292879</v>
      </c>
    </row>
    <row r="7442" spans="2:11">
      <c r="B7442" s="137" t="s">
        <v>9321</v>
      </c>
      <c r="C7442" s="43" t="s">
        <v>1432</v>
      </c>
      <c r="D7442" s="46">
        <v>100</v>
      </c>
      <c r="E7442" s="24">
        <v>21309.79</v>
      </c>
      <c r="F7442" s="19">
        <f t="shared" si="348"/>
        <v>2130979</v>
      </c>
      <c r="G7442" s="119">
        <v>3240</v>
      </c>
      <c r="H7442" s="26">
        <v>986.61450617283947</v>
      </c>
      <c r="I7442" s="115">
        <f t="shared" si="349"/>
        <v>3196631</v>
      </c>
      <c r="J7442" s="117">
        <v>2021</v>
      </c>
      <c r="K7442" s="139">
        <f t="shared" si="350"/>
        <v>5327610</v>
      </c>
    </row>
    <row r="7443" spans="2:11">
      <c r="B7443" s="137" t="s">
        <v>9322</v>
      </c>
      <c r="C7443" s="43" t="s">
        <v>1433</v>
      </c>
      <c r="D7443" s="46">
        <v>280</v>
      </c>
      <c r="E7443" s="24">
        <v>12975.639285714286</v>
      </c>
      <c r="F7443" s="19">
        <f t="shared" si="348"/>
        <v>3633179</v>
      </c>
      <c r="G7443" s="119">
        <v>2730</v>
      </c>
      <c r="H7443" s="26">
        <v>1418.1175824175825</v>
      </c>
      <c r="I7443" s="115">
        <f t="shared" si="349"/>
        <v>3871461.0000000005</v>
      </c>
      <c r="J7443" s="117">
        <v>2021</v>
      </c>
      <c r="K7443" s="139">
        <f t="shared" si="350"/>
        <v>7504640</v>
      </c>
    </row>
    <row r="7444" spans="2:11">
      <c r="B7444" s="137" t="s">
        <v>9323</v>
      </c>
      <c r="C7444" s="43" t="s">
        <v>1432</v>
      </c>
      <c r="D7444" s="46">
        <v>150</v>
      </c>
      <c r="E7444" s="24">
        <v>16051.746666666666</v>
      </c>
      <c r="F7444" s="19">
        <f t="shared" si="348"/>
        <v>2407762</v>
      </c>
      <c r="G7444" s="119">
        <v>4860</v>
      </c>
      <c r="H7444" s="26">
        <v>799.40679012345674</v>
      </c>
      <c r="I7444" s="115">
        <f t="shared" si="349"/>
        <v>3885117</v>
      </c>
      <c r="J7444" s="117">
        <v>2021</v>
      </c>
      <c r="K7444" s="139">
        <f t="shared" si="350"/>
        <v>6292879</v>
      </c>
    </row>
    <row r="7445" spans="2:11">
      <c r="B7445" s="137" t="s">
        <v>9324</v>
      </c>
      <c r="C7445" s="43" t="s">
        <v>1433</v>
      </c>
      <c r="D7445" s="46">
        <v>150</v>
      </c>
      <c r="E7445" s="24">
        <v>11659.286666666667</v>
      </c>
      <c r="F7445" s="19">
        <f t="shared" si="348"/>
        <v>1748893</v>
      </c>
      <c r="G7445" s="119">
        <v>1462.5</v>
      </c>
      <c r="H7445" s="26">
        <v>1876.6762393162394</v>
      </c>
      <c r="I7445" s="115">
        <f t="shared" si="349"/>
        <v>2744639</v>
      </c>
      <c r="J7445" s="117">
        <v>2021</v>
      </c>
      <c r="K7445" s="139">
        <f t="shared" si="350"/>
        <v>4493532</v>
      </c>
    </row>
    <row r="7446" spans="2:11">
      <c r="B7446" s="137" t="s">
        <v>9325</v>
      </c>
      <c r="C7446" s="43" t="s">
        <v>1437</v>
      </c>
      <c r="D7446" s="46">
        <v>140</v>
      </c>
      <c r="E7446" s="24">
        <v>4903.9928571428572</v>
      </c>
      <c r="F7446" s="19">
        <f t="shared" si="348"/>
        <v>686559</v>
      </c>
      <c r="G7446" s="119">
        <v>1365</v>
      </c>
      <c r="H7446" s="26">
        <v>1667.6776556776556</v>
      </c>
      <c r="I7446" s="115">
        <f t="shared" si="349"/>
        <v>2276380</v>
      </c>
      <c r="J7446" s="117">
        <v>2021</v>
      </c>
      <c r="K7446" s="139">
        <f t="shared" si="350"/>
        <v>2962939</v>
      </c>
    </row>
    <row r="7447" spans="2:11">
      <c r="B7447" s="137" t="s">
        <v>9326</v>
      </c>
      <c r="C7447" s="43" t="s">
        <v>1437</v>
      </c>
      <c r="D7447" s="46">
        <v>300</v>
      </c>
      <c r="E7447" s="24">
        <v>9707.82</v>
      </c>
      <c r="F7447" s="19">
        <f t="shared" si="348"/>
        <v>2912346</v>
      </c>
      <c r="G7447" s="119">
        <v>2925</v>
      </c>
      <c r="H7447" s="26">
        <v>1605.8396581196582</v>
      </c>
      <c r="I7447" s="115">
        <f t="shared" si="349"/>
        <v>4697081</v>
      </c>
      <c r="J7447" s="117">
        <v>2021</v>
      </c>
      <c r="K7447" s="139">
        <f t="shared" si="350"/>
        <v>7609427</v>
      </c>
    </row>
    <row r="7448" spans="2:11">
      <c r="B7448" s="137" t="s">
        <v>9327</v>
      </c>
      <c r="C7448" s="43" t="s">
        <v>1437</v>
      </c>
      <c r="D7448" s="46">
        <v>130</v>
      </c>
      <c r="E7448" s="24">
        <v>7894.8461538461543</v>
      </c>
      <c r="F7448" s="19">
        <f t="shared" si="348"/>
        <v>1026330</v>
      </c>
      <c r="G7448" s="119">
        <v>1267.5</v>
      </c>
      <c r="H7448" s="26">
        <v>0</v>
      </c>
      <c r="I7448" s="115">
        <f t="shared" si="349"/>
        <v>0</v>
      </c>
      <c r="J7448" s="117">
        <v>2021</v>
      </c>
      <c r="K7448" s="139">
        <f t="shared" si="350"/>
        <v>1026330</v>
      </c>
    </row>
    <row r="7449" spans="2:11">
      <c r="B7449" s="137" t="s">
        <v>9328</v>
      </c>
      <c r="C7449" s="43" t="s">
        <v>1666</v>
      </c>
      <c r="D7449" s="46">
        <v>140</v>
      </c>
      <c r="E7449" s="24">
        <v>12044.242857142857</v>
      </c>
      <c r="F7449" s="19">
        <f t="shared" si="348"/>
        <v>1686194</v>
      </c>
      <c r="G7449" s="119">
        <v>1365</v>
      </c>
      <c r="H7449" s="26">
        <v>0</v>
      </c>
      <c r="I7449" s="115">
        <f t="shared" si="349"/>
        <v>0</v>
      </c>
      <c r="J7449" s="117">
        <v>2021</v>
      </c>
      <c r="K7449" s="139">
        <f t="shared" si="350"/>
        <v>1686194</v>
      </c>
    </row>
    <row r="7450" spans="2:11">
      <c r="B7450" s="137" t="s">
        <v>9329</v>
      </c>
      <c r="C7450" s="43" t="s">
        <v>1998</v>
      </c>
      <c r="D7450" s="46">
        <v>270</v>
      </c>
      <c r="E7450" s="24">
        <v>48810.222222222219</v>
      </c>
      <c r="F7450" s="19">
        <f t="shared" si="348"/>
        <v>13178760</v>
      </c>
      <c r="G7450" s="119">
        <v>2632.5</v>
      </c>
      <c r="H7450" s="26">
        <v>0</v>
      </c>
      <c r="I7450" s="115">
        <f t="shared" si="349"/>
        <v>0</v>
      </c>
      <c r="J7450" s="117">
        <v>2021</v>
      </c>
      <c r="K7450" s="139">
        <f t="shared" si="350"/>
        <v>13178760</v>
      </c>
    </row>
    <row r="7451" spans="2:11">
      <c r="B7451" s="137" t="s">
        <v>9330</v>
      </c>
      <c r="C7451" s="43" t="s">
        <v>1938</v>
      </c>
      <c r="D7451" s="46">
        <v>90</v>
      </c>
      <c r="E7451" s="24">
        <v>25368.322222222221</v>
      </c>
      <c r="F7451" s="19">
        <f t="shared" si="348"/>
        <v>2283149</v>
      </c>
      <c r="G7451" s="119">
        <v>4941</v>
      </c>
      <c r="H7451" s="26">
        <v>0</v>
      </c>
      <c r="I7451" s="115">
        <f t="shared" si="349"/>
        <v>0</v>
      </c>
      <c r="J7451" s="117">
        <v>2021</v>
      </c>
      <c r="K7451" s="139">
        <f t="shared" si="350"/>
        <v>2283149</v>
      </c>
    </row>
    <row r="7452" spans="2:11">
      <c r="B7452" s="137" t="s">
        <v>4280</v>
      </c>
      <c r="C7452" s="43" t="s">
        <v>3512</v>
      </c>
      <c r="D7452" s="46">
        <v>120</v>
      </c>
      <c r="E7452" s="24">
        <v>6388.05</v>
      </c>
      <c r="F7452" s="19">
        <f t="shared" si="348"/>
        <v>766566</v>
      </c>
      <c r="G7452" s="119">
        <v>1170</v>
      </c>
      <c r="H7452" s="26">
        <v>602.27692307692303</v>
      </c>
      <c r="I7452" s="115">
        <f t="shared" si="349"/>
        <v>704663.99999999988</v>
      </c>
      <c r="J7452" s="117">
        <v>2021</v>
      </c>
      <c r="K7452" s="139">
        <f t="shared" si="350"/>
        <v>1471230</v>
      </c>
    </row>
    <row r="7453" spans="2:11">
      <c r="B7453" s="137" t="s">
        <v>9331</v>
      </c>
      <c r="C7453" s="43" t="s">
        <v>1682</v>
      </c>
      <c r="D7453" s="46">
        <v>110</v>
      </c>
      <c r="E7453" s="24">
        <v>15671.3</v>
      </c>
      <c r="F7453" s="19">
        <f t="shared" si="348"/>
        <v>1723843</v>
      </c>
      <c r="G7453" s="119">
        <v>1072.5</v>
      </c>
      <c r="H7453" s="26">
        <v>0</v>
      </c>
      <c r="I7453" s="115">
        <f t="shared" si="349"/>
        <v>0</v>
      </c>
      <c r="J7453" s="117">
        <v>2021</v>
      </c>
      <c r="K7453" s="139">
        <f t="shared" si="350"/>
        <v>1723843</v>
      </c>
    </row>
    <row r="7454" spans="2:11">
      <c r="B7454" s="137" t="s">
        <v>9332</v>
      </c>
      <c r="C7454" s="43" t="s">
        <v>2718</v>
      </c>
      <c r="D7454" s="46">
        <v>90</v>
      </c>
      <c r="E7454" s="24">
        <v>33230.62222222222</v>
      </c>
      <c r="F7454" s="19">
        <f t="shared" si="348"/>
        <v>2990756</v>
      </c>
      <c r="G7454" s="119">
        <v>5562</v>
      </c>
      <c r="H7454" s="26">
        <v>0</v>
      </c>
      <c r="I7454" s="115">
        <f t="shared" si="349"/>
        <v>0</v>
      </c>
      <c r="J7454" s="117">
        <v>2021</v>
      </c>
      <c r="K7454" s="139">
        <f t="shared" si="350"/>
        <v>2990756</v>
      </c>
    </row>
    <row r="7455" spans="2:11">
      <c r="B7455" s="137" t="s">
        <v>9333</v>
      </c>
      <c r="C7455" s="43" t="s">
        <v>1682</v>
      </c>
      <c r="D7455" s="46">
        <v>110</v>
      </c>
      <c r="E7455" s="24">
        <v>47595.163636363635</v>
      </c>
      <c r="F7455" s="19">
        <f t="shared" si="348"/>
        <v>5235468</v>
      </c>
      <c r="G7455" s="119">
        <v>1072.5</v>
      </c>
      <c r="H7455" s="26">
        <v>0</v>
      </c>
      <c r="I7455" s="115">
        <f t="shared" si="349"/>
        <v>0</v>
      </c>
      <c r="J7455" s="117">
        <v>2021</v>
      </c>
      <c r="K7455" s="139">
        <f t="shared" si="350"/>
        <v>5235468</v>
      </c>
    </row>
    <row r="7456" spans="2:11">
      <c r="B7456" s="137" t="s">
        <v>9334</v>
      </c>
      <c r="C7456" s="43" t="s">
        <v>2716</v>
      </c>
      <c r="D7456" s="46">
        <v>110</v>
      </c>
      <c r="E7456" s="24">
        <v>51957.509090909094</v>
      </c>
      <c r="F7456" s="19">
        <f t="shared" si="348"/>
        <v>5715326</v>
      </c>
      <c r="G7456" s="119">
        <v>9064</v>
      </c>
      <c r="H7456" s="26">
        <v>0</v>
      </c>
      <c r="I7456" s="115">
        <f t="shared" si="349"/>
        <v>0</v>
      </c>
      <c r="J7456" s="117">
        <v>2021</v>
      </c>
      <c r="K7456" s="139">
        <f t="shared" si="350"/>
        <v>5715326</v>
      </c>
    </row>
    <row r="7457" spans="2:11">
      <c r="B7457" s="137" t="s">
        <v>9335</v>
      </c>
      <c r="C7457" s="43" t="s">
        <v>1682</v>
      </c>
      <c r="D7457" s="46">
        <v>110</v>
      </c>
      <c r="E7457" s="24">
        <v>15671.3</v>
      </c>
      <c r="F7457" s="19">
        <f t="shared" si="348"/>
        <v>1723843</v>
      </c>
      <c r="G7457" s="119">
        <v>1072.5</v>
      </c>
      <c r="H7457" s="26">
        <v>0</v>
      </c>
      <c r="I7457" s="115">
        <f t="shared" si="349"/>
        <v>0</v>
      </c>
      <c r="J7457" s="117">
        <v>2021</v>
      </c>
      <c r="K7457" s="139">
        <f t="shared" si="350"/>
        <v>1723843</v>
      </c>
    </row>
    <row r="7458" spans="2:11">
      <c r="B7458" s="137" t="s">
        <v>9336</v>
      </c>
      <c r="C7458" s="43" t="s">
        <v>1681</v>
      </c>
      <c r="D7458" s="46">
        <v>110</v>
      </c>
      <c r="E7458" s="24">
        <v>17214.49090909091</v>
      </c>
      <c r="F7458" s="19">
        <f t="shared" si="348"/>
        <v>1893594</v>
      </c>
      <c r="G7458" s="119">
        <v>2145</v>
      </c>
      <c r="H7458" s="26">
        <v>0</v>
      </c>
      <c r="I7458" s="115">
        <f t="shared" si="349"/>
        <v>0</v>
      </c>
      <c r="J7458" s="117">
        <v>2021</v>
      </c>
      <c r="K7458" s="139">
        <f t="shared" si="350"/>
        <v>1893594</v>
      </c>
    </row>
    <row r="7459" spans="2:11">
      <c r="B7459" s="137" t="s">
        <v>9337</v>
      </c>
      <c r="C7459" s="43" t="s">
        <v>1681</v>
      </c>
      <c r="D7459" s="46">
        <v>150</v>
      </c>
      <c r="E7459" s="24">
        <v>60462.746666666666</v>
      </c>
      <c r="F7459" s="19">
        <f t="shared" si="348"/>
        <v>9069412</v>
      </c>
      <c r="G7459" s="119">
        <v>2925</v>
      </c>
      <c r="H7459" s="26">
        <v>0</v>
      </c>
      <c r="I7459" s="115">
        <f t="shared" si="349"/>
        <v>0</v>
      </c>
      <c r="J7459" s="117">
        <v>2021</v>
      </c>
      <c r="K7459" s="139">
        <f t="shared" si="350"/>
        <v>9069412</v>
      </c>
    </row>
    <row r="7460" spans="2:11">
      <c r="B7460" s="137" t="s">
        <v>9338</v>
      </c>
      <c r="C7460" s="43" t="s">
        <v>2716</v>
      </c>
      <c r="D7460" s="46">
        <v>90</v>
      </c>
      <c r="E7460" s="24">
        <v>24092.066666666666</v>
      </c>
      <c r="F7460" s="19">
        <f t="shared" si="348"/>
        <v>2168286</v>
      </c>
      <c r="G7460" s="119">
        <v>7416</v>
      </c>
      <c r="H7460" s="26">
        <v>0</v>
      </c>
      <c r="I7460" s="115">
        <f t="shared" si="349"/>
        <v>0</v>
      </c>
      <c r="J7460" s="117">
        <v>2021</v>
      </c>
      <c r="K7460" s="139">
        <f t="shared" si="350"/>
        <v>2168286</v>
      </c>
    </row>
    <row r="7461" spans="2:11">
      <c r="B7461" s="137" t="s">
        <v>9339</v>
      </c>
      <c r="C7461" s="43" t="s">
        <v>1681</v>
      </c>
      <c r="D7461" s="46">
        <v>110</v>
      </c>
      <c r="E7461" s="24">
        <v>17214.49090909091</v>
      </c>
      <c r="F7461" s="19">
        <f t="shared" si="348"/>
        <v>1893594</v>
      </c>
      <c r="G7461" s="119">
        <v>2145</v>
      </c>
      <c r="H7461" s="26">
        <v>0</v>
      </c>
      <c r="I7461" s="115">
        <f t="shared" si="349"/>
        <v>0</v>
      </c>
      <c r="J7461" s="117">
        <v>2021</v>
      </c>
      <c r="K7461" s="139">
        <f t="shared" si="350"/>
        <v>1893594</v>
      </c>
    </row>
    <row r="7462" spans="2:11">
      <c r="B7462" s="137" t="s">
        <v>9340</v>
      </c>
      <c r="C7462" s="43" t="s">
        <v>1677</v>
      </c>
      <c r="D7462" s="46">
        <v>50</v>
      </c>
      <c r="E7462" s="24">
        <v>26283.22</v>
      </c>
      <c r="F7462" s="19">
        <f t="shared" si="348"/>
        <v>1314161</v>
      </c>
      <c r="G7462" s="119">
        <v>975</v>
      </c>
      <c r="H7462" s="26">
        <v>0</v>
      </c>
      <c r="I7462" s="115">
        <f t="shared" si="349"/>
        <v>0</v>
      </c>
      <c r="J7462" s="117">
        <v>2021</v>
      </c>
      <c r="K7462" s="139">
        <f t="shared" si="350"/>
        <v>1314161</v>
      </c>
    </row>
    <row r="7463" spans="2:11">
      <c r="B7463" s="137" t="s">
        <v>4281</v>
      </c>
      <c r="C7463" s="43" t="s">
        <v>3512</v>
      </c>
      <c r="D7463" s="46">
        <v>50</v>
      </c>
      <c r="E7463" s="24">
        <v>7977.34</v>
      </c>
      <c r="F7463" s="19">
        <f t="shared" si="348"/>
        <v>398867</v>
      </c>
      <c r="G7463" s="119">
        <v>2060</v>
      </c>
      <c r="H7463" s="26">
        <v>258.49320388349514</v>
      </c>
      <c r="I7463" s="115">
        <f t="shared" si="349"/>
        <v>532496</v>
      </c>
      <c r="J7463" s="117">
        <v>2021</v>
      </c>
      <c r="K7463" s="139">
        <f t="shared" si="350"/>
        <v>931363</v>
      </c>
    </row>
    <row r="7464" spans="2:11">
      <c r="B7464" s="137" t="s">
        <v>4282</v>
      </c>
      <c r="C7464" s="43" t="s">
        <v>3512</v>
      </c>
      <c r="D7464" s="46">
        <v>40</v>
      </c>
      <c r="E7464" s="24">
        <v>7977.35</v>
      </c>
      <c r="F7464" s="19">
        <f t="shared" si="348"/>
        <v>319094</v>
      </c>
      <c r="G7464" s="119">
        <v>1648</v>
      </c>
      <c r="H7464" s="26">
        <v>258.49332524271847</v>
      </c>
      <c r="I7464" s="115">
        <f t="shared" si="349"/>
        <v>425997.00000000006</v>
      </c>
      <c r="J7464" s="117">
        <v>2021</v>
      </c>
      <c r="K7464" s="139">
        <f t="shared" si="350"/>
        <v>745091</v>
      </c>
    </row>
    <row r="7465" spans="2:11">
      <c r="B7465" s="137" t="s">
        <v>4283</v>
      </c>
      <c r="C7465" s="43" t="s">
        <v>3512</v>
      </c>
      <c r="D7465" s="46">
        <v>40</v>
      </c>
      <c r="E7465" s="24">
        <v>6388.05</v>
      </c>
      <c r="F7465" s="19">
        <f t="shared" si="348"/>
        <v>255522</v>
      </c>
      <c r="G7465" s="119">
        <v>390</v>
      </c>
      <c r="H7465" s="26">
        <v>602.27692307692303</v>
      </c>
      <c r="I7465" s="115">
        <f t="shared" si="349"/>
        <v>234887.99999999997</v>
      </c>
      <c r="J7465" s="117">
        <v>2021</v>
      </c>
      <c r="K7465" s="139">
        <f t="shared" si="350"/>
        <v>490410</v>
      </c>
    </row>
    <row r="7466" spans="2:11">
      <c r="B7466" s="137" t="s">
        <v>9341</v>
      </c>
      <c r="C7466" s="43" t="s">
        <v>559</v>
      </c>
      <c r="D7466" s="46">
        <v>110</v>
      </c>
      <c r="E7466" s="24">
        <v>5504.4818181818182</v>
      </c>
      <c r="F7466" s="19">
        <f t="shared" si="348"/>
        <v>605493</v>
      </c>
      <c r="G7466" s="119">
        <v>2376</v>
      </c>
      <c r="H7466" s="26">
        <v>0</v>
      </c>
      <c r="I7466" s="115">
        <f t="shared" si="349"/>
        <v>0</v>
      </c>
      <c r="J7466" s="117">
        <v>2021</v>
      </c>
      <c r="K7466" s="139">
        <f t="shared" si="350"/>
        <v>605493</v>
      </c>
    </row>
    <row r="7467" spans="2:11">
      <c r="B7467" s="137" t="s">
        <v>9342</v>
      </c>
      <c r="C7467" s="43" t="s">
        <v>568</v>
      </c>
      <c r="D7467" s="46">
        <v>600</v>
      </c>
      <c r="E7467" s="24">
        <v>93050.723333333328</v>
      </c>
      <c r="F7467" s="19">
        <f t="shared" si="348"/>
        <v>55830434</v>
      </c>
      <c r="G7467" s="119">
        <v>10860</v>
      </c>
      <c r="H7467" s="26">
        <v>0</v>
      </c>
      <c r="I7467" s="115">
        <f t="shared" si="349"/>
        <v>0</v>
      </c>
      <c r="J7467" s="117">
        <v>2021</v>
      </c>
      <c r="K7467" s="139">
        <f t="shared" si="350"/>
        <v>55830434</v>
      </c>
    </row>
    <row r="7468" spans="2:11">
      <c r="B7468" s="137" t="s">
        <v>9343</v>
      </c>
      <c r="C7468" s="43" t="s">
        <v>568</v>
      </c>
      <c r="D7468" s="46">
        <v>220</v>
      </c>
      <c r="E7468" s="24">
        <v>11763.004545454545</v>
      </c>
      <c r="F7468" s="19">
        <f t="shared" si="348"/>
        <v>2587861</v>
      </c>
      <c r="G7468" s="119">
        <v>1991</v>
      </c>
      <c r="H7468" s="26">
        <v>0</v>
      </c>
      <c r="I7468" s="115">
        <f t="shared" si="349"/>
        <v>0</v>
      </c>
      <c r="J7468" s="117">
        <v>2021</v>
      </c>
      <c r="K7468" s="139">
        <f t="shared" si="350"/>
        <v>2587861</v>
      </c>
    </row>
    <row r="7469" spans="2:11">
      <c r="B7469" s="137" t="s">
        <v>9344</v>
      </c>
      <c r="C7469" s="43" t="s">
        <v>568</v>
      </c>
      <c r="D7469" s="46">
        <v>220</v>
      </c>
      <c r="E7469" s="24">
        <v>11525.454545454546</v>
      </c>
      <c r="F7469" s="19">
        <f t="shared" si="348"/>
        <v>2535600</v>
      </c>
      <c r="G7469" s="119">
        <v>2629</v>
      </c>
      <c r="H7469" s="26">
        <v>0</v>
      </c>
      <c r="I7469" s="115">
        <f t="shared" si="349"/>
        <v>0</v>
      </c>
      <c r="J7469" s="117">
        <v>2021</v>
      </c>
      <c r="K7469" s="139">
        <f t="shared" si="350"/>
        <v>2535600</v>
      </c>
    </row>
    <row r="7470" spans="2:11">
      <c r="B7470" s="137" t="s">
        <v>9345</v>
      </c>
      <c r="C7470" s="43" t="s">
        <v>564</v>
      </c>
      <c r="D7470" s="46">
        <v>80</v>
      </c>
      <c r="E7470" s="24">
        <v>15864.975</v>
      </c>
      <c r="F7470" s="19">
        <f t="shared" si="348"/>
        <v>1269198</v>
      </c>
      <c r="G7470" s="119">
        <v>724</v>
      </c>
      <c r="H7470" s="26">
        <v>0</v>
      </c>
      <c r="I7470" s="115">
        <f t="shared" si="349"/>
        <v>0</v>
      </c>
      <c r="J7470" s="117">
        <v>2021</v>
      </c>
      <c r="K7470" s="139">
        <f t="shared" si="350"/>
        <v>1269198</v>
      </c>
    </row>
    <row r="7471" spans="2:11">
      <c r="B7471" s="137" t="s">
        <v>9346</v>
      </c>
      <c r="C7471" s="43" t="s">
        <v>564</v>
      </c>
      <c r="D7471" s="46">
        <v>70</v>
      </c>
      <c r="E7471" s="24">
        <v>12971.214285714286</v>
      </c>
      <c r="F7471" s="19">
        <f t="shared" si="348"/>
        <v>907985</v>
      </c>
      <c r="G7471" s="119">
        <v>633.5</v>
      </c>
      <c r="H7471" s="26">
        <v>0</v>
      </c>
      <c r="I7471" s="115">
        <f t="shared" si="349"/>
        <v>0</v>
      </c>
      <c r="J7471" s="117">
        <v>2021</v>
      </c>
      <c r="K7471" s="139">
        <f t="shared" si="350"/>
        <v>907985</v>
      </c>
    </row>
    <row r="7472" spans="2:11">
      <c r="B7472" s="137" t="s">
        <v>9347</v>
      </c>
      <c r="C7472" s="43" t="s">
        <v>568</v>
      </c>
      <c r="D7472" s="46">
        <v>10</v>
      </c>
      <c r="E7472" s="24">
        <v>7216.3</v>
      </c>
      <c r="F7472" s="19">
        <f t="shared" si="348"/>
        <v>72163</v>
      </c>
      <c r="G7472" s="119">
        <v>181</v>
      </c>
      <c r="H7472" s="26">
        <v>0</v>
      </c>
      <c r="I7472" s="115">
        <f t="shared" si="349"/>
        <v>0</v>
      </c>
      <c r="J7472" s="117">
        <v>2021</v>
      </c>
      <c r="K7472" s="139">
        <f t="shared" si="350"/>
        <v>72163</v>
      </c>
    </row>
    <row r="7473" spans="2:11">
      <c r="B7473" s="137" t="s">
        <v>9348</v>
      </c>
      <c r="C7473" s="43" t="s">
        <v>367</v>
      </c>
      <c r="D7473" s="46">
        <v>130</v>
      </c>
      <c r="E7473" s="24">
        <v>1944.9307692307693</v>
      </c>
      <c r="F7473" s="19">
        <f t="shared" si="348"/>
        <v>252841</v>
      </c>
      <c r="G7473" s="119">
        <v>1267.5</v>
      </c>
      <c r="H7473" s="26">
        <v>670.23510848126227</v>
      </c>
      <c r="I7473" s="115">
        <f t="shared" si="349"/>
        <v>849522.99999999988</v>
      </c>
      <c r="J7473" s="117">
        <v>2021</v>
      </c>
      <c r="K7473" s="139">
        <f t="shared" si="350"/>
        <v>1102364</v>
      </c>
    </row>
    <row r="7474" spans="2:11">
      <c r="B7474" s="137" t="s">
        <v>9349</v>
      </c>
      <c r="C7474" s="43" t="s">
        <v>365</v>
      </c>
      <c r="D7474" s="46">
        <v>200</v>
      </c>
      <c r="E7474" s="24">
        <v>5948.7849999999999</v>
      </c>
      <c r="F7474" s="19">
        <f t="shared" si="348"/>
        <v>1189757</v>
      </c>
      <c r="G7474" s="119">
        <v>4320</v>
      </c>
      <c r="H7474" s="26">
        <v>752.19791666666663</v>
      </c>
      <c r="I7474" s="115">
        <f t="shared" si="349"/>
        <v>3249495</v>
      </c>
      <c r="J7474" s="117">
        <v>2021</v>
      </c>
      <c r="K7474" s="139">
        <f t="shared" si="350"/>
        <v>4439252</v>
      </c>
    </row>
    <row r="7475" spans="2:11">
      <c r="B7475" s="137" t="s">
        <v>9350</v>
      </c>
      <c r="C7475" s="43" t="s">
        <v>365</v>
      </c>
      <c r="D7475" s="46">
        <v>300</v>
      </c>
      <c r="E7475" s="24">
        <v>5931.24</v>
      </c>
      <c r="F7475" s="19">
        <f t="shared" si="348"/>
        <v>1779372</v>
      </c>
      <c r="G7475" s="119">
        <v>6480</v>
      </c>
      <c r="H7475" s="26">
        <v>568.4364197530864</v>
      </c>
      <c r="I7475" s="115">
        <f t="shared" si="349"/>
        <v>3683468</v>
      </c>
      <c r="J7475" s="117">
        <v>2021</v>
      </c>
      <c r="K7475" s="139">
        <f t="shared" si="350"/>
        <v>5462840</v>
      </c>
    </row>
    <row r="7476" spans="2:11">
      <c r="B7476" s="137" t="s">
        <v>9351</v>
      </c>
      <c r="C7476" s="43" t="s">
        <v>590</v>
      </c>
      <c r="D7476" s="46">
        <v>30</v>
      </c>
      <c r="E7476" s="24">
        <v>10233.200000000001</v>
      </c>
      <c r="F7476" s="19">
        <f t="shared" si="348"/>
        <v>306996</v>
      </c>
      <c r="G7476" s="119">
        <v>814.5</v>
      </c>
      <c r="H7476" s="26">
        <v>1371.1565377532229</v>
      </c>
      <c r="I7476" s="115">
        <f t="shared" si="349"/>
        <v>1116807</v>
      </c>
      <c r="J7476" s="117">
        <v>2021</v>
      </c>
      <c r="K7476" s="139">
        <f t="shared" si="350"/>
        <v>1423803</v>
      </c>
    </row>
    <row r="7477" spans="2:11">
      <c r="B7477" s="137" t="s">
        <v>9352</v>
      </c>
      <c r="C7477" s="43" t="s">
        <v>590</v>
      </c>
      <c r="D7477" s="46">
        <v>200</v>
      </c>
      <c r="E7477" s="24">
        <v>10879.855</v>
      </c>
      <c r="F7477" s="19">
        <f t="shared" si="348"/>
        <v>2175971</v>
      </c>
      <c r="G7477" s="119">
        <v>5430</v>
      </c>
      <c r="H7477" s="26">
        <v>872.7987108655617</v>
      </c>
      <c r="I7477" s="115">
        <f t="shared" si="349"/>
        <v>4739297</v>
      </c>
      <c r="J7477" s="117">
        <v>2021</v>
      </c>
      <c r="K7477" s="139">
        <f t="shared" si="350"/>
        <v>6915268</v>
      </c>
    </row>
    <row r="7478" spans="2:11">
      <c r="B7478" s="137" t="s">
        <v>9353</v>
      </c>
      <c r="C7478" s="43" t="s">
        <v>590</v>
      </c>
      <c r="D7478" s="46">
        <v>80</v>
      </c>
      <c r="E7478" s="24">
        <v>13676.1875</v>
      </c>
      <c r="F7478" s="19">
        <f t="shared" si="348"/>
        <v>1094095</v>
      </c>
      <c r="G7478" s="119">
        <v>2172</v>
      </c>
      <c r="H7478" s="26">
        <v>1176.0234806629835</v>
      </c>
      <c r="I7478" s="115">
        <f t="shared" si="349"/>
        <v>2554323</v>
      </c>
      <c r="J7478" s="117">
        <v>2021</v>
      </c>
      <c r="K7478" s="139">
        <f t="shared" si="350"/>
        <v>3648418</v>
      </c>
    </row>
    <row r="7479" spans="2:11">
      <c r="B7479" s="137" t="s">
        <v>9354</v>
      </c>
      <c r="C7479" s="43" t="s">
        <v>750</v>
      </c>
      <c r="D7479" s="46">
        <v>180</v>
      </c>
      <c r="E7479" s="24">
        <v>10019.933333333332</v>
      </c>
      <c r="F7479" s="19">
        <f t="shared" si="348"/>
        <v>1803587.9999999998</v>
      </c>
      <c r="G7479" s="119">
        <v>1755</v>
      </c>
      <c r="H7479" s="26">
        <v>1330.9464387464388</v>
      </c>
      <c r="I7479" s="115">
        <f t="shared" si="349"/>
        <v>2335811</v>
      </c>
      <c r="J7479" s="117">
        <v>2021</v>
      </c>
      <c r="K7479" s="139">
        <f t="shared" si="350"/>
        <v>4139399</v>
      </c>
    </row>
    <row r="7480" spans="2:11">
      <c r="B7480" s="137" t="s">
        <v>9355</v>
      </c>
      <c r="C7480" s="43" t="s">
        <v>590</v>
      </c>
      <c r="D7480" s="46">
        <v>30</v>
      </c>
      <c r="E7480" s="24">
        <v>10233.200000000001</v>
      </c>
      <c r="F7480" s="19">
        <f t="shared" si="348"/>
        <v>306996</v>
      </c>
      <c r="G7480" s="119">
        <v>814.5</v>
      </c>
      <c r="H7480" s="26">
        <v>1371.1565377532229</v>
      </c>
      <c r="I7480" s="115">
        <f t="shared" si="349"/>
        <v>1116807</v>
      </c>
      <c r="J7480" s="117">
        <v>2021</v>
      </c>
      <c r="K7480" s="139">
        <f t="shared" si="350"/>
        <v>1423803</v>
      </c>
    </row>
    <row r="7481" spans="2:11">
      <c r="B7481" s="137" t="s">
        <v>9356</v>
      </c>
      <c r="C7481" s="43" t="s">
        <v>588</v>
      </c>
      <c r="D7481" s="46">
        <v>60</v>
      </c>
      <c r="E7481" s="24">
        <v>200196.3</v>
      </c>
      <c r="F7481" s="19">
        <f t="shared" si="348"/>
        <v>12011778</v>
      </c>
      <c r="G7481" s="119">
        <v>585</v>
      </c>
      <c r="H7481" s="26">
        <v>6762.8017094017096</v>
      </c>
      <c r="I7481" s="115">
        <f t="shared" si="349"/>
        <v>3956239</v>
      </c>
      <c r="J7481" s="117">
        <v>2021</v>
      </c>
      <c r="K7481" s="139">
        <f t="shared" si="350"/>
        <v>15968017</v>
      </c>
    </row>
    <row r="7482" spans="2:11">
      <c r="B7482" s="137" t="s">
        <v>9357</v>
      </c>
      <c r="C7482" s="43" t="s">
        <v>481</v>
      </c>
      <c r="D7482" s="46">
        <v>210</v>
      </c>
      <c r="E7482" s="24">
        <v>18271.404761904763</v>
      </c>
      <c r="F7482" s="19">
        <f t="shared" si="348"/>
        <v>3836995.0000000005</v>
      </c>
      <c r="G7482" s="119">
        <v>3801</v>
      </c>
      <c r="H7482" s="26">
        <v>868.6777163904236</v>
      </c>
      <c r="I7482" s="115">
        <f t="shared" si="349"/>
        <v>3301844</v>
      </c>
      <c r="J7482" s="117">
        <v>2021</v>
      </c>
      <c r="K7482" s="139">
        <f t="shared" si="350"/>
        <v>7138839</v>
      </c>
    </row>
    <row r="7483" spans="2:11">
      <c r="B7483" s="137" t="s">
        <v>9358</v>
      </c>
      <c r="C7483" s="43" t="s">
        <v>590</v>
      </c>
      <c r="D7483" s="46">
        <v>200</v>
      </c>
      <c r="E7483" s="24">
        <v>10879.855</v>
      </c>
      <c r="F7483" s="19">
        <f t="shared" si="348"/>
        <v>2175971</v>
      </c>
      <c r="G7483" s="119">
        <v>3620</v>
      </c>
      <c r="H7483" s="26">
        <v>1309.1980662983426</v>
      </c>
      <c r="I7483" s="115">
        <f t="shared" si="349"/>
        <v>4739297</v>
      </c>
      <c r="J7483" s="117">
        <v>2021</v>
      </c>
      <c r="K7483" s="139">
        <f t="shared" si="350"/>
        <v>6915268</v>
      </c>
    </row>
    <row r="7484" spans="2:11">
      <c r="B7484" s="137" t="s">
        <v>9359</v>
      </c>
      <c r="C7484" s="43" t="s">
        <v>586</v>
      </c>
      <c r="D7484" s="46">
        <v>230</v>
      </c>
      <c r="E7484" s="24">
        <v>17948.647826086955</v>
      </c>
      <c r="F7484" s="19">
        <f t="shared" si="348"/>
        <v>4128188.9999999995</v>
      </c>
      <c r="G7484" s="119">
        <v>2242.5</v>
      </c>
      <c r="H7484" s="26">
        <v>2085.9282051282053</v>
      </c>
      <c r="I7484" s="115">
        <f t="shared" si="349"/>
        <v>4677694</v>
      </c>
      <c r="J7484" s="117">
        <v>2021</v>
      </c>
      <c r="K7484" s="139">
        <f t="shared" si="350"/>
        <v>8805883</v>
      </c>
    </row>
    <row r="7485" spans="2:11">
      <c r="B7485" s="137" t="s">
        <v>9360</v>
      </c>
      <c r="C7485" s="43" t="s">
        <v>581</v>
      </c>
      <c r="D7485" s="46">
        <v>180</v>
      </c>
      <c r="E7485" s="24">
        <v>22397.65</v>
      </c>
      <c r="F7485" s="19">
        <f t="shared" si="348"/>
        <v>4031577.0000000005</v>
      </c>
      <c r="G7485" s="119">
        <v>4887</v>
      </c>
      <c r="H7485" s="26">
        <v>749.87231430325357</v>
      </c>
      <c r="I7485" s="115">
        <f t="shared" si="349"/>
        <v>3664626</v>
      </c>
      <c r="J7485" s="117">
        <v>2021</v>
      </c>
      <c r="K7485" s="139">
        <f t="shared" si="350"/>
        <v>7696203</v>
      </c>
    </row>
    <row r="7486" spans="2:11">
      <c r="B7486" s="137" t="s">
        <v>9361</v>
      </c>
      <c r="C7486" s="43" t="s">
        <v>596</v>
      </c>
      <c r="D7486" s="46">
        <v>80</v>
      </c>
      <c r="E7486" s="24">
        <v>23141.174999999999</v>
      </c>
      <c r="F7486" s="19">
        <f t="shared" si="348"/>
        <v>1851294</v>
      </c>
      <c r="G7486" s="119">
        <v>1448</v>
      </c>
      <c r="H7486" s="26">
        <v>1465.5504143646408</v>
      </c>
      <c r="I7486" s="115">
        <f t="shared" si="349"/>
        <v>2122117</v>
      </c>
      <c r="J7486" s="117">
        <v>2021</v>
      </c>
      <c r="K7486" s="139">
        <f t="shared" si="350"/>
        <v>3973411</v>
      </c>
    </row>
    <row r="7487" spans="2:11">
      <c r="B7487" s="137" t="s">
        <v>9362</v>
      </c>
      <c r="C7487" s="43" t="s">
        <v>596</v>
      </c>
      <c r="D7487" s="46">
        <v>80</v>
      </c>
      <c r="E7487" s="24">
        <v>23141.174999999999</v>
      </c>
      <c r="F7487" s="19">
        <f t="shared" si="348"/>
        <v>1851294</v>
      </c>
      <c r="G7487" s="119">
        <v>1448</v>
      </c>
      <c r="H7487" s="26">
        <v>1465.5504143646408</v>
      </c>
      <c r="I7487" s="115">
        <f t="shared" si="349"/>
        <v>2122117</v>
      </c>
      <c r="J7487" s="117">
        <v>2021</v>
      </c>
      <c r="K7487" s="139">
        <f t="shared" si="350"/>
        <v>3973411</v>
      </c>
    </row>
    <row r="7488" spans="2:11">
      <c r="B7488" s="137" t="s">
        <v>9363</v>
      </c>
      <c r="C7488" s="43" t="s">
        <v>596</v>
      </c>
      <c r="D7488" s="46">
        <v>270</v>
      </c>
      <c r="E7488" s="24">
        <v>12523.185185185184</v>
      </c>
      <c r="F7488" s="19">
        <f t="shared" si="348"/>
        <v>3381259.9999999995</v>
      </c>
      <c r="G7488" s="119">
        <v>4887</v>
      </c>
      <c r="H7488" s="26">
        <v>1668.2469817884182</v>
      </c>
      <c r="I7488" s="115">
        <f t="shared" si="349"/>
        <v>8152723</v>
      </c>
      <c r="J7488" s="117">
        <v>2021</v>
      </c>
      <c r="K7488" s="139">
        <f t="shared" si="350"/>
        <v>11533983</v>
      </c>
    </row>
    <row r="7489" spans="2:11">
      <c r="B7489" s="137" t="s">
        <v>9364</v>
      </c>
      <c r="C7489" s="43" t="s">
        <v>596</v>
      </c>
      <c r="D7489" s="46">
        <v>260</v>
      </c>
      <c r="E7489" s="24">
        <v>7373.8653846153848</v>
      </c>
      <c r="F7489" s="19">
        <f t="shared" si="348"/>
        <v>1917205</v>
      </c>
      <c r="G7489" s="119">
        <v>4706</v>
      </c>
      <c r="H7489" s="26">
        <v>1296.273693157671</v>
      </c>
      <c r="I7489" s="115">
        <f t="shared" si="349"/>
        <v>6100264</v>
      </c>
      <c r="J7489" s="117">
        <v>2021</v>
      </c>
      <c r="K7489" s="139">
        <f t="shared" si="350"/>
        <v>8017469</v>
      </c>
    </row>
    <row r="7490" spans="2:11">
      <c r="B7490" s="137" t="s">
        <v>9365</v>
      </c>
      <c r="C7490" s="43" t="s">
        <v>596</v>
      </c>
      <c r="D7490" s="46">
        <v>270</v>
      </c>
      <c r="E7490" s="24">
        <v>12523.185185185184</v>
      </c>
      <c r="F7490" s="19">
        <f t="shared" si="348"/>
        <v>3381259.9999999995</v>
      </c>
      <c r="G7490" s="119">
        <v>4887</v>
      </c>
      <c r="H7490" s="26">
        <v>1668.2469817884182</v>
      </c>
      <c r="I7490" s="115">
        <f t="shared" si="349"/>
        <v>8152723</v>
      </c>
      <c r="J7490" s="117">
        <v>2021</v>
      </c>
      <c r="K7490" s="139">
        <f t="shared" si="350"/>
        <v>11533983</v>
      </c>
    </row>
    <row r="7491" spans="2:11">
      <c r="B7491" s="137" t="s">
        <v>9366</v>
      </c>
      <c r="C7491" s="43" t="s">
        <v>584</v>
      </c>
      <c r="D7491" s="46">
        <v>270</v>
      </c>
      <c r="E7491" s="24">
        <v>7617.2851851851856</v>
      </c>
      <c r="F7491" s="19">
        <f t="shared" si="348"/>
        <v>2056667</v>
      </c>
      <c r="G7491" s="119">
        <v>4887</v>
      </c>
      <c r="H7491" s="26">
        <v>1063.5885001023123</v>
      </c>
      <c r="I7491" s="115">
        <f t="shared" si="349"/>
        <v>5197757</v>
      </c>
      <c r="J7491" s="117">
        <v>2021</v>
      </c>
      <c r="K7491" s="139">
        <f t="shared" si="350"/>
        <v>7254424</v>
      </c>
    </row>
    <row r="7492" spans="2:11">
      <c r="B7492" s="137" t="s">
        <v>9367</v>
      </c>
      <c r="C7492" s="43" t="s">
        <v>584</v>
      </c>
      <c r="D7492" s="46">
        <v>220</v>
      </c>
      <c r="E7492" s="24">
        <v>12920.940909090908</v>
      </c>
      <c r="F7492" s="19">
        <f t="shared" si="348"/>
        <v>2842607</v>
      </c>
      <c r="G7492" s="119">
        <v>3982</v>
      </c>
      <c r="H7492" s="26">
        <v>1606.8508287292818</v>
      </c>
      <c r="I7492" s="115">
        <f t="shared" si="349"/>
        <v>6398480</v>
      </c>
      <c r="J7492" s="117">
        <v>2021</v>
      </c>
      <c r="K7492" s="139">
        <f t="shared" si="350"/>
        <v>9241087</v>
      </c>
    </row>
    <row r="7493" spans="2:11">
      <c r="B7493" s="137" t="s">
        <v>9368</v>
      </c>
      <c r="C7493" s="43" t="s">
        <v>2476</v>
      </c>
      <c r="D7493" s="46">
        <v>470</v>
      </c>
      <c r="E7493" s="24">
        <v>2053.5297872340425</v>
      </c>
      <c r="F7493" s="19">
        <f t="shared" si="348"/>
        <v>965159</v>
      </c>
      <c r="G7493" s="119">
        <v>4582.5</v>
      </c>
      <c r="H7493" s="26">
        <v>2044.90736497545</v>
      </c>
      <c r="I7493" s="115">
        <f t="shared" si="349"/>
        <v>9370788</v>
      </c>
      <c r="J7493" s="117">
        <v>2021</v>
      </c>
      <c r="K7493" s="139">
        <f t="shared" si="350"/>
        <v>10335947</v>
      </c>
    </row>
    <row r="7494" spans="2:11">
      <c r="B7494" s="137" t="s">
        <v>9369</v>
      </c>
      <c r="C7494" s="43" t="s">
        <v>601</v>
      </c>
      <c r="D7494" s="46">
        <v>100</v>
      </c>
      <c r="E7494" s="24">
        <v>3539.06</v>
      </c>
      <c r="F7494" s="19">
        <f t="shared" si="348"/>
        <v>353906</v>
      </c>
      <c r="G7494" s="119">
        <v>1810</v>
      </c>
      <c r="H7494" s="26">
        <v>1634.4872928176796</v>
      </c>
      <c r="I7494" s="115">
        <f t="shared" si="349"/>
        <v>2958422</v>
      </c>
      <c r="J7494" s="117">
        <v>2021</v>
      </c>
      <c r="K7494" s="139">
        <f t="shared" si="350"/>
        <v>3312328</v>
      </c>
    </row>
    <row r="7495" spans="2:11">
      <c r="B7495" s="137" t="s">
        <v>9370</v>
      </c>
      <c r="C7495" s="43" t="s">
        <v>593</v>
      </c>
      <c r="D7495" s="46">
        <v>50</v>
      </c>
      <c r="E7495" s="24">
        <v>15138.62</v>
      </c>
      <c r="F7495" s="19">
        <f t="shared" si="348"/>
        <v>756931</v>
      </c>
      <c r="G7495" s="119">
        <v>487.5</v>
      </c>
      <c r="H7495" s="26">
        <v>5615.9671794871792</v>
      </c>
      <c r="I7495" s="115">
        <f t="shared" si="349"/>
        <v>2737784</v>
      </c>
      <c r="J7495" s="117">
        <v>2021</v>
      </c>
      <c r="K7495" s="139">
        <f t="shared" si="350"/>
        <v>3494715</v>
      </c>
    </row>
    <row r="7496" spans="2:11">
      <c r="B7496" s="137" t="s">
        <v>9371</v>
      </c>
      <c r="C7496" s="43" t="s">
        <v>593</v>
      </c>
      <c r="D7496" s="46">
        <v>70</v>
      </c>
      <c r="E7496" s="24">
        <v>8464.2285714285717</v>
      </c>
      <c r="F7496" s="19">
        <f t="shared" si="348"/>
        <v>592496</v>
      </c>
      <c r="G7496" s="119">
        <v>2268</v>
      </c>
      <c r="H7496" s="26">
        <v>784.56569664902997</v>
      </c>
      <c r="I7496" s="115">
        <f t="shared" si="349"/>
        <v>1779395</v>
      </c>
      <c r="J7496" s="117">
        <v>2021</v>
      </c>
      <c r="K7496" s="139">
        <f t="shared" si="350"/>
        <v>2371891</v>
      </c>
    </row>
    <row r="7497" spans="2:11">
      <c r="B7497" s="137" t="s">
        <v>9372</v>
      </c>
      <c r="C7497" s="43" t="s">
        <v>609</v>
      </c>
      <c r="D7497" s="46">
        <v>260</v>
      </c>
      <c r="E7497" s="24">
        <v>24057.957692307693</v>
      </c>
      <c r="F7497" s="19">
        <f t="shared" si="348"/>
        <v>6255069</v>
      </c>
      <c r="G7497" s="119">
        <v>9516</v>
      </c>
      <c r="H7497" s="26">
        <v>1146.3406893652796</v>
      </c>
      <c r="I7497" s="115">
        <f t="shared" si="349"/>
        <v>10908578</v>
      </c>
      <c r="J7497" s="117">
        <v>2021</v>
      </c>
      <c r="K7497" s="139">
        <f t="shared" si="350"/>
        <v>17163647</v>
      </c>
    </row>
    <row r="7498" spans="2:11">
      <c r="B7498" s="137" t="s">
        <v>9373</v>
      </c>
      <c r="C7498" s="43" t="s">
        <v>609</v>
      </c>
      <c r="D7498" s="46">
        <v>30</v>
      </c>
      <c r="E7498" s="24">
        <v>14604.133333333333</v>
      </c>
      <c r="F7498" s="19">
        <f t="shared" si="348"/>
        <v>438124</v>
      </c>
      <c r="G7498" s="119">
        <v>271.5</v>
      </c>
      <c r="H7498" s="26">
        <v>6212.6887661141809</v>
      </c>
      <c r="I7498" s="115">
        <f t="shared" si="349"/>
        <v>1686745</v>
      </c>
      <c r="J7498" s="117">
        <v>2021</v>
      </c>
      <c r="K7498" s="139">
        <f t="shared" si="350"/>
        <v>2124869</v>
      </c>
    </row>
    <row r="7499" spans="2:11">
      <c r="B7499" s="137" t="s">
        <v>9374</v>
      </c>
      <c r="C7499" s="43" t="s">
        <v>609</v>
      </c>
      <c r="D7499" s="46">
        <v>60</v>
      </c>
      <c r="E7499" s="24">
        <v>3350.1333333333332</v>
      </c>
      <c r="F7499" s="19">
        <f t="shared" si="348"/>
        <v>201008</v>
      </c>
      <c r="G7499" s="119">
        <v>2196</v>
      </c>
      <c r="H7499" s="26">
        <v>426.69125683060111</v>
      </c>
      <c r="I7499" s="115">
        <f t="shared" si="349"/>
        <v>937014</v>
      </c>
      <c r="J7499" s="117">
        <v>2021</v>
      </c>
      <c r="K7499" s="139">
        <f t="shared" si="350"/>
        <v>1138022</v>
      </c>
    </row>
    <row r="7500" spans="2:11">
      <c r="B7500" s="137" t="s">
        <v>9375</v>
      </c>
      <c r="C7500" s="43" t="s">
        <v>609</v>
      </c>
      <c r="D7500" s="46">
        <v>30</v>
      </c>
      <c r="E7500" s="24">
        <v>14604.133333333333</v>
      </c>
      <c r="F7500" s="19">
        <f t="shared" ref="F7500:F7563" si="351">IFERROR(D7500*E7500,0)</f>
        <v>438124</v>
      </c>
      <c r="G7500" s="119">
        <v>271.5</v>
      </c>
      <c r="H7500" s="26">
        <v>6212.6887661141809</v>
      </c>
      <c r="I7500" s="115">
        <f t="shared" ref="I7500:I7563" si="352">IFERROR(G7500*H7500,"")</f>
        <v>1686745</v>
      </c>
      <c r="J7500" s="117">
        <v>2021</v>
      </c>
      <c r="K7500" s="139">
        <f t="shared" ref="K7500:K7563" si="353">IFERROR(ROUND((F7500+I7500),0),0)</f>
        <v>2124869</v>
      </c>
    </row>
    <row r="7501" spans="2:11">
      <c r="B7501" s="137" t="s">
        <v>4284</v>
      </c>
      <c r="C7501" s="43" t="s">
        <v>3512</v>
      </c>
      <c r="D7501" s="46">
        <v>290</v>
      </c>
      <c r="E7501" s="24">
        <v>9810.1103448275862</v>
      </c>
      <c r="F7501" s="19">
        <f t="shared" si="351"/>
        <v>2844932</v>
      </c>
      <c r="G7501" s="119">
        <v>10614</v>
      </c>
      <c r="H7501" s="26">
        <v>391.13698888260785</v>
      </c>
      <c r="I7501" s="115">
        <f t="shared" si="352"/>
        <v>4151527.9999999995</v>
      </c>
      <c r="J7501" s="117">
        <v>2021</v>
      </c>
      <c r="K7501" s="139">
        <f t="shared" si="353"/>
        <v>6996460</v>
      </c>
    </row>
    <row r="7502" spans="2:11">
      <c r="B7502" s="137" t="s">
        <v>9376</v>
      </c>
      <c r="C7502" s="43" t="s">
        <v>2794</v>
      </c>
      <c r="D7502" s="46">
        <v>240</v>
      </c>
      <c r="E7502" s="24">
        <v>18762.575000000001</v>
      </c>
      <c r="F7502" s="19">
        <f t="shared" si="351"/>
        <v>4503018</v>
      </c>
      <c r="G7502" s="119">
        <v>8784</v>
      </c>
      <c r="H7502" s="26">
        <v>607.40357468123864</v>
      </c>
      <c r="I7502" s="115">
        <f t="shared" si="352"/>
        <v>5335433</v>
      </c>
      <c r="J7502" s="117">
        <v>2021</v>
      </c>
      <c r="K7502" s="139">
        <f t="shared" si="353"/>
        <v>9838451</v>
      </c>
    </row>
    <row r="7503" spans="2:11">
      <c r="B7503" s="137" t="s">
        <v>9377</v>
      </c>
      <c r="C7503" s="43" t="s">
        <v>609</v>
      </c>
      <c r="D7503" s="46">
        <v>110</v>
      </c>
      <c r="E7503" s="24">
        <v>6412.9727272727268</v>
      </c>
      <c r="F7503" s="19">
        <f t="shared" si="351"/>
        <v>705427</v>
      </c>
      <c r="G7503" s="119">
        <v>2376</v>
      </c>
      <c r="H7503" s="26">
        <v>1341.0273569023568</v>
      </c>
      <c r="I7503" s="115">
        <f t="shared" si="352"/>
        <v>3186281</v>
      </c>
      <c r="J7503" s="117">
        <v>2021</v>
      </c>
      <c r="K7503" s="139">
        <f t="shared" si="353"/>
        <v>3891708</v>
      </c>
    </row>
    <row r="7504" spans="2:11">
      <c r="B7504" s="137" t="s">
        <v>9378</v>
      </c>
      <c r="C7504" s="43" t="s">
        <v>3512</v>
      </c>
      <c r="D7504" s="46">
        <v>230</v>
      </c>
      <c r="E7504" s="24">
        <v>13071.378260869566</v>
      </c>
      <c r="F7504" s="19">
        <f t="shared" si="351"/>
        <v>3006417</v>
      </c>
      <c r="G7504" s="119">
        <v>8418</v>
      </c>
      <c r="H7504" s="26">
        <v>0</v>
      </c>
      <c r="I7504" s="115">
        <f t="shared" si="352"/>
        <v>0</v>
      </c>
      <c r="J7504" s="117">
        <v>2021</v>
      </c>
      <c r="K7504" s="139">
        <f t="shared" si="353"/>
        <v>3006417</v>
      </c>
    </row>
    <row r="7505" spans="2:11">
      <c r="B7505" s="137" t="s">
        <v>9379</v>
      </c>
      <c r="C7505" s="43" t="s">
        <v>1394</v>
      </c>
      <c r="D7505" s="46">
        <v>110</v>
      </c>
      <c r="E7505" s="24">
        <v>27597.118181818183</v>
      </c>
      <c r="F7505" s="19">
        <f t="shared" si="351"/>
        <v>3035683</v>
      </c>
      <c r="G7505" s="119">
        <v>1991</v>
      </c>
      <c r="H7505" s="26">
        <v>2097.4671019588145</v>
      </c>
      <c r="I7505" s="115">
        <f t="shared" si="352"/>
        <v>4176056.9999999995</v>
      </c>
      <c r="J7505" s="117">
        <v>2021</v>
      </c>
      <c r="K7505" s="139">
        <f t="shared" si="353"/>
        <v>7211740</v>
      </c>
    </row>
    <row r="7506" spans="2:11">
      <c r="B7506" s="137" t="s">
        <v>4285</v>
      </c>
      <c r="C7506" s="43" t="s">
        <v>3512</v>
      </c>
      <c r="D7506" s="46">
        <v>310</v>
      </c>
      <c r="E7506" s="24">
        <v>13044.354838709678</v>
      </c>
      <c r="F7506" s="19">
        <f t="shared" si="351"/>
        <v>4043750</v>
      </c>
      <c r="G7506" s="119">
        <v>5611</v>
      </c>
      <c r="H7506" s="26">
        <v>831.59222954910001</v>
      </c>
      <c r="I7506" s="115">
        <f t="shared" si="352"/>
        <v>4666064</v>
      </c>
      <c r="J7506" s="117">
        <v>2021</v>
      </c>
      <c r="K7506" s="139">
        <f t="shared" si="353"/>
        <v>8709814</v>
      </c>
    </row>
    <row r="7507" spans="2:11">
      <c r="B7507" s="137" t="s">
        <v>9380</v>
      </c>
      <c r="C7507" s="43" t="s">
        <v>1511</v>
      </c>
      <c r="D7507" s="46">
        <v>170</v>
      </c>
      <c r="E7507" s="24">
        <v>5797.1764705882351</v>
      </c>
      <c r="F7507" s="19">
        <f t="shared" si="351"/>
        <v>985520</v>
      </c>
      <c r="G7507" s="119">
        <v>1657.5</v>
      </c>
      <c r="H7507" s="26">
        <v>2011.1354449472096</v>
      </c>
      <c r="I7507" s="115">
        <f t="shared" si="352"/>
        <v>3333457</v>
      </c>
      <c r="J7507" s="117">
        <v>2021</v>
      </c>
      <c r="K7507" s="139">
        <f t="shared" si="353"/>
        <v>4318977</v>
      </c>
    </row>
    <row r="7508" spans="2:11">
      <c r="B7508" s="137" t="s">
        <v>9381</v>
      </c>
      <c r="C7508" s="43" t="s">
        <v>1938</v>
      </c>
      <c r="D7508" s="46">
        <v>90</v>
      </c>
      <c r="E7508" s="24">
        <v>72480.777777777781</v>
      </c>
      <c r="F7508" s="19">
        <f t="shared" si="351"/>
        <v>6523270</v>
      </c>
      <c r="G7508" s="119">
        <v>6588</v>
      </c>
      <c r="H7508" s="26">
        <v>0</v>
      </c>
      <c r="I7508" s="115">
        <f t="shared" si="352"/>
        <v>0</v>
      </c>
      <c r="J7508" s="117">
        <v>2021</v>
      </c>
      <c r="K7508" s="139">
        <f t="shared" si="353"/>
        <v>6523270</v>
      </c>
    </row>
    <row r="7509" spans="2:11">
      <c r="B7509" s="137" t="s">
        <v>9382</v>
      </c>
      <c r="C7509" s="43" t="s">
        <v>859</v>
      </c>
      <c r="D7509" s="46">
        <v>70</v>
      </c>
      <c r="E7509" s="24">
        <v>6258.0428571428574</v>
      </c>
      <c r="F7509" s="19">
        <f t="shared" si="351"/>
        <v>438063</v>
      </c>
      <c r="G7509" s="119">
        <v>1512</v>
      </c>
      <c r="H7509" s="26">
        <v>2186.4477513227512</v>
      </c>
      <c r="I7509" s="115">
        <f t="shared" si="352"/>
        <v>3305909</v>
      </c>
      <c r="J7509" s="117">
        <v>2021</v>
      </c>
      <c r="K7509" s="139">
        <f t="shared" si="353"/>
        <v>3743972</v>
      </c>
    </row>
    <row r="7510" spans="2:11">
      <c r="B7510" s="137" t="s">
        <v>9383</v>
      </c>
      <c r="C7510" s="43" t="s">
        <v>859</v>
      </c>
      <c r="D7510" s="46">
        <v>110</v>
      </c>
      <c r="E7510" s="24">
        <v>10309.045454545454</v>
      </c>
      <c r="F7510" s="19">
        <f t="shared" si="351"/>
        <v>1133995</v>
      </c>
      <c r="G7510" s="119">
        <v>2376</v>
      </c>
      <c r="H7510" s="26">
        <v>2654.4898989898988</v>
      </c>
      <c r="I7510" s="115">
        <f t="shared" si="352"/>
        <v>6307068</v>
      </c>
      <c r="J7510" s="117">
        <v>2021</v>
      </c>
      <c r="K7510" s="139">
        <f t="shared" si="353"/>
        <v>7441063</v>
      </c>
    </row>
    <row r="7511" spans="2:11">
      <c r="B7511" s="137" t="s">
        <v>9384</v>
      </c>
      <c r="C7511" s="43" t="s">
        <v>1599</v>
      </c>
      <c r="D7511" s="46">
        <v>170</v>
      </c>
      <c r="E7511" s="24">
        <v>24447.229411764707</v>
      </c>
      <c r="F7511" s="19">
        <f t="shared" si="351"/>
        <v>4156029</v>
      </c>
      <c r="G7511" s="119">
        <v>3077</v>
      </c>
      <c r="H7511" s="26">
        <v>1789.1930451738706</v>
      </c>
      <c r="I7511" s="115">
        <f t="shared" si="352"/>
        <v>5505347</v>
      </c>
      <c r="J7511" s="117">
        <v>2021</v>
      </c>
      <c r="K7511" s="139">
        <f t="shared" si="353"/>
        <v>9661376</v>
      </c>
    </row>
    <row r="7512" spans="2:11">
      <c r="B7512" s="137" t="s">
        <v>9385</v>
      </c>
      <c r="C7512" s="43" t="s">
        <v>1599</v>
      </c>
      <c r="D7512" s="46">
        <v>190</v>
      </c>
      <c r="E7512" s="24">
        <v>16994.28947368421</v>
      </c>
      <c r="F7512" s="19">
        <f t="shared" si="351"/>
        <v>3228915</v>
      </c>
      <c r="G7512" s="119">
        <v>3439</v>
      </c>
      <c r="H7512" s="26">
        <v>1682.4251235824368</v>
      </c>
      <c r="I7512" s="115">
        <f t="shared" si="352"/>
        <v>5785860</v>
      </c>
      <c r="J7512" s="117">
        <v>2021</v>
      </c>
      <c r="K7512" s="139">
        <f t="shared" si="353"/>
        <v>9014775</v>
      </c>
    </row>
    <row r="7513" spans="2:11">
      <c r="B7513" s="137" t="s">
        <v>9386</v>
      </c>
      <c r="C7513" s="43" t="s">
        <v>3512</v>
      </c>
      <c r="D7513" s="46">
        <v>330</v>
      </c>
      <c r="E7513" s="24">
        <v>7034.0272727272732</v>
      </c>
      <c r="F7513" s="19">
        <f t="shared" si="351"/>
        <v>2321229</v>
      </c>
      <c r="G7513" s="119">
        <v>6798</v>
      </c>
      <c r="H7513" s="26">
        <v>0</v>
      </c>
      <c r="I7513" s="115">
        <f t="shared" si="352"/>
        <v>0</v>
      </c>
      <c r="J7513" s="117">
        <v>2021</v>
      </c>
      <c r="K7513" s="139">
        <f t="shared" si="353"/>
        <v>2321229</v>
      </c>
    </row>
    <row r="7514" spans="2:11">
      <c r="B7514" s="137" t="s">
        <v>9387</v>
      </c>
      <c r="C7514" s="43" t="s">
        <v>616</v>
      </c>
      <c r="D7514" s="46">
        <v>230</v>
      </c>
      <c r="E7514" s="24">
        <v>13764.613043478261</v>
      </c>
      <c r="F7514" s="19">
        <f t="shared" si="351"/>
        <v>3165861</v>
      </c>
      <c r="G7514" s="119">
        <v>8418</v>
      </c>
      <c r="H7514" s="26">
        <v>416.16476597766689</v>
      </c>
      <c r="I7514" s="115">
        <f t="shared" si="352"/>
        <v>3503275</v>
      </c>
      <c r="J7514" s="117">
        <v>2021</v>
      </c>
      <c r="K7514" s="139">
        <f t="shared" si="353"/>
        <v>6669136</v>
      </c>
    </row>
    <row r="7515" spans="2:11">
      <c r="B7515" s="137" t="s">
        <v>9388</v>
      </c>
      <c r="C7515" s="43" t="s">
        <v>3512</v>
      </c>
      <c r="D7515" s="46">
        <v>260</v>
      </c>
      <c r="E7515" s="24">
        <v>7038.4346153846154</v>
      </c>
      <c r="F7515" s="19">
        <f t="shared" si="351"/>
        <v>1829993</v>
      </c>
      <c r="G7515" s="119">
        <v>4758</v>
      </c>
      <c r="H7515" s="26">
        <v>0</v>
      </c>
      <c r="I7515" s="115">
        <f t="shared" si="352"/>
        <v>0</v>
      </c>
      <c r="J7515" s="117">
        <v>2021</v>
      </c>
      <c r="K7515" s="139">
        <f t="shared" si="353"/>
        <v>1829993</v>
      </c>
    </row>
    <row r="7516" spans="2:11">
      <c r="B7516" s="137" t="s">
        <v>9389</v>
      </c>
      <c r="C7516" s="43" t="s">
        <v>2407</v>
      </c>
      <c r="D7516" s="46">
        <v>780</v>
      </c>
      <c r="E7516" s="24">
        <v>22900.587179487178</v>
      </c>
      <c r="F7516" s="19">
        <f t="shared" si="351"/>
        <v>17862458</v>
      </c>
      <c r="G7516" s="119">
        <v>28548</v>
      </c>
      <c r="H7516" s="26">
        <v>122.71525150623511</v>
      </c>
      <c r="I7516" s="115">
        <f t="shared" si="352"/>
        <v>3503275</v>
      </c>
      <c r="J7516" s="117">
        <v>2021</v>
      </c>
      <c r="K7516" s="139">
        <f t="shared" si="353"/>
        <v>21365733</v>
      </c>
    </row>
    <row r="7517" spans="2:11">
      <c r="B7517" s="137" t="s">
        <v>9390</v>
      </c>
      <c r="C7517" s="43" t="s">
        <v>3512</v>
      </c>
      <c r="D7517" s="46">
        <v>90</v>
      </c>
      <c r="E7517" s="24">
        <v>15222.577777777778</v>
      </c>
      <c r="F7517" s="19">
        <f t="shared" si="351"/>
        <v>1370032</v>
      </c>
      <c r="G7517" s="119">
        <v>1629</v>
      </c>
      <c r="H7517" s="26">
        <v>0</v>
      </c>
      <c r="I7517" s="115">
        <f t="shared" si="352"/>
        <v>0</v>
      </c>
      <c r="J7517" s="117">
        <v>2021</v>
      </c>
      <c r="K7517" s="139">
        <f t="shared" si="353"/>
        <v>1370032</v>
      </c>
    </row>
    <row r="7518" spans="2:11">
      <c r="B7518" s="137" t="s">
        <v>9391</v>
      </c>
      <c r="C7518" s="43" t="s">
        <v>2407</v>
      </c>
      <c r="D7518" s="46">
        <v>90</v>
      </c>
      <c r="E7518" s="24">
        <v>988.4</v>
      </c>
      <c r="F7518" s="19">
        <f t="shared" si="351"/>
        <v>88956</v>
      </c>
      <c r="G7518" s="119">
        <v>1629</v>
      </c>
      <c r="H7518" s="26">
        <v>1017.048496009822</v>
      </c>
      <c r="I7518" s="115">
        <f t="shared" si="352"/>
        <v>1656772</v>
      </c>
      <c r="J7518" s="117">
        <v>2021</v>
      </c>
      <c r="K7518" s="139">
        <f t="shared" si="353"/>
        <v>1745728</v>
      </c>
    </row>
    <row r="7519" spans="2:11">
      <c r="B7519" s="137" t="s">
        <v>9392</v>
      </c>
      <c r="C7519" s="43" t="s">
        <v>3512</v>
      </c>
      <c r="D7519" s="46">
        <v>200</v>
      </c>
      <c r="E7519" s="24">
        <v>8496.3950000000004</v>
      </c>
      <c r="F7519" s="19">
        <f t="shared" si="351"/>
        <v>1699279</v>
      </c>
      <c r="G7519" s="119">
        <v>3660</v>
      </c>
      <c r="H7519" s="26">
        <v>0</v>
      </c>
      <c r="I7519" s="115">
        <f t="shared" si="352"/>
        <v>0</v>
      </c>
      <c r="J7519" s="117">
        <v>2021</v>
      </c>
      <c r="K7519" s="139">
        <f t="shared" si="353"/>
        <v>1699279</v>
      </c>
    </row>
    <row r="7520" spans="2:11">
      <c r="B7520" s="137" t="s">
        <v>9393</v>
      </c>
      <c r="C7520" s="43" t="s">
        <v>867</v>
      </c>
      <c r="D7520" s="46">
        <v>190</v>
      </c>
      <c r="E7520" s="24">
        <v>4744.2526315789473</v>
      </c>
      <c r="F7520" s="19">
        <f t="shared" si="351"/>
        <v>901408</v>
      </c>
      <c r="G7520" s="119">
        <v>4104</v>
      </c>
      <c r="H7520" s="26">
        <v>492.23343079922029</v>
      </c>
      <c r="I7520" s="115">
        <f t="shared" si="352"/>
        <v>2020126</v>
      </c>
      <c r="J7520" s="117">
        <v>2021</v>
      </c>
      <c r="K7520" s="139">
        <f t="shared" si="353"/>
        <v>2921534</v>
      </c>
    </row>
    <row r="7521" spans="2:11">
      <c r="B7521" s="137" t="s">
        <v>9394</v>
      </c>
      <c r="C7521" s="43" t="s">
        <v>2757</v>
      </c>
      <c r="D7521" s="46">
        <v>610</v>
      </c>
      <c r="E7521" s="24">
        <v>4288.5180327868857</v>
      </c>
      <c r="F7521" s="19">
        <f t="shared" si="351"/>
        <v>2615996.0000000005</v>
      </c>
      <c r="G7521" s="119">
        <v>5947.5</v>
      </c>
      <c r="H7521" s="26">
        <v>504.67322404371583</v>
      </c>
      <c r="I7521" s="115">
        <f t="shared" si="352"/>
        <v>3001544</v>
      </c>
      <c r="J7521" s="117">
        <v>2021</v>
      </c>
      <c r="K7521" s="139">
        <f t="shared" si="353"/>
        <v>5617540</v>
      </c>
    </row>
    <row r="7522" spans="2:11">
      <c r="B7522" s="137" t="s">
        <v>9395</v>
      </c>
      <c r="C7522" s="43" t="s">
        <v>867</v>
      </c>
      <c r="D7522" s="46">
        <v>310</v>
      </c>
      <c r="E7522" s="24">
        <v>10957.177419354839</v>
      </c>
      <c r="F7522" s="19">
        <f t="shared" si="351"/>
        <v>3396725</v>
      </c>
      <c r="G7522" s="119">
        <v>6696</v>
      </c>
      <c r="H7522" s="26">
        <v>436.45310633213859</v>
      </c>
      <c r="I7522" s="115">
        <f t="shared" si="352"/>
        <v>2922490</v>
      </c>
      <c r="J7522" s="117">
        <v>2021</v>
      </c>
      <c r="K7522" s="139">
        <f t="shared" si="353"/>
        <v>6319215</v>
      </c>
    </row>
    <row r="7523" spans="2:11">
      <c r="B7523" s="137" t="s">
        <v>9396</v>
      </c>
      <c r="C7523" s="43" t="s">
        <v>2139</v>
      </c>
      <c r="D7523" s="46">
        <v>790</v>
      </c>
      <c r="E7523" s="24">
        <v>4059.045569620253</v>
      </c>
      <c r="F7523" s="19">
        <f t="shared" si="351"/>
        <v>3206646</v>
      </c>
      <c r="G7523" s="119">
        <v>7702.5</v>
      </c>
      <c r="H7523" s="26">
        <v>605.41577409931836</v>
      </c>
      <c r="I7523" s="115">
        <f t="shared" si="352"/>
        <v>4663215</v>
      </c>
      <c r="J7523" s="117">
        <v>2021</v>
      </c>
      <c r="K7523" s="139">
        <f t="shared" si="353"/>
        <v>7869861</v>
      </c>
    </row>
    <row r="7524" spans="2:11">
      <c r="B7524" s="137" t="s">
        <v>9397</v>
      </c>
      <c r="C7524" s="43" t="s">
        <v>2795</v>
      </c>
      <c r="D7524" s="46">
        <v>120</v>
      </c>
      <c r="E7524" s="24">
        <v>4130.625</v>
      </c>
      <c r="F7524" s="19">
        <f t="shared" si="351"/>
        <v>495675</v>
      </c>
      <c r="G7524" s="119">
        <v>1170</v>
      </c>
      <c r="H7524" s="26">
        <v>1496.6341880341881</v>
      </c>
      <c r="I7524" s="115">
        <f t="shared" si="352"/>
        <v>1751062</v>
      </c>
      <c r="J7524" s="117">
        <v>2021</v>
      </c>
      <c r="K7524" s="139">
        <f t="shared" si="353"/>
        <v>2246737</v>
      </c>
    </row>
    <row r="7525" spans="2:11">
      <c r="B7525" s="137" t="s">
        <v>9398</v>
      </c>
      <c r="C7525" s="43" t="s">
        <v>1608</v>
      </c>
      <c r="D7525" s="46">
        <v>360</v>
      </c>
      <c r="E7525" s="24">
        <v>77055.566666666666</v>
      </c>
      <c r="F7525" s="19">
        <f t="shared" si="351"/>
        <v>27740004</v>
      </c>
      <c r="G7525" s="119">
        <v>3258</v>
      </c>
      <c r="H7525" s="26">
        <v>4205.4030079803561</v>
      </c>
      <c r="I7525" s="115">
        <f t="shared" si="352"/>
        <v>13701203</v>
      </c>
      <c r="J7525" s="117">
        <v>2021</v>
      </c>
      <c r="K7525" s="139">
        <f t="shared" si="353"/>
        <v>41441207</v>
      </c>
    </row>
    <row r="7526" spans="2:11">
      <c r="B7526" s="137" t="s">
        <v>9399</v>
      </c>
      <c r="C7526" s="43" t="s">
        <v>1608</v>
      </c>
      <c r="D7526" s="46">
        <v>240</v>
      </c>
      <c r="E7526" s="24">
        <v>9094.5499999999993</v>
      </c>
      <c r="F7526" s="19">
        <f t="shared" si="351"/>
        <v>2182692</v>
      </c>
      <c r="G7526" s="119">
        <v>4344</v>
      </c>
      <c r="H7526" s="26">
        <v>1016.2898250460405</v>
      </c>
      <c r="I7526" s="115">
        <f t="shared" si="352"/>
        <v>4414763</v>
      </c>
      <c r="J7526" s="117">
        <v>2021</v>
      </c>
      <c r="K7526" s="139">
        <f t="shared" si="353"/>
        <v>6597455</v>
      </c>
    </row>
    <row r="7527" spans="2:11">
      <c r="B7527" s="137" t="s">
        <v>9400</v>
      </c>
      <c r="C7527" s="43" t="s">
        <v>2731</v>
      </c>
      <c r="D7527" s="46">
        <v>270</v>
      </c>
      <c r="E7527" s="24">
        <v>6967.9222222222224</v>
      </c>
      <c r="F7527" s="19">
        <f t="shared" si="351"/>
        <v>1881339</v>
      </c>
      <c r="G7527" s="119">
        <v>2632.5</v>
      </c>
      <c r="H7527" s="26">
        <v>1229.7120607787274</v>
      </c>
      <c r="I7527" s="115">
        <f t="shared" si="352"/>
        <v>3237217</v>
      </c>
      <c r="J7527" s="117">
        <v>2021</v>
      </c>
      <c r="K7527" s="139">
        <f t="shared" si="353"/>
        <v>5118556</v>
      </c>
    </row>
    <row r="7528" spans="2:11">
      <c r="B7528" s="137" t="s">
        <v>9401</v>
      </c>
      <c r="C7528" s="43" t="s">
        <v>2795</v>
      </c>
      <c r="D7528" s="46">
        <v>120</v>
      </c>
      <c r="E7528" s="24">
        <v>4130.625</v>
      </c>
      <c r="F7528" s="19">
        <f t="shared" si="351"/>
        <v>495675</v>
      </c>
      <c r="G7528" s="119">
        <v>1170</v>
      </c>
      <c r="H7528" s="26">
        <v>1496.6341880341881</v>
      </c>
      <c r="I7528" s="115">
        <f t="shared" si="352"/>
        <v>1751062</v>
      </c>
      <c r="J7528" s="117">
        <v>2021</v>
      </c>
      <c r="K7528" s="139">
        <f t="shared" si="353"/>
        <v>2246737</v>
      </c>
    </row>
    <row r="7529" spans="2:11">
      <c r="B7529" s="137" t="s">
        <v>9402</v>
      </c>
      <c r="C7529" s="43" t="s">
        <v>2770</v>
      </c>
      <c r="D7529" s="46">
        <v>330</v>
      </c>
      <c r="E7529" s="24">
        <v>742.0242424242424</v>
      </c>
      <c r="F7529" s="19">
        <f t="shared" si="351"/>
        <v>244868</v>
      </c>
      <c r="G7529" s="119">
        <v>3217.5</v>
      </c>
      <c r="H7529" s="26">
        <v>57.998135198135195</v>
      </c>
      <c r="I7529" s="115">
        <f t="shared" si="352"/>
        <v>186609</v>
      </c>
      <c r="J7529" s="117">
        <v>2021</v>
      </c>
      <c r="K7529" s="139">
        <f t="shared" si="353"/>
        <v>431477</v>
      </c>
    </row>
    <row r="7530" spans="2:11">
      <c r="B7530" s="137" t="s">
        <v>9403</v>
      </c>
      <c r="C7530" s="43" t="s">
        <v>2771</v>
      </c>
      <c r="D7530" s="46">
        <v>260</v>
      </c>
      <c r="E7530" s="24">
        <v>9303.25</v>
      </c>
      <c r="F7530" s="19">
        <f t="shared" si="351"/>
        <v>2418845</v>
      </c>
      <c r="G7530" s="119">
        <v>2535</v>
      </c>
      <c r="H7530" s="26">
        <v>176.01143984220909</v>
      </c>
      <c r="I7530" s="115">
        <f t="shared" si="352"/>
        <v>446189.00000000006</v>
      </c>
      <c r="J7530" s="117">
        <v>2021</v>
      </c>
      <c r="K7530" s="139">
        <f t="shared" si="353"/>
        <v>2865034</v>
      </c>
    </row>
    <row r="7531" spans="2:11">
      <c r="B7531" s="137" t="s">
        <v>4286</v>
      </c>
      <c r="C7531" s="43" t="s">
        <v>3512</v>
      </c>
      <c r="D7531" s="46">
        <v>230</v>
      </c>
      <c r="E7531" s="24">
        <v>7977.3521739130438</v>
      </c>
      <c r="F7531" s="19">
        <f t="shared" si="351"/>
        <v>1834791</v>
      </c>
      <c r="G7531" s="119">
        <v>5497</v>
      </c>
      <c r="H7531" s="26">
        <v>445.60323812988901</v>
      </c>
      <c r="I7531" s="115">
        <f t="shared" si="352"/>
        <v>2449481</v>
      </c>
      <c r="J7531" s="117">
        <v>2021</v>
      </c>
      <c r="K7531" s="139">
        <f t="shared" si="353"/>
        <v>4284272</v>
      </c>
    </row>
    <row r="7532" spans="2:11">
      <c r="B7532" s="137" t="s">
        <v>4287</v>
      </c>
      <c r="C7532" s="43" t="s">
        <v>3512</v>
      </c>
      <c r="D7532" s="46">
        <v>200</v>
      </c>
      <c r="E7532" s="24">
        <v>14947.38</v>
      </c>
      <c r="F7532" s="19">
        <f t="shared" si="351"/>
        <v>2989476</v>
      </c>
      <c r="G7532" s="119">
        <v>3900</v>
      </c>
      <c r="H7532" s="26">
        <v>602.27692307692303</v>
      </c>
      <c r="I7532" s="115">
        <f t="shared" si="352"/>
        <v>2348880</v>
      </c>
      <c r="J7532" s="117">
        <v>2021</v>
      </c>
      <c r="K7532" s="139">
        <f t="shared" si="353"/>
        <v>5338356</v>
      </c>
    </row>
    <row r="7533" spans="2:11">
      <c r="B7533" s="137" t="s">
        <v>9404</v>
      </c>
      <c r="C7533" s="43" t="s">
        <v>2774</v>
      </c>
      <c r="D7533" s="46">
        <v>450</v>
      </c>
      <c r="E7533" s="24">
        <v>7939.1577777777775</v>
      </c>
      <c r="F7533" s="19">
        <f t="shared" si="351"/>
        <v>3572621</v>
      </c>
      <c r="G7533" s="119">
        <v>10755</v>
      </c>
      <c r="H7533" s="26">
        <v>94.679311947931197</v>
      </c>
      <c r="I7533" s="115">
        <f t="shared" si="352"/>
        <v>1018276</v>
      </c>
      <c r="J7533" s="117">
        <v>2021</v>
      </c>
      <c r="K7533" s="139">
        <f t="shared" si="353"/>
        <v>4590897</v>
      </c>
    </row>
    <row r="7534" spans="2:11">
      <c r="B7534" s="137" t="s">
        <v>9405</v>
      </c>
      <c r="C7534" s="43" t="s">
        <v>1182</v>
      </c>
      <c r="D7534" s="46">
        <v>280</v>
      </c>
      <c r="E7534" s="24">
        <v>4364.8785714285714</v>
      </c>
      <c r="F7534" s="19">
        <f t="shared" si="351"/>
        <v>1222166</v>
      </c>
      <c r="G7534" s="119">
        <v>2730</v>
      </c>
      <c r="H7534" s="26">
        <v>200.19743589743589</v>
      </c>
      <c r="I7534" s="115">
        <f t="shared" si="352"/>
        <v>546539</v>
      </c>
      <c r="J7534" s="117">
        <v>2021</v>
      </c>
      <c r="K7534" s="139">
        <f t="shared" si="353"/>
        <v>1768705</v>
      </c>
    </row>
    <row r="7535" spans="2:11">
      <c r="B7535" s="137" t="s">
        <v>4288</v>
      </c>
      <c r="C7535" s="43" t="s">
        <v>3512</v>
      </c>
      <c r="D7535" s="46">
        <v>350</v>
      </c>
      <c r="E7535" s="24">
        <v>6388.0514285714289</v>
      </c>
      <c r="F7535" s="19">
        <f t="shared" si="351"/>
        <v>2235818</v>
      </c>
      <c r="G7535" s="119">
        <v>3413</v>
      </c>
      <c r="H7535" s="26">
        <v>602.18869030178723</v>
      </c>
      <c r="I7535" s="115">
        <f t="shared" si="352"/>
        <v>2055269.9999999998</v>
      </c>
      <c r="J7535" s="117">
        <v>2021</v>
      </c>
      <c r="K7535" s="139">
        <f t="shared" si="353"/>
        <v>4291088</v>
      </c>
    </row>
    <row r="7536" spans="2:11">
      <c r="B7536" s="137" t="s">
        <v>10110</v>
      </c>
      <c r="C7536" s="43" t="s">
        <v>2789</v>
      </c>
      <c r="D7536" s="46">
        <v>980</v>
      </c>
      <c r="E7536" s="24">
        <v>638.15204081632658</v>
      </c>
      <c r="F7536" s="19">
        <f t="shared" si="351"/>
        <v>625389</v>
      </c>
      <c r="G7536" s="119">
        <v>9555</v>
      </c>
      <c r="H7536" s="26">
        <v>274.40973312401883</v>
      </c>
      <c r="I7536" s="115">
        <f t="shared" si="352"/>
        <v>2621985</v>
      </c>
      <c r="J7536" s="117">
        <v>2021</v>
      </c>
      <c r="K7536" s="139">
        <f t="shared" si="353"/>
        <v>3247374</v>
      </c>
    </row>
    <row r="7537" spans="2:11">
      <c r="B7537" s="137" t="s">
        <v>9406</v>
      </c>
      <c r="C7537" s="43" t="s">
        <v>456</v>
      </c>
      <c r="D7537" s="46">
        <v>300</v>
      </c>
      <c r="E7537" s="24">
        <v>611.37</v>
      </c>
      <c r="F7537" s="19">
        <f t="shared" si="351"/>
        <v>183411</v>
      </c>
      <c r="G7537" s="119">
        <v>2925</v>
      </c>
      <c r="H7537" s="26">
        <v>264.7699145299145</v>
      </c>
      <c r="I7537" s="115">
        <f t="shared" si="352"/>
        <v>774451.99999999988</v>
      </c>
      <c r="J7537" s="117">
        <v>2021</v>
      </c>
      <c r="K7537" s="139">
        <f t="shared" si="353"/>
        <v>957863</v>
      </c>
    </row>
    <row r="7538" spans="2:11">
      <c r="B7538" s="137" t="s">
        <v>9407</v>
      </c>
      <c r="C7538" s="43" t="s">
        <v>453</v>
      </c>
      <c r="D7538" s="46">
        <v>440</v>
      </c>
      <c r="E7538" s="24">
        <v>1685.3272727272727</v>
      </c>
      <c r="F7538" s="19">
        <f t="shared" si="351"/>
        <v>741544</v>
      </c>
      <c r="G7538" s="119">
        <v>4290</v>
      </c>
      <c r="H7538" s="26">
        <v>346.17179487179487</v>
      </c>
      <c r="I7538" s="115">
        <f t="shared" si="352"/>
        <v>1485077</v>
      </c>
      <c r="J7538" s="117">
        <v>2021</v>
      </c>
      <c r="K7538" s="139">
        <f t="shared" si="353"/>
        <v>2226621</v>
      </c>
    </row>
    <row r="7539" spans="2:11">
      <c r="B7539" s="137" t="s">
        <v>9408</v>
      </c>
      <c r="C7539" s="43" t="s">
        <v>3512</v>
      </c>
      <c r="D7539" s="46">
        <v>220</v>
      </c>
      <c r="E7539" s="24">
        <v>10100.609090909091</v>
      </c>
      <c r="F7539" s="19">
        <f t="shared" si="351"/>
        <v>2222134</v>
      </c>
      <c r="G7539" s="119">
        <v>4752</v>
      </c>
      <c r="H7539" s="26">
        <v>0</v>
      </c>
      <c r="I7539" s="115">
        <f t="shared" si="352"/>
        <v>0</v>
      </c>
      <c r="J7539" s="117">
        <v>2021</v>
      </c>
      <c r="K7539" s="139">
        <f t="shared" si="353"/>
        <v>2222134</v>
      </c>
    </row>
    <row r="7540" spans="2:11">
      <c r="B7540" s="137" t="s">
        <v>4289</v>
      </c>
      <c r="C7540" s="43" t="s">
        <v>3512</v>
      </c>
      <c r="D7540" s="46">
        <v>110</v>
      </c>
      <c r="E7540" s="24">
        <v>8068.2636363636366</v>
      </c>
      <c r="F7540" s="19">
        <f t="shared" si="351"/>
        <v>887509</v>
      </c>
      <c r="G7540" s="119">
        <v>1073</v>
      </c>
      <c r="H7540" s="26">
        <v>770.1835973904939</v>
      </c>
      <c r="I7540" s="115">
        <f t="shared" si="352"/>
        <v>826407</v>
      </c>
      <c r="J7540" s="117">
        <v>2021</v>
      </c>
      <c r="K7540" s="139">
        <f t="shared" si="353"/>
        <v>1713916</v>
      </c>
    </row>
    <row r="7541" spans="2:11">
      <c r="B7541" s="137" t="s">
        <v>9409</v>
      </c>
      <c r="C7541" s="43" t="s">
        <v>1731</v>
      </c>
      <c r="D7541" s="46">
        <v>550</v>
      </c>
      <c r="E7541" s="24">
        <v>2344.6799999999998</v>
      </c>
      <c r="F7541" s="19">
        <f t="shared" si="351"/>
        <v>1289574</v>
      </c>
      <c r="G7541" s="119">
        <v>5362.5</v>
      </c>
      <c r="H7541" s="26">
        <v>191.93174825174825</v>
      </c>
      <c r="I7541" s="115">
        <f t="shared" si="352"/>
        <v>1029234</v>
      </c>
      <c r="J7541" s="117">
        <v>2021</v>
      </c>
      <c r="K7541" s="139">
        <f t="shared" si="353"/>
        <v>2318808</v>
      </c>
    </row>
    <row r="7542" spans="2:11">
      <c r="B7542" s="137" t="s">
        <v>4290</v>
      </c>
      <c r="C7542" s="43" t="s">
        <v>3512</v>
      </c>
      <c r="D7542" s="46">
        <v>560</v>
      </c>
      <c r="E7542" s="24">
        <v>9819.6892857142866</v>
      </c>
      <c r="F7542" s="19">
        <f t="shared" si="351"/>
        <v>5499026.0000000009</v>
      </c>
      <c r="G7542" s="119">
        <v>5460</v>
      </c>
      <c r="H7542" s="26">
        <v>602.27673992673988</v>
      </c>
      <c r="I7542" s="115">
        <f t="shared" si="352"/>
        <v>3288430.9999999995</v>
      </c>
      <c r="J7542" s="117">
        <v>2021</v>
      </c>
      <c r="K7542" s="139">
        <f t="shared" si="353"/>
        <v>8787457</v>
      </c>
    </row>
    <row r="7543" spans="2:11">
      <c r="B7543" s="137" t="s">
        <v>9410</v>
      </c>
      <c r="C7543" s="43" t="s">
        <v>2775</v>
      </c>
      <c r="D7543" s="46">
        <v>1120</v>
      </c>
      <c r="E7543" s="24">
        <v>7446.3116071428567</v>
      </c>
      <c r="F7543" s="19">
        <f t="shared" si="351"/>
        <v>8339868.9999999991</v>
      </c>
      <c r="G7543" s="119">
        <v>10920</v>
      </c>
      <c r="H7543" s="26">
        <v>209.47197802197803</v>
      </c>
      <c r="I7543" s="115">
        <f t="shared" si="352"/>
        <v>2287434</v>
      </c>
      <c r="J7543" s="117">
        <v>2021</v>
      </c>
      <c r="K7543" s="139">
        <f t="shared" si="353"/>
        <v>10627303</v>
      </c>
    </row>
    <row r="7544" spans="2:11">
      <c r="B7544" s="137" t="s">
        <v>9411</v>
      </c>
      <c r="C7544" s="43" t="s">
        <v>1729</v>
      </c>
      <c r="D7544" s="46">
        <v>980</v>
      </c>
      <c r="E7544" s="24">
        <v>497.93469387755101</v>
      </c>
      <c r="F7544" s="19">
        <f t="shared" si="351"/>
        <v>487976</v>
      </c>
      <c r="G7544" s="119">
        <v>9555</v>
      </c>
      <c r="H7544" s="26">
        <v>209.01716378859237</v>
      </c>
      <c r="I7544" s="115">
        <f t="shared" si="352"/>
        <v>1997159</v>
      </c>
      <c r="J7544" s="117">
        <v>2021</v>
      </c>
      <c r="K7544" s="139">
        <f t="shared" si="353"/>
        <v>2485135</v>
      </c>
    </row>
    <row r="7545" spans="2:11">
      <c r="B7545" s="137" t="s">
        <v>9412</v>
      </c>
      <c r="C7545" s="43" t="s">
        <v>1729</v>
      </c>
      <c r="D7545" s="46">
        <v>990</v>
      </c>
      <c r="E7545" s="24">
        <v>352.14747474747475</v>
      </c>
      <c r="F7545" s="19">
        <f t="shared" si="351"/>
        <v>348626</v>
      </c>
      <c r="G7545" s="119">
        <v>9652.5</v>
      </c>
      <c r="H7545" s="26">
        <v>234.89914529914529</v>
      </c>
      <c r="I7545" s="115">
        <f t="shared" si="352"/>
        <v>2267364</v>
      </c>
      <c r="J7545" s="117">
        <v>2021</v>
      </c>
      <c r="K7545" s="139">
        <f t="shared" si="353"/>
        <v>2615990</v>
      </c>
    </row>
    <row r="7546" spans="2:11">
      <c r="B7546" s="137" t="s">
        <v>9413</v>
      </c>
      <c r="C7546" s="43" t="s">
        <v>2775</v>
      </c>
      <c r="D7546" s="46">
        <v>920</v>
      </c>
      <c r="E7546" s="24">
        <v>14619.029347826086</v>
      </c>
      <c r="F7546" s="19">
        <f t="shared" si="351"/>
        <v>13449507</v>
      </c>
      <c r="G7546" s="119">
        <v>8970</v>
      </c>
      <c r="H7546" s="26">
        <v>198.30479375696768</v>
      </c>
      <c r="I7546" s="115">
        <f t="shared" si="352"/>
        <v>1778794.0000000002</v>
      </c>
      <c r="J7546" s="117">
        <v>2021</v>
      </c>
      <c r="K7546" s="139">
        <f t="shared" si="353"/>
        <v>15228301</v>
      </c>
    </row>
    <row r="7547" spans="2:11">
      <c r="B7547" s="137" t="s">
        <v>9414</v>
      </c>
      <c r="C7547" s="43" t="s">
        <v>2782</v>
      </c>
      <c r="D7547" s="46">
        <v>60</v>
      </c>
      <c r="E7547" s="24">
        <v>6795.4333333333334</v>
      </c>
      <c r="F7547" s="19">
        <f t="shared" si="351"/>
        <v>407726</v>
      </c>
      <c r="G7547" s="119">
        <v>717</v>
      </c>
      <c r="H7547" s="26">
        <v>275.59832635983264</v>
      </c>
      <c r="I7547" s="115">
        <f t="shared" si="352"/>
        <v>197604</v>
      </c>
      <c r="J7547" s="117">
        <v>2021</v>
      </c>
      <c r="K7547" s="139">
        <f t="shared" si="353"/>
        <v>605330</v>
      </c>
    </row>
    <row r="7548" spans="2:11">
      <c r="B7548" s="137" t="s">
        <v>9415</v>
      </c>
      <c r="C7548" s="43" t="s">
        <v>2782</v>
      </c>
      <c r="D7548" s="46">
        <v>60</v>
      </c>
      <c r="E7548" s="24">
        <v>575000</v>
      </c>
      <c r="F7548" s="19">
        <f t="shared" si="351"/>
        <v>34500000</v>
      </c>
      <c r="G7548" s="119">
        <v>717</v>
      </c>
      <c r="H7548" s="26">
        <v>0</v>
      </c>
      <c r="I7548" s="115">
        <f t="shared" si="352"/>
        <v>0</v>
      </c>
      <c r="J7548" s="117">
        <v>2021</v>
      </c>
      <c r="K7548" s="139">
        <f t="shared" si="353"/>
        <v>34500000</v>
      </c>
    </row>
    <row r="7549" spans="2:11">
      <c r="B7549" s="137" t="s">
        <v>9416</v>
      </c>
      <c r="C7549" s="43" t="s">
        <v>263</v>
      </c>
      <c r="D7549" s="46">
        <v>610</v>
      </c>
      <c r="E7549" s="24">
        <v>2506.3524590163934</v>
      </c>
      <c r="F7549" s="19">
        <f t="shared" si="351"/>
        <v>1528875</v>
      </c>
      <c r="G7549" s="119">
        <v>5947.5</v>
      </c>
      <c r="H7549" s="26">
        <v>209.03135771332492</v>
      </c>
      <c r="I7549" s="115">
        <f t="shared" si="352"/>
        <v>1243214</v>
      </c>
      <c r="J7549" s="117">
        <v>2021</v>
      </c>
      <c r="K7549" s="139">
        <f t="shared" si="353"/>
        <v>2772089</v>
      </c>
    </row>
    <row r="7550" spans="2:11">
      <c r="B7550" s="137" t="s">
        <v>9417</v>
      </c>
      <c r="C7550" s="43" t="s">
        <v>262</v>
      </c>
      <c r="D7550" s="46">
        <v>660</v>
      </c>
      <c r="E7550" s="24">
        <v>7635.2181818181816</v>
      </c>
      <c r="F7550" s="19">
        <f t="shared" si="351"/>
        <v>5039244</v>
      </c>
      <c r="G7550" s="119">
        <v>6435</v>
      </c>
      <c r="H7550" s="26">
        <v>248.87894327894327</v>
      </c>
      <c r="I7550" s="115">
        <f t="shared" si="352"/>
        <v>1601536</v>
      </c>
      <c r="J7550" s="117">
        <v>2021</v>
      </c>
      <c r="K7550" s="139">
        <f t="shared" si="353"/>
        <v>6640780</v>
      </c>
    </row>
    <row r="7551" spans="2:11">
      <c r="B7551" s="137" t="s">
        <v>9418</v>
      </c>
      <c r="C7551" s="43" t="s">
        <v>722</v>
      </c>
      <c r="D7551" s="46">
        <v>120</v>
      </c>
      <c r="E7551" s="24">
        <v>2410.375</v>
      </c>
      <c r="F7551" s="19">
        <f t="shared" si="351"/>
        <v>289245</v>
      </c>
      <c r="G7551" s="119">
        <v>2340</v>
      </c>
      <c r="H7551" s="26">
        <v>362.99059829059831</v>
      </c>
      <c r="I7551" s="115">
        <f t="shared" si="352"/>
        <v>849398</v>
      </c>
      <c r="J7551" s="117">
        <v>2021</v>
      </c>
      <c r="K7551" s="139">
        <f t="shared" si="353"/>
        <v>1138643</v>
      </c>
    </row>
    <row r="7552" spans="2:11">
      <c r="B7552" s="137" t="s">
        <v>9419</v>
      </c>
      <c r="C7552" s="43" t="s">
        <v>768</v>
      </c>
      <c r="D7552" s="46">
        <v>130</v>
      </c>
      <c r="E7552" s="24">
        <v>7823.0769230769229</v>
      </c>
      <c r="F7552" s="19">
        <f t="shared" si="351"/>
        <v>1017000</v>
      </c>
      <c r="G7552" s="119">
        <v>1267.5</v>
      </c>
      <c r="H7552" s="26">
        <v>827.01301775147931</v>
      </c>
      <c r="I7552" s="115">
        <f t="shared" si="352"/>
        <v>1048239</v>
      </c>
      <c r="J7552" s="117">
        <v>2021</v>
      </c>
      <c r="K7552" s="139">
        <f t="shared" si="353"/>
        <v>2065239</v>
      </c>
    </row>
    <row r="7553" spans="2:11">
      <c r="B7553" s="137" t="s">
        <v>9420</v>
      </c>
      <c r="C7553" s="43" t="s">
        <v>428</v>
      </c>
      <c r="D7553" s="46">
        <v>380</v>
      </c>
      <c r="E7553" s="24">
        <v>29696.639473684212</v>
      </c>
      <c r="F7553" s="19">
        <f t="shared" si="351"/>
        <v>11284723</v>
      </c>
      <c r="G7553" s="119">
        <v>3705</v>
      </c>
      <c r="H7553" s="26">
        <v>804.30904183535768</v>
      </c>
      <c r="I7553" s="115">
        <f t="shared" si="352"/>
        <v>2979965</v>
      </c>
      <c r="J7553" s="117">
        <v>2021</v>
      </c>
      <c r="K7553" s="139">
        <f t="shared" si="353"/>
        <v>14264688</v>
      </c>
    </row>
    <row r="7554" spans="2:11">
      <c r="B7554" s="137" t="s">
        <v>9421</v>
      </c>
      <c r="C7554" s="43" t="s">
        <v>768</v>
      </c>
      <c r="D7554" s="46">
        <v>350</v>
      </c>
      <c r="E7554" s="24">
        <v>6415.9742857142855</v>
      </c>
      <c r="F7554" s="19">
        <f t="shared" si="351"/>
        <v>2245591</v>
      </c>
      <c r="G7554" s="119">
        <v>3412.5</v>
      </c>
      <c r="H7554" s="26">
        <v>813.04673992673997</v>
      </c>
      <c r="I7554" s="115">
        <f t="shared" si="352"/>
        <v>2774522</v>
      </c>
      <c r="J7554" s="117">
        <v>2021</v>
      </c>
      <c r="K7554" s="139">
        <f t="shared" si="353"/>
        <v>5020113</v>
      </c>
    </row>
    <row r="7555" spans="2:11">
      <c r="B7555" s="137" t="s">
        <v>9422</v>
      </c>
      <c r="C7555" s="43" t="s">
        <v>768</v>
      </c>
      <c r="D7555" s="46">
        <v>130</v>
      </c>
      <c r="E7555" s="24">
        <v>7823.0769230769229</v>
      </c>
      <c r="F7555" s="19">
        <f t="shared" si="351"/>
        <v>1017000</v>
      </c>
      <c r="G7555" s="119">
        <v>1267.5</v>
      </c>
      <c r="H7555" s="26">
        <v>827.01301775147931</v>
      </c>
      <c r="I7555" s="115">
        <f t="shared" si="352"/>
        <v>1048239</v>
      </c>
      <c r="J7555" s="117">
        <v>2021</v>
      </c>
      <c r="K7555" s="139">
        <f t="shared" si="353"/>
        <v>2065239</v>
      </c>
    </row>
    <row r="7556" spans="2:11">
      <c r="B7556" s="137" t="s">
        <v>9423</v>
      </c>
      <c r="C7556" s="43" t="s">
        <v>315</v>
      </c>
      <c r="D7556" s="46">
        <v>640</v>
      </c>
      <c r="E7556" s="24">
        <v>2523.9734374999998</v>
      </c>
      <c r="F7556" s="19">
        <f t="shared" si="351"/>
        <v>1615343</v>
      </c>
      <c r="G7556" s="119">
        <v>11584</v>
      </c>
      <c r="H7556" s="26">
        <v>283.27063190607737</v>
      </c>
      <c r="I7556" s="115">
        <f t="shared" si="352"/>
        <v>3281407.0000000005</v>
      </c>
      <c r="J7556" s="117">
        <v>2021</v>
      </c>
      <c r="K7556" s="139">
        <f t="shared" si="353"/>
        <v>4896750</v>
      </c>
    </row>
    <row r="7557" spans="2:11">
      <c r="B7557" s="137" t="s">
        <v>9424</v>
      </c>
      <c r="C7557" s="43" t="s">
        <v>315</v>
      </c>
      <c r="D7557" s="46">
        <v>90</v>
      </c>
      <c r="E7557" s="24">
        <v>5280.2777777777774</v>
      </c>
      <c r="F7557" s="19">
        <f t="shared" si="351"/>
        <v>475224.99999999994</v>
      </c>
      <c r="G7557" s="119">
        <v>3294</v>
      </c>
      <c r="H7557" s="26">
        <v>344.36551305403765</v>
      </c>
      <c r="I7557" s="115">
        <f t="shared" si="352"/>
        <v>1134340</v>
      </c>
      <c r="J7557" s="117">
        <v>2021</v>
      </c>
      <c r="K7557" s="139">
        <f t="shared" si="353"/>
        <v>1609565</v>
      </c>
    </row>
    <row r="7558" spans="2:11">
      <c r="B7558" s="137" t="s">
        <v>9425</v>
      </c>
      <c r="C7558" s="43" t="s">
        <v>406</v>
      </c>
      <c r="D7558" s="46">
        <v>620</v>
      </c>
      <c r="E7558" s="24">
        <v>7611.8129032258066</v>
      </c>
      <c r="F7558" s="19">
        <f t="shared" si="351"/>
        <v>4719324</v>
      </c>
      <c r="G7558" s="119">
        <v>6045</v>
      </c>
      <c r="H7558" s="26">
        <v>223.34540942928041</v>
      </c>
      <c r="I7558" s="115">
        <f t="shared" si="352"/>
        <v>1350123</v>
      </c>
      <c r="J7558" s="117">
        <v>2021</v>
      </c>
      <c r="K7558" s="139">
        <f t="shared" si="353"/>
        <v>6069447</v>
      </c>
    </row>
    <row r="7559" spans="2:11">
      <c r="B7559" s="137" t="s">
        <v>4291</v>
      </c>
      <c r="C7559" s="43" t="s">
        <v>3512</v>
      </c>
      <c r="D7559" s="46">
        <v>260</v>
      </c>
      <c r="E7559" s="24">
        <v>8068.2615384615383</v>
      </c>
      <c r="F7559" s="19">
        <f t="shared" si="351"/>
        <v>2097748</v>
      </c>
      <c r="G7559" s="119">
        <v>2535</v>
      </c>
      <c r="H7559" s="26">
        <v>770.54319526627216</v>
      </c>
      <c r="I7559" s="115">
        <f t="shared" si="352"/>
        <v>1953327</v>
      </c>
      <c r="J7559" s="117">
        <v>2021</v>
      </c>
      <c r="K7559" s="139">
        <f t="shared" si="353"/>
        <v>4051075</v>
      </c>
    </row>
    <row r="7560" spans="2:11">
      <c r="B7560" s="137" t="s">
        <v>9426</v>
      </c>
      <c r="C7560" s="43" t="s">
        <v>856</v>
      </c>
      <c r="D7560" s="46">
        <v>280</v>
      </c>
      <c r="E7560" s="24">
        <v>16732.182142857142</v>
      </c>
      <c r="F7560" s="19">
        <f t="shared" si="351"/>
        <v>4685011</v>
      </c>
      <c r="G7560" s="119">
        <v>2730</v>
      </c>
      <c r="H7560" s="26">
        <v>190.18608058608058</v>
      </c>
      <c r="I7560" s="115">
        <f t="shared" si="352"/>
        <v>519208</v>
      </c>
      <c r="J7560" s="117">
        <v>2021</v>
      </c>
      <c r="K7560" s="139">
        <f t="shared" si="353"/>
        <v>5204219</v>
      </c>
    </row>
    <row r="7561" spans="2:11">
      <c r="B7561" s="137" t="s">
        <v>9427</v>
      </c>
      <c r="C7561" s="43" t="s">
        <v>853</v>
      </c>
      <c r="D7561" s="46">
        <v>360</v>
      </c>
      <c r="E7561" s="24">
        <v>4185.7888888888892</v>
      </c>
      <c r="F7561" s="19">
        <f t="shared" si="351"/>
        <v>1506884.0000000002</v>
      </c>
      <c r="G7561" s="119">
        <v>3510</v>
      </c>
      <c r="H7561" s="26">
        <v>175.34159544159544</v>
      </c>
      <c r="I7561" s="115">
        <f t="shared" si="352"/>
        <v>615449</v>
      </c>
      <c r="J7561" s="117">
        <v>2021</v>
      </c>
      <c r="K7561" s="139">
        <f t="shared" si="353"/>
        <v>2122333</v>
      </c>
    </row>
    <row r="7562" spans="2:11">
      <c r="B7562" s="137" t="s">
        <v>9428</v>
      </c>
      <c r="C7562" s="43" t="s">
        <v>857</v>
      </c>
      <c r="D7562" s="46">
        <v>1140</v>
      </c>
      <c r="E7562" s="24">
        <v>933.73157894736846</v>
      </c>
      <c r="F7562" s="19">
        <f t="shared" si="351"/>
        <v>1064454</v>
      </c>
      <c r="G7562" s="119">
        <v>11115</v>
      </c>
      <c r="H7562" s="26">
        <v>116.77291947818263</v>
      </c>
      <c r="I7562" s="115">
        <f t="shared" si="352"/>
        <v>1297931</v>
      </c>
      <c r="J7562" s="117">
        <v>2021</v>
      </c>
      <c r="K7562" s="139">
        <f t="shared" si="353"/>
        <v>2362385</v>
      </c>
    </row>
    <row r="7563" spans="2:11">
      <c r="B7563" s="137" t="s">
        <v>9429</v>
      </c>
      <c r="C7563" s="43" t="s">
        <v>273</v>
      </c>
      <c r="D7563" s="46">
        <v>210</v>
      </c>
      <c r="E7563" s="24">
        <v>15581.057142857142</v>
      </c>
      <c r="F7563" s="19">
        <f t="shared" si="351"/>
        <v>3272022</v>
      </c>
      <c r="G7563" s="119">
        <v>2047.5</v>
      </c>
      <c r="H7563" s="26">
        <v>0</v>
      </c>
      <c r="I7563" s="115">
        <f t="shared" si="352"/>
        <v>0</v>
      </c>
      <c r="J7563" s="117">
        <v>2021</v>
      </c>
      <c r="K7563" s="139">
        <f t="shared" si="353"/>
        <v>3272022</v>
      </c>
    </row>
    <row r="7564" spans="2:11">
      <c r="B7564" s="137" t="s">
        <v>9430</v>
      </c>
      <c r="C7564" s="43" t="s">
        <v>272</v>
      </c>
      <c r="D7564" s="46">
        <v>160</v>
      </c>
      <c r="E7564" s="24">
        <v>8063.5562499999996</v>
      </c>
      <c r="F7564" s="19">
        <f t="shared" ref="F7564:F7627" si="354">IFERROR(D7564*E7564,0)</f>
        <v>1290169</v>
      </c>
      <c r="G7564" s="119">
        <v>1560</v>
      </c>
      <c r="H7564" s="26">
        <v>235.04679487179487</v>
      </c>
      <c r="I7564" s="115">
        <f t="shared" ref="I7564:I7627" si="355">IFERROR(G7564*H7564,"")</f>
        <v>366673</v>
      </c>
      <c r="J7564" s="117">
        <v>2021</v>
      </c>
      <c r="K7564" s="139">
        <f t="shared" ref="K7564:K7627" si="356">IFERROR(ROUND((F7564+I7564),0),0)</f>
        <v>1656842</v>
      </c>
    </row>
    <row r="7565" spans="2:11">
      <c r="B7565" s="137" t="s">
        <v>9431</v>
      </c>
      <c r="C7565" s="43" t="s">
        <v>272</v>
      </c>
      <c r="D7565" s="46">
        <v>50</v>
      </c>
      <c r="E7565" s="24">
        <v>4286.16</v>
      </c>
      <c r="F7565" s="19">
        <f t="shared" si="354"/>
        <v>214308</v>
      </c>
      <c r="G7565" s="119">
        <v>487.5</v>
      </c>
      <c r="H7565" s="26">
        <v>973.4646153846154</v>
      </c>
      <c r="I7565" s="115">
        <f t="shared" si="355"/>
        <v>474564</v>
      </c>
      <c r="J7565" s="117">
        <v>2021</v>
      </c>
      <c r="K7565" s="139">
        <f t="shared" si="356"/>
        <v>688872</v>
      </c>
    </row>
    <row r="7566" spans="2:11">
      <c r="B7566" s="137" t="s">
        <v>9432</v>
      </c>
      <c r="C7566" s="43" t="s">
        <v>273</v>
      </c>
      <c r="D7566" s="46">
        <v>320</v>
      </c>
      <c r="E7566" s="24">
        <v>6876.4156249999996</v>
      </c>
      <c r="F7566" s="19">
        <f t="shared" si="354"/>
        <v>2200453</v>
      </c>
      <c r="G7566" s="119">
        <v>3120</v>
      </c>
      <c r="H7566" s="26">
        <v>214.55833333333334</v>
      </c>
      <c r="I7566" s="115">
        <f t="shared" si="355"/>
        <v>669422</v>
      </c>
      <c r="J7566" s="117">
        <v>2021</v>
      </c>
      <c r="K7566" s="139">
        <f t="shared" si="356"/>
        <v>2869875</v>
      </c>
    </row>
    <row r="7567" spans="2:11">
      <c r="B7567" s="137" t="s">
        <v>9433</v>
      </c>
      <c r="C7567" s="43" t="s">
        <v>2658</v>
      </c>
      <c r="D7567" s="46">
        <v>370</v>
      </c>
      <c r="E7567" s="24">
        <v>3550.1945945945945</v>
      </c>
      <c r="F7567" s="19">
        <f t="shared" si="354"/>
        <v>1313572</v>
      </c>
      <c r="G7567" s="119">
        <v>3607.5</v>
      </c>
      <c r="H7567" s="26">
        <v>162.0975744975745</v>
      </c>
      <c r="I7567" s="115">
        <f t="shared" si="355"/>
        <v>584767</v>
      </c>
      <c r="J7567" s="117">
        <v>2021</v>
      </c>
      <c r="K7567" s="139">
        <f t="shared" si="356"/>
        <v>1898339</v>
      </c>
    </row>
    <row r="7568" spans="2:11">
      <c r="B7568" s="137" t="s">
        <v>9434</v>
      </c>
      <c r="C7568" s="43" t="s">
        <v>2658</v>
      </c>
      <c r="D7568" s="46">
        <v>450</v>
      </c>
      <c r="E7568" s="24">
        <v>2971.96</v>
      </c>
      <c r="F7568" s="19">
        <f t="shared" si="354"/>
        <v>1337382</v>
      </c>
      <c r="G7568" s="119">
        <v>4387.5</v>
      </c>
      <c r="H7568" s="26">
        <v>182.18438746438747</v>
      </c>
      <c r="I7568" s="115">
        <f t="shared" si="355"/>
        <v>799334</v>
      </c>
      <c r="J7568" s="117">
        <v>2021</v>
      </c>
      <c r="K7568" s="139">
        <f t="shared" si="356"/>
        <v>2136716</v>
      </c>
    </row>
    <row r="7569" spans="2:11">
      <c r="B7569" s="137" t="s">
        <v>9435</v>
      </c>
      <c r="C7569" s="43" t="s">
        <v>1052</v>
      </c>
      <c r="D7569" s="46">
        <v>650</v>
      </c>
      <c r="E7569" s="24">
        <v>3278.2569230769232</v>
      </c>
      <c r="F7569" s="19">
        <f t="shared" si="354"/>
        <v>2130867</v>
      </c>
      <c r="G7569" s="119">
        <v>6337.5</v>
      </c>
      <c r="H7569" s="26">
        <v>225.57996055226823</v>
      </c>
      <c r="I7569" s="115">
        <f t="shared" si="355"/>
        <v>1429613</v>
      </c>
      <c r="J7569" s="117">
        <v>2021</v>
      </c>
      <c r="K7569" s="139">
        <f t="shared" si="356"/>
        <v>3560480</v>
      </c>
    </row>
    <row r="7570" spans="2:11">
      <c r="B7570" s="137" t="s">
        <v>9436</v>
      </c>
      <c r="C7570" s="43" t="s">
        <v>2151</v>
      </c>
      <c r="D7570" s="46">
        <v>460</v>
      </c>
      <c r="E7570" s="24">
        <v>1005.6304347826087</v>
      </c>
      <c r="F7570" s="19">
        <f t="shared" si="354"/>
        <v>462590</v>
      </c>
      <c r="G7570" s="119">
        <v>4485</v>
      </c>
      <c r="H7570" s="26">
        <v>131.46020066889633</v>
      </c>
      <c r="I7570" s="115">
        <f t="shared" si="355"/>
        <v>589599.00000000012</v>
      </c>
      <c r="J7570" s="117">
        <v>2021</v>
      </c>
      <c r="K7570" s="139">
        <f t="shared" si="356"/>
        <v>1052189</v>
      </c>
    </row>
    <row r="7571" spans="2:11">
      <c r="B7571" s="137" t="s">
        <v>9437</v>
      </c>
      <c r="C7571" s="43" t="s">
        <v>1115</v>
      </c>
      <c r="D7571" s="46">
        <v>370</v>
      </c>
      <c r="E7571" s="24">
        <v>23465.783783783783</v>
      </c>
      <c r="F7571" s="19">
        <f t="shared" si="354"/>
        <v>8682340</v>
      </c>
      <c r="G7571" s="119">
        <v>3607.5</v>
      </c>
      <c r="H7571" s="26">
        <v>932.00249480249477</v>
      </c>
      <c r="I7571" s="115">
        <f t="shared" si="355"/>
        <v>3362199</v>
      </c>
      <c r="J7571" s="117">
        <v>2021</v>
      </c>
      <c r="K7571" s="139">
        <f t="shared" si="356"/>
        <v>12044539</v>
      </c>
    </row>
    <row r="7572" spans="2:11">
      <c r="B7572" s="137" t="s">
        <v>9438</v>
      </c>
      <c r="C7572" s="43" t="s">
        <v>1115</v>
      </c>
      <c r="D7572" s="46">
        <v>50</v>
      </c>
      <c r="E7572" s="24">
        <v>6055.04</v>
      </c>
      <c r="F7572" s="19">
        <f t="shared" si="354"/>
        <v>302752</v>
      </c>
      <c r="G7572" s="119">
        <v>487.5</v>
      </c>
      <c r="H7572" s="26">
        <v>2799.729230769231</v>
      </c>
      <c r="I7572" s="115">
        <f t="shared" si="355"/>
        <v>1364868</v>
      </c>
      <c r="J7572" s="117">
        <v>2021</v>
      </c>
      <c r="K7572" s="139">
        <f t="shared" si="356"/>
        <v>1667620</v>
      </c>
    </row>
    <row r="7573" spans="2:11">
      <c r="B7573" s="137" t="s">
        <v>9439</v>
      </c>
      <c r="C7573" s="43" t="s">
        <v>458</v>
      </c>
      <c r="D7573" s="46">
        <v>770</v>
      </c>
      <c r="E7573" s="24">
        <v>1084.8896103896104</v>
      </c>
      <c r="F7573" s="19">
        <f t="shared" si="354"/>
        <v>835365</v>
      </c>
      <c r="G7573" s="119">
        <v>6968.5</v>
      </c>
      <c r="H7573" s="26">
        <v>369.04240510870346</v>
      </c>
      <c r="I7573" s="115">
        <f t="shared" si="355"/>
        <v>2571672</v>
      </c>
      <c r="J7573" s="117">
        <v>2021</v>
      </c>
      <c r="K7573" s="139">
        <f t="shared" si="356"/>
        <v>3407037</v>
      </c>
    </row>
    <row r="7574" spans="2:11">
      <c r="B7574" s="137" t="s">
        <v>4292</v>
      </c>
      <c r="C7574" s="43" t="s">
        <v>3512</v>
      </c>
      <c r="D7574" s="46">
        <v>2500</v>
      </c>
      <c r="E7574" s="24">
        <v>6522.1772000000001</v>
      </c>
      <c r="F7574" s="19">
        <f t="shared" si="354"/>
        <v>16305443</v>
      </c>
      <c r="G7574" s="119">
        <v>22625</v>
      </c>
      <c r="H7574" s="26">
        <v>831.59226519337017</v>
      </c>
      <c r="I7574" s="115">
        <f t="shared" si="355"/>
        <v>18814775</v>
      </c>
      <c r="J7574" s="117">
        <v>2021</v>
      </c>
      <c r="K7574" s="139">
        <f t="shared" si="356"/>
        <v>35120218</v>
      </c>
    </row>
    <row r="7575" spans="2:11">
      <c r="B7575" s="137" t="s">
        <v>9440</v>
      </c>
      <c r="C7575" s="43" t="s">
        <v>453</v>
      </c>
      <c r="D7575" s="46">
        <v>730</v>
      </c>
      <c r="E7575" s="24">
        <v>1601.4684931506849</v>
      </c>
      <c r="F7575" s="19">
        <f t="shared" si="354"/>
        <v>1169072</v>
      </c>
      <c r="G7575" s="119">
        <v>13213</v>
      </c>
      <c r="H7575" s="26">
        <v>193.05343222583818</v>
      </c>
      <c r="I7575" s="115">
        <f t="shared" si="355"/>
        <v>2550815</v>
      </c>
      <c r="J7575" s="117">
        <v>2021</v>
      </c>
      <c r="K7575" s="139">
        <f t="shared" si="356"/>
        <v>3719887</v>
      </c>
    </row>
    <row r="7576" spans="2:11">
      <c r="B7576" s="137" t="s">
        <v>9441</v>
      </c>
      <c r="C7576" s="43" t="s">
        <v>458</v>
      </c>
      <c r="D7576" s="46">
        <v>450</v>
      </c>
      <c r="E7576" s="24">
        <v>1603.8555555555556</v>
      </c>
      <c r="F7576" s="19">
        <f t="shared" si="354"/>
        <v>721735</v>
      </c>
      <c r="G7576" s="119">
        <v>8145</v>
      </c>
      <c r="H7576" s="26">
        <v>235.33308778391651</v>
      </c>
      <c r="I7576" s="115">
        <f t="shared" si="355"/>
        <v>1916788</v>
      </c>
      <c r="J7576" s="117">
        <v>2021</v>
      </c>
      <c r="K7576" s="139">
        <f t="shared" si="356"/>
        <v>2638523</v>
      </c>
    </row>
    <row r="7577" spans="2:11">
      <c r="B7577" s="137" t="s">
        <v>9442</v>
      </c>
      <c r="C7577" s="43" t="s">
        <v>458</v>
      </c>
      <c r="D7577" s="46">
        <v>1110</v>
      </c>
      <c r="E7577" s="24">
        <v>1930.2468468468469</v>
      </c>
      <c r="F7577" s="19">
        <f t="shared" si="354"/>
        <v>2142574</v>
      </c>
      <c r="G7577" s="119">
        <v>10045.5</v>
      </c>
      <c r="H7577" s="26">
        <v>277.13155144094372</v>
      </c>
      <c r="I7577" s="115">
        <f t="shared" si="355"/>
        <v>2783925</v>
      </c>
      <c r="J7577" s="117">
        <v>2021</v>
      </c>
      <c r="K7577" s="139">
        <f t="shared" si="356"/>
        <v>4926499</v>
      </c>
    </row>
    <row r="7578" spans="2:11">
      <c r="B7578" s="137" t="s">
        <v>9443</v>
      </c>
      <c r="C7578" s="43" t="s">
        <v>3512</v>
      </c>
      <c r="D7578" s="46">
        <v>900</v>
      </c>
      <c r="E7578" s="24">
        <v>14715.158888888889</v>
      </c>
      <c r="F7578" s="19">
        <f t="shared" si="354"/>
        <v>13243643</v>
      </c>
      <c r="G7578" s="119">
        <v>8145</v>
      </c>
      <c r="H7578" s="26">
        <v>0</v>
      </c>
      <c r="I7578" s="115">
        <f t="shared" si="355"/>
        <v>0</v>
      </c>
      <c r="J7578" s="117">
        <v>2021</v>
      </c>
      <c r="K7578" s="139">
        <f t="shared" si="356"/>
        <v>13243643</v>
      </c>
    </row>
    <row r="7579" spans="2:11">
      <c r="B7579" s="137" t="s">
        <v>9444</v>
      </c>
      <c r="C7579" s="43" t="s">
        <v>458</v>
      </c>
      <c r="D7579" s="46">
        <v>1110</v>
      </c>
      <c r="E7579" s="24">
        <v>1930.2468468468469</v>
      </c>
      <c r="F7579" s="19">
        <f t="shared" si="354"/>
        <v>2142574</v>
      </c>
      <c r="G7579" s="119">
        <v>10045.5</v>
      </c>
      <c r="H7579" s="26">
        <v>277.13155144094372</v>
      </c>
      <c r="I7579" s="115">
        <f t="shared" si="355"/>
        <v>2783925</v>
      </c>
      <c r="J7579" s="117">
        <v>2021</v>
      </c>
      <c r="K7579" s="139">
        <f t="shared" si="356"/>
        <v>4926499</v>
      </c>
    </row>
    <row r="7580" spans="2:11">
      <c r="B7580" s="137" t="s">
        <v>9445</v>
      </c>
      <c r="C7580" s="43" t="s">
        <v>1729</v>
      </c>
      <c r="D7580" s="46">
        <v>990</v>
      </c>
      <c r="E7580" s="24">
        <v>352.14747474747475</v>
      </c>
      <c r="F7580" s="19">
        <f t="shared" si="354"/>
        <v>348626</v>
      </c>
      <c r="G7580" s="119">
        <v>9652.5</v>
      </c>
      <c r="H7580" s="26">
        <v>234.89914529914529</v>
      </c>
      <c r="I7580" s="115">
        <f t="shared" si="355"/>
        <v>2267364</v>
      </c>
      <c r="J7580" s="117">
        <v>2021</v>
      </c>
      <c r="K7580" s="139">
        <f t="shared" si="356"/>
        <v>2615990</v>
      </c>
    </row>
    <row r="7581" spans="2:11">
      <c r="B7581" s="137" t="s">
        <v>4293</v>
      </c>
      <c r="C7581" s="43" t="s">
        <v>3512</v>
      </c>
      <c r="D7581" s="46">
        <v>970</v>
      </c>
      <c r="E7581" s="24">
        <v>8871.8113402061863</v>
      </c>
      <c r="F7581" s="19">
        <f t="shared" si="354"/>
        <v>8605657</v>
      </c>
      <c r="G7581" s="119">
        <v>9458</v>
      </c>
      <c r="H7581" s="26">
        <v>770.50222034256717</v>
      </c>
      <c r="I7581" s="115">
        <f t="shared" si="355"/>
        <v>7287410</v>
      </c>
      <c r="J7581" s="117">
        <v>2021</v>
      </c>
      <c r="K7581" s="139">
        <f t="shared" si="356"/>
        <v>15893067</v>
      </c>
    </row>
    <row r="7582" spans="2:11">
      <c r="B7582" s="137" t="s">
        <v>4294</v>
      </c>
      <c r="C7582" s="43" t="s">
        <v>3512</v>
      </c>
      <c r="D7582" s="46">
        <v>400</v>
      </c>
      <c r="E7582" s="24">
        <v>9277.7275000000009</v>
      </c>
      <c r="F7582" s="19">
        <f t="shared" si="354"/>
        <v>3711091.0000000005</v>
      </c>
      <c r="G7582" s="119">
        <v>3900</v>
      </c>
      <c r="H7582" s="26">
        <v>602.27692307692303</v>
      </c>
      <c r="I7582" s="115">
        <f t="shared" si="355"/>
        <v>2348880</v>
      </c>
      <c r="J7582" s="117">
        <v>2021</v>
      </c>
      <c r="K7582" s="139">
        <f t="shared" si="356"/>
        <v>6059971</v>
      </c>
    </row>
    <row r="7583" spans="2:11">
      <c r="B7583" s="137" t="s">
        <v>9446</v>
      </c>
      <c r="C7583" s="43" t="s">
        <v>2267</v>
      </c>
      <c r="D7583" s="46">
        <v>510</v>
      </c>
      <c r="E7583" s="24">
        <v>1771.2176470588236</v>
      </c>
      <c r="F7583" s="19">
        <f t="shared" si="354"/>
        <v>903321</v>
      </c>
      <c r="G7583" s="119">
        <v>4972.5</v>
      </c>
      <c r="H7583" s="26">
        <v>193.42423328305682</v>
      </c>
      <c r="I7583" s="115">
        <f t="shared" si="355"/>
        <v>961802</v>
      </c>
      <c r="J7583" s="117">
        <v>2021</v>
      </c>
      <c r="K7583" s="139">
        <f t="shared" si="356"/>
        <v>1865123</v>
      </c>
    </row>
    <row r="7584" spans="2:11">
      <c r="B7584" s="137" t="s">
        <v>9447</v>
      </c>
      <c r="C7584" s="43" t="s">
        <v>449</v>
      </c>
      <c r="D7584" s="46">
        <v>410</v>
      </c>
      <c r="E7584" s="24">
        <v>1820.8487804878048</v>
      </c>
      <c r="F7584" s="19">
        <f t="shared" si="354"/>
        <v>746548</v>
      </c>
      <c r="G7584" s="119">
        <v>3710.5</v>
      </c>
      <c r="H7584" s="26">
        <v>312.06225576067914</v>
      </c>
      <c r="I7584" s="115">
        <f t="shared" si="355"/>
        <v>1157907</v>
      </c>
      <c r="J7584" s="117">
        <v>2021</v>
      </c>
      <c r="K7584" s="139">
        <f t="shared" si="356"/>
        <v>1904455</v>
      </c>
    </row>
    <row r="7585" spans="2:11">
      <c r="B7585" s="137" t="s">
        <v>9448</v>
      </c>
      <c r="C7585" s="43" t="s">
        <v>2405</v>
      </c>
      <c r="D7585" s="46">
        <v>130</v>
      </c>
      <c r="E7585" s="24">
        <v>6369.2153846153842</v>
      </c>
      <c r="F7585" s="19">
        <f t="shared" si="354"/>
        <v>827998</v>
      </c>
      <c r="G7585" s="119">
        <v>1176.5</v>
      </c>
      <c r="H7585" s="26">
        <v>463.08797280068001</v>
      </c>
      <c r="I7585" s="115">
        <f t="shared" si="355"/>
        <v>544823</v>
      </c>
      <c r="J7585" s="117">
        <v>2021</v>
      </c>
      <c r="K7585" s="139">
        <f t="shared" si="356"/>
        <v>1372821</v>
      </c>
    </row>
    <row r="7586" spans="2:11">
      <c r="B7586" s="137" t="s">
        <v>9449</v>
      </c>
      <c r="C7586" s="43" t="s">
        <v>2405</v>
      </c>
      <c r="D7586" s="46">
        <v>310</v>
      </c>
      <c r="E7586" s="24">
        <v>1008.2612903225806</v>
      </c>
      <c r="F7586" s="19">
        <f t="shared" si="354"/>
        <v>312561</v>
      </c>
      <c r="G7586" s="119">
        <v>2805.5</v>
      </c>
      <c r="H7586" s="26">
        <v>268.29263945820708</v>
      </c>
      <c r="I7586" s="115">
        <f t="shared" si="355"/>
        <v>752695</v>
      </c>
      <c r="J7586" s="117">
        <v>2021</v>
      </c>
      <c r="K7586" s="139">
        <f t="shared" si="356"/>
        <v>1065256</v>
      </c>
    </row>
    <row r="7587" spans="2:11">
      <c r="B7587" s="137" t="s">
        <v>4295</v>
      </c>
      <c r="C7587" s="43" t="s">
        <v>3512</v>
      </c>
      <c r="D7587" s="46">
        <v>1040</v>
      </c>
      <c r="E7587" s="24">
        <v>6388.0538461538463</v>
      </c>
      <c r="F7587" s="19">
        <f t="shared" si="354"/>
        <v>6643576</v>
      </c>
      <c r="G7587" s="119">
        <v>10140</v>
      </c>
      <c r="H7587" s="26">
        <v>602.27682445759365</v>
      </c>
      <c r="I7587" s="115">
        <f t="shared" si="355"/>
        <v>6107087</v>
      </c>
      <c r="J7587" s="117">
        <v>2021</v>
      </c>
      <c r="K7587" s="139">
        <f t="shared" si="356"/>
        <v>12750663</v>
      </c>
    </row>
    <row r="7588" spans="2:11">
      <c r="B7588" s="137" t="s">
        <v>9450</v>
      </c>
      <c r="C7588" s="43" t="s">
        <v>365</v>
      </c>
      <c r="D7588" s="46">
        <v>370</v>
      </c>
      <c r="E7588" s="24">
        <v>6330.7567567567567</v>
      </c>
      <c r="F7588" s="19">
        <f t="shared" si="354"/>
        <v>2342380</v>
      </c>
      <c r="G7588" s="119">
        <v>13264.5</v>
      </c>
      <c r="H7588" s="26">
        <v>86.90617814467187</v>
      </c>
      <c r="I7588" s="115">
        <f t="shared" si="355"/>
        <v>1152767</v>
      </c>
      <c r="J7588" s="117">
        <v>2021</v>
      </c>
      <c r="K7588" s="139">
        <f t="shared" si="356"/>
        <v>3495147</v>
      </c>
    </row>
    <row r="7589" spans="2:11">
      <c r="B7589" s="137" t="s">
        <v>9451</v>
      </c>
      <c r="C7589" s="43" t="s">
        <v>459</v>
      </c>
      <c r="D7589" s="46">
        <v>170</v>
      </c>
      <c r="E7589" s="24">
        <v>9130.9647058823521</v>
      </c>
      <c r="F7589" s="19">
        <f t="shared" si="354"/>
        <v>1552263.9999999998</v>
      </c>
      <c r="G7589" s="119">
        <v>4063</v>
      </c>
      <c r="H7589" s="26">
        <v>131.8611863155304</v>
      </c>
      <c r="I7589" s="115">
        <f t="shared" si="355"/>
        <v>535752</v>
      </c>
      <c r="J7589" s="117">
        <v>2021</v>
      </c>
      <c r="K7589" s="139">
        <f t="shared" si="356"/>
        <v>2088016</v>
      </c>
    </row>
    <row r="7590" spans="2:11">
      <c r="B7590" s="137" t="s">
        <v>9452</v>
      </c>
      <c r="C7590" s="43" t="s">
        <v>518</v>
      </c>
      <c r="D7590" s="46">
        <v>80</v>
      </c>
      <c r="E7590" s="24">
        <v>3254.9124999999999</v>
      </c>
      <c r="F7590" s="19">
        <f t="shared" si="354"/>
        <v>260393</v>
      </c>
      <c r="G7590" s="119">
        <v>780</v>
      </c>
      <c r="H7590" s="26">
        <v>464.17692307692306</v>
      </c>
      <c r="I7590" s="115">
        <f t="shared" si="355"/>
        <v>362058</v>
      </c>
      <c r="J7590" s="117">
        <v>2021</v>
      </c>
      <c r="K7590" s="139">
        <f t="shared" si="356"/>
        <v>622451</v>
      </c>
    </row>
    <row r="7591" spans="2:11">
      <c r="B7591" s="137" t="s">
        <v>9453</v>
      </c>
      <c r="C7591" s="43" t="s">
        <v>394</v>
      </c>
      <c r="D7591" s="46">
        <v>120</v>
      </c>
      <c r="E7591" s="24">
        <v>6123.15</v>
      </c>
      <c r="F7591" s="19">
        <f t="shared" si="354"/>
        <v>734778</v>
      </c>
      <c r="G7591" s="119">
        <v>1170</v>
      </c>
      <c r="H7591" s="26">
        <v>278.91367521367522</v>
      </c>
      <c r="I7591" s="115">
        <f t="shared" si="355"/>
        <v>326329</v>
      </c>
      <c r="J7591" s="117">
        <v>2021</v>
      </c>
      <c r="K7591" s="139">
        <f t="shared" si="356"/>
        <v>1061107</v>
      </c>
    </row>
    <row r="7592" spans="2:11">
      <c r="B7592" s="137" t="s">
        <v>10172</v>
      </c>
      <c r="C7592" s="43" t="s">
        <v>394</v>
      </c>
      <c r="D7592" s="46">
        <v>30</v>
      </c>
      <c r="E7592" s="24">
        <v>7269.2666666666664</v>
      </c>
      <c r="F7592" s="19">
        <f t="shared" si="354"/>
        <v>218078</v>
      </c>
      <c r="G7592" s="119">
        <v>292.5</v>
      </c>
      <c r="H7592" s="26">
        <v>1115.6581196581196</v>
      </c>
      <c r="I7592" s="115">
        <f t="shared" si="355"/>
        <v>326330</v>
      </c>
      <c r="J7592" s="117">
        <v>2021</v>
      </c>
      <c r="K7592" s="139">
        <f t="shared" si="356"/>
        <v>544408</v>
      </c>
    </row>
    <row r="7593" spans="2:11">
      <c r="B7593" s="137" t="s">
        <v>9454</v>
      </c>
      <c r="C7593" s="43" t="s">
        <v>1696</v>
      </c>
      <c r="D7593" s="46">
        <v>1410</v>
      </c>
      <c r="E7593" s="24">
        <v>2717.8652482269504</v>
      </c>
      <c r="F7593" s="19">
        <f t="shared" si="354"/>
        <v>3832190</v>
      </c>
      <c r="G7593" s="119">
        <v>15228</v>
      </c>
      <c r="H7593" s="26">
        <v>579.17809298660359</v>
      </c>
      <c r="I7593" s="115">
        <f t="shared" si="355"/>
        <v>8819724</v>
      </c>
      <c r="J7593" s="117">
        <v>2021</v>
      </c>
      <c r="K7593" s="139">
        <f t="shared" si="356"/>
        <v>12651914</v>
      </c>
    </row>
    <row r="7594" spans="2:11">
      <c r="B7594" s="137" t="s">
        <v>9455</v>
      </c>
      <c r="C7594" s="43" t="s">
        <v>1911</v>
      </c>
      <c r="D7594" s="46">
        <v>540</v>
      </c>
      <c r="E7594" s="24">
        <v>22248.894444444446</v>
      </c>
      <c r="F7594" s="19">
        <f t="shared" si="354"/>
        <v>12014403</v>
      </c>
      <c r="G7594" s="119">
        <v>5832</v>
      </c>
      <c r="H7594" s="26">
        <v>801.43484224965709</v>
      </c>
      <c r="I7594" s="115">
        <f t="shared" si="355"/>
        <v>4673968</v>
      </c>
      <c r="J7594" s="117">
        <v>2021</v>
      </c>
      <c r="K7594" s="139">
        <f t="shared" si="356"/>
        <v>16688371</v>
      </c>
    </row>
    <row r="7595" spans="2:11">
      <c r="B7595" s="137" t="s">
        <v>9456</v>
      </c>
      <c r="C7595" s="43" t="s">
        <v>2469</v>
      </c>
      <c r="D7595" s="46">
        <v>4800</v>
      </c>
      <c r="E7595" s="24">
        <v>233.39604166666666</v>
      </c>
      <c r="F7595" s="19">
        <f t="shared" si="354"/>
        <v>1120301</v>
      </c>
      <c r="G7595" s="119">
        <v>46800</v>
      </c>
      <c r="H7595" s="26">
        <v>81.618141025641023</v>
      </c>
      <c r="I7595" s="115">
        <f t="shared" si="355"/>
        <v>3819729</v>
      </c>
      <c r="J7595" s="117">
        <v>2021</v>
      </c>
      <c r="K7595" s="139">
        <f t="shared" si="356"/>
        <v>4940030</v>
      </c>
    </row>
    <row r="7596" spans="2:11">
      <c r="B7596" s="137" t="s">
        <v>10161</v>
      </c>
      <c r="C7596" s="43" t="s">
        <v>3512</v>
      </c>
      <c r="D7596" s="46">
        <v>170</v>
      </c>
      <c r="E7596" s="24">
        <v>14848.241176470588</v>
      </c>
      <c r="F7596" s="19">
        <f t="shared" si="354"/>
        <v>2524201</v>
      </c>
      <c r="G7596" s="119">
        <v>3315</v>
      </c>
      <c r="H7596" s="26">
        <v>0</v>
      </c>
      <c r="I7596" s="115">
        <f t="shared" si="355"/>
        <v>0</v>
      </c>
      <c r="J7596" s="117">
        <v>2021</v>
      </c>
      <c r="K7596" s="139">
        <f t="shared" si="356"/>
        <v>2524201</v>
      </c>
    </row>
    <row r="7597" spans="2:11">
      <c r="B7597" s="137" t="s">
        <v>4296</v>
      </c>
      <c r="C7597" s="43" t="s">
        <v>3512</v>
      </c>
      <c r="D7597" s="46">
        <v>320</v>
      </c>
      <c r="E7597" s="24">
        <v>10340.334375</v>
      </c>
      <c r="F7597" s="19">
        <f t="shared" si="354"/>
        <v>3308907</v>
      </c>
      <c r="G7597" s="119">
        <v>3120</v>
      </c>
      <c r="H7597" s="26">
        <v>770.54294871794866</v>
      </c>
      <c r="I7597" s="115">
        <f t="shared" si="355"/>
        <v>2404094</v>
      </c>
      <c r="J7597" s="117">
        <v>2021</v>
      </c>
      <c r="K7597" s="139">
        <f t="shared" si="356"/>
        <v>5713001</v>
      </c>
    </row>
    <row r="7598" spans="2:11">
      <c r="B7598" s="137" t="s">
        <v>9457</v>
      </c>
      <c r="C7598" s="43" t="s">
        <v>1204</v>
      </c>
      <c r="D7598" s="46">
        <v>420</v>
      </c>
      <c r="E7598" s="24">
        <v>5807.8690476190477</v>
      </c>
      <c r="F7598" s="19">
        <f t="shared" si="354"/>
        <v>2439305</v>
      </c>
      <c r="G7598" s="119">
        <v>4095</v>
      </c>
      <c r="H7598" s="26">
        <v>300.63638583638584</v>
      </c>
      <c r="I7598" s="115">
        <f t="shared" si="355"/>
        <v>1231106</v>
      </c>
      <c r="J7598" s="117">
        <v>2021</v>
      </c>
      <c r="K7598" s="139">
        <f t="shared" si="356"/>
        <v>3670411</v>
      </c>
    </row>
    <row r="7599" spans="2:11">
      <c r="B7599" s="137" t="s">
        <v>9458</v>
      </c>
      <c r="C7599" s="43" t="s">
        <v>2783</v>
      </c>
      <c r="D7599" s="46">
        <v>440</v>
      </c>
      <c r="E7599" s="24">
        <v>5394.0318181818184</v>
      </c>
      <c r="F7599" s="19">
        <f t="shared" si="354"/>
        <v>2373374</v>
      </c>
      <c r="G7599" s="119">
        <v>4290</v>
      </c>
      <c r="H7599" s="26">
        <v>230.46410256410257</v>
      </c>
      <c r="I7599" s="115">
        <f t="shared" si="355"/>
        <v>988691</v>
      </c>
      <c r="J7599" s="117">
        <v>2021</v>
      </c>
      <c r="K7599" s="139">
        <f t="shared" si="356"/>
        <v>3362065</v>
      </c>
    </row>
    <row r="7600" spans="2:11">
      <c r="B7600" s="137" t="s">
        <v>9459</v>
      </c>
      <c r="C7600" s="43" t="s">
        <v>3512</v>
      </c>
      <c r="D7600" s="46">
        <v>150</v>
      </c>
      <c r="E7600" s="24">
        <v>18752.526666666668</v>
      </c>
      <c r="F7600" s="19">
        <f t="shared" si="354"/>
        <v>2812879.0000000005</v>
      </c>
      <c r="G7600" s="119">
        <v>1462.5</v>
      </c>
      <c r="H7600" s="26">
        <v>0</v>
      </c>
      <c r="I7600" s="115">
        <f t="shared" si="355"/>
        <v>0</v>
      </c>
      <c r="J7600" s="117">
        <v>2021</v>
      </c>
      <c r="K7600" s="139">
        <f t="shared" si="356"/>
        <v>2812879</v>
      </c>
    </row>
    <row r="7601" spans="2:11">
      <c r="B7601" s="137" t="s">
        <v>9460</v>
      </c>
      <c r="C7601" s="43" t="s">
        <v>3512</v>
      </c>
      <c r="D7601" s="46">
        <v>280</v>
      </c>
      <c r="E7601" s="24">
        <v>15677.732142857143</v>
      </c>
      <c r="F7601" s="19">
        <f t="shared" si="354"/>
        <v>4389765</v>
      </c>
      <c r="G7601" s="119">
        <v>2730</v>
      </c>
      <c r="H7601" s="26">
        <v>0</v>
      </c>
      <c r="I7601" s="115">
        <f t="shared" si="355"/>
        <v>0</v>
      </c>
      <c r="J7601" s="117">
        <v>2021</v>
      </c>
      <c r="K7601" s="139">
        <f t="shared" si="356"/>
        <v>4389765</v>
      </c>
    </row>
    <row r="7602" spans="2:11">
      <c r="B7602" s="137" t="s">
        <v>9461</v>
      </c>
      <c r="C7602" s="43" t="s">
        <v>2229</v>
      </c>
      <c r="D7602" s="46">
        <v>310</v>
      </c>
      <c r="E7602" s="24">
        <v>11493.603225806452</v>
      </c>
      <c r="F7602" s="19">
        <f t="shared" si="354"/>
        <v>3563017</v>
      </c>
      <c r="G7602" s="119">
        <v>6696</v>
      </c>
      <c r="H7602" s="26">
        <v>277.40292712066906</v>
      </c>
      <c r="I7602" s="115">
        <f t="shared" si="355"/>
        <v>1857490</v>
      </c>
      <c r="J7602" s="117">
        <v>2021</v>
      </c>
      <c r="K7602" s="139">
        <f t="shared" si="356"/>
        <v>5420507</v>
      </c>
    </row>
    <row r="7603" spans="2:11">
      <c r="B7603" s="137" t="s">
        <v>9462</v>
      </c>
      <c r="C7603" s="43" t="s">
        <v>2229</v>
      </c>
      <c r="D7603" s="46">
        <v>340</v>
      </c>
      <c r="E7603" s="24">
        <v>7968.8235294117649</v>
      </c>
      <c r="F7603" s="19">
        <f t="shared" si="354"/>
        <v>2709400</v>
      </c>
      <c r="G7603" s="119">
        <v>7344</v>
      </c>
      <c r="H7603" s="26">
        <v>171.98611111111111</v>
      </c>
      <c r="I7603" s="115">
        <f t="shared" si="355"/>
        <v>1263066</v>
      </c>
      <c r="J7603" s="117">
        <v>2021</v>
      </c>
      <c r="K7603" s="139">
        <f t="shared" si="356"/>
        <v>3972466</v>
      </c>
    </row>
    <row r="7604" spans="2:11">
      <c r="B7604" s="137" t="s">
        <v>9463</v>
      </c>
      <c r="C7604" s="43" t="s">
        <v>1120</v>
      </c>
      <c r="D7604" s="46">
        <v>210</v>
      </c>
      <c r="E7604" s="24">
        <v>3328.6761904761906</v>
      </c>
      <c r="F7604" s="19">
        <f t="shared" si="354"/>
        <v>699022</v>
      </c>
      <c r="G7604" s="119">
        <v>2047.5</v>
      </c>
      <c r="H7604" s="26">
        <v>166.12698412698413</v>
      </c>
      <c r="I7604" s="115">
        <f t="shared" si="355"/>
        <v>340145</v>
      </c>
      <c r="J7604" s="117">
        <v>2021</v>
      </c>
      <c r="K7604" s="139">
        <f t="shared" si="356"/>
        <v>1039167</v>
      </c>
    </row>
    <row r="7605" spans="2:11">
      <c r="B7605" s="137" t="s">
        <v>4297</v>
      </c>
      <c r="C7605" s="43" t="s">
        <v>3512</v>
      </c>
      <c r="D7605" s="46">
        <v>450</v>
      </c>
      <c r="E7605" s="24">
        <v>8381.7777777777774</v>
      </c>
      <c r="F7605" s="19">
        <f t="shared" si="354"/>
        <v>3771800</v>
      </c>
      <c r="G7605" s="119">
        <v>4388</v>
      </c>
      <c r="H7605" s="26">
        <v>602.20806745670006</v>
      </c>
      <c r="I7605" s="115">
        <f t="shared" si="355"/>
        <v>2642489</v>
      </c>
      <c r="J7605" s="117">
        <v>2021</v>
      </c>
      <c r="K7605" s="139">
        <f t="shared" si="356"/>
        <v>6414289</v>
      </c>
    </row>
    <row r="7606" spans="2:11">
      <c r="B7606" s="137" t="s">
        <v>4298</v>
      </c>
      <c r="C7606" s="43" t="s">
        <v>3512</v>
      </c>
      <c r="D7606" s="46">
        <v>880</v>
      </c>
      <c r="E7606" s="24">
        <v>6388.0534090909086</v>
      </c>
      <c r="F7606" s="19">
        <f t="shared" si="354"/>
        <v>5621487</v>
      </c>
      <c r="G7606" s="119">
        <v>8580</v>
      </c>
      <c r="H7606" s="26">
        <v>602.27680652680658</v>
      </c>
      <c r="I7606" s="115">
        <f t="shared" si="355"/>
        <v>5167535.0000000009</v>
      </c>
      <c r="J7606" s="117">
        <v>2021</v>
      </c>
      <c r="K7606" s="139">
        <f t="shared" si="356"/>
        <v>10789022</v>
      </c>
    </row>
    <row r="7607" spans="2:11">
      <c r="B7607" s="137" t="s">
        <v>4299</v>
      </c>
      <c r="C7607" s="43" t="s">
        <v>3512</v>
      </c>
      <c r="D7607" s="46">
        <v>170</v>
      </c>
      <c r="E7607" s="24">
        <v>8381.7764705882346</v>
      </c>
      <c r="F7607" s="19">
        <f t="shared" si="354"/>
        <v>1424901.9999999998</v>
      </c>
      <c r="G7607" s="119">
        <v>1658</v>
      </c>
      <c r="H7607" s="26">
        <v>602.09529553679135</v>
      </c>
      <c r="I7607" s="115">
        <f t="shared" si="355"/>
        <v>998274.00000000012</v>
      </c>
      <c r="J7607" s="117">
        <v>2021</v>
      </c>
      <c r="K7607" s="139">
        <f t="shared" si="356"/>
        <v>2423176</v>
      </c>
    </row>
    <row r="7608" spans="2:11">
      <c r="B7608" s="137" t="s">
        <v>9464</v>
      </c>
      <c r="C7608" s="43" t="s">
        <v>3512</v>
      </c>
      <c r="D7608" s="46">
        <v>380</v>
      </c>
      <c r="E7608" s="24">
        <v>13285.271052631579</v>
      </c>
      <c r="F7608" s="19">
        <f t="shared" si="354"/>
        <v>5048403</v>
      </c>
      <c r="G7608" s="119">
        <v>3705</v>
      </c>
      <c r="H7608" s="26">
        <v>0</v>
      </c>
      <c r="I7608" s="115">
        <f t="shared" si="355"/>
        <v>0</v>
      </c>
      <c r="J7608" s="117">
        <v>2021</v>
      </c>
      <c r="K7608" s="139">
        <f t="shared" si="356"/>
        <v>5048403</v>
      </c>
    </row>
    <row r="7609" spans="2:11">
      <c r="B7609" s="137" t="s">
        <v>9465</v>
      </c>
      <c r="C7609" s="43" t="s">
        <v>1188</v>
      </c>
      <c r="D7609" s="46">
        <v>840</v>
      </c>
      <c r="E7609" s="24">
        <v>19261.483333333334</v>
      </c>
      <c r="F7609" s="19">
        <f t="shared" si="354"/>
        <v>16179646</v>
      </c>
      <c r="G7609" s="119">
        <v>8190</v>
      </c>
      <c r="H7609" s="26">
        <v>276.75409035409035</v>
      </c>
      <c r="I7609" s="115">
        <f t="shared" si="355"/>
        <v>2266616</v>
      </c>
      <c r="J7609" s="117">
        <v>2021</v>
      </c>
      <c r="K7609" s="139">
        <f t="shared" si="356"/>
        <v>18446262</v>
      </c>
    </row>
    <row r="7610" spans="2:11">
      <c r="B7610" s="137" t="s">
        <v>9466</v>
      </c>
      <c r="C7610" s="43" t="s">
        <v>1103</v>
      </c>
      <c r="D7610" s="46">
        <v>800</v>
      </c>
      <c r="E7610" s="24">
        <v>3525.9537500000001</v>
      </c>
      <c r="F7610" s="19">
        <f t="shared" si="354"/>
        <v>2820763</v>
      </c>
      <c r="G7610" s="119">
        <v>9560</v>
      </c>
      <c r="H7610" s="26">
        <v>186.59612970711296</v>
      </c>
      <c r="I7610" s="115">
        <f t="shared" si="355"/>
        <v>1783859</v>
      </c>
      <c r="J7610" s="117">
        <v>2021</v>
      </c>
      <c r="K7610" s="139">
        <f t="shared" si="356"/>
        <v>4604622</v>
      </c>
    </row>
    <row r="7611" spans="2:11">
      <c r="B7611" s="137" t="s">
        <v>9467</v>
      </c>
      <c r="C7611" s="43" t="s">
        <v>3512</v>
      </c>
      <c r="D7611" s="46">
        <v>380</v>
      </c>
      <c r="E7611" s="24">
        <v>13285.271052631579</v>
      </c>
      <c r="F7611" s="19">
        <f t="shared" si="354"/>
        <v>5048403</v>
      </c>
      <c r="G7611" s="119">
        <v>3705</v>
      </c>
      <c r="H7611" s="26">
        <v>0</v>
      </c>
      <c r="I7611" s="115">
        <f t="shared" si="355"/>
        <v>0</v>
      </c>
      <c r="J7611" s="117">
        <v>2021</v>
      </c>
      <c r="K7611" s="139">
        <f t="shared" si="356"/>
        <v>5048403</v>
      </c>
    </row>
    <row r="7612" spans="2:11">
      <c r="B7612" s="137" t="s">
        <v>4300</v>
      </c>
      <c r="C7612" s="43" t="s">
        <v>3512</v>
      </c>
      <c r="D7612" s="46">
        <v>250</v>
      </c>
      <c r="E7612" s="24">
        <v>6388.0519999999997</v>
      </c>
      <c r="F7612" s="19">
        <f t="shared" si="354"/>
        <v>1597013</v>
      </c>
      <c r="G7612" s="119">
        <v>2438</v>
      </c>
      <c r="H7612" s="26">
        <v>602.15340442986053</v>
      </c>
      <c r="I7612" s="115">
        <f t="shared" si="355"/>
        <v>1468050</v>
      </c>
      <c r="J7612" s="117">
        <v>2021</v>
      </c>
      <c r="K7612" s="139">
        <f t="shared" si="356"/>
        <v>3065063</v>
      </c>
    </row>
    <row r="7613" spans="2:11">
      <c r="B7613" s="137" t="s">
        <v>4301</v>
      </c>
      <c r="C7613" s="43" t="s">
        <v>3512</v>
      </c>
      <c r="D7613" s="46">
        <v>880</v>
      </c>
      <c r="E7613" s="24">
        <v>6388.0534090909086</v>
      </c>
      <c r="F7613" s="19">
        <f t="shared" si="354"/>
        <v>5621487</v>
      </c>
      <c r="G7613" s="119">
        <v>8580</v>
      </c>
      <c r="H7613" s="26">
        <v>602.27680652680658</v>
      </c>
      <c r="I7613" s="115">
        <f t="shared" si="355"/>
        <v>5167535.0000000009</v>
      </c>
      <c r="J7613" s="117">
        <v>2021</v>
      </c>
      <c r="K7613" s="139">
        <f t="shared" si="356"/>
        <v>10789022</v>
      </c>
    </row>
    <row r="7614" spans="2:11">
      <c r="B7614" s="137" t="s">
        <v>9468</v>
      </c>
      <c r="C7614" s="43" t="s">
        <v>1188</v>
      </c>
      <c r="D7614" s="46">
        <v>620</v>
      </c>
      <c r="E7614" s="24">
        <v>11046.341935483872</v>
      </c>
      <c r="F7614" s="19">
        <f t="shared" si="354"/>
        <v>6848732</v>
      </c>
      <c r="G7614" s="119">
        <v>6045</v>
      </c>
      <c r="H7614" s="26">
        <v>266.69081885856082</v>
      </c>
      <c r="I7614" s="115">
        <f t="shared" si="355"/>
        <v>1612146.0000000002</v>
      </c>
      <c r="J7614" s="117">
        <v>2021</v>
      </c>
      <c r="K7614" s="139">
        <f t="shared" si="356"/>
        <v>8460878</v>
      </c>
    </row>
    <row r="7615" spans="2:11">
      <c r="B7615" s="137" t="s">
        <v>9469</v>
      </c>
      <c r="C7615" s="43" t="s">
        <v>1198</v>
      </c>
      <c r="D7615" s="46">
        <v>220</v>
      </c>
      <c r="E7615" s="24">
        <v>1334.55</v>
      </c>
      <c r="F7615" s="19">
        <f t="shared" si="354"/>
        <v>293601</v>
      </c>
      <c r="G7615" s="119">
        <v>2145</v>
      </c>
      <c r="H7615" s="26">
        <v>289.820979020979</v>
      </c>
      <c r="I7615" s="115">
        <f t="shared" si="355"/>
        <v>621666</v>
      </c>
      <c r="J7615" s="117">
        <v>2021</v>
      </c>
      <c r="K7615" s="139">
        <f t="shared" si="356"/>
        <v>915267</v>
      </c>
    </row>
    <row r="7616" spans="2:11">
      <c r="B7616" s="137" t="s">
        <v>9470</v>
      </c>
      <c r="C7616" s="43" t="s">
        <v>1101</v>
      </c>
      <c r="D7616" s="46">
        <v>490</v>
      </c>
      <c r="E7616" s="24">
        <v>7969.2693877551019</v>
      </c>
      <c r="F7616" s="19">
        <f t="shared" si="354"/>
        <v>3904942</v>
      </c>
      <c r="G7616" s="119">
        <v>4777.5</v>
      </c>
      <c r="H7616" s="26">
        <v>284.38241758241759</v>
      </c>
      <c r="I7616" s="115">
        <f t="shared" si="355"/>
        <v>1358637</v>
      </c>
      <c r="J7616" s="117">
        <v>2021</v>
      </c>
      <c r="K7616" s="139">
        <f t="shared" si="356"/>
        <v>5263579</v>
      </c>
    </row>
    <row r="7617" spans="2:11">
      <c r="B7617" s="137" t="s">
        <v>9471</v>
      </c>
      <c r="C7617" s="43" t="s">
        <v>1188</v>
      </c>
      <c r="D7617" s="46">
        <v>840</v>
      </c>
      <c r="E7617" s="24">
        <v>19261.483333333334</v>
      </c>
      <c r="F7617" s="19">
        <f t="shared" si="354"/>
        <v>16179646</v>
      </c>
      <c r="G7617" s="119">
        <v>8190</v>
      </c>
      <c r="H7617" s="26">
        <v>276.75409035409035</v>
      </c>
      <c r="I7617" s="115">
        <f t="shared" si="355"/>
        <v>2266616</v>
      </c>
      <c r="J7617" s="117">
        <v>2021</v>
      </c>
      <c r="K7617" s="139">
        <f t="shared" si="356"/>
        <v>18446262</v>
      </c>
    </row>
    <row r="7618" spans="2:11">
      <c r="B7618" s="137" t="s">
        <v>9472</v>
      </c>
      <c r="C7618" s="43" t="s">
        <v>1185</v>
      </c>
      <c r="D7618" s="46">
        <v>400</v>
      </c>
      <c r="E7618" s="24">
        <v>5715.8725000000004</v>
      </c>
      <c r="F7618" s="19">
        <f t="shared" si="354"/>
        <v>2286349</v>
      </c>
      <c r="G7618" s="119">
        <v>3900</v>
      </c>
      <c r="H7618" s="26">
        <v>212.2874358974359</v>
      </c>
      <c r="I7618" s="115">
        <f t="shared" si="355"/>
        <v>827921</v>
      </c>
      <c r="J7618" s="117">
        <v>2021</v>
      </c>
      <c r="K7618" s="139">
        <f t="shared" si="356"/>
        <v>3114270</v>
      </c>
    </row>
    <row r="7619" spans="2:11">
      <c r="B7619" s="137" t="s">
        <v>9473</v>
      </c>
      <c r="C7619" s="43" t="s">
        <v>3512</v>
      </c>
      <c r="D7619" s="46">
        <v>630</v>
      </c>
      <c r="E7619" s="24">
        <v>15868.173015873015</v>
      </c>
      <c r="F7619" s="19">
        <f t="shared" si="354"/>
        <v>9996949</v>
      </c>
      <c r="G7619" s="119">
        <v>6142.5</v>
      </c>
      <c r="H7619" s="26">
        <v>0</v>
      </c>
      <c r="I7619" s="115">
        <f t="shared" si="355"/>
        <v>0</v>
      </c>
      <c r="J7619" s="117">
        <v>2021</v>
      </c>
      <c r="K7619" s="139">
        <f t="shared" si="356"/>
        <v>9996949</v>
      </c>
    </row>
    <row r="7620" spans="2:11">
      <c r="B7620" s="137" t="s">
        <v>9474</v>
      </c>
      <c r="C7620" s="43" t="s">
        <v>2648</v>
      </c>
      <c r="D7620" s="46">
        <v>320</v>
      </c>
      <c r="E7620" s="24">
        <v>4479</v>
      </c>
      <c r="F7620" s="19">
        <f t="shared" si="354"/>
        <v>1433280</v>
      </c>
      <c r="G7620" s="119">
        <v>3120</v>
      </c>
      <c r="H7620" s="26">
        <v>356.09807692307692</v>
      </c>
      <c r="I7620" s="115">
        <f t="shared" si="355"/>
        <v>1111026</v>
      </c>
      <c r="J7620" s="117">
        <v>2021</v>
      </c>
      <c r="K7620" s="139">
        <f t="shared" si="356"/>
        <v>2544306</v>
      </c>
    </row>
    <row r="7621" spans="2:11">
      <c r="B7621" s="137" t="s">
        <v>9475</v>
      </c>
      <c r="C7621" s="43" t="s">
        <v>3512</v>
      </c>
      <c r="D7621" s="46">
        <v>630</v>
      </c>
      <c r="E7621" s="24">
        <v>15077.06507936508</v>
      </c>
      <c r="F7621" s="19">
        <f t="shared" si="354"/>
        <v>9498551</v>
      </c>
      <c r="G7621" s="119">
        <v>6142.5</v>
      </c>
      <c r="H7621" s="26">
        <v>0</v>
      </c>
      <c r="I7621" s="115">
        <f t="shared" si="355"/>
        <v>0</v>
      </c>
      <c r="J7621" s="117">
        <v>2021</v>
      </c>
      <c r="K7621" s="139">
        <f t="shared" si="356"/>
        <v>9498551</v>
      </c>
    </row>
    <row r="7622" spans="2:11">
      <c r="B7622" s="137" t="s">
        <v>9476</v>
      </c>
      <c r="C7622" s="43" t="s">
        <v>1185</v>
      </c>
      <c r="D7622" s="46">
        <v>420</v>
      </c>
      <c r="E7622" s="24">
        <v>4695.1047619047622</v>
      </c>
      <c r="F7622" s="19">
        <f t="shared" si="354"/>
        <v>1971944.0000000002</v>
      </c>
      <c r="G7622" s="119">
        <v>4095</v>
      </c>
      <c r="H7622" s="26">
        <v>244.37899877899878</v>
      </c>
      <c r="I7622" s="115">
        <f t="shared" si="355"/>
        <v>1000732</v>
      </c>
      <c r="J7622" s="117">
        <v>2021</v>
      </c>
      <c r="K7622" s="139">
        <f t="shared" si="356"/>
        <v>2972676</v>
      </c>
    </row>
    <row r="7623" spans="2:11">
      <c r="B7623" s="137" t="s">
        <v>9477</v>
      </c>
      <c r="C7623" s="43" t="s">
        <v>1186</v>
      </c>
      <c r="D7623" s="46">
        <v>320</v>
      </c>
      <c r="E7623" s="24">
        <v>5133.6218749999998</v>
      </c>
      <c r="F7623" s="19">
        <f t="shared" si="354"/>
        <v>1642759</v>
      </c>
      <c r="G7623" s="119">
        <v>6912</v>
      </c>
      <c r="H7623" s="26">
        <v>273.69545717592592</v>
      </c>
      <c r="I7623" s="115">
        <f t="shared" si="355"/>
        <v>1891783</v>
      </c>
      <c r="J7623" s="117">
        <v>2021</v>
      </c>
      <c r="K7623" s="139">
        <f t="shared" si="356"/>
        <v>3534542</v>
      </c>
    </row>
    <row r="7624" spans="2:11">
      <c r="B7624" s="137" t="s">
        <v>9478</v>
      </c>
      <c r="C7624" s="43" t="s">
        <v>1186</v>
      </c>
      <c r="D7624" s="46">
        <v>260</v>
      </c>
      <c r="E7624" s="24">
        <v>10090.096153846154</v>
      </c>
      <c r="F7624" s="19">
        <f t="shared" si="354"/>
        <v>2623425</v>
      </c>
      <c r="G7624" s="119">
        <v>5616</v>
      </c>
      <c r="H7624" s="26">
        <v>255.47863247863248</v>
      </c>
      <c r="I7624" s="115">
        <f t="shared" si="355"/>
        <v>1434768</v>
      </c>
      <c r="J7624" s="117">
        <v>2021</v>
      </c>
      <c r="K7624" s="139">
        <f t="shared" si="356"/>
        <v>4058193</v>
      </c>
    </row>
    <row r="7625" spans="2:11">
      <c r="B7625" s="137" t="s">
        <v>4422</v>
      </c>
      <c r="C7625" s="43" t="s">
        <v>3512</v>
      </c>
      <c r="D7625" s="46">
        <v>330</v>
      </c>
      <c r="E7625" s="24">
        <v>6388.0515151515156</v>
      </c>
      <c r="F7625" s="19">
        <f t="shared" si="354"/>
        <v>2108057</v>
      </c>
      <c r="G7625" s="119">
        <v>3218</v>
      </c>
      <c r="H7625" s="26">
        <v>602.18334369173397</v>
      </c>
      <c r="I7625" s="115">
        <f t="shared" si="355"/>
        <v>1937826</v>
      </c>
      <c r="J7625" s="117">
        <v>2021</v>
      </c>
      <c r="K7625" s="139">
        <f t="shared" si="356"/>
        <v>4045883</v>
      </c>
    </row>
    <row r="7626" spans="2:11">
      <c r="B7626" s="137" t="s">
        <v>9479</v>
      </c>
      <c r="C7626" s="43" t="s">
        <v>1054</v>
      </c>
      <c r="D7626" s="46">
        <v>140</v>
      </c>
      <c r="E7626" s="24">
        <v>2367.3428571428572</v>
      </c>
      <c r="F7626" s="19">
        <f t="shared" si="354"/>
        <v>331428</v>
      </c>
      <c r="G7626" s="119">
        <v>1365</v>
      </c>
      <c r="H7626" s="26">
        <v>290.44688644688642</v>
      </c>
      <c r="I7626" s="115">
        <f t="shared" si="355"/>
        <v>396459.99999999994</v>
      </c>
      <c r="J7626" s="117">
        <v>2021</v>
      </c>
      <c r="K7626" s="139">
        <f t="shared" si="356"/>
        <v>727888</v>
      </c>
    </row>
    <row r="7627" spans="2:11">
      <c r="B7627" s="137" t="s">
        <v>9480</v>
      </c>
      <c r="C7627" s="43" t="s">
        <v>2768</v>
      </c>
      <c r="D7627" s="46">
        <v>1700</v>
      </c>
      <c r="E7627" s="24">
        <v>9.1829411764705888</v>
      </c>
      <c r="F7627" s="19">
        <f t="shared" si="354"/>
        <v>15611.000000000002</v>
      </c>
      <c r="G7627" s="119">
        <v>16575</v>
      </c>
      <c r="H7627" s="26">
        <v>2.4673303167420815</v>
      </c>
      <c r="I7627" s="115">
        <f t="shared" si="355"/>
        <v>40896</v>
      </c>
      <c r="J7627" s="117">
        <v>2021</v>
      </c>
      <c r="K7627" s="139">
        <f t="shared" si="356"/>
        <v>56507</v>
      </c>
    </row>
    <row r="7628" spans="2:11">
      <c r="B7628" s="137" t="s">
        <v>9481</v>
      </c>
      <c r="C7628" s="43" t="s">
        <v>2796</v>
      </c>
      <c r="D7628" s="46">
        <v>430</v>
      </c>
      <c r="E7628" s="24">
        <v>3103.4023255813954</v>
      </c>
      <c r="F7628" s="19">
        <f t="shared" ref="F7628:F7691" si="357">IFERROR(D7628*E7628,0)</f>
        <v>1334463</v>
      </c>
      <c r="G7628" s="119">
        <v>4192.5</v>
      </c>
      <c r="H7628" s="26">
        <v>173.90125223613595</v>
      </c>
      <c r="I7628" s="115">
        <f t="shared" ref="I7628:I7691" si="358">IFERROR(G7628*H7628,"")</f>
        <v>729081</v>
      </c>
      <c r="J7628" s="117">
        <v>2021</v>
      </c>
      <c r="K7628" s="139">
        <f t="shared" ref="K7628:K7691" si="359">IFERROR(ROUND((F7628+I7628),0),0)</f>
        <v>2063544</v>
      </c>
    </row>
    <row r="7629" spans="2:11">
      <c r="B7629" s="137" t="s">
        <v>9482</v>
      </c>
      <c r="C7629" s="43" t="s">
        <v>1056</v>
      </c>
      <c r="D7629" s="46">
        <v>480</v>
      </c>
      <c r="E7629" s="24">
        <v>3746.8666666666668</v>
      </c>
      <c r="F7629" s="19">
        <f t="shared" si="357"/>
        <v>1798496</v>
      </c>
      <c r="G7629" s="119">
        <v>4680</v>
      </c>
      <c r="H7629" s="26">
        <v>189.58119658119659</v>
      </c>
      <c r="I7629" s="115">
        <f t="shared" si="358"/>
        <v>887240</v>
      </c>
      <c r="J7629" s="117">
        <v>2021</v>
      </c>
      <c r="K7629" s="139">
        <f t="shared" si="359"/>
        <v>2685736</v>
      </c>
    </row>
    <row r="7630" spans="2:11">
      <c r="B7630" s="137" t="s">
        <v>9483</v>
      </c>
      <c r="C7630" s="43" t="s">
        <v>1059</v>
      </c>
      <c r="D7630" s="46">
        <v>190</v>
      </c>
      <c r="E7630" s="24">
        <v>3936.8210526315788</v>
      </c>
      <c r="F7630" s="19">
        <f t="shared" si="357"/>
        <v>747996</v>
      </c>
      <c r="G7630" s="119">
        <v>1852.5</v>
      </c>
      <c r="H7630" s="26">
        <v>259.41916329284749</v>
      </c>
      <c r="I7630" s="115">
        <f t="shared" si="358"/>
        <v>480573.99999999994</v>
      </c>
      <c r="J7630" s="117">
        <v>2021</v>
      </c>
      <c r="K7630" s="139">
        <f t="shared" si="359"/>
        <v>1228570</v>
      </c>
    </row>
    <row r="7631" spans="2:11">
      <c r="B7631" s="137" t="s">
        <v>9484</v>
      </c>
      <c r="C7631" s="43" t="s">
        <v>1059</v>
      </c>
      <c r="D7631" s="46">
        <v>520</v>
      </c>
      <c r="E7631" s="24">
        <v>3197.1403846153844</v>
      </c>
      <c r="F7631" s="19">
        <f t="shared" si="357"/>
        <v>1662513</v>
      </c>
      <c r="G7631" s="119">
        <v>5070</v>
      </c>
      <c r="H7631" s="26">
        <v>238.37435897435898</v>
      </c>
      <c r="I7631" s="115">
        <f t="shared" si="358"/>
        <v>1208558</v>
      </c>
      <c r="J7631" s="117">
        <v>2021</v>
      </c>
      <c r="K7631" s="139">
        <f t="shared" si="359"/>
        <v>2871071</v>
      </c>
    </row>
    <row r="7632" spans="2:11">
      <c r="B7632" s="137" t="s">
        <v>9485</v>
      </c>
      <c r="C7632" s="43" t="s">
        <v>2356</v>
      </c>
      <c r="D7632" s="46">
        <v>150</v>
      </c>
      <c r="E7632" s="24">
        <v>6700.58</v>
      </c>
      <c r="F7632" s="19">
        <f t="shared" si="357"/>
        <v>1005087</v>
      </c>
      <c r="G7632" s="119">
        <v>1462.5</v>
      </c>
      <c r="H7632" s="26">
        <v>272.257094017094</v>
      </c>
      <c r="I7632" s="115">
        <f t="shared" si="358"/>
        <v>398176</v>
      </c>
      <c r="J7632" s="117">
        <v>2021</v>
      </c>
      <c r="K7632" s="139">
        <f t="shared" si="359"/>
        <v>1403263</v>
      </c>
    </row>
    <row r="7633" spans="2:11">
      <c r="B7633" s="137" t="s">
        <v>9486</v>
      </c>
      <c r="C7633" s="43" t="s">
        <v>2357</v>
      </c>
      <c r="D7633" s="46">
        <v>330</v>
      </c>
      <c r="E7633" s="24">
        <v>4328.4121212121208</v>
      </c>
      <c r="F7633" s="19">
        <f t="shared" si="357"/>
        <v>1428375.9999999998</v>
      </c>
      <c r="G7633" s="119">
        <v>3943.5</v>
      </c>
      <c r="H7633" s="26">
        <v>54.188918473437305</v>
      </c>
      <c r="I7633" s="115">
        <f t="shared" si="358"/>
        <v>213694</v>
      </c>
      <c r="J7633" s="117">
        <v>2021</v>
      </c>
      <c r="K7633" s="139">
        <f t="shared" si="359"/>
        <v>1642070</v>
      </c>
    </row>
    <row r="7634" spans="2:11">
      <c r="B7634" s="137" t="s">
        <v>9487</v>
      </c>
      <c r="C7634" s="43" t="s">
        <v>2356</v>
      </c>
      <c r="D7634" s="46">
        <v>260</v>
      </c>
      <c r="E7634" s="24">
        <v>20677.2</v>
      </c>
      <c r="F7634" s="19">
        <f t="shared" si="357"/>
        <v>5376072</v>
      </c>
      <c r="G7634" s="119">
        <v>2535</v>
      </c>
      <c r="H7634" s="26">
        <v>1038.7775147928994</v>
      </c>
      <c r="I7634" s="115">
        <f t="shared" si="358"/>
        <v>2633301</v>
      </c>
      <c r="J7634" s="117">
        <v>2021</v>
      </c>
      <c r="K7634" s="139">
        <f t="shared" si="359"/>
        <v>8009373</v>
      </c>
    </row>
    <row r="7635" spans="2:11">
      <c r="B7635" s="137" t="s">
        <v>9488</v>
      </c>
      <c r="C7635" s="43" t="s">
        <v>3512</v>
      </c>
      <c r="D7635" s="46">
        <v>220</v>
      </c>
      <c r="E7635" s="24">
        <v>14397.427272727273</v>
      </c>
      <c r="F7635" s="19">
        <f t="shared" si="357"/>
        <v>3167434</v>
      </c>
      <c r="G7635" s="119">
        <v>2145</v>
      </c>
      <c r="H7635" s="26">
        <v>0</v>
      </c>
      <c r="I7635" s="115">
        <f t="shared" si="358"/>
        <v>0</v>
      </c>
      <c r="J7635" s="117">
        <v>2021</v>
      </c>
      <c r="K7635" s="139">
        <f t="shared" si="359"/>
        <v>3167434</v>
      </c>
    </row>
    <row r="7636" spans="2:11">
      <c r="B7636" s="137" t="s">
        <v>9489</v>
      </c>
      <c r="C7636" s="43" t="s">
        <v>1038</v>
      </c>
      <c r="D7636" s="46">
        <v>220</v>
      </c>
      <c r="E7636" s="24">
        <v>10333.786363636364</v>
      </c>
      <c r="F7636" s="19">
        <f t="shared" si="357"/>
        <v>2273433</v>
      </c>
      <c r="G7636" s="119">
        <v>1991</v>
      </c>
      <c r="H7636" s="26">
        <v>270.47664490205926</v>
      </c>
      <c r="I7636" s="115">
        <f t="shared" si="358"/>
        <v>538519</v>
      </c>
      <c r="J7636" s="117">
        <v>2021</v>
      </c>
      <c r="K7636" s="139">
        <f t="shared" si="359"/>
        <v>2811952</v>
      </c>
    </row>
    <row r="7637" spans="2:11">
      <c r="B7637" s="137" t="s">
        <v>4302</v>
      </c>
      <c r="C7637" s="43" t="s">
        <v>3512</v>
      </c>
      <c r="D7637" s="46">
        <v>430</v>
      </c>
      <c r="E7637" s="24">
        <v>8647.0418604651168</v>
      </c>
      <c r="F7637" s="19">
        <f t="shared" si="357"/>
        <v>3718228</v>
      </c>
      <c r="G7637" s="119">
        <v>4193</v>
      </c>
      <c r="H7637" s="26">
        <v>770.45122823753877</v>
      </c>
      <c r="I7637" s="115">
        <f t="shared" si="358"/>
        <v>3230502</v>
      </c>
      <c r="J7637" s="117">
        <v>2021</v>
      </c>
      <c r="K7637" s="139">
        <f t="shared" si="359"/>
        <v>6948730</v>
      </c>
    </row>
    <row r="7638" spans="2:11">
      <c r="B7638" s="137" t="s">
        <v>9490</v>
      </c>
      <c r="C7638" s="43" t="s">
        <v>1038</v>
      </c>
      <c r="D7638" s="46">
        <v>540</v>
      </c>
      <c r="E7638" s="24">
        <v>11288.862962962963</v>
      </c>
      <c r="F7638" s="19">
        <f t="shared" si="357"/>
        <v>6095986</v>
      </c>
      <c r="G7638" s="119">
        <v>4887</v>
      </c>
      <c r="H7638" s="26">
        <v>267.72048291385306</v>
      </c>
      <c r="I7638" s="115">
        <f t="shared" si="358"/>
        <v>1308350</v>
      </c>
      <c r="J7638" s="117">
        <v>2021</v>
      </c>
      <c r="K7638" s="139">
        <f t="shared" si="359"/>
        <v>7404336</v>
      </c>
    </row>
    <row r="7639" spans="2:11">
      <c r="B7639" s="137" t="s">
        <v>9491</v>
      </c>
      <c r="C7639" s="43" t="s">
        <v>844</v>
      </c>
      <c r="D7639" s="46">
        <v>280</v>
      </c>
      <c r="E7639" s="24">
        <v>3036.4749999999999</v>
      </c>
      <c r="F7639" s="19">
        <f t="shared" si="357"/>
        <v>850213</v>
      </c>
      <c r="G7639" s="119">
        <v>2730</v>
      </c>
      <c r="H7639" s="26">
        <v>871.79010989010987</v>
      </c>
      <c r="I7639" s="115">
        <f t="shared" si="358"/>
        <v>2379987</v>
      </c>
      <c r="J7639" s="117">
        <v>2021</v>
      </c>
      <c r="K7639" s="139">
        <f t="shared" si="359"/>
        <v>3230200</v>
      </c>
    </row>
    <row r="7640" spans="2:11">
      <c r="B7640" s="137" t="s">
        <v>9492</v>
      </c>
      <c r="C7640" s="43" t="s">
        <v>844</v>
      </c>
      <c r="D7640" s="46">
        <v>230</v>
      </c>
      <c r="E7640" s="24">
        <v>17190.404347826086</v>
      </c>
      <c r="F7640" s="19">
        <f t="shared" si="357"/>
        <v>3953793</v>
      </c>
      <c r="G7640" s="119">
        <v>3680</v>
      </c>
      <c r="H7640" s="26">
        <v>1021.4108695652174</v>
      </c>
      <c r="I7640" s="115">
        <f t="shared" si="358"/>
        <v>3758792</v>
      </c>
      <c r="J7640" s="117">
        <v>2021</v>
      </c>
      <c r="K7640" s="139">
        <f t="shared" si="359"/>
        <v>7712585</v>
      </c>
    </row>
    <row r="7641" spans="2:11">
      <c r="B7641" s="137" t="s">
        <v>9493</v>
      </c>
      <c r="C7641" s="43" t="s">
        <v>2797</v>
      </c>
      <c r="D7641" s="46">
        <v>320</v>
      </c>
      <c r="E7641" s="24">
        <v>2515.1312499999999</v>
      </c>
      <c r="F7641" s="19">
        <f t="shared" si="357"/>
        <v>804842</v>
      </c>
      <c r="G7641" s="119">
        <v>3120</v>
      </c>
      <c r="H7641" s="26">
        <v>446.23108974358973</v>
      </c>
      <c r="I7641" s="115">
        <f t="shared" si="358"/>
        <v>1392241</v>
      </c>
      <c r="J7641" s="117">
        <v>2021</v>
      </c>
      <c r="K7641" s="139">
        <f t="shared" si="359"/>
        <v>2197083</v>
      </c>
    </row>
    <row r="7642" spans="2:11">
      <c r="B7642" s="137" t="s">
        <v>9494</v>
      </c>
      <c r="C7642" s="43" t="s">
        <v>830</v>
      </c>
      <c r="D7642" s="46">
        <v>150</v>
      </c>
      <c r="E7642" s="24">
        <v>2516.1066666666666</v>
      </c>
      <c r="F7642" s="19">
        <f t="shared" si="357"/>
        <v>377416</v>
      </c>
      <c r="G7642" s="119">
        <v>1462.5</v>
      </c>
      <c r="H7642" s="26">
        <v>665.21435897435902</v>
      </c>
      <c r="I7642" s="115">
        <f t="shared" si="358"/>
        <v>972876.00000000012</v>
      </c>
      <c r="J7642" s="117">
        <v>2021</v>
      </c>
      <c r="K7642" s="139">
        <f t="shared" si="359"/>
        <v>1350292</v>
      </c>
    </row>
    <row r="7643" spans="2:11">
      <c r="B7643" s="137" t="s">
        <v>9495</v>
      </c>
      <c r="C7643" s="43" t="s">
        <v>2797</v>
      </c>
      <c r="D7643" s="46">
        <v>320</v>
      </c>
      <c r="E7643" s="24">
        <v>2515.1312499999999</v>
      </c>
      <c r="F7643" s="19">
        <f t="shared" si="357"/>
        <v>804842</v>
      </c>
      <c r="G7643" s="119">
        <v>3120</v>
      </c>
      <c r="H7643" s="26">
        <v>446.23108974358973</v>
      </c>
      <c r="I7643" s="115">
        <f t="shared" si="358"/>
        <v>1392241</v>
      </c>
      <c r="J7643" s="117">
        <v>2021</v>
      </c>
      <c r="K7643" s="139">
        <f t="shared" si="359"/>
        <v>2197083</v>
      </c>
    </row>
    <row r="7644" spans="2:11">
      <c r="B7644" s="137" t="s">
        <v>9496</v>
      </c>
      <c r="C7644" s="43" t="s">
        <v>2798</v>
      </c>
      <c r="D7644" s="46">
        <v>2020</v>
      </c>
      <c r="E7644" s="24">
        <v>807.83366336633662</v>
      </c>
      <c r="F7644" s="19">
        <f t="shared" si="357"/>
        <v>1631824</v>
      </c>
      <c r="G7644" s="119">
        <v>19695</v>
      </c>
      <c r="H7644" s="26">
        <v>150.42797664381823</v>
      </c>
      <c r="I7644" s="115">
        <f t="shared" si="358"/>
        <v>2962679</v>
      </c>
      <c r="J7644" s="117">
        <v>2021</v>
      </c>
      <c r="K7644" s="139">
        <f t="shared" si="359"/>
        <v>4594503</v>
      </c>
    </row>
    <row r="7645" spans="2:11">
      <c r="B7645" s="137" t="s">
        <v>9497</v>
      </c>
      <c r="C7645" s="43" t="s">
        <v>2798</v>
      </c>
      <c r="D7645" s="46">
        <v>2020</v>
      </c>
      <c r="E7645" s="24">
        <v>807.83366336633662</v>
      </c>
      <c r="F7645" s="19">
        <f t="shared" si="357"/>
        <v>1631824</v>
      </c>
      <c r="G7645" s="119">
        <v>19695</v>
      </c>
      <c r="H7645" s="26">
        <v>150.42797664381823</v>
      </c>
      <c r="I7645" s="115">
        <f t="shared" si="358"/>
        <v>2962679</v>
      </c>
      <c r="J7645" s="117">
        <v>2021</v>
      </c>
      <c r="K7645" s="139">
        <f t="shared" si="359"/>
        <v>4594503</v>
      </c>
    </row>
    <row r="7646" spans="2:11">
      <c r="B7646" s="137" t="s">
        <v>4303</v>
      </c>
      <c r="C7646" s="43" t="s">
        <v>3512</v>
      </c>
      <c r="D7646" s="46">
        <v>260</v>
      </c>
      <c r="E7646" s="24">
        <v>6388.0538461538463</v>
      </c>
      <c r="F7646" s="19">
        <f t="shared" si="357"/>
        <v>1660894</v>
      </c>
      <c r="G7646" s="119">
        <v>2535</v>
      </c>
      <c r="H7646" s="26">
        <v>602.27692307692303</v>
      </c>
      <c r="I7646" s="115">
        <f t="shared" si="358"/>
        <v>1526771.9999999998</v>
      </c>
      <c r="J7646" s="117">
        <v>2021</v>
      </c>
      <c r="K7646" s="139">
        <f t="shared" si="359"/>
        <v>3187666</v>
      </c>
    </row>
    <row r="7647" spans="2:11">
      <c r="B7647" s="137" t="s">
        <v>9498</v>
      </c>
      <c r="C7647" s="43" t="s">
        <v>2738</v>
      </c>
      <c r="D7647" s="46">
        <v>1600</v>
      </c>
      <c r="E7647" s="24">
        <v>4016.3218750000001</v>
      </c>
      <c r="F7647" s="19">
        <f t="shared" si="357"/>
        <v>6426115</v>
      </c>
      <c r="G7647" s="119">
        <v>15600</v>
      </c>
      <c r="H7647" s="26">
        <v>202.11673076923077</v>
      </c>
      <c r="I7647" s="115">
        <f t="shared" si="358"/>
        <v>3153021</v>
      </c>
      <c r="J7647" s="117">
        <v>2021</v>
      </c>
      <c r="K7647" s="139">
        <f t="shared" si="359"/>
        <v>9579136</v>
      </c>
    </row>
    <row r="7648" spans="2:11">
      <c r="B7648" s="137" t="s">
        <v>4304</v>
      </c>
      <c r="C7648" s="43" t="s">
        <v>3512</v>
      </c>
      <c r="D7648" s="46">
        <v>2620</v>
      </c>
      <c r="E7648" s="24">
        <v>6388.053816793893</v>
      </c>
      <c r="F7648" s="19">
        <f t="shared" si="357"/>
        <v>16736701</v>
      </c>
      <c r="G7648" s="119">
        <v>25545</v>
      </c>
      <c r="H7648" s="26">
        <v>602.27680563711101</v>
      </c>
      <c r="I7648" s="115">
        <f t="shared" si="358"/>
        <v>15385161</v>
      </c>
      <c r="J7648" s="117">
        <v>2021</v>
      </c>
      <c r="K7648" s="139">
        <f t="shared" si="359"/>
        <v>32121862</v>
      </c>
    </row>
    <row r="7649" spans="2:11">
      <c r="B7649" s="137" t="s">
        <v>9499</v>
      </c>
      <c r="C7649" s="43" t="s">
        <v>2799</v>
      </c>
      <c r="D7649" s="46">
        <v>1040</v>
      </c>
      <c r="E7649" s="24">
        <v>857.98749999999995</v>
      </c>
      <c r="F7649" s="19">
        <f t="shared" si="357"/>
        <v>892307</v>
      </c>
      <c r="G7649" s="119">
        <v>10140</v>
      </c>
      <c r="H7649" s="26">
        <v>195.49891518737672</v>
      </c>
      <c r="I7649" s="115">
        <f t="shared" si="358"/>
        <v>1982359</v>
      </c>
      <c r="J7649" s="117">
        <v>2021</v>
      </c>
      <c r="K7649" s="139">
        <f t="shared" si="359"/>
        <v>2874666</v>
      </c>
    </row>
    <row r="7650" spans="2:11">
      <c r="B7650" s="137" t="s">
        <v>9500</v>
      </c>
      <c r="C7650" s="43" t="s">
        <v>1378</v>
      </c>
      <c r="D7650" s="46">
        <v>720</v>
      </c>
      <c r="E7650" s="24">
        <v>1280.6847222222223</v>
      </c>
      <c r="F7650" s="19">
        <f t="shared" si="357"/>
        <v>922093</v>
      </c>
      <c r="G7650" s="119">
        <v>7020</v>
      </c>
      <c r="H7650" s="26">
        <v>185.82606837606838</v>
      </c>
      <c r="I7650" s="115">
        <f t="shared" si="358"/>
        <v>1304499</v>
      </c>
      <c r="J7650" s="117">
        <v>2021</v>
      </c>
      <c r="K7650" s="139">
        <f t="shared" si="359"/>
        <v>2226592</v>
      </c>
    </row>
    <row r="7651" spans="2:11">
      <c r="B7651" s="137" t="s">
        <v>9501</v>
      </c>
      <c r="C7651" s="43" t="s">
        <v>1381</v>
      </c>
      <c r="D7651" s="46">
        <v>300</v>
      </c>
      <c r="E7651" s="24">
        <v>1301.7266666666667</v>
      </c>
      <c r="F7651" s="19">
        <f t="shared" si="357"/>
        <v>390518</v>
      </c>
      <c r="G7651" s="119">
        <v>2925</v>
      </c>
      <c r="H7651" s="26">
        <v>210.6991452991453</v>
      </c>
      <c r="I7651" s="115">
        <f t="shared" si="358"/>
        <v>616295</v>
      </c>
      <c r="J7651" s="117">
        <v>2021</v>
      </c>
      <c r="K7651" s="139">
        <f t="shared" si="359"/>
        <v>1006813</v>
      </c>
    </row>
    <row r="7652" spans="2:11">
      <c r="B7652" s="137" t="s">
        <v>9502</v>
      </c>
      <c r="C7652" s="43" t="s">
        <v>2799</v>
      </c>
      <c r="D7652" s="46">
        <v>1040</v>
      </c>
      <c r="E7652" s="24">
        <v>857.98749999999995</v>
      </c>
      <c r="F7652" s="19">
        <f t="shared" si="357"/>
        <v>892307</v>
      </c>
      <c r="G7652" s="119">
        <v>10140</v>
      </c>
      <c r="H7652" s="26">
        <v>195.49891518737672</v>
      </c>
      <c r="I7652" s="115">
        <f t="shared" si="358"/>
        <v>1982359</v>
      </c>
      <c r="J7652" s="117">
        <v>2021</v>
      </c>
      <c r="K7652" s="139">
        <f t="shared" si="359"/>
        <v>2874666</v>
      </c>
    </row>
    <row r="7653" spans="2:11">
      <c r="B7653" s="137" t="s">
        <v>9503</v>
      </c>
      <c r="C7653" s="43" t="s">
        <v>2800</v>
      </c>
      <c r="D7653" s="46">
        <v>1220</v>
      </c>
      <c r="E7653" s="24">
        <v>363.14098360655737</v>
      </c>
      <c r="F7653" s="19">
        <f t="shared" si="357"/>
        <v>443032</v>
      </c>
      <c r="G7653" s="119">
        <v>11895</v>
      </c>
      <c r="H7653" s="26">
        <v>206.53610760823875</v>
      </c>
      <c r="I7653" s="115">
        <f t="shared" si="358"/>
        <v>2456747</v>
      </c>
      <c r="J7653" s="117">
        <v>2021</v>
      </c>
      <c r="K7653" s="139">
        <f t="shared" si="359"/>
        <v>2899779</v>
      </c>
    </row>
    <row r="7654" spans="2:11">
      <c r="B7654" s="137" t="s">
        <v>9504</v>
      </c>
      <c r="C7654" s="43" t="s">
        <v>2801</v>
      </c>
      <c r="D7654" s="46">
        <v>1870</v>
      </c>
      <c r="E7654" s="24">
        <v>1273.9347593582888</v>
      </c>
      <c r="F7654" s="19">
        <f t="shared" si="357"/>
        <v>2382258</v>
      </c>
      <c r="G7654" s="119">
        <v>18232.5</v>
      </c>
      <c r="H7654" s="26">
        <v>212.11682435211847</v>
      </c>
      <c r="I7654" s="115">
        <f t="shared" si="358"/>
        <v>3867420</v>
      </c>
      <c r="J7654" s="117">
        <v>2021</v>
      </c>
      <c r="K7654" s="139">
        <f t="shared" si="359"/>
        <v>6249678</v>
      </c>
    </row>
    <row r="7655" spans="2:11">
      <c r="B7655" s="137" t="s">
        <v>9505</v>
      </c>
      <c r="C7655" s="43" t="s">
        <v>2801</v>
      </c>
      <c r="D7655" s="46">
        <v>1870</v>
      </c>
      <c r="E7655" s="24">
        <v>1273.9347593582888</v>
      </c>
      <c r="F7655" s="19">
        <f t="shared" si="357"/>
        <v>2382258</v>
      </c>
      <c r="G7655" s="119">
        <v>18232.5</v>
      </c>
      <c r="H7655" s="26">
        <v>212.11682435211847</v>
      </c>
      <c r="I7655" s="115">
        <f t="shared" si="358"/>
        <v>3867420</v>
      </c>
      <c r="J7655" s="117">
        <v>2021</v>
      </c>
      <c r="K7655" s="139">
        <f t="shared" si="359"/>
        <v>6249678</v>
      </c>
    </row>
    <row r="7656" spans="2:11">
      <c r="B7656" s="137" t="s">
        <v>4305</v>
      </c>
      <c r="C7656" s="43" t="s">
        <v>3512</v>
      </c>
      <c r="D7656" s="46">
        <v>590</v>
      </c>
      <c r="E7656" s="24">
        <v>6388.0542372881355</v>
      </c>
      <c r="F7656" s="19">
        <f t="shared" si="357"/>
        <v>3768952</v>
      </c>
      <c r="G7656" s="119">
        <v>5753</v>
      </c>
      <c r="H7656" s="26">
        <v>602.22440465843908</v>
      </c>
      <c r="I7656" s="115">
        <f t="shared" si="358"/>
        <v>3464597</v>
      </c>
      <c r="J7656" s="117">
        <v>2021</v>
      </c>
      <c r="K7656" s="139">
        <f t="shared" si="359"/>
        <v>7233549</v>
      </c>
    </row>
    <row r="7657" spans="2:11">
      <c r="B7657" s="137" t="s">
        <v>9506</v>
      </c>
      <c r="C7657" s="43" t="s">
        <v>2800</v>
      </c>
      <c r="D7657" s="46">
        <v>1220</v>
      </c>
      <c r="E7657" s="24">
        <v>363.14098360655737</v>
      </c>
      <c r="F7657" s="19">
        <f t="shared" si="357"/>
        <v>443032</v>
      </c>
      <c r="G7657" s="119">
        <v>11895</v>
      </c>
      <c r="H7657" s="26">
        <v>206.53610760823875</v>
      </c>
      <c r="I7657" s="115">
        <f t="shared" si="358"/>
        <v>2456747</v>
      </c>
      <c r="J7657" s="117">
        <v>2021</v>
      </c>
      <c r="K7657" s="139">
        <f t="shared" si="359"/>
        <v>2899779</v>
      </c>
    </row>
    <row r="7658" spans="2:11">
      <c r="B7658" s="137" t="s">
        <v>9507</v>
      </c>
      <c r="C7658" s="43" t="s">
        <v>2498</v>
      </c>
      <c r="D7658" s="46">
        <v>1210</v>
      </c>
      <c r="E7658" s="24">
        <v>430.0272727272727</v>
      </c>
      <c r="F7658" s="19">
        <f t="shared" si="357"/>
        <v>520332.99999999994</v>
      </c>
      <c r="G7658" s="119">
        <v>11797.5</v>
      </c>
      <c r="H7658" s="26">
        <v>159.47014197923289</v>
      </c>
      <c r="I7658" s="115">
        <f t="shared" si="358"/>
        <v>1881349</v>
      </c>
      <c r="J7658" s="117">
        <v>2021</v>
      </c>
      <c r="K7658" s="139">
        <f t="shared" si="359"/>
        <v>2401682</v>
      </c>
    </row>
    <row r="7659" spans="2:11">
      <c r="B7659" s="137" t="s">
        <v>9508</v>
      </c>
      <c r="C7659" s="43" t="s">
        <v>898</v>
      </c>
      <c r="D7659" s="46">
        <v>220</v>
      </c>
      <c r="E7659" s="24">
        <v>3184.7681818181818</v>
      </c>
      <c r="F7659" s="19">
        <f t="shared" si="357"/>
        <v>700649</v>
      </c>
      <c r="G7659" s="119">
        <v>2145</v>
      </c>
      <c r="H7659" s="26">
        <v>297.54965034965034</v>
      </c>
      <c r="I7659" s="115">
        <f t="shared" si="358"/>
        <v>638244</v>
      </c>
      <c r="J7659" s="117">
        <v>2021</v>
      </c>
      <c r="K7659" s="139">
        <f t="shared" si="359"/>
        <v>1338893</v>
      </c>
    </row>
    <row r="7660" spans="2:11">
      <c r="B7660" s="137" t="s">
        <v>9509</v>
      </c>
      <c r="C7660" s="43" t="s">
        <v>3512</v>
      </c>
      <c r="D7660" s="46">
        <v>70</v>
      </c>
      <c r="E7660" s="24">
        <v>16883.714285714286</v>
      </c>
      <c r="F7660" s="19">
        <f t="shared" si="357"/>
        <v>1181860</v>
      </c>
      <c r="G7660" s="119">
        <v>682.5</v>
      </c>
      <c r="H7660" s="26">
        <v>0</v>
      </c>
      <c r="I7660" s="115">
        <f t="shared" si="358"/>
        <v>0</v>
      </c>
      <c r="J7660" s="117">
        <v>2021</v>
      </c>
      <c r="K7660" s="139">
        <f t="shared" si="359"/>
        <v>1181860</v>
      </c>
    </row>
    <row r="7661" spans="2:11">
      <c r="B7661" s="137" t="s">
        <v>9510</v>
      </c>
      <c r="C7661" s="43" t="s">
        <v>2773</v>
      </c>
      <c r="D7661" s="46">
        <v>270</v>
      </c>
      <c r="E7661" s="24">
        <v>6684.3407407407403</v>
      </c>
      <c r="F7661" s="19">
        <f t="shared" si="357"/>
        <v>1804772</v>
      </c>
      <c r="G7661" s="119">
        <v>2632.5</v>
      </c>
      <c r="H7661" s="26">
        <v>244.58613485280151</v>
      </c>
      <c r="I7661" s="115">
        <f t="shared" si="358"/>
        <v>643873</v>
      </c>
      <c r="J7661" s="117">
        <v>2021</v>
      </c>
      <c r="K7661" s="139">
        <f t="shared" si="359"/>
        <v>2448645</v>
      </c>
    </row>
    <row r="7662" spans="2:11">
      <c r="B7662" s="137" t="s">
        <v>9511</v>
      </c>
      <c r="C7662" s="43" t="s">
        <v>940</v>
      </c>
      <c r="D7662" s="46">
        <v>570</v>
      </c>
      <c r="E7662" s="24">
        <v>4361.9017543859645</v>
      </c>
      <c r="F7662" s="19">
        <f t="shared" si="357"/>
        <v>2486284</v>
      </c>
      <c r="G7662" s="119">
        <v>5557.5</v>
      </c>
      <c r="H7662" s="26">
        <v>181.36536212325686</v>
      </c>
      <c r="I7662" s="115">
        <f t="shared" si="358"/>
        <v>1007938</v>
      </c>
      <c r="J7662" s="117">
        <v>2021</v>
      </c>
      <c r="K7662" s="139">
        <f t="shared" si="359"/>
        <v>3494222</v>
      </c>
    </row>
    <row r="7663" spans="2:11">
      <c r="B7663" s="137" t="s">
        <v>9512</v>
      </c>
      <c r="C7663" s="43" t="s">
        <v>940</v>
      </c>
      <c r="D7663" s="46">
        <v>220</v>
      </c>
      <c r="E7663" s="24">
        <v>6851.1909090909094</v>
      </c>
      <c r="F7663" s="19">
        <f t="shared" si="357"/>
        <v>1507262</v>
      </c>
      <c r="G7663" s="119">
        <v>2145</v>
      </c>
      <c r="H7663" s="26">
        <v>213.35151515151514</v>
      </c>
      <c r="I7663" s="115">
        <f t="shared" si="358"/>
        <v>457639</v>
      </c>
      <c r="J7663" s="117">
        <v>2021</v>
      </c>
      <c r="K7663" s="139">
        <f t="shared" si="359"/>
        <v>1964901</v>
      </c>
    </row>
    <row r="7664" spans="2:11">
      <c r="B7664" s="137" t="s">
        <v>9513</v>
      </c>
      <c r="C7664" s="43" t="s">
        <v>997</v>
      </c>
      <c r="D7664" s="46">
        <v>330</v>
      </c>
      <c r="E7664" s="24">
        <v>7738.9909090909086</v>
      </c>
      <c r="F7664" s="19">
        <f t="shared" si="357"/>
        <v>2553867</v>
      </c>
      <c r="G7664" s="119">
        <v>10692</v>
      </c>
      <c r="H7664" s="26">
        <v>142.71445940890385</v>
      </c>
      <c r="I7664" s="115">
        <f t="shared" si="358"/>
        <v>1525903</v>
      </c>
      <c r="J7664" s="117">
        <v>2021</v>
      </c>
      <c r="K7664" s="139">
        <f t="shared" si="359"/>
        <v>4079770</v>
      </c>
    </row>
    <row r="7665" spans="2:11">
      <c r="B7665" s="137" t="s">
        <v>9514</v>
      </c>
      <c r="C7665" s="43" t="s">
        <v>997</v>
      </c>
      <c r="D7665" s="46">
        <v>90</v>
      </c>
      <c r="E7665" s="24">
        <v>4720.8999999999996</v>
      </c>
      <c r="F7665" s="19">
        <f t="shared" si="357"/>
        <v>424880.99999999994</v>
      </c>
      <c r="G7665" s="119">
        <v>2916</v>
      </c>
      <c r="H7665" s="26">
        <v>197.36385459533608</v>
      </c>
      <c r="I7665" s="115">
        <f t="shared" si="358"/>
        <v>575513</v>
      </c>
      <c r="J7665" s="117">
        <v>2021</v>
      </c>
      <c r="K7665" s="139">
        <f t="shared" si="359"/>
        <v>1000394</v>
      </c>
    </row>
    <row r="7666" spans="2:11">
      <c r="B7666" s="137" t="s">
        <v>9515</v>
      </c>
      <c r="C7666" s="43" t="s">
        <v>940</v>
      </c>
      <c r="D7666" s="46">
        <v>160</v>
      </c>
      <c r="E7666" s="24">
        <v>7171.9250000000002</v>
      </c>
      <c r="F7666" s="19">
        <f t="shared" si="357"/>
        <v>1147508</v>
      </c>
      <c r="G7666" s="119">
        <v>1560</v>
      </c>
      <c r="H7666" s="26">
        <v>333.62307692307695</v>
      </c>
      <c r="I7666" s="115">
        <f t="shared" si="358"/>
        <v>520452.00000000006</v>
      </c>
      <c r="J7666" s="117">
        <v>2021</v>
      </c>
      <c r="K7666" s="139">
        <f t="shared" si="359"/>
        <v>1667960</v>
      </c>
    </row>
    <row r="7667" spans="2:11">
      <c r="B7667" s="137" t="s">
        <v>9516</v>
      </c>
      <c r="C7667" s="43" t="s">
        <v>937</v>
      </c>
      <c r="D7667" s="46">
        <v>210</v>
      </c>
      <c r="E7667" s="24">
        <v>13501.514285714286</v>
      </c>
      <c r="F7667" s="19">
        <f t="shared" si="357"/>
        <v>2835318</v>
      </c>
      <c r="G7667" s="119">
        <v>5019</v>
      </c>
      <c r="H7667" s="26">
        <v>128.77505479179121</v>
      </c>
      <c r="I7667" s="115">
        <f t="shared" si="358"/>
        <v>646322.00000000012</v>
      </c>
      <c r="J7667" s="117">
        <v>2021</v>
      </c>
      <c r="K7667" s="139">
        <f t="shared" si="359"/>
        <v>3481640</v>
      </c>
    </row>
    <row r="7668" spans="2:11">
      <c r="B7668" s="137" t="s">
        <v>9517</v>
      </c>
      <c r="C7668" s="43" t="s">
        <v>2772</v>
      </c>
      <c r="D7668" s="46">
        <v>370</v>
      </c>
      <c r="E7668" s="24">
        <v>5123.6702702702705</v>
      </c>
      <c r="F7668" s="19">
        <f t="shared" si="357"/>
        <v>1895758</v>
      </c>
      <c r="G7668" s="119">
        <v>3607.5</v>
      </c>
      <c r="H7668" s="26">
        <v>278.04213444213445</v>
      </c>
      <c r="I7668" s="115">
        <f t="shared" si="358"/>
        <v>1003037</v>
      </c>
      <c r="J7668" s="117">
        <v>2021</v>
      </c>
      <c r="K7668" s="139">
        <f t="shared" si="359"/>
        <v>2898795</v>
      </c>
    </row>
    <row r="7669" spans="2:11">
      <c r="B7669" s="137" t="s">
        <v>9518</v>
      </c>
      <c r="C7669" s="43" t="s">
        <v>937</v>
      </c>
      <c r="D7669" s="46">
        <v>1030</v>
      </c>
      <c r="E7669" s="24">
        <v>2116.178640776699</v>
      </c>
      <c r="F7669" s="19">
        <f t="shared" si="357"/>
        <v>2179664</v>
      </c>
      <c r="G7669" s="119">
        <v>24617</v>
      </c>
      <c r="H7669" s="26">
        <v>61.048746800991182</v>
      </c>
      <c r="I7669" s="115">
        <f t="shared" si="358"/>
        <v>1502837</v>
      </c>
      <c r="J7669" s="117">
        <v>2021</v>
      </c>
      <c r="K7669" s="139">
        <f t="shared" si="359"/>
        <v>3682501</v>
      </c>
    </row>
    <row r="7670" spans="2:11">
      <c r="B7670" s="137" t="s">
        <v>9519</v>
      </c>
      <c r="C7670" s="43" t="s">
        <v>2777</v>
      </c>
      <c r="D7670" s="46">
        <v>610</v>
      </c>
      <c r="E7670" s="24">
        <v>6657.188524590164</v>
      </c>
      <c r="F7670" s="19">
        <f t="shared" si="357"/>
        <v>4060885</v>
      </c>
      <c r="G7670" s="119">
        <v>5947.5</v>
      </c>
      <c r="H7670" s="26">
        <v>199.28137873055906</v>
      </c>
      <c r="I7670" s="115">
        <f t="shared" si="358"/>
        <v>1185226</v>
      </c>
      <c r="J7670" s="117">
        <v>2021</v>
      </c>
      <c r="K7670" s="139">
        <f t="shared" si="359"/>
        <v>5246111</v>
      </c>
    </row>
    <row r="7671" spans="2:11">
      <c r="B7671" s="137" t="s">
        <v>9520</v>
      </c>
      <c r="C7671" s="43" t="s">
        <v>2308</v>
      </c>
      <c r="D7671" s="46">
        <v>860</v>
      </c>
      <c r="E7671" s="24">
        <v>8882.5697674418607</v>
      </c>
      <c r="F7671" s="19">
        <f t="shared" si="357"/>
        <v>7639010</v>
      </c>
      <c r="G7671" s="119">
        <v>8385</v>
      </c>
      <c r="H7671" s="26">
        <v>211.9633870005963</v>
      </c>
      <c r="I7671" s="115">
        <f t="shared" si="358"/>
        <v>1777313</v>
      </c>
      <c r="J7671" s="117">
        <v>2021</v>
      </c>
      <c r="K7671" s="139">
        <f t="shared" si="359"/>
        <v>9416323</v>
      </c>
    </row>
    <row r="7672" spans="2:11">
      <c r="B7672" s="137" t="s">
        <v>9521</v>
      </c>
      <c r="C7672" s="43" t="s">
        <v>2777</v>
      </c>
      <c r="D7672" s="46">
        <v>430</v>
      </c>
      <c r="E7672" s="24">
        <v>8900.1790697674423</v>
      </c>
      <c r="F7672" s="19">
        <f t="shared" si="357"/>
        <v>3827077</v>
      </c>
      <c r="G7672" s="119">
        <v>4192.5</v>
      </c>
      <c r="H7672" s="26">
        <v>329.02373285629102</v>
      </c>
      <c r="I7672" s="115">
        <f t="shared" si="358"/>
        <v>1379432</v>
      </c>
      <c r="J7672" s="117">
        <v>2021</v>
      </c>
      <c r="K7672" s="139">
        <f t="shared" si="359"/>
        <v>5206509</v>
      </c>
    </row>
    <row r="7673" spans="2:11">
      <c r="B7673" s="137" t="s">
        <v>9522</v>
      </c>
      <c r="C7673" s="43" t="s">
        <v>1710</v>
      </c>
      <c r="D7673" s="46">
        <v>60</v>
      </c>
      <c r="E7673" s="24">
        <v>600000</v>
      </c>
      <c r="F7673" s="19">
        <f t="shared" si="357"/>
        <v>36000000</v>
      </c>
      <c r="G7673" s="119">
        <v>1170</v>
      </c>
      <c r="H7673" s="26">
        <v>0</v>
      </c>
      <c r="I7673" s="115">
        <f t="shared" si="358"/>
        <v>0</v>
      </c>
      <c r="J7673" s="117">
        <v>2021</v>
      </c>
      <c r="K7673" s="139">
        <f t="shared" si="359"/>
        <v>36000000</v>
      </c>
    </row>
    <row r="7674" spans="2:11">
      <c r="B7674" s="137" t="s">
        <v>9523</v>
      </c>
      <c r="C7674" s="43" t="s">
        <v>2307</v>
      </c>
      <c r="D7674" s="46">
        <v>460</v>
      </c>
      <c r="E7674" s="24">
        <v>6427.9608695652178</v>
      </c>
      <c r="F7674" s="19">
        <f t="shared" si="357"/>
        <v>2956862</v>
      </c>
      <c r="G7674" s="119">
        <v>4485</v>
      </c>
      <c r="H7674" s="26">
        <v>201.19576365663323</v>
      </c>
      <c r="I7674" s="115">
        <f t="shared" si="358"/>
        <v>902363</v>
      </c>
      <c r="J7674" s="117">
        <v>2021</v>
      </c>
      <c r="K7674" s="139">
        <f t="shared" si="359"/>
        <v>3859225</v>
      </c>
    </row>
    <row r="7675" spans="2:11">
      <c r="B7675" s="137" t="s">
        <v>9524</v>
      </c>
      <c r="C7675" s="43" t="s">
        <v>1710</v>
      </c>
      <c r="D7675" s="46">
        <v>270</v>
      </c>
      <c r="E7675" s="24">
        <v>14785.551851851851</v>
      </c>
      <c r="F7675" s="19">
        <f t="shared" si="357"/>
        <v>3992099</v>
      </c>
      <c r="G7675" s="119">
        <v>2632.5</v>
      </c>
      <c r="H7675" s="26">
        <v>247.06894586894586</v>
      </c>
      <c r="I7675" s="115">
        <f t="shared" si="358"/>
        <v>650409</v>
      </c>
      <c r="J7675" s="117">
        <v>2021</v>
      </c>
      <c r="K7675" s="139">
        <f t="shared" si="359"/>
        <v>4642508</v>
      </c>
    </row>
    <row r="7676" spans="2:11">
      <c r="B7676" s="137" t="s">
        <v>9525</v>
      </c>
      <c r="C7676" s="43" t="s">
        <v>115</v>
      </c>
      <c r="D7676" s="46">
        <v>300</v>
      </c>
      <c r="E7676" s="24">
        <v>6781.0966666666664</v>
      </c>
      <c r="F7676" s="19">
        <f t="shared" si="357"/>
        <v>2034329</v>
      </c>
      <c r="G7676" s="119">
        <v>8145</v>
      </c>
      <c r="H7676" s="26">
        <v>114.15948434622467</v>
      </c>
      <c r="I7676" s="115">
        <f t="shared" si="358"/>
        <v>929829</v>
      </c>
      <c r="J7676" s="117">
        <v>2021</v>
      </c>
      <c r="K7676" s="139">
        <f t="shared" si="359"/>
        <v>2964158</v>
      </c>
    </row>
    <row r="7677" spans="2:11">
      <c r="B7677" s="137" t="s">
        <v>9526</v>
      </c>
      <c r="C7677" s="43" t="s">
        <v>1720</v>
      </c>
      <c r="D7677" s="46">
        <v>260</v>
      </c>
      <c r="E7677" s="24">
        <v>2974.5346153846153</v>
      </c>
      <c r="F7677" s="19">
        <f t="shared" si="357"/>
        <v>773379</v>
      </c>
      <c r="G7677" s="119">
        <v>2535</v>
      </c>
      <c r="H7677" s="26">
        <v>261.2516765285996</v>
      </c>
      <c r="I7677" s="115">
        <f t="shared" si="358"/>
        <v>662273</v>
      </c>
      <c r="J7677" s="117">
        <v>2021</v>
      </c>
      <c r="K7677" s="139">
        <f t="shared" si="359"/>
        <v>1435652</v>
      </c>
    </row>
    <row r="7678" spans="2:11">
      <c r="B7678" s="137" t="s">
        <v>4306</v>
      </c>
      <c r="C7678" s="43" t="s">
        <v>3512</v>
      </c>
      <c r="D7678" s="46">
        <v>170</v>
      </c>
      <c r="E7678" s="24">
        <v>8541.1117647058818</v>
      </c>
      <c r="F7678" s="19">
        <f t="shared" si="357"/>
        <v>1451989</v>
      </c>
      <c r="G7678" s="119">
        <v>1658</v>
      </c>
      <c r="H7678" s="26">
        <v>770.31061519903494</v>
      </c>
      <c r="I7678" s="115">
        <f t="shared" si="358"/>
        <v>1277175</v>
      </c>
      <c r="J7678" s="117">
        <v>2021</v>
      </c>
      <c r="K7678" s="139">
        <f t="shared" si="359"/>
        <v>2729164</v>
      </c>
    </row>
    <row r="7679" spans="2:11">
      <c r="B7679" s="137" t="s">
        <v>9527</v>
      </c>
      <c r="C7679" s="43" t="s">
        <v>2562</v>
      </c>
      <c r="D7679" s="46">
        <v>760</v>
      </c>
      <c r="E7679" s="24">
        <v>2764.6065789473682</v>
      </c>
      <c r="F7679" s="19">
        <f t="shared" si="357"/>
        <v>2101101</v>
      </c>
      <c r="G7679" s="119">
        <v>7410</v>
      </c>
      <c r="H7679" s="26">
        <v>170.37692307692308</v>
      </c>
      <c r="I7679" s="115">
        <f t="shared" si="358"/>
        <v>1262493</v>
      </c>
      <c r="J7679" s="117">
        <v>2021</v>
      </c>
      <c r="K7679" s="139">
        <f t="shared" si="359"/>
        <v>3363594</v>
      </c>
    </row>
    <row r="7680" spans="2:11">
      <c r="B7680" s="137" t="s">
        <v>9528</v>
      </c>
      <c r="C7680" s="43" t="s">
        <v>201</v>
      </c>
      <c r="D7680" s="46">
        <v>650</v>
      </c>
      <c r="E7680" s="24">
        <v>10269.91076923077</v>
      </c>
      <c r="F7680" s="19">
        <f t="shared" si="357"/>
        <v>6675442</v>
      </c>
      <c r="G7680" s="119">
        <v>6337.5</v>
      </c>
      <c r="H7680" s="26">
        <v>248.38122287968443</v>
      </c>
      <c r="I7680" s="115">
        <f t="shared" si="358"/>
        <v>1574116</v>
      </c>
      <c r="J7680" s="117">
        <v>2021</v>
      </c>
      <c r="K7680" s="139">
        <f t="shared" si="359"/>
        <v>8249558</v>
      </c>
    </row>
    <row r="7681" spans="2:11">
      <c r="B7681" s="137" t="s">
        <v>4307</v>
      </c>
      <c r="C7681" s="43" t="s">
        <v>3512</v>
      </c>
      <c r="D7681" s="46">
        <v>150</v>
      </c>
      <c r="E7681" s="24">
        <v>6388.0533333333333</v>
      </c>
      <c r="F7681" s="19">
        <f t="shared" si="357"/>
        <v>958208</v>
      </c>
      <c r="G7681" s="119">
        <v>1463</v>
      </c>
      <c r="H7681" s="26">
        <v>602.07108680792896</v>
      </c>
      <c r="I7681" s="115">
        <f t="shared" si="358"/>
        <v>880830.00000000012</v>
      </c>
      <c r="J7681" s="117">
        <v>2021</v>
      </c>
      <c r="K7681" s="139">
        <f t="shared" si="359"/>
        <v>1839038</v>
      </c>
    </row>
    <row r="7682" spans="2:11">
      <c r="B7682" s="137" t="s">
        <v>4308</v>
      </c>
      <c r="C7682" s="43" t="s">
        <v>3512</v>
      </c>
      <c r="D7682" s="46">
        <v>450</v>
      </c>
      <c r="E7682" s="24">
        <v>6388.0555555555557</v>
      </c>
      <c r="F7682" s="19">
        <f t="shared" si="357"/>
        <v>2874625</v>
      </c>
      <c r="G7682" s="119">
        <v>4388</v>
      </c>
      <c r="H7682" s="26">
        <v>602.20806745670006</v>
      </c>
      <c r="I7682" s="115">
        <f t="shared" si="358"/>
        <v>2642489</v>
      </c>
      <c r="J7682" s="117">
        <v>2021</v>
      </c>
      <c r="K7682" s="139">
        <f t="shared" si="359"/>
        <v>5517114</v>
      </c>
    </row>
    <row r="7683" spans="2:11">
      <c r="B7683" s="137" t="s">
        <v>4309</v>
      </c>
      <c r="C7683" s="43" t="s">
        <v>3512</v>
      </c>
      <c r="D7683" s="46">
        <v>410</v>
      </c>
      <c r="E7683" s="24">
        <v>6388.0536585365853</v>
      </c>
      <c r="F7683" s="19">
        <f t="shared" si="357"/>
        <v>2619102</v>
      </c>
      <c r="G7683" s="119">
        <v>3998</v>
      </c>
      <c r="H7683" s="26">
        <v>602.20160080040023</v>
      </c>
      <c r="I7683" s="115">
        <f t="shared" si="358"/>
        <v>2407602</v>
      </c>
      <c r="J7683" s="117">
        <v>2021</v>
      </c>
      <c r="K7683" s="139">
        <f t="shared" si="359"/>
        <v>5026704</v>
      </c>
    </row>
    <row r="7684" spans="2:11">
      <c r="B7684" s="137" t="s">
        <v>9529</v>
      </c>
      <c r="C7684" s="43" t="s">
        <v>201</v>
      </c>
      <c r="D7684" s="46">
        <v>230</v>
      </c>
      <c r="E7684" s="24">
        <v>4254.0521739130436</v>
      </c>
      <c r="F7684" s="19">
        <f t="shared" si="357"/>
        <v>978432</v>
      </c>
      <c r="G7684" s="119">
        <v>2242.5</v>
      </c>
      <c r="H7684" s="26">
        <v>894.82318840579705</v>
      </c>
      <c r="I7684" s="115">
        <f t="shared" si="358"/>
        <v>2006641</v>
      </c>
      <c r="J7684" s="117">
        <v>2021</v>
      </c>
      <c r="K7684" s="139">
        <f t="shared" si="359"/>
        <v>2985073</v>
      </c>
    </row>
    <row r="7685" spans="2:11">
      <c r="B7685" s="137" t="s">
        <v>9530</v>
      </c>
      <c r="C7685" s="43" t="s">
        <v>213</v>
      </c>
      <c r="D7685" s="46">
        <v>330</v>
      </c>
      <c r="E7685" s="24">
        <v>26219.360606060607</v>
      </c>
      <c r="F7685" s="19">
        <f t="shared" si="357"/>
        <v>8652389</v>
      </c>
      <c r="G7685" s="119">
        <v>7128</v>
      </c>
      <c r="H7685" s="26">
        <v>2487.1868686868688</v>
      </c>
      <c r="I7685" s="115">
        <f t="shared" si="358"/>
        <v>17728668</v>
      </c>
      <c r="J7685" s="117">
        <v>2021</v>
      </c>
      <c r="K7685" s="139">
        <f t="shared" si="359"/>
        <v>26381057</v>
      </c>
    </row>
    <row r="7686" spans="2:11">
      <c r="B7686" s="137" t="s">
        <v>9531</v>
      </c>
      <c r="C7686" s="43" t="s">
        <v>213</v>
      </c>
      <c r="D7686" s="46">
        <v>270</v>
      </c>
      <c r="E7686" s="24">
        <v>6030.1777777777779</v>
      </c>
      <c r="F7686" s="19">
        <f t="shared" si="357"/>
        <v>1628148</v>
      </c>
      <c r="G7686" s="119">
        <v>8748</v>
      </c>
      <c r="H7686" s="26">
        <v>705.29686785550984</v>
      </c>
      <c r="I7686" s="115">
        <f t="shared" si="358"/>
        <v>6169937</v>
      </c>
      <c r="J7686" s="117">
        <v>2021</v>
      </c>
      <c r="K7686" s="139">
        <f t="shared" si="359"/>
        <v>7798085</v>
      </c>
    </row>
    <row r="7687" spans="2:11">
      <c r="B7687" s="137" t="s">
        <v>9532</v>
      </c>
      <c r="C7687" s="43" t="s">
        <v>2758</v>
      </c>
      <c r="D7687" s="46">
        <v>140</v>
      </c>
      <c r="E7687" s="24">
        <v>7140.6714285714288</v>
      </c>
      <c r="F7687" s="19">
        <f t="shared" si="357"/>
        <v>999694</v>
      </c>
      <c r="G7687" s="119">
        <v>3346</v>
      </c>
      <c r="H7687" s="26">
        <v>364.29527794381352</v>
      </c>
      <c r="I7687" s="115">
        <f t="shared" si="358"/>
        <v>1218932</v>
      </c>
      <c r="J7687" s="117">
        <v>2021</v>
      </c>
      <c r="K7687" s="139">
        <f t="shared" si="359"/>
        <v>2218626</v>
      </c>
    </row>
    <row r="7688" spans="2:11">
      <c r="B7688" s="137" t="s">
        <v>9533</v>
      </c>
      <c r="C7688" s="43" t="s">
        <v>2758</v>
      </c>
      <c r="D7688" s="46">
        <v>360</v>
      </c>
      <c r="E7688" s="24">
        <v>2953.2916666666665</v>
      </c>
      <c r="F7688" s="19">
        <f t="shared" si="357"/>
        <v>1063185</v>
      </c>
      <c r="G7688" s="119">
        <v>3510</v>
      </c>
      <c r="H7688" s="26">
        <v>855.6700854700855</v>
      </c>
      <c r="I7688" s="115">
        <f t="shared" si="358"/>
        <v>3003402</v>
      </c>
      <c r="J7688" s="117">
        <v>2021</v>
      </c>
      <c r="K7688" s="139">
        <f t="shared" si="359"/>
        <v>4066587</v>
      </c>
    </row>
    <row r="7689" spans="2:11">
      <c r="B7689" s="137" t="s">
        <v>9534</v>
      </c>
      <c r="C7689" s="43" t="s">
        <v>2541</v>
      </c>
      <c r="D7689" s="46">
        <v>150</v>
      </c>
      <c r="E7689" s="24">
        <v>2311.2933333333335</v>
      </c>
      <c r="F7689" s="19">
        <f t="shared" si="357"/>
        <v>346694</v>
      </c>
      <c r="G7689" s="119">
        <v>3585</v>
      </c>
      <c r="H7689" s="26">
        <v>549.42008368200834</v>
      </c>
      <c r="I7689" s="115">
        <f t="shared" si="358"/>
        <v>1969671</v>
      </c>
      <c r="J7689" s="117">
        <v>2021</v>
      </c>
      <c r="K7689" s="139">
        <f t="shared" si="359"/>
        <v>2316365</v>
      </c>
    </row>
    <row r="7690" spans="2:11">
      <c r="B7690" s="137" t="s">
        <v>9535</v>
      </c>
      <c r="C7690" s="43" t="s">
        <v>2541</v>
      </c>
      <c r="D7690" s="46">
        <v>220</v>
      </c>
      <c r="E7690" s="24">
        <v>5001.9863636363634</v>
      </c>
      <c r="F7690" s="19">
        <f t="shared" si="357"/>
        <v>1100437</v>
      </c>
      <c r="G7690" s="119">
        <v>2145</v>
      </c>
      <c r="H7690" s="26">
        <v>979.76456876456882</v>
      </c>
      <c r="I7690" s="115">
        <f t="shared" si="358"/>
        <v>2101595</v>
      </c>
      <c r="J7690" s="117">
        <v>2021</v>
      </c>
      <c r="K7690" s="139">
        <f t="shared" si="359"/>
        <v>3202032</v>
      </c>
    </row>
    <row r="7691" spans="2:11">
      <c r="B7691" s="137" t="s">
        <v>9536</v>
      </c>
      <c r="C7691" s="43" t="s">
        <v>2541</v>
      </c>
      <c r="D7691" s="46">
        <v>150</v>
      </c>
      <c r="E7691" s="24">
        <v>2311.2933333333335</v>
      </c>
      <c r="F7691" s="19">
        <f t="shared" si="357"/>
        <v>346694</v>
      </c>
      <c r="G7691" s="119">
        <v>1792.5</v>
      </c>
      <c r="H7691" s="26">
        <v>1098.8401673640167</v>
      </c>
      <c r="I7691" s="115">
        <f t="shared" si="358"/>
        <v>1969671</v>
      </c>
      <c r="J7691" s="117">
        <v>2021</v>
      </c>
      <c r="K7691" s="139">
        <f t="shared" si="359"/>
        <v>2316365</v>
      </c>
    </row>
    <row r="7692" spans="2:11">
      <c r="B7692" s="137" t="s">
        <v>9537</v>
      </c>
      <c r="C7692" s="43" t="s">
        <v>2184</v>
      </c>
      <c r="D7692" s="46">
        <v>240</v>
      </c>
      <c r="E7692" s="24">
        <v>5597.85</v>
      </c>
      <c r="F7692" s="19">
        <f t="shared" ref="F7692:F7755" si="360">IFERROR(D7692*E7692,0)</f>
        <v>1343484</v>
      </c>
      <c r="G7692" s="119">
        <v>2340</v>
      </c>
      <c r="H7692" s="26">
        <v>700.2547008547009</v>
      </c>
      <c r="I7692" s="115">
        <f t="shared" ref="I7692:I7755" si="361">IFERROR(G7692*H7692,"")</f>
        <v>1638596</v>
      </c>
      <c r="J7692" s="117">
        <v>2021</v>
      </c>
      <c r="K7692" s="139">
        <f t="shared" ref="K7692:K7755" si="362">IFERROR(ROUND((F7692+I7692),0),0)</f>
        <v>2982080</v>
      </c>
    </row>
    <row r="7693" spans="2:11">
      <c r="B7693" s="137" t="s">
        <v>9538</v>
      </c>
      <c r="C7693" s="43" t="s">
        <v>3512</v>
      </c>
      <c r="D7693" s="46">
        <v>100</v>
      </c>
      <c r="E7693" s="24">
        <v>15222.58</v>
      </c>
      <c r="F7693" s="19">
        <f t="shared" si="360"/>
        <v>1522258</v>
      </c>
      <c r="G7693" s="119">
        <v>1810</v>
      </c>
      <c r="H7693" s="26">
        <v>0</v>
      </c>
      <c r="I7693" s="115">
        <f t="shared" si="361"/>
        <v>0</v>
      </c>
      <c r="J7693" s="117">
        <v>2021</v>
      </c>
      <c r="K7693" s="139">
        <f t="shared" si="362"/>
        <v>1522258</v>
      </c>
    </row>
    <row r="7694" spans="2:11">
      <c r="B7694" s="137" t="s">
        <v>9539</v>
      </c>
      <c r="C7694" s="43" t="s">
        <v>3512</v>
      </c>
      <c r="D7694" s="46">
        <v>410</v>
      </c>
      <c r="E7694" s="24">
        <v>15222.578048780488</v>
      </c>
      <c r="F7694" s="19">
        <f t="shared" si="360"/>
        <v>6241257</v>
      </c>
      <c r="G7694" s="119">
        <v>3710.5</v>
      </c>
      <c r="H7694" s="26">
        <v>0</v>
      </c>
      <c r="I7694" s="115">
        <f t="shared" si="361"/>
        <v>0</v>
      </c>
      <c r="J7694" s="117">
        <v>2021</v>
      </c>
      <c r="K7694" s="139">
        <f t="shared" si="362"/>
        <v>6241257</v>
      </c>
    </row>
    <row r="7695" spans="2:11">
      <c r="B7695" s="137" t="s">
        <v>9540</v>
      </c>
      <c r="C7695" s="43" t="s">
        <v>3512</v>
      </c>
      <c r="D7695" s="46">
        <v>210</v>
      </c>
      <c r="E7695" s="24">
        <v>16883.709523809524</v>
      </c>
      <c r="F7695" s="19">
        <f t="shared" si="360"/>
        <v>3545579</v>
      </c>
      <c r="G7695" s="119">
        <v>2047.5</v>
      </c>
      <c r="H7695" s="26">
        <v>0</v>
      </c>
      <c r="I7695" s="115">
        <f t="shared" si="361"/>
        <v>0</v>
      </c>
      <c r="J7695" s="117">
        <v>2021</v>
      </c>
      <c r="K7695" s="139">
        <f t="shared" si="362"/>
        <v>3545579</v>
      </c>
    </row>
    <row r="7696" spans="2:11">
      <c r="B7696" s="137" t="s">
        <v>9541</v>
      </c>
      <c r="C7696" s="43" t="s">
        <v>3512</v>
      </c>
      <c r="D7696" s="46">
        <v>180</v>
      </c>
      <c r="E7696" s="24">
        <v>16883.711111111112</v>
      </c>
      <c r="F7696" s="19">
        <f t="shared" si="360"/>
        <v>3039068</v>
      </c>
      <c r="G7696" s="119">
        <v>1755</v>
      </c>
      <c r="H7696" s="26">
        <v>0</v>
      </c>
      <c r="I7696" s="115">
        <f t="shared" si="361"/>
        <v>0</v>
      </c>
      <c r="J7696" s="117">
        <v>2021</v>
      </c>
      <c r="K7696" s="139">
        <f t="shared" si="362"/>
        <v>3039068</v>
      </c>
    </row>
    <row r="7697" spans="2:11">
      <c r="B7697" s="137" t="s">
        <v>9542</v>
      </c>
      <c r="C7697" s="43" t="s">
        <v>2182</v>
      </c>
      <c r="D7697" s="46">
        <v>380</v>
      </c>
      <c r="E7697" s="24">
        <v>2119.7526315789473</v>
      </c>
      <c r="F7697" s="19">
        <f t="shared" si="360"/>
        <v>805506</v>
      </c>
      <c r="G7697" s="119">
        <v>3705</v>
      </c>
      <c r="H7697" s="26">
        <v>773.84750337381911</v>
      </c>
      <c r="I7697" s="115">
        <f t="shared" si="361"/>
        <v>2867105</v>
      </c>
      <c r="J7697" s="117">
        <v>2021</v>
      </c>
      <c r="K7697" s="139">
        <f t="shared" si="362"/>
        <v>3672611</v>
      </c>
    </row>
    <row r="7698" spans="2:11">
      <c r="B7698" s="137" t="s">
        <v>9543</v>
      </c>
      <c r="C7698" s="43" t="s">
        <v>3512</v>
      </c>
      <c r="D7698" s="46">
        <v>180</v>
      </c>
      <c r="E7698" s="24">
        <v>16883.711111111112</v>
      </c>
      <c r="F7698" s="19">
        <f t="shared" si="360"/>
        <v>3039068</v>
      </c>
      <c r="G7698" s="119">
        <v>1755</v>
      </c>
      <c r="H7698" s="26">
        <v>0</v>
      </c>
      <c r="I7698" s="115">
        <f t="shared" si="361"/>
        <v>0</v>
      </c>
      <c r="J7698" s="117">
        <v>2021</v>
      </c>
      <c r="K7698" s="139">
        <f t="shared" si="362"/>
        <v>3039068</v>
      </c>
    </row>
    <row r="7699" spans="2:11">
      <c r="B7699" s="137" t="s">
        <v>9544</v>
      </c>
      <c r="C7699" s="43" t="s">
        <v>2476</v>
      </c>
      <c r="D7699" s="46">
        <v>120</v>
      </c>
      <c r="E7699" s="24">
        <v>5302.9416666666666</v>
      </c>
      <c r="F7699" s="19">
        <f t="shared" si="360"/>
        <v>636353</v>
      </c>
      <c r="G7699" s="119">
        <v>1170</v>
      </c>
      <c r="H7699" s="26">
        <v>2421.9051282051282</v>
      </c>
      <c r="I7699" s="115">
        <f t="shared" si="361"/>
        <v>2833629</v>
      </c>
      <c r="J7699" s="117">
        <v>2021</v>
      </c>
      <c r="K7699" s="139">
        <f t="shared" si="362"/>
        <v>3469982</v>
      </c>
    </row>
    <row r="7700" spans="2:11">
      <c r="B7700" s="137" t="s">
        <v>9545</v>
      </c>
      <c r="C7700" s="43" t="s">
        <v>2476</v>
      </c>
      <c r="D7700" s="46">
        <v>470</v>
      </c>
      <c r="E7700" s="24">
        <v>2053.5297872340425</v>
      </c>
      <c r="F7700" s="19">
        <f t="shared" si="360"/>
        <v>965159</v>
      </c>
      <c r="G7700" s="119">
        <v>4582.5</v>
      </c>
      <c r="H7700" s="26">
        <v>2044.90736497545</v>
      </c>
      <c r="I7700" s="115">
        <f t="shared" si="361"/>
        <v>9370788</v>
      </c>
      <c r="J7700" s="117">
        <v>2021</v>
      </c>
      <c r="K7700" s="139">
        <f t="shared" si="362"/>
        <v>10335947</v>
      </c>
    </row>
    <row r="7701" spans="2:11">
      <c r="B7701" s="137" t="s">
        <v>9546</v>
      </c>
      <c r="C7701" s="43" t="s">
        <v>2039</v>
      </c>
      <c r="D7701" s="46">
        <v>110</v>
      </c>
      <c r="E7701" s="24">
        <v>9280.4636363636364</v>
      </c>
      <c r="F7701" s="19">
        <f t="shared" si="360"/>
        <v>1020851</v>
      </c>
      <c r="G7701" s="119">
        <v>8052</v>
      </c>
      <c r="H7701" s="26">
        <v>214.34985096870344</v>
      </c>
      <c r="I7701" s="115">
        <f t="shared" si="361"/>
        <v>1725945</v>
      </c>
      <c r="J7701" s="117">
        <v>2021</v>
      </c>
      <c r="K7701" s="139">
        <f t="shared" si="362"/>
        <v>2746796</v>
      </c>
    </row>
    <row r="7702" spans="2:11">
      <c r="B7702" s="137" t="s">
        <v>9547</v>
      </c>
      <c r="C7702" s="43" t="s">
        <v>1584</v>
      </c>
      <c r="D7702" s="46">
        <v>110</v>
      </c>
      <c r="E7702" s="24">
        <v>15224.254545454545</v>
      </c>
      <c r="F7702" s="19">
        <f t="shared" si="360"/>
        <v>1674668</v>
      </c>
      <c r="G7702" s="119">
        <v>1072.5</v>
      </c>
      <c r="H7702" s="26">
        <v>2816.7039627039626</v>
      </c>
      <c r="I7702" s="115">
        <f t="shared" si="361"/>
        <v>3020915</v>
      </c>
      <c r="J7702" s="117">
        <v>2021</v>
      </c>
      <c r="K7702" s="139">
        <f t="shared" si="362"/>
        <v>4695583</v>
      </c>
    </row>
    <row r="7703" spans="2:11">
      <c r="B7703" s="137" t="s">
        <v>9548</v>
      </c>
      <c r="C7703" s="43" t="s">
        <v>2039</v>
      </c>
      <c r="D7703" s="46">
        <v>140</v>
      </c>
      <c r="E7703" s="24">
        <v>35381.742857142854</v>
      </c>
      <c r="F7703" s="19">
        <f t="shared" si="360"/>
        <v>4953443.9999999991</v>
      </c>
      <c r="G7703" s="119">
        <v>7686</v>
      </c>
      <c r="H7703" s="26">
        <v>652.50507416081189</v>
      </c>
      <c r="I7703" s="115">
        <f t="shared" si="361"/>
        <v>5015154</v>
      </c>
      <c r="J7703" s="117">
        <v>2021</v>
      </c>
      <c r="K7703" s="139">
        <f t="shared" si="362"/>
        <v>9968598</v>
      </c>
    </row>
    <row r="7704" spans="2:11">
      <c r="B7704" s="137" t="s">
        <v>9549</v>
      </c>
      <c r="C7704" s="43" t="s">
        <v>2039</v>
      </c>
      <c r="D7704" s="46">
        <v>110</v>
      </c>
      <c r="E7704" s="24">
        <v>3719.7545454545457</v>
      </c>
      <c r="F7704" s="19">
        <f t="shared" si="360"/>
        <v>409173</v>
      </c>
      <c r="G7704" s="119">
        <v>1991</v>
      </c>
      <c r="H7704" s="26">
        <v>1069.6007031642391</v>
      </c>
      <c r="I7704" s="115">
        <f t="shared" si="361"/>
        <v>2129575</v>
      </c>
      <c r="J7704" s="117">
        <v>2021</v>
      </c>
      <c r="K7704" s="139">
        <f t="shared" si="362"/>
        <v>2538748</v>
      </c>
    </row>
    <row r="7705" spans="2:11">
      <c r="B7705" s="137" t="s">
        <v>9550</v>
      </c>
      <c r="C7705" s="43" t="s">
        <v>1454</v>
      </c>
      <c r="D7705" s="46">
        <v>50</v>
      </c>
      <c r="E7705" s="24">
        <v>9500.92</v>
      </c>
      <c r="F7705" s="19">
        <f t="shared" si="360"/>
        <v>475046</v>
      </c>
      <c r="G7705" s="119">
        <v>487.5</v>
      </c>
      <c r="H7705" s="26">
        <v>3126.937435897436</v>
      </c>
      <c r="I7705" s="115">
        <f t="shared" si="361"/>
        <v>1524382</v>
      </c>
      <c r="J7705" s="117">
        <v>2021</v>
      </c>
      <c r="K7705" s="139">
        <f t="shared" si="362"/>
        <v>1999428</v>
      </c>
    </row>
    <row r="7706" spans="2:11">
      <c r="B7706" s="137" t="s">
        <v>9551</v>
      </c>
      <c r="C7706" s="43" t="s">
        <v>1483</v>
      </c>
      <c r="D7706" s="46">
        <v>170</v>
      </c>
      <c r="E7706" s="24">
        <v>33525.147058823532</v>
      </c>
      <c r="F7706" s="19">
        <f t="shared" si="360"/>
        <v>5699275</v>
      </c>
      <c r="G7706" s="119">
        <v>3315</v>
      </c>
      <c r="H7706" s="26">
        <v>1915.209653092006</v>
      </c>
      <c r="I7706" s="115">
        <f t="shared" si="361"/>
        <v>6348920</v>
      </c>
      <c r="J7706" s="117">
        <v>2021</v>
      </c>
      <c r="K7706" s="139">
        <f t="shared" si="362"/>
        <v>12048195</v>
      </c>
    </row>
    <row r="7707" spans="2:11">
      <c r="B7707" s="137" t="s">
        <v>9552</v>
      </c>
      <c r="C7707" s="43" t="s">
        <v>1483</v>
      </c>
      <c r="D7707" s="46">
        <v>70</v>
      </c>
      <c r="E7707" s="24">
        <v>16008.514285714286</v>
      </c>
      <c r="F7707" s="19">
        <f t="shared" si="360"/>
        <v>1120596</v>
      </c>
      <c r="G7707" s="119">
        <v>682.5</v>
      </c>
      <c r="H7707" s="26">
        <v>4064.2578754578753</v>
      </c>
      <c r="I7707" s="115">
        <f t="shared" si="361"/>
        <v>2773856</v>
      </c>
      <c r="J7707" s="117">
        <v>2021</v>
      </c>
      <c r="K7707" s="139">
        <f t="shared" si="362"/>
        <v>3894452</v>
      </c>
    </row>
    <row r="7708" spans="2:11">
      <c r="B7708" s="137" t="s">
        <v>9553</v>
      </c>
      <c r="C7708" s="43" t="s">
        <v>1461</v>
      </c>
      <c r="D7708" s="46">
        <v>180</v>
      </c>
      <c r="E7708" s="24">
        <v>15076.533333333333</v>
      </c>
      <c r="F7708" s="19">
        <f t="shared" si="360"/>
        <v>2713776</v>
      </c>
      <c r="G7708" s="119">
        <v>3888</v>
      </c>
      <c r="H7708" s="26">
        <v>1577.6736111111111</v>
      </c>
      <c r="I7708" s="115">
        <f t="shared" si="361"/>
        <v>6133995</v>
      </c>
      <c r="J7708" s="117">
        <v>2021</v>
      </c>
      <c r="K7708" s="139">
        <f t="shared" si="362"/>
        <v>8847771</v>
      </c>
    </row>
    <row r="7709" spans="2:11">
      <c r="B7709" s="137" t="s">
        <v>9554</v>
      </c>
      <c r="C7709" s="43" t="s">
        <v>1483</v>
      </c>
      <c r="D7709" s="46">
        <v>250</v>
      </c>
      <c r="E7709" s="24">
        <v>22862.78</v>
      </c>
      <c r="F7709" s="19">
        <f t="shared" si="360"/>
        <v>5715695</v>
      </c>
      <c r="G7709" s="119">
        <v>2437.5</v>
      </c>
      <c r="H7709" s="26">
        <v>1969.4428717948717</v>
      </c>
      <c r="I7709" s="115">
        <f t="shared" si="361"/>
        <v>4800517</v>
      </c>
      <c r="J7709" s="117">
        <v>2021</v>
      </c>
      <c r="K7709" s="139">
        <f t="shared" si="362"/>
        <v>10516212</v>
      </c>
    </row>
    <row r="7710" spans="2:11">
      <c r="B7710" s="137" t="s">
        <v>9555</v>
      </c>
      <c r="C7710" s="43" t="s">
        <v>1461</v>
      </c>
      <c r="D7710" s="46">
        <v>50</v>
      </c>
      <c r="E7710" s="24">
        <v>10940.66</v>
      </c>
      <c r="F7710" s="19">
        <f t="shared" si="360"/>
        <v>547033</v>
      </c>
      <c r="G7710" s="119">
        <v>1080</v>
      </c>
      <c r="H7710" s="26">
        <v>2505.0018518518518</v>
      </c>
      <c r="I7710" s="115">
        <f t="shared" si="361"/>
        <v>2705402</v>
      </c>
      <c r="J7710" s="117">
        <v>2021</v>
      </c>
      <c r="K7710" s="139">
        <f t="shared" si="362"/>
        <v>3252435</v>
      </c>
    </row>
    <row r="7711" spans="2:11">
      <c r="B7711" s="137" t="s">
        <v>9556</v>
      </c>
      <c r="C7711" s="43" t="s">
        <v>2564</v>
      </c>
      <c r="D7711" s="46">
        <v>150</v>
      </c>
      <c r="E7711" s="24">
        <v>1825.28</v>
      </c>
      <c r="F7711" s="19">
        <f t="shared" si="360"/>
        <v>273792</v>
      </c>
      <c r="G7711" s="119">
        <v>1462.5</v>
      </c>
      <c r="H7711" s="26">
        <v>613.96170940170941</v>
      </c>
      <c r="I7711" s="115">
        <f t="shared" si="361"/>
        <v>897919</v>
      </c>
      <c r="J7711" s="117">
        <v>2021</v>
      </c>
      <c r="K7711" s="139">
        <f t="shared" si="362"/>
        <v>1171711</v>
      </c>
    </row>
    <row r="7712" spans="2:11">
      <c r="B7712" s="137" t="s">
        <v>9557</v>
      </c>
      <c r="C7712" s="43" t="s">
        <v>2407</v>
      </c>
      <c r="D7712" s="46">
        <v>870</v>
      </c>
      <c r="E7712" s="24">
        <v>20028.431034482757</v>
      </c>
      <c r="F7712" s="19">
        <f t="shared" si="360"/>
        <v>17424735</v>
      </c>
      <c r="G7712" s="119">
        <v>31842</v>
      </c>
      <c r="H7712" s="26">
        <v>396.62863513598393</v>
      </c>
      <c r="I7712" s="115">
        <f t="shared" si="361"/>
        <v>12629449</v>
      </c>
      <c r="J7712" s="117">
        <v>2021</v>
      </c>
      <c r="K7712" s="139">
        <f t="shared" si="362"/>
        <v>30054184</v>
      </c>
    </row>
    <row r="7713" spans="2:11">
      <c r="B7713" s="137" t="s">
        <v>9558</v>
      </c>
      <c r="C7713" s="43" t="s">
        <v>3512</v>
      </c>
      <c r="D7713" s="46">
        <v>240</v>
      </c>
      <c r="E7713" s="24">
        <v>7080.3291666666664</v>
      </c>
      <c r="F7713" s="19">
        <f t="shared" si="360"/>
        <v>1699279</v>
      </c>
      <c r="G7713" s="119">
        <v>4392</v>
      </c>
      <c r="H7713" s="26">
        <v>0</v>
      </c>
      <c r="I7713" s="115">
        <f t="shared" si="361"/>
        <v>0</v>
      </c>
      <c r="J7713" s="117">
        <v>2021</v>
      </c>
      <c r="K7713" s="139">
        <f t="shared" si="362"/>
        <v>1699279</v>
      </c>
    </row>
    <row r="7714" spans="2:11">
      <c r="B7714" s="137" t="s">
        <v>9559</v>
      </c>
      <c r="C7714" s="43" t="s">
        <v>2737</v>
      </c>
      <c r="D7714" s="46">
        <v>7220</v>
      </c>
      <c r="E7714" s="24">
        <v>268.50623268698058</v>
      </c>
      <c r="F7714" s="19">
        <f t="shared" si="360"/>
        <v>1938614.9999999998</v>
      </c>
      <c r="G7714" s="119">
        <v>70395</v>
      </c>
      <c r="H7714" s="26">
        <v>85.33633070530577</v>
      </c>
      <c r="I7714" s="115">
        <f t="shared" si="361"/>
        <v>6007251</v>
      </c>
      <c r="J7714" s="117">
        <v>2021</v>
      </c>
      <c r="K7714" s="139">
        <f t="shared" si="362"/>
        <v>7945866</v>
      </c>
    </row>
    <row r="7715" spans="2:11">
      <c r="B7715" s="137" t="s">
        <v>9560</v>
      </c>
      <c r="C7715" s="43" t="s">
        <v>1602</v>
      </c>
      <c r="D7715" s="46">
        <v>340</v>
      </c>
      <c r="E7715" s="24">
        <v>7817.1147058823526</v>
      </c>
      <c r="F7715" s="19">
        <f t="shared" si="360"/>
        <v>2657819</v>
      </c>
      <c r="G7715" s="119">
        <v>3315</v>
      </c>
      <c r="H7715" s="26">
        <v>1475.8723981900453</v>
      </c>
      <c r="I7715" s="115">
        <f t="shared" si="361"/>
        <v>4892517</v>
      </c>
      <c r="J7715" s="117">
        <v>2021</v>
      </c>
      <c r="K7715" s="139">
        <f t="shared" si="362"/>
        <v>7550336</v>
      </c>
    </row>
    <row r="7716" spans="2:11">
      <c r="B7716" s="137" t="s">
        <v>9561</v>
      </c>
      <c r="C7716" s="43" t="s">
        <v>1602</v>
      </c>
      <c r="D7716" s="46">
        <v>50</v>
      </c>
      <c r="E7716" s="24">
        <v>2408.34</v>
      </c>
      <c r="F7716" s="19">
        <f t="shared" si="360"/>
        <v>120417</v>
      </c>
      <c r="G7716" s="119">
        <v>487.5</v>
      </c>
      <c r="H7716" s="26">
        <v>1992.6810256410256</v>
      </c>
      <c r="I7716" s="115">
        <f t="shared" si="361"/>
        <v>971432</v>
      </c>
      <c r="J7716" s="117">
        <v>2021</v>
      </c>
      <c r="K7716" s="139">
        <f t="shared" si="362"/>
        <v>1091849</v>
      </c>
    </row>
    <row r="7717" spans="2:11">
      <c r="B7717" s="137" t="s">
        <v>9562</v>
      </c>
      <c r="C7717" s="43" t="s">
        <v>1573</v>
      </c>
      <c r="D7717" s="46">
        <v>330</v>
      </c>
      <c r="E7717" s="24">
        <v>5869.666666666667</v>
      </c>
      <c r="F7717" s="19">
        <f t="shared" si="360"/>
        <v>1936990</v>
      </c>
      <c r="G7717" s="119">
        <v>3217.5</v>
      </c>
      <c r="H7717" s="26">
        <v>1119.9126651126651</v>
      </c>
      <c r="I7717" s="115">
        <f t="shared" si="361"/>
        <v>3603319</v>
      </c>
      <c r="J7717" s="117">
        <v>2021</v>
      </c>
      <c r="K7717" s="139">
        <f t="shared" si="362"/>
        <v>5540309</v>
      </c>
    </row>
    <row r="7718" spans="2:11">
      <c r="B7718" s="137" t="s">
        <v>9563</v>
      </c>
      <c r="C7718" s="43" t="s">
        <v>1538</v>
      </c>
      <c r="D7718" s="46">
        <v>170</v>
      </c>
      <c r="E7718" s="24">
        <v>8840.8882352941182</v>
      </c>
      <c r="F7718" s="19">
        <f t="shared" si="360"/>
        <v>1502951</v>
      </c>
      <c r="G7718" s="119">
        <v>3077</v>
      </c>
      <c r="H7718" s="26">
        <v>2290.6522586935325</v>
      </c>
      <c r="I7718" s="115">
        <f t="shared" si="361"/>
        <v>7048337</v>
      </c>
      <c r="J7718" s="117">
        <v>2021</v>
      </c>
      <c r="K7718" s="139">
        <f t="shared" si="362"/>
        <v>8551288</v>
      </c>
    </row>
    <row r="7719" spans="2:11">
      <c r="B7719" s="137" t="s">
        <v>4310</v>
      </c>
      <c r="C7719" s="43" t="s">
        <v>3512</v>
      </c>
      <c r="D7719" s="46">
        <v>120</v>
      </c>
      <c r="E7719" s="24">
        <v>19566.525000000001</v>
      </c>
      <c r="F7719" s="19">
        <f t="shared" si="360"/>
        <v>2347983</v>
      </c>
      <c r="G7719" s="119">
        <v>3258</v>
      </c>
      <c r="H7719" s="26">
        <v>831.59238796807858</v>
      </c>
      <c r="I7719" s="115">
        <f t="shared" si="361"/>
        <v>2709328</v>
      </c>
      <c r="J7719" s="117">
        <v>2021</v>
      </c>
      <c r="K7719" s="139">
        <f t="shared" si="362"/>
        <v>5057311</v>
      </c>
    </row>
    <row r="7720" spans="2:11">
      <c r="B7720" s="137" t="s">
        <v>9564</v>
      </c>
      <c r="C7720" s="43" t="s">
        <v>2729</v>
      </c>
      <c r="D7720" s="46">
        <v>210</v>
      </c>
      <c r="E7720" s="24">
        <v>2936.8190476190475</v>
      </c>
      <c r="F7720" s="19">
        <f t="shared" si="360"/>
        <v>616732</v>
      </c>
      <c r="G7720" s="119">
        <v>4095</v>
      </c>
      <c r="H7720" s="26">
        <v>1081.8043956043955</v>
      </c>
      <c r="I7720" s="115">
        <f t="shared" si="361"/>
        <v>4429989</v>
      </c>
      <c r="J7720" s="117">
        <v>2021</v>
      </c>
      <c r="K7720" s="139">
        <f t="shared" si="362"/>
        <v>5046721</v>
      </c>
    </row>
    <row r="7721" spans="2:11">
      <c r="B7721" s="137" t="s">
        <v>9565</v>
      </c>
      <c r="C7721" s="43" t="s">
        <v>2356</v>
      </c>
      <c r="D7721" s="46">
        <v>370</v>
      </c>
      <c r="E7721" s="24">
        <v>1667.0864864864866</v>
      </c>
      <c r="F7721" s="19">
        <f t="shared" si="360"/>
        <v>616822</v>
      </c>
      <c r="G7721" s="119">
        <v>3607.5</v>
      </c>
      <c r="H7721" s="26">
        <v>237.06361746361748</v>
      </c>
      <c r="I7721" s="115">
        <f t="shared" si="361"/>
        <v>855207</v>
      </c>
      <c r="J7721" s="117">
        <v>2021</v>
      </c>
      <c r="K7721" s="139">
        <f t="shared" si="362"/>
        <v>1472029</v>
      </c>
    </row>
    <row r="7722" spans="2:11">
      <c r="B7722" s="137" t="s">
        <v>9566</v>
      </c>
      <c r="C7722" s="43" t="s">
        <v>3512</v>
      </c>
      <c r="D7722" s="46">
        <v>220</v>
      </c>
      <c r="E7722" s="24">
        <v>14397.427272727273</v>
      </c>
      <c r="F7722" s="19">
        <f t="shared" si="360"/>
        <v>3167434</v>
      </c>
      <c r="G7722" s="119">
        <v>4290</v>
      </c>
      <c r="H7722" s="26">
        <v>0</v>
      </c>
      <c r="I7722" s="115">
        <f t="shared" si="361"/>
        <v>0</v>
      </c>
      <c r="J7722" s="117">
        <v>2021</v>
      </c>
      <c r="K7722" s="139">
        <f t="shared" si="362"/>
        <v>3167434</v>
      </c>
    </row>
    <row r="7723" spans="2:11">
      <c r="B7723" s="137" t="s">
        <v>9567</v>
      </c>
      <c r="C7723" s="43" t="s">
        <v>574</v>
      </c>
      <c r="D7723" s="46">
        <v>60</v>
      </c>
      <c r="E7723" s="24">
        <v>27264.799999999999</v>
      </c>
      <c r="F7723" s="19">
        <f t="shared" si="360"/>
        <v>1635888</v>
      </c>
      <c r="G7723" s="119">
        <v>585</v>
      </c>
      <c r="H7723" s="26">
        <v>0</v>
      </c>
      <c r="I7723" s="115">
        <f t="shared" si="361"/>
        <v>0</v>
      </c>
      <c r="J7723" s="117">
        <v>2021</v>
      </c>
      <c r="K7723" s="139">
        <f t="shared" si="362"/>
        <v>1635888</v>
      </c>
    </row>
    <row r="7724" spans="2:11">
      <c r="B7724" s="137" t="s">
        <v>9568</v>
      </c>
      <c r="C7724" s="43" t="s">
        <v>574</v>
      </c>
      <c r="D7724" s="46">
        <v>250</v>
      </c>
      <c r="E7724" s="24">
        <v>6355.8959999999997</v>
      </c>
      <c r="F7724" s="19">
        <f t="shared" si="360"/>
        <v>1588974</v>
      </c>
      <c r="G7724" s="119">
        <v>2437.5</v>
      </c>
      <c r="H7724" s="26">
        <v>0</v>
      </c>
      <c r="I7724" s="115">
        <f t="shared" si="361"/>
        <v>0</v>
      </c>
      <c r="J7724" s="117">
        <v>2021</v>
      </c>
      <c r="K7724" s="139">
        <f t="shared" si="362"/>
        <v>1588974</v>
      </c>
    </row>
    <row r="7725" spans="2:11">
      <c r="B7725" s="137" t="s">
        <v>9569</v>
      </c>
      <c r="C7725" s="43" t="s">
        <v>516</v>
      </c>
      <c r="D7725" s="46">
        <v>220</v>
      </c>
      <c r="E7725" s="24">
        <v>19133.018181818181</v>
      </c>
      <c r="F7725" s="19">
        <f t="shared" si="360"/>
        <v>4209264</v>
      </c>
      <c r="G7725" s="119">
        <v>12078</v>
      </c>
      <c r="H7725" s="26">
        <v>507.60233482364629</v>
      </c>
      <c r="I7725" s="115">
        <f t="shared" si="361"/>
        <v>6130821</v>
      </c>
      <c r="J7725" s="117">
        <v>2021</v>
      </c>
      <c r="K7725" s="139">
        <f t="shared" si="362"/>
        <v>10340085</v>
      </c>
    </row>
    <row r="7726" spans="2:11">
      <c r="B7726" s="137" t="s">
        <v>9570</v>
      </c>
      <c r="C7726" s="43" t="s">
        <v>570</v>
      </c>
      <c r="D7726" s="46">
        <v>130</v>
      </c>
      <c r="E7726" s="24">
        <v>7441.7307692307695</v>
      </c>
      <c r="F7726" s="19">
        <f t="shared" si="360"/>
        <v>967425</v>
      </c>
      <c r="G7726" s="119">
        <v>1267.5</v>
      </c>
      <c r="H7726" s="26">
        <v>0</v>
      </c>
      <c r="I7726" s="115">
        <f t="shared" si="361"/>
        <v>0</v>
      </c>
      <c r="J7726" s="117">
        <v>2021</v>
      </c>
      <c r="K7726" s="139">
        <f t="shared" si="362"/>
        <v>967425</v>
      </c>
    </row>
    <row r="7727" spans="2:11">
      <c r="B7727" s="137" t="s">
        <v>9571</v>
      </c>
      <c r="C7727" s="43" t="s">
        <v>574</v>
      </c>
      <c r="D7727" s="46">
        <v>250</v>
      </c>
      <c r="E7727" s="24">
        <v>19082.795999999998</v>
      </c>
      <c r="F7727" s="19">
        <f t="shared" si="360"/>
        <v>4770699</v>
      </c>
      <c r="G7727" s="119">
        <v>2437.5</v>
      </c>
      <c r="H7727" s="26">
        <v>0</v>
      </c>
      <c r="I7727" s="115">
        <f t="shared" si="361"/>
        <v>0</v>
      </c>
      <c r="J7727" s="117">
        <v>2021</v>
      </c>
      <c r="K7727" s="139">
        <f t="shared" si="362"/>
        <v>4770699</v>
      </c>
    </row>
    <row r="7728" spans="2:11">
      <c r="B7728" s="137" t="s">
        <v>9572</v>
      </c>
      <c r="C7728" s="43" t="s">
        <v>534</v>
      </c>
      <c r="D7728" s="46">
        <v>420</v>
      </c>
      <c r="E7728" s="24">
        <v>13304.62380952381</v>
      </c>
      <c r="F7728" s="19">
        <f t="shared" si="360"/>
        <v>5587942</v>
      </c>
      <c r="G7728" s="119">
        <v>4095</v>
      </c>
      <c r="H7728" s="26">
        <v>0</v>
      </c>
      <c r="I7728" s="115">
        <f t="shared" si="361"/>
        <v>0</v>
      </c>
      <c r="J7728" s="117">
        <v>2021</v>
      </c>
      <c r="K7728" s="139">
        <f t="shared" si="362"/>
        <v>5587942</v>
      </c>
    </row>
    <row r="7729" spans="2:11">
      <c r="B7729" s="137" t="s">
        <v>9573</v>
      </c>
      <c r="C7729" s="43" t="s">
        <v>503</v>
      </c>
      <c r="D7729" s="46">
        <v>130</v>
      </c>
      <c r="E7729" s="24">
        <v>16189.961538461539</v>
      </c>
      <c r="F7729" s="19">
        <f t="shared" si="360"/>
        <v>2104695</v>
      </c>
      <c r="G7729" s="119">
        <v>1267.5</v>
      </c>
      <c r="H7729" s="26">
        <v>0</v>
      </c>
      <c r="I7729" s="115">
        <f t="shared" si="361"/>
        <v>0</v>
      </c>
      <c r="J7729" s="117">
        <v>2021</v>
      </c>
      <c r="K7729" s="139">
        <f t="shared" si="362"/>
        <v>2104695</v>
      </c>
    </row>
    <row r="7730" spans="2:11">
      <c r="B7730" s="137" t="s">
        <v>9574</v>
      </c>
      <c r="C7730" s="43" t="s">
        <v>529</v>
      </c>
      <c r="D7730" s="46">
        <v>60</v>
      </c>
      <c r="E7730" s="24">
        <v>8706.3666666666668</v>
      </c>
      <c r="F7730" s="19">
        <f t="shared" si="360"/>
        <v>522382</v>
      </c>
      <c r="G7730" s="119">
        <v>585</v>
      </c>
      <c r="H7730" s="26">
        <v>0</v>
      </c>
      <c r="I7730" s="115">
        <f t="shared" si="361"/>
        <v>0</v>
      </c>
      <c r="J7730" s="117">
        <v>2021</v>
      </c>
      <c r="K7730" s="139">
        <f t="shared" si="362"/>
        <v>522382</v>
      </c>
    </row>
    <row r="7731" spans="2:11">
      <c r="B7731" s="137" t="s">
        <v>9575</v>
      </c>
      <c r="C7731" s="43" t="s">
        <v>503</v>
      </c>
      <c r="D7731" s="46">
        <v>210</v>
      </c>
      <c r="E7731" s="24">
        <v>28487.704761904763</v>
      </c>
      <c r="F7731" s="19">
        <f t="shared" si="360"/>
        <v>5982418</v>
      </c>
      <c r="G7731" s="119">
        <v>2047.5</v>
      </c>
      <c r="H7731" s="26">
        <v>0</v>
      </c>
      <c r="I7731" s="115">
        <f t="shared" si="361"/>
        <v>0</v>
      </c>
      <c r="J7731" s="117">
        <v>2021</v>
      </c>
      <c r="K7731" s="139">
        <f t="shared" si="362"/>
        <v>5982418</v>
      </c>
    </row>
    <row r="7732" spans="2:11">
      <c r="B7732" s="137" t="s">
        <v>9576</v>
      </c>
      <c r="C7732" s="43" t="s">
        <v>534</v>
      </c>
      <c r="D7732" s="46">
        <v>60</v>
      </c>
      <c r="E7732" s="24">
        <v>24571.183333333334</v>
      </c>
      <c r="F7732" s="19">
        <f t="shared" si="360"/>
        <v>1474271</v>
      </c>
      <c r="G7732" s="119">
        <v>585</v>
      </c>
      <c r="H7732" s="26">
        <v>1175.1538461538462</v>
      </c>
      <c r="I7732" s="115">
        <f t="shared" si="361"/>
        <v>687465</v>
      </c>
      <c r="J7732" s="117">
        <v>2021</v>
      </c>
      <c r="K7732" s="139">
        <f t="shared" si="362"/>
        <v>2161736</v>
      </c>
    </row>
    <row r="7733" spans="2:11">
      <c r="B7733" s="137" t="s">
        <v>9577</v>
      </c>
      <c r="C7733" s="43" t="s">
        <v>534</v>
      </c>
      <c r="D7733" s="46">
        <v>230</v>
      </c>
      <c r="E7733" s="24">
        <v>14324.3</v>
      </c>
      <c r="F7733" s="19">
        <f t="shared" si="360"/>
        <v>3294589</v>
      </c>
      <c r="G7733" s="119">
        <v>2242.5</v>
      </c>
      <c r="H7733" s="26">
        <v>86.170345596432554</v>
      </c>
      <c r="I7733" s="115">
        <f t="shared" si="361"/>
        <v>193237</v>
      </c>
      <c r="J7733" s="117">
        <v>2021</v>
      </c>
      <c r="K7733" s="139">
        <f t="shared" si="362"/>
        <v>3487826</v>
      </c>
    </row>
    <row r="7734" spans="2:11">
      <c r="B7734" s="137" t="s">
        <v>9578</v>
      </c>
      <c r="C7734" s="43" t="s">
        <v>503</v>
      </c>
      <c r="D7734" s="46">
        <v>210</v>
      </c>
      <c r="E7734" s="24">
        <v>28487.704761904763</v>
      </c>
      <c r="F7734" s="19">
        <f t="shared" si="360"/>
        <v>5982418</v>
      </c>
      <c r="G7734" s="119">
        <v>2047.5</v>
      </c>
      <c r="H7734" s="26">
        <v>0</v>
      </c>
      <c r="I7734" s="115">
        <f t="shared" si="361"/>
        <v>0</v>
      </c>
      <c r="J7734" s="117">
        <v>2021</v>
      </c>
      <c r="K7734" s="139">
        <f t="shared" si="362"/>
        <v>5982418</v>
      </c>
    </row>
    <row r="7735" spans="2:11">
      <c r="B7735" s="137" t="s">
        <v>9579</v>
      </c>
      <c r="C7735" s="43" t="s">
        <v>514</v>
      </c>
      <c r="D7735" s="46">
        <v>110</v>
      </c>
      <c r="E7735" s="24">
        <v>8476.9454545454537</v>
      </c>
      <c r="F7735" s="19">
        <f t="shared" si="360"/>
        <v>932463.99999999988</v>
      </c>
      <c r="G7735" s="119">
        <v>1072.5</v>
      </c>
      <c r="H7735" s="26">
        <v>0</v>
      </c>
      <c r="I7735" s="115">
        <f t="shared" si="361"/>
        <v>0</v>
      </c>
      <c r="J7735" s="117">
        <v>2021</v>
      </c>
      <c r="K7735" s="139">
        <f t="shared" si="362"/>
        <v>932464</v>
      </c>
    </row>
    <row r="7736" spans="2:11">
      <c r="B7736" s="137" t="s">
        <v>9580</v>
      </c>
      <c r="C7736" s="43" t="s">
        <v>509</v>
      </c>
      <c r="D7736" s="46">
        <v>170</v>
      </c>
      <c r="E7736" s="24">
        <v>8628.7352941176468</v>
      </c>
      <c r="F7736" s="19">
        <f t="shared" si="360"/>
        <v>1466885</v>
      </c>
      <c r="G7736" s="119">
        <v>1657.5</v>
      </c>
      <c r="H7736" s="26">
        <v>0</v>
      </c>
      <c r="I7736" s="115">
        <f t="shared" si="361"/>
        <v>0</v>
      </c>
      <c r="J7736" s="117">
        <v>2021</v>
      </c>
      <c r="K7736" s="139">
        <f t="shared" si="362"/>
        <v>1466885</v>
      </c>
    </row>
    <row r="7737" spans="2:11">
      <c r="B7737" s="137" t="s">
        <v>9581</v>
      </c>
      <c r="C7737" s="43" t="s">
        <v>514</v>
      </c>
      <c r="D7737" s="46">
        <v>120</v>
      </c>
      <c r="E7737" s="24">
        <v>25074.016666666666</v>
      </c>
      <c r="F7737" s="19">
        <f t="shared" si="360"/>
        <v>3008882</v>
      </c>
      <c r="G7737" s="119">
        <v>1170</v>
      </c>
      <c r="H7737" s="26">
        <v>0</v>
      </c>
      <c r="I7737" s="115">
        <f t="shared" si="361"/>
        <v>0</v>
      </c>
      <c r="J7737" s="117">
        <v>2021</v>
      </c>
      <c r="K7737" s="139">
        <f t="shared" si="362"/>
        <v>3008882</v>
      </c>
    </row>
    <row r="7738" spans="2:11">
      <c r="B7738" s="137" t="s">
        <v>9582</v>
      </c>
      <c r="C7738" s="43" t="s">
        <v>568</v>
      </c>
      <c r="D7738" s="46">
        <v>250</v>
      </c>
      <c r="E7738" s="24">
        <v>7783.4639999999999</v>
      </c>
      <c r="F7738" s="19">
        <f t="shared" si="360"/>
        <v>1945866</v>
      </c>
      <c r="G7738" s="119">
        <v>2987.5</v>
      </c>
      <c r="H7738" s="26">
        <v>0</v>
      </c>
      <c r="I7738" s="115">
        <f t="shared" si="361"/>
        <v>0</v>
      </c>
      <c r="J7738" s="117">
        <v>2021</v>
      </c>
      <c r="K7738" s="139">
        <f t="shared" si="362"/>
        <v>1945866</v>
      </c>
    </row>
    <row r="7739" spans="2:11">
      <c r="B7739" s="137" t="s">
        <v>9583</v>
      </c>
      <c r="C7739" s="43" t="s">
        <v>514</v>
      </c>
      <c r="D7739" s="46">
        <v>130</v>
      </c>
      <c r="E7739" s="24">
        <v>7726.2461538461539</v>
      </c>
      <c r="F7739" s="19">
        <f t="shared" si="360"/>
        <v>1004412</v>
      </c>
      <c r="G7739" s="119">
        <v>2808</v>
      </c>
      <c r="H7739" s="26">
        <v>0</v>
      </c>
      <c r="I7739" s="115">
        <f t="shared" si="361"/>
        <v>0</v>
      </c>
      <c r="J7739" s="117">
        <v>2021</v>
      </c>
      <c r="K7739" s="139">
        <f t="shared" si="362"/>
        <v>1004412</v>
      </c>
    </row>
    <row r="7740" spans="2:11">
      <c r="B7740" s="137" t="s">
        <v>9584</v>
      </c>
      <c r="C7740" s="43" t="s">
        <v>514</v>
      </c>
      <c r="D7740" s="46">
        <v>130</v>
      </c>
      <c r="E7740" s="24">
        <v>10956.3</v>
      </c>
      <c r="F7740" s="19">
        <f t="shared" si="360"/>
        <v>1424319</v>
      </c>
      <c r="G7740" s="119">
        <v>4212</v>
      </c>
      <c r="H7740" s="26">
        <v>0</v>
      </c>
      <c r="I7740" s="115">
        <f t="shared" si="361"/>
        <v>0</v>
      </c>
      <c r="J7740" s="117">
        <v>2021</v>
      </c>
      <c r="K7740" s="139">
        <f t="shared" si="362"/>
        <v>1424319</v>
      </c>
    </row>
    <row r="7741" spans="2:11">
      <c r="B7741" s="137" t="s">
        <v>9585</v>
      </c>
      <c r="C7741" s="43" t="s">
        <v>514</v>
      </c>
      <c r="D7741" s="46">
        <v>60</v>
      </c>
      <c r="E7741" s="24">
        <v>12488.116666666667</v>
      </c>
      <c r="F7741" s="19">
        <f t="shared" si="360"/>
        <v>749287</v>
      </c>
      <c r="G7741" s="119">
        <v>1944</v>
      </c>
      <c r="H7741" s="26">
        <v>0</v>
      </c>
      <c r="I7741" s="115">
        <f t="shared" si="361"/>
        <v>0</v>
      </c>
      <c r="J7741" s="117">
        <v>2021</v>
      </c>
      <c r="K7741" s="139">
        <f t="shared" si="362"/>
        <v>749287</v>
      </c>
    </row>
    <row r="7742" spans="2:11">
      <c r="B7742" s="137" t="s">
        <v>9586</v>
      </c>
      <c r="C7742" s="43" t="s">
        <v>514</v>
      </c>
      <c r="D7742" s="46">
        <v>130</v>
      </c>
      <c r="E7742" s="24">
        <v>10956.3</v>
      </c>
      <c r="F7742" s="19">
        <f t="shared" si="360"/>
        <v>1424319</v>
      </c>
      <c r="G7742" s="119">
        <v>4212</v>
      </c>
      <c r="H7742" s="26">
        <v>0</v>
      </c>
      <c r="I7742" s="115">
        <f t="shared" si="361"/>
        <v>0</v>
      </c>
      <c r="J7742" s="117">
        <v>2021</v>
      </c>
      <c r="K7742" s="139">
        <f t="shared" si="362"/>
        <v>1424319</v>
      </c>
    </row>
    <row r="7743" spans="2:11">
      <c r="B7743" s="137" t="s">
        <v>9587</v>
      </c>
      <c r="C7743" s="43" t="s">
        <v>1656</v>
      </c>
      <c r="D7743" s="46">
        <v>180</v>
      </c>
      <c r="E7743" s="24">
        <v>8177.65</v>
      </c>
      <c r="F7743" s="19">
        <f t="shared" si="360"/>
        <v>1471977</v>
      </c>
      <c r="G7743" s="119">
        <v>5832</v>
      </c>
      <c r="H7743" s="26">
        <v>216.35836762688615</v>
      </c>
      <c r="I7743" s="115">
        <f t="shared" si="361"/>
        <v>1261802</v>
      </c>
      <c r="J7743" s="117">
        <v>2021</v>
      </c>
      <c r="K7743" s="139">
        <f t="shared" si="362"/>
        <v>2733779</v>
      </c>
    </row>
    <row r="7744" spans="2:11">
      <c r="B7744" s="137" t="s">
        <v>9588</v>
      </c>
      <c r="C7744" s="43" t="s">
        <v>1656</v>
      </c>
      <c r="D7744" s="46">
        <v>160</v>
      </c>
      <c r="E7744" s="24">
        <v>7958.2062500000002</v>
      </c>
      <c r="F7744" s="19">
        <f t="shared" si="360"/>
        <v>1273313</v>
      </c>
      <c r="G7744" s="119">
        <v>5184</v>
      </c>
      <c r="H7744" s="26">
        <v>978.34876543209873</v>
      </c>
      <c r="I7744" s="115">
        <f t="shared" si="361"/>
        <v>5071760</v>
      </c>
      <c r="J7744" s="117">
        <v>2021</v>
      </c>
      <c r="K7744" s="139">
        <f t="shared" si="362"/>
        <v>6345073</v>
      </c>
    </row>
    <row r="7745" spans="2:11">
      <c r="B7745" s="137" t="s">
        <v>9589</v>
      </c>
      <c r="C7745" s="43" t="s">
        <v>1619</v>
      </c>
      <c r="D7745" s="46">
        <v>40</v>
      </c>
      <c r="E7745" s="24">
        <v>84863.125</v>
      </c>
      <c r="F7745" s="19">
        <f t="shared" si="360"/>
        <v>3394525</v>
      </c>
      <c r="G7745" s="119">
        <v>1086</v>
      </c>
      <c r="H7745" s="26">
        <v>0</v>
      </c>
      <c r="I7745" s="115">
        <f t="shared" si="361"/>
        <v>0</v>
      </c>
      <c r="J7745" s="117">
        <v>2021</v>
      </c>
      <c r="K7745" s="139">
        <f t="shared" si="362"/>
        <v>3394525</v>
      </c>
    </row>
    <row r="7746" spans="2:11">
      <c r="B7746" s="137" t="s">
        <v>9590</v>
      </c>
      <c r="C7746" s="43" t="s">
        <v>1619</v>
      </c>
      <c r="D7746" s="46">
        <v>150</v>
      </c>
      <c r="E7746" s="24">
        <v>58298.41333333333</v>
      </c>
      <c r="F7746" s="19">
        <f t="shared" si="360"/>
        <v>8744762</v>
      </c>
      <c r="G7746" s="119">
        <v>4072.5</v>
      </c>
      <c r="H7746" s="26">
        <v>0</v>
      </c>
      <c r="I7746" s="115">
        <f t="shared" si="361"/>
        <v>0</v>
      </c>
      <c r="J7746" s="117">
        <v>2021</v>
      </c>
      <c r="K7746" s="139">
        <f t="shared" si="362"/>
        <v>8744762</v>
      </c>
    </row>
    <row r="7747" spans="2:11">
      <c r="B7747" s="137" t="s">
        <v>9591</v>
      </c>
      <c r="C7747" s="43" t="s">
        <v>2564</v>
      </c>
      <c r="D7747" s="46">
        <v>340</v>
      </c>
      <c r="E7747" s="24">
        <v>6333.838235294118</v>
      </c>
      <c r="F7747" s="19">
        <f t="shared" si="360"/>
        <v>2153505</v>
      </c>
      <c r="G7747" s="119">
        <v>3315</v>
      </c>
      <c r="H7747" s="26">
        <v>1044.2238310708899</v>
      </c>
      <c r="I7747" s="115">
        <f t="shared" si="361"/>
        <v>3461602</v>
      </c>
      <c r="J7747" s="117">
        <v>2021</v>
      </c>
      <c r="K7747" s="139">
        <f t="shared" si="362"/>
        <v>5615107</v>
      </c>
    </row>
    <row r="7748" spans="2:11">
      <c r="B7748" s="137" t="s">
        <v>4311</v>
      </c>
      <c r="C7748" s="43" t="s">
        <v>3512</v>
      </c>
      <c r="D7748" s="46">
        <v>250</v>
      </c>
      <c r="E7748" s="24">
        <v>6388.0519999999997</v>
      </c>
      <c r="F7748" s="19">
        <f t="shared" si="360"/>
        <v>1597013</v>
      </c>
      <c r="G7748" s="119">
        <v>2438</v>
      </c>
      <c r="H7748" s="26">
        <v>602.15340442986053</v>
      </c>
      <c r="I7748" s="115">
        <f t="shared" si="361"/>
        <v>1468050</v>
      </c>
      <c r="J7748" s="117">
        <v>2021</v>
      </c>
      <c r="K7748" s="139">
        <f t="shared" si="362"/>
        <v>3065063</v>
      </c>
    </row>
    <row r="7749" spans="2:11">
      <c r="B7749" s="137" t="s">
        <v>9592</v>
      </c>
      <c r="C7749" s="43" t="s">
        <v>1657</v>
      </c>
      <c r="D7749" s="46">
        <v>400</v>
      </c>
      <c r="E7749" s="24">
        <v>28411.6175</v>
      </c>
      <c r="F7749" s="19">
        <f t="shared" si="360"/>
        <v>11364647</v>
      </c>
      <c r="G7749" s="119">
        <v>10860</v>
      </c>
      <c r="H7749" s="26">
        <v>110.32200736648251</v>
      </c>
      <c r="I7749" s="115">
        <f t="shared" si="361"/>
        <v>1198097</v>
      </c>
      <c r="J7749" s="117">
        <v>2021</v>
      </c>
      <c r="K7749" s="139">
        <f t="shared" si="362"/>
        <v>12562744</v>
      </c>
    </row>
    <row r="7750" spans="2:11">
      <c r="B7750" s="137" t="s">
        <v>9593</v>
      </c>
      <c r="C7750" s="43" t="s">
        <v>814</v>
      </c>
      <c r="D7750" s="46">
        <v>110</v>
      </c>
      <c r="E7750" s="24">
        <v>42415.963636363638</v>
      </c>
      <c r="F7750" s="19">
        <f t="shared" si="360"/>
        <v>4665756</v>
      </c>
      <c r="G7750" s="119">
        <v>1991</v>
      </c>
      <c r="H7750" s="26">
        <v>0</v>
      </c>
      <c r="I7750" s="115">
        <f t="shared" si="361"/>
        <v>0</v>
      </c>
      <c r="J7750" s="117">
        <v>2021</v>
      </c>
      <c r="K7750" s="139">
        <f t="shared" si="362"/>
        <v>4665756</v>
      </c>
    </row>
    <row r="7751" spans="2:11">
      <c r="B7751" s="137" t="s">
        <v>9594</v>
      </c>
      <c r="C7751" s="43" t="s">
        <v>2699</v>
      </c>
      <c r="D7751" s="46">
        <v>470</v>
      </c>
      <c r="E7751" s="24">
        <v>16438.744680851065</v>
      </c>
      <c r="F7751" s="19">
        <f t="shared" si="360"/>
        <v>7726210.0000000009</v>
      </c>
      <c r="G7751" s="119">
        <v>8507</v>
      </c>
      <c r="H7751" s="26">
        <v>0</v>
      </c>
      <c r="I7751" s="115">
        <f t="shared" si="361"/>
        <v>0</v>
      </c>
      <c r="J7751" s="117">
        <v>2021</v>
      </c>
      <c r="K7751" s="139">
        <f t="shared" si="362"/>
        <v>7726210</v>
      </c>
    </row>
    <row r="7752" spans="2:11">
      <c r="B7752" s="137" t="s">
        <v>9595</v>
      </c>
      <c r="C7752" s="43" t="s">
        <v>2702</v>
      </c>
      <c r="D7752" s="46">
        <v>510</v>
      </c>
      <c r="E7752" s="24">
        <v>10166.723529411765</v>
      </c>
      <c r="F7752" s="19">
        <f t="shared" si="360"/>
        <v>5185029</v>
      </c>
      <c r="G7752" s="119">
        <v>9231</v>
      </c>
      <c r="H7752" s="26">
        <v>0</v>
      </c>
      <c r="I7752" s="115">
        <f t="shared" si="361"/>
        <v>0</v>
      </c>
      <c r="J7752" s="117">
        <v>2021</v>
      </c>
      <c r="K7752" s="139">
        <f t="shared" si="362"/>
        <v>5185029</v>
      </c>
    </row>
    <row r="7753" spans="2:11">
      <c r="B7753" s="137" t="s">
        <v>4312</v>
      </c>
      <c r="C7753" s="43" t="s">
        <v>3512</v>
      </c>
      <c r="D7753" s="46">
        <v>150</v>
      </c>
      <c r="E7753" s="24">
        <v>26088.706666666665</v>
      </c>
      <c r="F7753" s="19">
        <f t="shared" si="360"/>
        <v>3913306</v>
      </c>
      <c r="G7753" s="119">
        <v>8880</v>
      </c>
      <c r="H7753" s="26">
        <v>508.50743243243244</v>
      </c>
      <c r="I7753" s="115">
        <f t="shared" si="361"/>
        <v>4515546</v>
      </c>
      <c r="J7753" s="117">
        <v>2021</v>
      </c>
      <c r="K7753" s="139">
        <f t="shared" si="362"/>
        <v>8428852</v>
      </c>
    </row>
    <row r="7754" spans="2:11">
      <c r="B7754" s="137" t="s">
        <v>9596</v>
      </c>
      <c r="C7754" s="43" t="s">
        <v>2703</v>
      </c>
      <c r="D7754" s="46">
        <v>170</v>
      </c>
      <c r="E7754" s="24">
        <v>44593.582352941179</v>
      </c>
      <c r="F7754" s="19">
        <f t="shared" si="360"/>
        <v>7580909</v>
      </c>
      <c r="G7754" s="119">
        <v>7548</v>
      </c>
      <c r="H7754" s="26">
        <v>0</v>
      </c>
      <c r="I7754" s="115">
        <f t="shared" si="361"/>
        <v>0</v>
      </c>
      <c r="J7754" s="117">
        <v>2021</v>
      </c>
      <c r="K7754" s="139">
        <f t="shared" si="362"/>
        <v>7580909</v>
      </c>
    </row>
    <row r="7755" spans="2:11">
      <c r="B7755" s="137" t="s">
        <v>9597</v>
      </c>
      <c r="C7755" s="43" t="s">
        <v>1669</v>
      </c>
      <c r="D7755" s="46">
        <v>110</v>
      </c>
      <c r="E7755" s="24">
        <v>3470.6090909090908</v>
      </c>
      <c r="F7755" s="19">
        <f t="shared" si="360"/>
        <v>381767</v>
      </c>
      <c r="G7755" s="119">
        <v>995.5</v>
      </c>
      <c r="H7755" s="26">
        <v>0</v>
      </c>
      <c r="I7755" s="115">
        <f t="shared" si="361"/>
        <v>0</v>
      </c>
      <c r="J7755" s="117">
        <v>2021</v>
      </c>
      <c r="K7755" s="139">
        <f t="shared" si="362"/>
        <v>381767</v>
      </c>
    </row>
    <row r="7756" spans="2:11">
      <c r="B7756" s="137" t="s">
        <v>4313</v>
      </c>
      <c r="C7756" s="43" t="s">
        <v>3512</v>
      </c>
      <c r="D7756" s="46">
        <v>100</v>
      </c>
      <c r="E7756" s="24">
        <v>11966.03</v>
      </c>
      <c r="F7756" s="19">
        <f t="shared" ref="F7756:F7819" si="363">IFERROR(D7756*E7756,0)</f>
        <v>1196603</v>
      </c>
      <c r="G7756" s="119">
        <v>6180</v>
      </c>
      <c r="H7756" s="26">
        <v>258.49304207119741</v>
      </c>
      <c r="I7756" s="115">
        <f t="shared" ref="I7756:I7819" si="364">IFERROR(G7756*H7756,"")</f>
        <v>1597487</v>
      </c>
      <c r="J7756" s="117">
        <v>2021</v>
      </c>
      <c r="K7756" s="139">
        <f t="shared" ref="K7756:K7819" si="365">IFERROR(ROUND((F7756+I7756),0),0)</f>
        <v>2794090</v>
      </c>
    </row>
    <row r="7757" spans="2:11">
      <c r="B7757" s="137" t="s">
        <v>9598</v>
      </c>
      <c r="C7757" s="43" t="s">
        <v>779</v>
      </c>
      <c r="D7757" s="46">
        <v>210</v>
      </c>
      <c r="E7757" s="24">
        <v>14696.961904761905</v>
      </c>
      <c r="F7757" s="19">
        <f t="shared" si="363"/>
        <v>3086362</v>
      </c>
      <c r="G7757" s="119">
        <v>2047.5</v>
      </c>
      <c r="H7757" s="26">
        <v>2422.757509157509</v>
      </c>
      <c r="I7757" s="115">
        <f t="shared" si="364"/>
        <v>4960596</v>
      </c>
      <c r="J7757" s="117">
        <v>2021</v>
      </c>
      <c r="K7757" s="139">
        <f t="shared" si="365"/>
        <v>8046958</v>
      </c>
    </row>
    <row r="7758" spans="2:11">
      <c r="B7758" s="137" t="s">
        <v>9599</v>
      </c>
      <c r="C7758" s="43" t="s">
        <v>3512</v>
      </c>
      <c r="D7758" s="46">
        <v>120</v>
      </c>
      <c r="E7758" s="24">
        <v>13071.375</v>
      </c>
      <c r="F7758" s="19">
        <f t="shared" si="363"/>
        <v>1568565</v>
      </c>
      <c r="G7758" s="119">
        <v>6588</v>
      </c>
      <c r="H7758" s="26">
        <v>0</v>
      </c>
      <c r="I7758" s="115">
        <f t="shared" si="364"/>
        <v>0</v>
      </c>
      <c r="J7758" s="117">
        <v>2021</v>
      </c>
      <c r="K7758" s="139">
        <f t="shared" si="365"/>
        <v>1568565</v>
      </c>
    </row>
    <row r="7759" spans="2:11">
      <c r="B7759" s="137" t="s">
        <v>9600</v>
      </c>
      <c r="C7759" s="43" t="s">
        <v>3512</v>
      </c>
      <c r="D7759" s="46">
        <v>120</v>
      </c>
      <c r="E7759" s="24">
        <v>13071.375</v>
      </c>
      <c r="F7759" s="19">
        <f t="shared" si="363"/>
        <v>1568565</v>
      </c>
      <c r="G7759" s="119">
        <v>2196</v>
      </c>
      <c r="H7759" s="26">
        <v>0</v>
      </c>
      <c r="I7759" s="115">
        <f t="shared" si="364"/>
        <v>0</v>
      </c>
      <c r="J7759" s="117">
        <v>2021</v>
      </c>
      <c r="K7759" s="139">
        <f t="shared" si="365"/>
        <v>1568565</v>
      </c>
    </row>
    <row r="7760" spans="2:11">
      <c r="B7760" s="137" t="s">
        <v>9601</v>
      </c>
      <c r="C7760" s="43" t="s">
        <v>2802</v>
      </c>
      <c r="D7760" s="46">
        <v>750</v>
      </c>
      <c r="E7760" s="24">
        <v>177339.50266666667</v>
      </c>
      <c r="F7760" s="19">
        <f t="shared" si="363"/>
        <v>133004627</v>
      </c>
      <c r="G7760" s="119">
        <v>20362.5</v>
      </c>
      <c r="H7760" s="26">
        <v>0</v>
      </c>
      <c r="I7760" s="115">
        <f t="shared" si="364"/>
        <v>0</v>
      </c>
      <c r="J7760" s="117">
        <v>2021</v>
      </c>
      <c r="K7760" s="139">
        <f t="shared" si="365"/>
        <v>133004627</v>
      </c>
    </row>
    <row r="7761" spans="2:11">
      <c r="B7761" s="137" t="s">
        <v>4314</v>
      </c>
      <c r="C7761" s="43" t="s">
        <v>3512</v>
      </c>
      <c r="D7761" s="46">
        <v>170</v>
      </c>
      <c r="E7761" s="24">
        <v>8068.2647058823532</v>
      </c>
      <c r="F7761" s="19">
        <f t="shared" si="363"/>
        <v>1371605</v>
      </c>
      <c r="G7761" s="119">
        <v>2720</v>
      </c>
      <c r="H7761" s="26">
        <v>469.54963235294116</v>
      </c>
      <c r="I7761" s="115">
        <f t="shared" si="364"/>
        <v>1277175</v>
      </c>
      <c r="J7761" s="117">
        <v>2021</v>
      </c>
      <c r="K7761" s="139">
        <f t="shared" si="365"/>
        <v>2648780</v>
      </c>
    </row>
    <row r="7762" spans="2:11">
      <c r="B7762" s="137" t="s">
        <v>9602</v>
      </c>
      <c r="C7762" s="43" t="s">
        <v>3512</v>
      </c>
      <c r="D7762" s="46">
        <v>60</v>
      </c>
      <c r="E7762" s="24">
        <v>10092.299999999999</v>
      </c>
      <c r="F7762" s="19">
        <f t="shared" si="363"/>
        <v>605538</v>
      </c>
      <c r="G7762" s="119">
        <v>2472</v>
      </c>
      <c r="H7762" s="26">
        <v>0</v>
      </c>
      <c r="I7762" s="115">
        <f t="shared" si="364"/>
        <v>0</v>
      </c>
      <c r="J7762" s="117">
        <v>2021</v>
      </c>
      <c r="K7762" s="139">
        <f t="shared" si="365"/>
        <v>605538</v>
      </c>
    </row>
    <row r="7763" spans="2:11">
      <c r="B7763" s="137" t="s">
        <v>9603</v>
      </c>
      <c r="C7763" s="43" t="s">
        <v>1679</v>
      </c>
      <c r="D7763" s="46">
        <v>80</v>
      </c>
      <c r="E7763" s="24">
        <v>14181.625</v>
      </c>
      <c r="F7763" s="19">
        <f t="shared" si="363"/>
        <v>1134530</v>
      </c>
      <c r="G7763" s="119">
        <v>5856</v>
      </c>
      <c r="H7763" s="26">
        <v>0</v>
      </c>
      <c r="I7763" s="115">
        <f t="shared" si="364"/>
        <v>0</v>
      </c>
      <c r="J7763" s="117">
        <v>2021</v>
      </c>
      <c r="K7763" s="139">
        <f t="shared" si="365"/>
        <v>1134530</v>
      </c>
    </row>
    <row r="7764" spans="2:11">
      <c r="B7764" s="137" t="s">
        <v>9604</v>
      </c>
      <c r="C7764" s="43" t="s">
        <v>1662</v>
      </c>
      <c r="D7764" s="46">
        <v>130</v>
      </c>
      <c r="E7764" s="24">
        <v>30083.646153846155</v>
      </c>
      <c r="F7764" s="19">
        <f t="shared" si="363"/>
        <v>3910874</v>
      </c>
      <c r="G7764" s="119">
        <v>9516</v>
      </c>
      <c r="H7764" s="26">
        <v>0</v>
      </c>
      <c r="I7764" s="115">
        <f t="shared" si="364"/>
        <v>0</v>
      </c>
      <c r="J7764" s="117">
        <v>2021</v>
      </c>
      <c r="K7764" s="139">
        <f t="shared" si="365"/>
        <v>3910874</v>
      </c>
    </row>
    <row r="7765" spans="2:11">
      <c r="B7765" s="137" t="s">
        <v>9605</v>
      </c>
      <c r="C7765" s="43" t="s">
        <v>1681</v>
      </c>
      <c r="D7765" s="46">
        <v>60</v>
      </c>
      <c r="E7765" s="24">
        <v>13714.15</v>
      </c>
      <c r="F7765" s="19">
        <f t="shared" si="363"/>
        <v>822849</v>
      </c>
      <c r="G7765" s="119">
        <v>1434</v>
      </c>
      <c r="H7765" s="26">
        <v>0</v>
      </c>
      <c r="I7765" s="115">
        <f t="shared" si="364"/>
        <v>0</v>
      </c>
      <c r="J7765" s="117">
        <v>2021</v>
      </c>
      <c r="K7765" s="139">
        <f t="shared" si="365"/>
        <v>822849</v>
      </c>
    </row>
    <row r="7766" spans="2:11">
      <c r="B7766" s="137" t="s">
        <v>9606</v>
      </c>
      <c r="C7766" s="43" t="s">
        <v>2043</v>
      </c>
      <c r="D7766" s="46">
        <v>390</v>
      </c>
      <c r="E7766" s="24">
        <v>28248.76923076923</v>
      </c>
      <c r="F7766" s="19">
        <f t="shared" si="363"/>
        <v>11017020</v>
      </c>
      <c r="G7766" s="119">
        <v>3529.5</v>
      </c>
      <c r="H7766" s="26">
        <v>0</v>
      </c>
      <c r="I7766" s="115">
        <f t="shared" si="364"/>
        <v>0</v>
      </c>
      <c r="J7766" s="117">
        <v>2021</v>
      </c>
      <c r="K7766" s="139">
        <f t="shared" si="365"/>
        <v>11017020</v>
      </c>
    </row>
    <row r="7767" spans="2:11">
      <c r="B7767" s="137" t="s">
        <v>9607</v>
      </c>
      <c r="C7767" s="43" t="s">
        <v>1681</v>
      </c>
      <c r="D7767" s="46">
        <v>180</v>
      </c>
      <c r="E7767" s="24">
        <v>73157.483333333337</v>
      </c>
      <c r="F7767" s="19">
        <f t="shared" si="363"/>
        <v>13168347</v>
      </c>
      <c r="G7767" s="119">
        <v>3510</v>
      </c>
      <c r="H7767" s="26">
        <v>0</v>
      </c>
      <c r="I7767" s="115">
        <f t="shared" si="364"/>
        <v>0</v>
      </c>
      <c r="J7767" s="117">
        <v>2021</v>
      </c>
      <c r="K7767" s="139">
        <f t="shared" si="365"/>
        <v>13168347</v>
      </c>
    </row>
    <row r="7768" spans="2:11">
      <c r="B7768" s="137" t="s">
        <v>9608</v>
      </c>
      <c r="C7768" s="43" t="s">
        <v>1681</v>
      </c>
      <c r="D7768" s="46">
        <v>60</v>
      </c>
      <c r="E7768" s="24">
        <v>13934.55</v>
      </c>
      <c r="F7768" s="19">
        <f t="shared" si="363"/>
        <v>836073</v>
      </c>
      <c r="G7768" s="119">
        <v>1434</v>
      </c>
      <c r="H7768" s="26">
        <v>0</v>
      </c>
      <c r="I7768" s="115">
        <f t="shared" si="364"/>
        <v>0</v>
      </c>
      <c r="J7768" s="117">
        <v>2021</v>
      </c>
      <c r="K7768" s="139">
        <f t="shared" si="365"/>
        <v>836073</v>
      </c>
    </row>
    <row r="7769" spans="2:11">
      <c r="B7769" s="137" t="s">
        <v>9609</v>
      </c>
      <c r="C7769" s="43" t="s">
        <v>2712</v>
      </c>
      <c r="D7769" s="46">
        <v>90</v>
      </c>
      <c r="E7769" s="24">
        <v>11842.366666666667</v>
      </c>
      <c r="F7769" s="19">
        <f t="shared" si="363"/>
        <v>1065813</v>
      </c>
      <c r="G7769" s="119">
        <v>7416</v>
      </c>
      <c r="H7769" s="26">
        <v>0</v>
      </c>
      <c r="I7769" s="115">
        <f t="shared" si="364"/>
        <v>0</v>
      </c>
      <c r="J7769" s="117">
        <v>2021</v>
      </c>
      <c r="K7769" s="139">
        <f t="shared" si="365"/>
        <v>1065813</v>
      </c>
    </row>
    <row r="7770" spans="2:11">
      <c r="B7770" s="137" t="s">
        <v>9610</v>
      </c>
      <c r="C7770" s="43" t="s">
        <v>1406</v>
      </c>
      <c r="D7770" s="46">
        <v>700</v>
      </c>
      <c r="E7770" s="24">
        <v>5612.8614285714284</v>
      </c>
      <c r="F7770" s="19">
        <f t="shared" si="363"/>
        <v>3929003</v>
      </c>
      <c r="G7770" s="119">
        <v>6825</v>
      </c>
      <c r="H7770" s="26">
        <v>906.68556776556773</v>
      </c>
      <c r="I7770" s="115">
        <f t="shared" si="364"/>
        <v>6188129</v>
      </c>
      <c r="J7770" s="117">
        <v>2021</v>
      </c>
      <c r="K7770" s="139">
        <f t="shared" si="365"/>
        <v>10117132</v>
      </c>
    </row>
    <row r="7771" spans="2:11">
      <c r="B7771" s="137" t="s">
        <v>4315</v>
      </c>
      <c r="C7771" s="43" t="s">
        <v>3512</v>
      </c>
      <c r="D7771" s="46">
        <v>70</v>
      </c>
      <c r="E7771" s="24">
        <v>6388.0571428571429</v>
      </c>
      <c r="F7771" s="19">
        <f t="shared" si="363"/>
        <v>447164</v>
      </c>
      <c r="G7771" s="119">
        <v>683</v>
      </c>
      <c r="H7771" s="26">
        <v>601.83601756954613</v>
      </c>
      <c r="I7771" s="115">
        <f t="shared" si="364"/>
        <v>411054</v>
      </c>
      <c r="J7771" s="117">
        <v>2021</v>
      </c>
      <c r="K7771" s="139">
        <f t="shared" si="365"/>
        <v>858218</v>
      </c>
    </row>
    <row r="7772" spans="2:11">
      <c r="B7772" s="137" t="s">
        <v>9611</v>
      </c>
      <c r="C7772" s="43" t="s">
        <v>1491</v>
      </c>
      <c r="D7772" s="46">
        <v>430</v>
      </c>
      <c r="E7772" s="24">
        <v>1491.6534883720931</v>
      </c>
      <c r="F7772" s="19">
        <f t="shared" si="363"/>
        <v>641411</v>
      </c>
      <c r="G7772" s="119">
        <v>4192.5</v>
      </c>
      <c r="H7772" s="26">
        <v>1795.4168157423971</v>
      </c>
      <c r="I7772" s="115">
        <f t="shared" si="364"/>
        <v>7527285</v>
      </c>
      <c r="J7772" s="117">
        <v>2021</v>
      </c>
      <c r="K7772" s="139">
        <f t="shared" si="365"/>
        <v>8168696</v>
      </c>
    </row>
    <row r="7773" spans="2:11">
      <c r="B7773" s="137" t="s">
        <v>9612</v>
      </c>
      <c r="C7773" s="43" t="s">
        <v>1491</v>
      </c>
      <c r="D7773" s="46">
        <v>330</v>
      </c>
      <c r="E7773" s="24">
        <v>2441.3212121212123</v>
      </c>
      <c r="F7773" s="19">
        <f t="shared" si="363"/>
        <v>805636</v>
      </c>
      <c r="G7773" s="119">
        <v>3217.5</v>
      </c>
      <c r="H7773" s="26">
        <v>2049.0032634032632</v>
      </c>
      <c r="I7773" s="115">
        <f t="shared" si="364"/>
        <v>6592667.9999999991</v>
      </c>
      <c r="J7773" s="117">
        <v>2021</v>
      </c>
      <c r="K7773" s="139">
        <f t="shared" si="365"/>
        <v>7398304</v>
      </c>
    </row>
    <row r="7774" spans="2:11">
      <c r="B7774" s="137" t="s">
        <v>9613</v>
      </c>
      <c r="C7774" s="43" t="s">
        <v>1491</v>
      </c>
      <c r="D7774" s="46">
        <v>240</v>
      </c>
      <c r="E7774" s="24">
        <v>3702.0541666666668</v>
      </c>
      <c r="F7774" s="19">
        <f t="shared" si="363"/>
        <v>888493</v>
      </c>
      <c r="G7774" s="119">
        <v>2340</v>
      </c>
      <c r="H7774" s="26">
        <v>1418.267094017094</v>
      </c>
      <c r="I7774" s="115">
        <f t="shared" si="364"/>
        <v>3318745</v>
      </c>
      <c r="J7774" s="117">
        <v>2021</v>
      </c>
      <c r="K7774" s="139">
        <f t="shared" si="365"/>
        <v>4207238</v>
      </c>
    </row>
    <row r="7775" spans="2:11">
      <c r="B7775" s="137" t="s">
        <v>9614</v>
      </c>
      <c r="C7775" s="43" t="s">
        <v>2560</v>
      </c>
      <c r="D7775" s="46">
        <v>140</v>
      </c>
      <c r="E7775" s="24">
        <v>6952.1785714285716</v>
      </c>
      <c r="F7775" s="19">
        <f t="shared" si="363"/>
        <v>973305</v>
      </c>
      <c r="G7775" s="119">
        <v>1365</v>
      </c>
      <c r="H7775" s="26">
        <v>3473.2</v>
      </c>
      <c r="I7775" s="115">
        <f t="shared" si="364"/>
        <v>4740918</v>
      </c>
      <c r="J7775" s="117">
        <v>2021</v>
      </c>
      <c r="K7775" s="139">
        <f t="shared" si="365"/>
        <v>5714223</v>
      </c>
    </row>
    <row r="7776" spans="2:11">
      <c r="B7776" s="137" t="s">
        <v>9615</v>
      </c>
      <c r="C7776" s="43" t="s">
        <v>1491</v>
      </c>
      <c r="D7776" s="46">
        <v>240</v>
      </c>
      <c r="E7776" s="24">
        <v>13315.7</v>
      </c>
      <c r="F7776" s="19">
        <f t="shared" si="363"/>
        <v>3195768</v>
      </c>
      <c r="G7776" s="119">
        <v>2340</v>
      </c>
      <c r="H7776" s="26">
        <v>1549.7760683760685</v>
      </c>
      <c r="I7776" s="115">
        <f t="shared" si="364"/>
        <v>3626476</v>
      </c>
      <c r="J7776" s="117">
        <v>2021</v>
      </c>
      <c r="K7776" s="139">
        <f t="shared" si="365"/>
        <v>6822244</v>
      </c>
    </row>
    <row r="7777" spans="2:11">
      <c r="B7777" s="137" t="s">
        <v>9616</v>
      </c>
      <c r="C7777" s="43" t="s">
        <v>1491</v>
      </c>
      <c r="D7777" s="46">
        <v>310</v>
      </c>
      <c r="E7777" s="24">
        <v>1311.5548387096774</v>
      </c>
      <c r="F7777" s="19">
        <f t="shared" si="363"/>
        <v>406582</v>
      </c>
      <c r="G7777" s="119">
        <v>3022.5</v>
      </c>
      <c r="H7777" s="26">
        <v>1246.866170388751</v>
      </c>
      <c r="I7777" s="115">
        <f t="shared" si="364"/>
        <v>3768653</v>
      </c>
      <c r="J7777" s="117">
        <v>2021</v>
      </c>
      <c r="K7777" s="139">
        <f t="shared" si="365"/>
        <v>4175235</v>
      </c>
    </row>
    <row r="7778" spans="2:11">
      <c r="B7778" s="137" t="s">
        <v>9617</v>
      </c>
      <c r="C7778" s="43" t="s">
        <v>1490</v>
      </c>
      <c r="D7778" s="46">
        <v>820</v>
      </c>
      <c r="E7778" s="24">
        <v>26322.825609756099</v>
      </c>
      <c r="F7778" s="19">
        <f t="shared" si="363"/>
        <v>21584717</v>
      </c>
      <c r="G7778" s="119">
        <v>7995</v>
      </c>
      <c r="H7778" s="26">
        <v>1640.3454659161976</v>
      </c>
      <c r="I7778" s="115">
        <f t="shared" si="364"/>
        <v>13114562</v>
      </c>
      <c r="J7778" s="117">
        <v>2021</v>
      </c>
      <c r="K7778" s="139">
        <f t="shared" si="365"/>
        <v>34699279</v>
      </c>
    </row>
    <row r="7779" spans="2:11">
      <c r="B7779" s="137" t="s">
        <v>9618</v>
      </c>
      <c r="C7779" s="43" t="s">
        <v>1491</v>
      </c>
      <c r="D7779" s="46">
        <v>240</v>
      </c>
      <c r="E7779" s="24">
        <v>13315.7</v>
      </c>
      <c r="F7779" s="19">
        <f t="shared" si="363"/>
        <v>3195768</v>
      </c>
      <c r="G7779" s="119">
        <v>2340</v>
      </c>
      <c r="H7779" s="26">
        <v>1549.7760683760685</v>
      </c>
      <c r="I7779" s="115">
        <f t="shared" si="364"/>
        <v>3626476</v>
      </c>
      <c r="J7779" s="117">
        <v>2021</v>
      </c>
      <c r="K7779" s="139">
        <f t="shared" si="365"/>
        <v>6822244</v>
      </c>
    </row>
    <row r="7780" spans="2:11">
      <c r="B7780" s="137" t="s">
        <v>9619</v>
      </c>
      <c r="C7780" s="43" t="s">
        <v>1491</v>
      </c>
      <c r="D7780" s="46">
        <v>150</v>
      </c>
      <c r="E7780" s="24">
        <v>576.1</v>
      </c>
      <c r="F7780" s="19">
        <f t="shared" si="363"/>
        <v>86415</v>
      </c>
      <c r="G7780" s="119">
        <v>1462.5</v>
      </c>
      <c r="H7780" s="26">
        <v>2209.3094017094018</v>
      </c>
      <c r="I7780" s="115">
        <f t="shared" si="364"/>
        <v>3231115</v>
      </c>
      <c r="J7780" s="117">
        <v>2021</v>
      </c>
      <c r="K7780" s="139">
        <f t="shared" si="365"/>
        <v>3317530</v>
      </c>
    </row>
    <row r="7781" spans="2:11">
      <c r="B7781" s="137" t="s">
        <v>9620</v>
      </c>
      <c r="C7781" s="43" t="s">
        <v>2727</v>
      </c>
      <c r="D7781" s="46">
        <v>950</v>
      </c>
      <c r="E7781" s="24">
        <v>436.76105263157893</v>
      </c>
      <c r="F7781" s="19">
        <f t="shared" si="363"/>
        <v>414923</v>
      </c>
      <c r="G7781" s="119">
        <v>9262.5</v>
      </c>
      <c r="H7781" s="26">
        <v>1148.6096626180836</v>
      </c>
      <c r="I7781" s="115">
        <f t="shared" si="364"/>
        <v>10638997</v>
      </c>
      <c r="J7781" s="117">
        <v>2021</v>
      </c>
      <c r="K7781" s="139">
        <f t="shared" si="365"/>
        <v>11053920</v>
      </c>
    </row>
    <row r="7782" spans="2:11">
      <c r="B7782" s="137" t="s">
        <v>9621</v>
      </c>
      <c r="C7782" s="43" t="s">
        <v>2727</v>
      </c>
      <c r="D7782" s="46">
        <v>330</v>
      </c>
      <c r="E7782" s="24">
        <v>1257.3424242424242</v>
      </c>
      <c r="F7782" s="19">
        <f t="shared" si="363"/>
        <v>414923</v>
      </c>
      <c r="G7782" s="119">
        <v>3217.5</v>
      </c>
      <c r="H7782" s="26">
        <v>3306.6035742035742</v>
      </c>
      <c r="I7782" s="115">
        <f t="shared" si="364"/>
        <v>10638997</v>
      </c>
      <c r="J7782" s="117">
        <v>2021</v>
      </c>
      <c r="K7782" s="139">
        <f t="shared" si="365"/>
        <v>11053920</v>
      </c>
    </row>
    <row r="7783" spans="2:11">
      <c r="B7783" s="137" t="s">
        <v>9622</v>
      </c>
      <c r="C7783" s="43" t="s">
        <v>1542</v>
      </c>
      <c r="D7783" s="46">
        <v>200</v>
      </c>
      <c r="E7783" s="24">
        <v>4029.0349999999999</v>
      </c>
      <c r="F7783" s="19">
        <f t="shared" si="363"/>
        <v>805807</v>
      </c>
      <c r="G7783" s="119">
        <v>1950</v>
      </c>
      <c r="H7783" s="26">
        <v>2548.4451282051282</v>
      </c>
      <c r="I7783" s="115">
        <f t="shared" si="364"/>
        <v>4969468</v>
      </c>
      <c r="J7783" s="117">
        <v>2021</v>
      </c>
      <c r="K7783" s="139">
        <f t="shared" si="365"/>
        <v>5775275</v>
      </c>
    </row>
    <row r="7784" spans="2:11">
      <c r="B7784" s="137" t="s">
        <v>9623</v>
      </c>
      <c r="C7784" s="43" t="s">
        <v>2560</v>
      </c>
      <c r="D7784" s="46">
        <v>250</v>
      </c>
      <c r="E7784" s="24">
        <v>2309.268</v>
      </c>
      <c r="F7784" s="19">
        <f t="shared" si="363"/>
        <v>577317</v>
      </c>
      <c r="G7784" s="119">
        <v>2437.5</v>
      </c>
      <c r="H7784" s="26">
        <v>1401.1766153846154</v>
      </c>
      <c r="I7784" s="115">
        <f t="shared" si="364"/>
        <v>3415368</v>
      </c>
      <c r="J7784" s="117">
        <v>2021</v>
      </c>
      <c r="K7784" s="139">
        <f t="shared" si="365"/>
        <v>3992685</v>
      </c>
    </row>
    <row r="7785" spans="2:11">
      <c r="B7785" s="137" t="s">
        <v>9624</v>
      </c>
      <c r="C7785" s="43" t="s">
        <v>1542</v>
      </c>
      <c r="D7785" s="46">
        <v>300</v>
      </c>
      <c r="E7785" s="24">
        <v>13125.07</v>
      </c>
      <c r="F7785" s="19">
        <f t="shared" si="363"/>
        <v>3937521</v>
      </c>
      <c r="G7785" s="119">
        <v>2925</v>
      </c>
      <c r="H7785" s="26">
        <v>1595.5005128205128</v>
      </c>
      <c r="I7785" s="115">
        <f t="shared" si="364"/>
        <v>4666839</v>
      </c>
      <c r="J7785" s="117">
        <v>2021</v>
      </c>
      <c r="K7785" s="139">
        <f t="shared" si="365"/>
        <v>8604360</v>
      </c>
    </row>
    <row r="7786" spans="2:11">
      <c r="B7786" s="137" t="s">
        <v>9625</v>
      </c>
      <c r="C7786" s="43" t="s">
        <v>1390</v>
      </c>
      <c r="D7786" s="46">
        <v>650</v>
      </c>
      <c r="E7786" s="24">
        <v>12078.836923076922</v>
      </c>
      <c r="F7786" s="19">
        <f t="shared" si="363"/>
        <v>7851243.9999999991</v>
      </c>
      <c r="G7786" s="119">
        <v>6337.5</v>
      </c>
      <c r="H7786" s="26">
        <v>1616.7018540433926</v>
      </c>
      <c r="I7786" s="115">
        <f t="shared" si="364"/>
        <v>10245848</v>
      </c>
      <c r="J7786" s="117">
        <v>2021</v>
      </c>
      <c r="K7786" s="139">
        <f t="shared" si="365"/>
        <v>18097092</v>
      </c>
    </row>
    <row r="7787" spans="2:11">
      <c r="B7787" s="137" t="s">
        <v>9626</v>
      </c>
      <c r="C7787" s="43" t="s">
        <v>1394</v>
      </c>
      <c r="D7787" s="46">
        <v>260</v>
      </c>
      <c r="E7787" s="24">
        <v>14163.265384615384</v>
      </c>
      <c r="F7787" s="19">
        <f t="shared" si="363"/>
        <v>3682449</v>
      </c>
      <c r="G7787" s="119">
        <v>4706</v>
      </c>
      <c r="H7787" s="26">
        <v>1347.9262643433915</v>
      </c>
      <c r="I7787" s="115">
        <f t="shared" si="364"/>
        <v>6343341</v>
      </c>
      <c r="J7787" s="117">
        <v>2021</v>
      </c>
      <c r="K7787" s="139">
        <f t="shared" si="365"/>
        <v>10025790</v>
      </c>
    </row>
    <row r="7788" spans="2:11">
      <c r="B7788" s="137" t="s">
        <v>9627</v>
      </c>
      <c r="C7788" s="43" t="s">
        <v>1394</v>
      </c>
      <c r="D7788" s="46">
        <v>300</v>
      </c>
      <c r="E7788" s="24">
        <v>28972.463333333333</v>
      </c>
      <c r="F7788" s="19">
        <f t="shared" si="363"/>
        <v>8691739</v>
      </c>
      <c r="G7788" s="119">
        <v>10980</v>
      </c>
      <c r="H7788" s="26">
        <v>1022.8873406193078</v>
      </c>
      <c r="I7788" s="115">
        <f t="shared" si="364"/>
        <v>11231303</v>
      </c>
      <c r="J7788" s="117">
        <v>2021</v>
      </c>
      <c r="K7788" s="139">
        <f t="shared" si="365"/>
        <v>19923042</v>
      </c>
    </row>
    <row r="7789" spans="2:11">
      <c r="B7789" s="137" t="s">
        <v>9628</v>
      </c>
      <c r="C7789" s="43" t="s">
        <v>1384</v>
      </c>
      <c r="D7789" s="46">
        <v>170</v>
      </c>
      <c r="E7789" s="24">
        <v>7631.376470588235</v>
      </c>
      <c r="F7789" s="19">
        <f t="shared" si="363"/>
        <v>1297334</v>
      </c>
      <c r="G7789" s="119">
        <v>1657.5</v>
      </c>
      <c r="H7789" s="26">
        <v>1879.1625942684766</v>
      </c>
      <c r="I7789" s="115">
        <f t="shared" si="364"/>
        <v>3114712</v>
      </c>
      <c r="J7789" s="117">
        <v>2021</v>
      </c>
      <c r="K7789" s="139">
        <f t="shared" si="365"/>
        <v>4412046</v>
      </c>
    </row>
    <row r="7790" spans="2:11">
      <c r="B7790" s="137" t="s">
        <v>9629</v>
      </c>
      <c r="C7790" s="43" t="s">
        <v>3512</v>
      </c>
      <c r="D7790" s="46">
        <v>190</v>
      </c>
      <c r="E7790" s="24">
        <v>13071.378947368421</v>
      </c>
      <c r="F7790" s="19">
        <f t="shared" si="363"/>
        <v>2483562</v>
      </c>
      <c r="G7790" s="119">
        <v>6954</v>
      </c>
      <c r="H7790" s="26">
        <v>0</v>
      </c>
      <c r="I7790" s="115">
        <f t="shared" si="364"/>
        <v>0</v>
      </c>
      <c r="J7790" s="117">
        <v>2021</v>
      </c>
      <c r="K7790" s="139">
        <f t="shared" si="365"/>
        <v>2483562</v>
      </c>
    </row>
    <row r="7791" spans="2:11">
      <c r="B7791" s="137" t="s">
        <v>9630</v>
      </c>
      <c r="C7791" s="43" t="s">
        <v>1394</v>
      </c>
      <c r="D7791" s="46">
        <v>90</v>
      </c>
      <c r="E7791" s="24">
        <v>13486.266666666666</v>
      </c>
      <c r="F7791" s="19">
        <f t="shared" si="363"/>
        <v>1213764</v>
      </c>
      <c r="G7791" s="119">
        <v>814.5</v>
      </c>
      <c r="H7791" s="26">
        <v>8960.7182320441989</v>
      </c>
      <c r="I7791" s="115">
        <f t="shared" si="364"/>
        <v>7298505</v>
      </c>
      <c r="J7791" s="117">
        <v>2021</v>
      </c>
      <c r="K7791" s="139">
        <f t="shared" si="365"/>
        <v>8512269</v>
      </c>
    </row>
    <row r="7792" spans="2:11">
      <c r="B7792" s="137" t="s">
        <v>9631</v>
      </c>
      <c r="C7792" s="43" t="s">
        <v>2691</v>
      </c>
      <c r="D7792" s="46">
        <v>220</v>
      </c>
      <c r="E7792" s="24">
        <v>3590.2681818181818</v>
      </c>
      <c r="F7792" s="19">
        <f t="shared" si="363"/>
        <v>789859</v>
      </c>
      <c r="G7792" s="119">
        <v>2145</v>
      </c>
      <c r="H7792" s="26">
        <v>1263.5799533799534</v>
      </c>
      <c r="I7792" s="115">
        <f t="shared" si="364"/>
        <v>2710379</v>
      </c>
      <c r="J7792" s="117">
        <v>2021</v>
      </c>
      <c r="K7792" s="139">
        <f t="shared" si="365"/>
        <v>3500238</v>
      </c>
    </row>
    <row r="7793" spans="2:11">
      <c r="B7793" s="137" t="s">
        <v>9632</v>
      </c>
      <c r="C7793" s="43" t="s">
        <v>1335</v>
      </c>
      <c r="D7793" s="46">
        <v>360</v>
      </c>
      <c r="E7793" s="24">
        <v>11373.969444444445</v>
      </c>
      <c r="F7793" s="19">
        <f t="shared" si="363"/>
        <v>4094629</v>
      </c>
      <c r="G7793" s="119">
        <v>3510</v>
      </c>
      <c r="H7793" s="26">
        <v>2843.7871794871794</v>
      </c>
      <c r="I7793" s="115">
        <f t="shared" si="364"/>
        <v>9981693</v>
      </c>
      <c r="J7793" s="117">
        <v>2021</v>
      </c>
      <c r="K7793" s="139">
        <f t="shared" si="365"/>
        <v>14076322</v>
      </c>
    </row>
    <row r="7794" spans="2:11">
      <c r="B7794" s="137" t="s">
        <v>9633</v>
      </c>
      <c r="C7794" s="43" t="s">
        <v>1332</v>
      </c>
      <c r="D7794" s="46">
        <v>190</v>
      </c>
      <c r="E7794" s="24">
        <v>14365.28947368421</v>
      </c>
      <c r="F7794" s="19">
        <f t="shared" si="363"/>
        <v>2729405</v>
      </c>
      <c r="G7794" s="119">
        <v>3705</v>
      </c>
      <c r="H7794" s="26">
        <v>958.57031039136302</v>
      </c>
      <c r="I7794" s="115">
        <f t="shared" si="364"/>
        <v>3551503</v>
      </c>
      <c r="J7794" s="117">
        <v>2021</v>
      </c>
      <c r="K7794" s="139">
        <f t="shared" si="365"/>
        <v>6280908</v>
      </c>
    </row>
    <row r="7795" spans="2:11">
      <c r="B7795" s="137" t="s">
        <v>9634</v>
      </c>
      <c r="C7795" s="43" t="s">
        <v>1332</v>
      </c>
      <c r="D7795" s="46">
        <v>100</v>
      </c>
      <c r="E7795" s="24">
        <v>22716.82</v>
      </c>
      <c r="F7795" s="19">
        <f t="shared" si="363"/>
        <v>2271682</v>
      </c>
      <c r="G7795" s="119">
        <v>1950</v>
      </c>
      <c r="H7795" s="26">
        <v>1855.5523076923077</v>
      </c>
      <c r="I7795" s="115">
        <f t="shared" si="364"/>
        <v>3618327</v>
      </c>
      <c r="J7795" s="117">
        <v>2021</v>
      </c>
      <c r="K7795" s="139">
        <f t="shared" si="365"/>
        <v>5890009</v>
      </c>
    </row>
    <row r="7796" spans="2:11">
      <c r="B7796" s="137" t="s">
        <v>9635</v>
      </c>
      <c r="C7796" s="43" t="s">
        <v>2690</v>
      </c>
      <c r="D7796" s="46">
        <v>590</v>
      </c>
      <c r="E7796" s="24">
        <v>11101.97627118644</v>
      </c>
      <c r="F7796" s="19">
        <f t="shared" si="363"/>
        <v>6550166</v>
      </c>
      <c r="G7796" s="119">
        <v>5752.5</v>
      </c>
      <c r="H7796" s="26">
        <v>2061.2688396349413</v>
      </c>
      <c r="I7796" s="115">
        <f t="shared" si="364"/>
        <v>11857449</v>
      </c>
      <c r="J7796" s="117">
        <v>2021</v>
      </c>
      <c r="K7796" s="139">
        <f t="shared" si="365"/>
        <v>18407615</v>
      </c>
    </row>
    <row r="7797" spans="2:11">
      <c r="B7797" s="137" t="s">
        <v>9636</v>
      </c>
      <c r="C7797" s="43" t="s">
        <v>3512</v>
      </c>
      <c r="D7797" s="46">
        <v>430</v>
      </c>
      <c r="E7797" s="24">
        <v>16883.711627906978</v>
      </c>
      <c r="F7797" s="19">
        <f t="shared" si="363"/>
        <v>7259996</v>
      </c>
      <c r="G7797" s="119">
        <v>4192.5</v>
      </c>
      <c r="H7797" s="26">
        <v>0</v>
      </c>
      <c r="I7797" s="115">
        <f t="shared" si="364"/>
        <v>0</v>
      </c>
      <c r="J7797" s="117">
        <v>2021</v>
      </c>
      <c r="K7797" s="139">
        <f t="shared" si="365"/>
        <v>7259996</v>
      </c>
    </row>
    <row r="7798" spans="2:11">
      <c r="B7798" s="137" t="s">
        <v>9637</v>
      </c>
      <c r="C7798" s="43" t="s">
        <v>708</v>
      </c>
      <c r="D7798" s="46">
        <v>310</v>
      </c>
      <c r="E7798" s="24">
        <v>8475.2741935483864</v>
      </c>
      <c r="F7798" s="19">
        <f t="shared" si="363"/>
        <v>2627335</v>
      </c>
      <c r="G7798" s="119">
        <v>3022.5</v>
      </c>
      <c r="H7798" s="26">
        <v>970.99354838709678</v>
      </c>
      <c r="I7798" s="115">
        <f t="shared" si="364"/>
        <v>2934828</v>
      </c>
      <c r="J7798" s="117">
        <v>2021</v>
      </c>
      <c r="K7798" s="139">
        <f t="shared" si="365"/>
        <v>5562163</v>
      </c>
    </row>
    <row r="7799" spans="2:11">
      <c r="B7799" s="137" t="s">
        <v>9638</v>
      </c>
      <c r="C7799" s="43" t="s">
        <v>1796</v>
      </c>
      <c r="D7799" s="46">
        <v>290</v>
      </c>
      <c r="E7799" s="24">
        <v>6197.2931034482763</v>
      </c>
      <c r="F7799" s="19">
        <f t="shared" si="363"/>
        <v>1797215.0000000002</v>
      </c>
      <c r="G7799" s="119">
        <v>2827.5</v>
      </c>
      <c r="H7799" s="26">
        <v>746.50291777188329</v>
      </c>
      <c r="I7799" s="115">
        <f t="shared" si="364"/>
        <v>2110737</v>
      </c>
      <c r="J7799" s="117">
        <v>2021</v>
      </c>
      <c r="K7799" s="139">
        <f t="shared" si="365"/>
        <v>3907952</v>
      </c>
    </row>
    <row r="7800" spans="2:11">
      <c r="B7800" s="137" t="s">
        <v>4316</v>
      </c>
      <c r="C7800" s="43" t="s">
        <v>3512</v>
      </c>
      <c r="D7800" s="46">
        <v>80</v>
      </c>
      <c r="E7800" s="24">
        <v>8068.2624999999998</v>
      </c>
      <c r="F7800" s="19">
        <f t="shared" si="363"/>
        <v>645461</v>
      </c>
      <c r="G7800" s="119">
        <v>780</v>
      </c>
      <c r="H7800" s="26">
        <v>770.54358974358979</v>
      </c>
      <c r="I7800" s="115">
        <f t="shared" si="364"/>
        <v>601024</v>
      </c>
      <c r="J7800" s="117">
        <v>2021</v>
      </c>
      <c r="K7800" s="139">
        <f t="shared" si="365"/>
        <v>1246485</v>
      </c>
    </row>
    <row r="7801" spans="2:11">
      <c r="B7801" s="137" t="s">
        <v>9639</v>
      </c>
      <c r="C7801" s="43" t="s">
        <v>1796</v>
      </c>
      <c r="D7801" s="46">
        <v>190</v>
      </c>
      <c r="E7801" s="24">
        <v>6928.2842105263162</v>
      </c>
      <c r="F7801" s="19">
        <f t="shared" si="363"/>
        <v>1316374</v>
      </c>
      <c r="G7801" s="119">
        <v>1852.5</v>
      </c>
      <c r="H7801" s="26">
        <v>937.20917678812418</v>
      </c>
      <c r="I7801" s="115">
        <f t="shared" si="364"/>
        <v>1736180</v>
      </c>
      <c r="J7801" s="117">
        <v>2021</v>
      </c>
      <c r="K7801" s="139">
        <f t="shared" si="365"/>
        <v>3052554</v>
      </c>
    </row>
    <row r="7802" spans="2:11">
      <c r="B7802" s="137" t="s">
        <v>9640</v>
      </c>
      <c r="C7802" s="43" t="s">
        <v>1226</v>
      </c>
      <c r="D7802" s="46">
        <v>270</v>
      </c>
      <c r="E7802" s="24">
        <v>2070.6296296296296</v>
      </c>
      <c r="F7802" s="19">
        <f t="shared" si="363"/>
        <v>559070</v>
      </c>
      <c r="G7802" s="119">
        <v>2632.5</v>
      </c>
      <c r="H7802" s="26">
        <v>79.924786324786325</v>
      </c>
      <c r="I7802" s="115">
        <f t="shared" si="364"/>
        <v>210402</v>
      </c>
      <c r="J7802" s="117">
        <v>2021</v>
      </c>
      <c r="K7802" s="139">
        <f t="shared" si="365"/>
        <v>769472</v>
      </c>
    </row>
    <row r="7803" spans="2:11">
      <c r="B7803" s="137" t="s">
        <v>9641</v>
      </c>
      <c r="C7803" s="43" t="s">
        <v>1226</v>
      </c>
      <c r="D7803" s="46">
        <v>120</v>
      </c>
      <c r="E7803" s="24">
        <v>2087.2249999999999</v>
      </c>
      <c r="F7803" s="19">
        <f t="shared" si="363"/>
        <v>250467</v>
      </c>
      <c r="G7803" s="119">
        <v>1170</v>
      </c>
      <c r="H7803" s="26">
        <v>1424.8948717948717</v>
      </c>
      <c r="I7803" s="115">
        <f t="shared" si="364"/>
        <v>1667127</v>
      </c>
      <c r="J7803" s="117">
        <v>2021</v>
      </c>
      <c r="K7803" s="139">
        <f t="shared" si="365"/>
        <v>1917594</v>
      </c>
    </row>
    <row r="7804" spans="2:11">
      <c r="B7804" s="137" t="s">
        <v>9642</v>
      </c>
      <c r="C7804" s="43" t="s">
        <v>1230</v>
      </c>
      <c r="D7804" s="46">
        <v>180</v>
      </c>
      <c r="E7804" s="24">
        <v>4250.9666666666662</v>
      </c>
      <c r="F7804" s="19">
        <f t="shared" si="363"/>
        <v>765173.99999999988</v>
      </c>
      <c r="G7804" s="119">
        <v>1755</v>
      </c>
      <c r="H7804" s="26">
        <v>1388.5920227920228</v>
      </c>
      <c r="I7804" s="115">
        <f t="shared" si="364"/>
        <v>2436979</v>
      </c>
      <c r="J7804" s="117">
        <v>2021</v>
      </c>
      <c r="K7804" s="139">
        <f t="shared" si="365"/>
        <v>3202153</v>
      </c>
    </row>
    <row r="7805" spans="2:11">
      <c r="B7805" s="137" t="s">
        <v>9643</v>
      </c>
      <c r="C7805" s="43" t="s">
        <v>1264</v>
      </c>
      <c r="D7805" s="46">
        <v>80</v>
      </c>
      <c r="E7805" s="24">
        <v>4067.3125</v>
      </c>
      <c r="F7805" s="19">
        <f t="shared" si="363"/>
        <v>325385</v>
      </c>
      <c r="G7805" s="119">
        <v>780</v>
      </c>
      <c r="H7805" s="26">
        <v>2731.5871794871796</v>
      </c>
      <c r="I7805" s="115">
        <f t="shared" si="364"/>
        <v>2130638</v>
      </c>
      <c r="J7805" s="117">
        <v>2021</v>
      </c>
      <c r="K7805" s="139">
        <f t="shared" si="365"/>
        <v>2456023</v>
      </c>
    </row>
    <row r="7806" spans="2:11">
      <c r="B7806" s="137" t="s">
        <v>9644</v>
      </c>
      <c r="C7806" s="43" t="s">
        <v>1278</v>
      </c>
      <c r="D7806" s="46">
        <v>140</v>
      </c>
      <c r="E7806" s="24">
        <v>5055.4214285714288</v>
      </c>
      <c r="F7806" s="19">
        <f t="shared" si="363"/>
        <v>707759</v>
      </c>
      <c r="G7806" s="119">
        <v>1365</v>
      </c>
      <c r="H7806" s="26">
        <v>3145.8908424908427</v>
      </c>
      <c r="I7806" s="115">
        <f t="shared" si="364"/>
        <v>4294141</v>
      </c>
      <c r="J7806" s="117">
        <v>2021</v>
      </c>
      <c r="K7806" s="139">
        <f t="shared" si="365"/>
        <v>5001900</v>
      </c>
    </row>
    <row r="7807" spans="2:11">
      <c r="B7807" s="137" t="s">
        <v>9645</v>
      </c>
      <c r="C7807" s="43" t="s">
        <v>1264</v>
      </c>
      <c r="D7807" s="46">
        <v>340</v>
      </c>
      <c r="E7807" s="24">
        <v>6581.088235294118</v>
      </c>
      <c r="F7807" s="19">
        <f t="shared" si="363"/>
        <v>2237570</v>
      </c>
      <c r="G7807" s="119">
        <v>3315</v>
      </c>
      <c r="H7807" s="26">
        <v>1724.659125188537</v>
      </c>
      <c r="I7807" s="115">
        <f t="shared" si="364"/>
        <v>5717245</v>
      </c>
      <c r="J7807" s="117">
        <v>2021</v>
      </c>
      <c r="K7807" s="139">
        <f t="shared" si="365"/>
        <v>7954815</v>
      </c>
    </row>
    <row r="7808" spans="2:11">
      <c r="B7808" s="137" t="s">
        <v>9646</v>
      </c>
      <c r="C7808" s="43" t="s">
        <v>1299</v>
      </c>
      <c r="D7808" s="46">
        <v>320</v>
      </c>
      <c r="E7808" s="24">
        <v>10713.178125</v>
      </c>
      <c r="F7808" s="19">
        <f t="shared" si="363"/>
        <v>3428217</v>
      </c>
      <c r="G7808" s="119">
        <v>3120</v>
      </c>
      <c r="H7808" s="26">
        <v>1503.1227564102564</v>
      </c>
      <c r="I7808" s="115">
        <f t="shared" si="364"/>
        <v>4689743</v>
      </c>
      <c r="J7808" s="117">
        <v>2021</v>
      </c>
      <c r="K7808" s="139">
        <f t="shared" si="365"/>
        <v>8117960</v>
      </c>
    </row>
    <row r="7809" spans="2:11">
      <c r="B7809" s="137" t="s">
        <v>9647</v>
      </c>
      <c r="C7809" s="43" t="s">
        <v>1264</v>
      </c>
      <c r="D7809" s="46">
        <v>340</v>
      </c>
      <c r="E7809" s="24">
        <v>6581.088235294118</v>
      </c>
      <c r="F7809" s="19">
        <f t="shared" si="363"/>
        <v>2237570</v>
      </c>
      <c r="G7809" s="119">
        <v>3315</v>
      </c>
      <c r="H7809" s="26">
        <v>1724.659125188537</v>
      </c>
      <c r="I7809" s="115">
        <f t="shared" si="364"/>
        <v>5717245</v>
      </c>
      <c r="J7809" s="117">
        <v>2021</v>
      </c>
      <c r="K7809" s="139">
        <f t="shared" si="365"/>
        <v>7954815</v>
      </c>
    </row>
    <row r="7810" spans="2:11">
      <c r="B7810" s="137" t="s">
        <v>9648</v>
      </c>
      <c r="C7810" s="43" t="s">
        <v>2654</v>
      </c>
      <c r="D7810" s="46">
        <v>490</v>
      </c>
      <c r="E7810" s="24">
        <v>3691.5938775510203</v>
      </c>
      <c r="F7810" s="19">
        <f t="shared" si="363"/>
        <v>1808881</v>
      </c>
      <c r="G7810" s="119">
        <v>4777.5</v>
      </c>
      <c r="H7810" s="26">
        <v>193.42166405023548</v>
      </c>
      <c r="I7810" s="115">
        <f t="shared" si="364"/>
        <v>924072</v>
      </c>
      <c r="J7810" s="117">
        <v>2021</v>
      </c>
      <c r="K7810" s="139">
        <f t="shared" si="365"/>
        <v>2732953</v>
      </c>
    </row>
    <row r="7811" spans="2:11">
      <c r="B7811" s="137" t="s">
        <v>9649</v>
      </c>
      <c r="C7811" s="43" t="s">
        <v>2658</v>
      </c>
      <c r="D7811" s="46">
        <v>450</v>
      </c>
      <c r="E7811" s="24">
        <v>2971.96</v>
      </c>
      <c r="F7811" s="19">
        <f t="shared" si="363"/>
        <v>1337382</v>
      </c>
      <c r="G7811" s="119">
        <v>4387.5</v>
      </c>
      <c r="H7811" s="26">
        <v>182.18438746438747</v>
      </c>
      <c r="I7811" s="115">
        <f t="shared" si="364"/>
        <v>799334</v>
      </c>
      <c r="J7811" s="117">
        <v>2021</v>
      </c>
      <c r="K7811" s="139">
        <f t="shared" si="365"/>
        <v>2136716</v>
      </c>
    </row>
    <row r="7812" spans="2:11">
      <c r="B7812" s="137" t="s">
        <v>4317</v>
      </c>
      <c r="C7812" s="43" t="s">
        <v>3512</v>
      </c>
      <c r="D7812" s="46">
        <v>250</v>
      </c>
      <c r="E7812" s="24">
        <v>6388.0519999999997</v>
      </c>
      <c r="F7812" s="19">
        <f t="shared" si="363"/>
        <v>1597013</v>
      </c>
      <c r="G7812" s="119">
        <v>2438</v>
      </c>
      <c r="H7812" s="26">
        <v>602.15340442986053</v>
      </c>
      <c r="I7812" s="115">
        <f t="shared" si="364"/>
        <v>1468050</v>
      </c>
      <c r="J7812" s="117">
        <v>2021</v>
      </c>
      <c r="K7812" s="139">
        <f t="shared" si="365"/>
        <v>3065063</v>
      </c>
    </row>
    <row r="7813" spans="2:11">
      <c r="B7813" s="137" t="s">
        <v>4318</v>
      </c>
      <c r="C7813" s="43" t="s">
        <v>3512</v>
      </c>
      <c r="D7813" s="46">
        <v>70</v>
      </c>
      <c r="E7813" s="24">
        <v>6388.0571428571429</v>
      </c>
      <c r="F7813" s="19">
        <f t="shared" si="363"/>
        <v>447164</v>
      </c>
      <c r="G7813" s="119">
        <v>683</v>
      </c>
      <c r="H7813" s="26">
        <v>601.83601756954613</v>
      </c>
      <c r="I7813" s="115">
        <f t="shared" si="364"/>
        <v>411054</v>
      </c>
      <c r="J7813" s="117">
        <v>2021</v>
      </c>
      <c r="K7813" s="139">
        <f t="shared" si="365"/>
        <v>858218</v>
      </c>
    </row>
    <row r="7814" spans="2:11">
      <c r="B7814" s="137" t="s">
        <v>9650</v>
      </c>
      <c r="C7814" s="43" t="s">
        <v>314</v>
      </c>
      <c r="D7814" s="46">
        <v>210</v>
      </c>
      <c r="E7814" s="24">
        <v>9107.8380952380958</v>
      </c>
      <c r="F7814" s="19">
        <f t="shared" si="363"/>
        <v>1912646</v>
      </c>
      <c r="G7814" s="119">
        <v>2047.5</v>
      </c>
      <c r="H7814" s="26">
        <v>196.07374847374848</v>
      </c>
      <c r="I7814" s="115">
        <f t="shared" si="364"/>
        <v>401461</v>
      </c>
      <c r="J7814" s="117">
        <v>2021</v>
      </c>
      <c r="K7814" s="139">
        <f t="shared" si="365"/>
        <v>2314107</v>
      </c>
    </row>
    <row r="7815" spans="2:11">
      <c r="B7815" s="137" t="s">
        <v>9651</v>
      </c>
      <c r="C7815" s="43" t="s">
        <v>297</v>
      </c>
      <c r="D7815" s="46">
        <v>270</v>
      </c>
      <c r="E7815" s="24">
        <v>10384.740740740741</v>
      </c>
      <c r="F7815" s="19">
        <f t="shared" si="363"/>
        <v>2803880</v>
      </c>
      <c r="G7815" s="119">
        <v>2632.5</v>
      </c>
      <c r="H7815" s="26">
        <v>598.1785375118709</v>
      </c>
      <c r="I7815" s="115">
        <f t="shared" si="364"/>
        <v>1574705.0000000002</v>
      </c>
      <c r="J7815" s="117">
        <v>2021</v>
      </c>
      <c r="K7815" s="139">
        <f t="shared" si="365"/>
        <v>4378585</v>
      </c>
    </row>
    <row r="7816" spans="2:11">
      <c r="B7816" s="137" t="s">
        <v>9652</v>
      </c>
      <c r="C7816" s="43" t="s">
        <v>297</v>
      </c>
      <c r="D7816" s="46">
        <v>100</v>
      </c>
      <c r="E7816" s="24">
        <v>9423.8799999999992</v>
      </c>
      <c r="F7816" s="19">
        <f t="shared" si="363"/>
        <v>942387.99999999988</v>
      </c>
      <c r="G7816" s="119">
        <v>975</v>
      </c>
      <c r="H7816" s="26">
        <v>736.46564102564105</v>
      </c>
      <c r="I7816" s="115">
        <f t="shared" si="364"/>
        <v>718054</v>
      </c>
      <c r="J7816" s="117">
        <v>2021</v>
      </c>
      <c r="K7816" s="139">
        <f t="shared" si="365"/>
        <v>1660442</v>
      </c>
    </row>
    <row r="7817" spans="2:11">
      <c r="B7817" s="137" t="s">
        <v>9653</v>
      </c>
      <c r="C7817" s="43" t="s">
        <v>306</v>
      </c>
      <c r="D7817" s="46">
        <v>180</v>
      </c>
      <c r="E7817" s="24">
        <v>4960.9444444444443</v>
      </c>
      <c r="F7817" s="19">
        <f t="shared" si="363"/>
        <v>892970</v>
      </c>
      <c r="G7817" s="119">
        <v>1755</v>
      </c>
      <c r="H7817" s="26">
        <v>225.05413105413106</v>
      </c>
      <c r="I7817" s="115">
        <f t="shared" si="364"/>
        <v>394970</v>
      </c>
      <c r="J7817" s="117">
        <v>2021</v>
      </c>
      <c r="K7817" s="139">
        <f t="shared" si="365"/>
        <v>1287940</v>
      </c>
    </row>
    <row r="7818" spans="2:11">
      <c r="B7818" s="137" t="s">
        <v>9654</v>
      </c>
      <c r="C7818" s="43" t="s">
        <v>306</v>
      </c>
      <c r="D7818" s="46">
        <v>110</v>
      </c>
      <c r="E7818" s="24">
        <v>4481.8999999999996</v>
      </c>
      <c r="F7818" s="19">
        <f t="shared" si="363"/>
        <v>493008.99999999994</v>
      </c>
      <c r="G7818" s="119">
        <v>1072.5</v>
      </c>
      <c r="H7818" s="26">
        <v>430.45501165501167</v>
      </c>
      <c r="I7818" s="115">
        <f t="shared" si="364"/>
        <v>461663</v>
      </c>
      <c r="J7818" s="117">
        <v>2021</v>
      </c>
      <c r="K7818" s="139">
        <f t="shared" si="365"/>
        <v>954672</v>
      </c>
    </row>
    <row r="7819" spans="2:11">
      <c r="B7819" s="137" t="s">
        <v>9655</v>
      </c>
      <c r="C7819" s="43" t="s">
        <v>314</v>
      </c>
      <c r="D7819" s="46">
        <v>600</v>
      </c>
      <c r="E7819" s="24">
        <v>9739.6516666666666</v>
      </c>
      <c r="F7819" s="19">
        <f t="shared" si="363"/>
        <v>5843791</v>
      </c>
      <c r="G7819" s="119">
        <v>5850</v>
      </c>
      <c r="H7819" s="26">
        <v>178.79589743589744</v>
      </c>
      <c r="I7819" s="115">
        <f t="shared" si="364"/>
        <v>1045956</v>
      </c>
      <c r="J7819" s="117">
        <v>2021</v>
      </c>
      <c r="K7819" s="139">
        <f t="shared" si="365"/>
        <v>6889747</v>
      </c>
    </row>
    <row r="7820" spans="2:11">
      <c r="B7820" s="137" t="s">
        <v>9656</v>
      </c>
      <c r="C7820" s="43" t="s">
        <v>2803</v>
      </c>
      <c r="D7820" s="46">
        <v>510</v>
      </c>
      <c r="E7820" s="24">
        <v>5522.7647058823532</v>
      </c>
      <c r="F7820" s="19">
        <f t="shared" ref="F7820:F7883" si="366">IFERROR(D7820*E7820,0)</f>
        <v>2816610</v>
      </c>
      <c r="G7820" s="119">
        <v>4972.5</v>
      </c>
      <c r="H7820" s="26">
        <v>187.13102061337355</v>
      </c>
      <c r="I7820" s="115">
        <f t="shared" ref="I7820:I7883" si="367">IFERROR(G7820*H7820,"")</f>
        <v>930509</v>
      </c>
      <c r="J7820" s="117">
        <v>2021</v>
      </c>
      <c r="K7820" s="139">
        <f t="shared" ref="K7820:K7883" si="368">IFERROR(ROUND((F7820+I7820),0),0)</f>
        <v>3747119</v>
      </c>
    </row>
    <row r="7821" spans="2:11">
      <c r="B7821" s="137" t="s">
        <v>9657</v>
      </c>
      <c r="C7821" s="43" t="s">
        <v>2803</v>
      </c>
      <c r="D7821" s="46">
        <v>510</v>
      </c>
      <c r="E7821" s="24">
        <v>5522.7647058823532</v>
      </c>
      <c r="F7821" s="19">
        <f t="shared" si="366"/>
        <v>2816610</v>
      </c>
      <c r="G7821" s="119">
        <v>4972.5</v>
      </c>
      <c r="H7821" s="26">
        <v>187.13102061337355</v>
      </c>
      <c r="I7821" s="115">
        <f t="shared" si="367"/>
        <v>930509</v>
      </c>
      <c r="J7821" s="117">
        <v>2021</v>
      </c>
      <c r="K7821" s="139">
        <f t="shared" si="368"/>
        <v>3747119</v>
      </c>
    </row>
    <row r="7822" spans="2:11">
      <c r="B7822" s="137" t="s">
        <v>9658</v>
      </c>
      <c r="C7822" s="43" t="s">
        <v>825</v>
      </c>
      <c r="D7822" s="46">
        <v>450</v>
      </c>
      <c r="E7822" s="24">
        <v>18653.017777777779</v>
      </c>
      <c r="F7822" s="19">
        <f t="shared" si="366"/>
        <v>8393858</v>
      </c>
      <c r="G7822" s="119">
        <v>4387.5</v>
      </c>
      <c r="H7822" s="26">
        <v>236.6491168091168</v>
      </c>
      <c r="I7822" s="115">
        <f t="shared" si="367"/>
        <v>1038298</v>
      </c>
      <c r="J7822" s="117">
        <v>2021</v>
      </c>
      <c r="K7822" s="139">
        <f t="shared" si="368"/>
        <v>9432156</v>
      </c>
    </row>
    <row r="7823" spans="2:11">
      <c r="B7823" s="137" t="s">
        <v>9659</v>
      </c>
      <c r="C7823" s="43" t="s">
        <v>1461</v>
      </c>
      <c r="D7823" s="46">
        <v>370</v>
      </c>
      <c r="E7823" s="24">
        <v>7934.8405405405401</v>
      </c>
      <c r="F7823" s="19">
        <f t="shared" si="366"/>
        <v>2935891</v>
      </c>
      <c r="G7823" s="119">
        <v>6697</v>
      </c>
      <c r="H7823" s="26">
        <v>949.68045393459761</v>
      </c>
      <c r="I7823" s="115">
        <f t="shared" si="367"/>
        <v>6360010</v>
      </c>
      <c r="J7823" s="117">
        <v>2021</v>
      </c>
      <c r="K7823" s="139">
        <f t="shared" si="368"/>
        <v>9295901</v>
      </c>
    </row>
    <row r="7824" spans="2:11">
      <c r="B7824" s="137" t="s">
        <v>9660</v>
      </c>
      <c r="C7824" s="43" t="s">
        <v>783</v>
      </c>
      <c r="D7824" s="46">
        <v>270</v>
      </c>
      <c r="E7824" s="24">
        <v>12453.696296296297</v>
      </c>
      <c r="F7824" s="19">
        <f t="shared" si="366"/>
        <v>3362498</v>
      </c>
      <c r="G7824" s="119">
        <v>2632.5</v>
      </c>
      <c r="H7824" s="26">
        <v>332.31908831908834</v>
      </c>
      <c r="I7824" s="115">
        <f t="shared" si="367"/>
        <v>874830</v>
      </c>
      <c r="J7824" s="117">
        <v>2021</v>
      </c>
      <c r="K7824" s="139">
        <f t="shared" si="368"/>
        <v>4237328</v>
      </c>
    </row>
    <row r="7825" spans="2:11">
      <c r="B7825" s="137" t="s">
        <v>9661</v>
      </c>
      <c r="C7825" s="43" t="s">
        <v>3512</v>
      </c>
      <c r="D7825" s="46">
        <v>550</v>
      </c>
      <c r="E7825" s="24">
        <v>6089.0309090909095</v>
      </c>
      <c r="F7825" s="19">
        <f t="shared" si="366"/>
        <v>3348967.0000000005</v>
      </c>
      <c r="G7825" s="119">
        <v>5362.5</v>
      </c>
      <c r="H7825" s="26">
        <v>0</v>
      </c>
      <c r="I7825" s="115">
        <f t="shared" si="367"/>
        <v>0</v>
      </c>
      <c r="J7825" s="117">
        <v>2021</v>
      </c>
      <c r="K7825" s="139">
        <f t="shared" si="368"/>
        <v>3348967</v>
      </c>
    </row>
    <row r="7826" spans="2:11">
      <c r="B7826" s="137" t="s">
        <v>4319</v>
      </c>
      <c r="C7826" s="43" t="s">
        <v>3512</v>
      </c>
      <c r="D7826" s="46">
        <v>1510</v>
      </c>
      <c r="E7826" s="24">
        <v>8068.2629139072851</v>
      </c>
      <c r="F7826" s="19">
        <f t="shared" si="366"/>
        <v>12183077</v>
      </c>
      <c r="G7826" s="119">
        <v>14723</v>
      </c>
      <c r="H7826" s="26">
        <v>770.51681043265637</v>
      </c>
      <c r="I7826" s="115">
        <f t="shared" si="367"/>
        <v>11344319</v>
      </c>
      <c r="J7826" s="117">
        <v>2021</v>
      </c>
      <c r="K7826" s="139">
        <f t="shared" si="368"/>
        <v>23527396</v>
      </c>
    </row>
    <row r="7827" spans="2:11">
      <c r="B7827" s="137" t="s">
        <v>9662</v>
      </c>
      <c r="C7827" s="43" t="s">
        <v>1134</v>
      </c>
      <c r="D7827" s="46">
        <v>300</v>
      </c>
      <c r="E7827" s="24">
        <v>5960.09</v>
      </c>
      <c r="F7827" s="19">
        <f t="shared" si="366"/>
        <v>1788027</v>
      </c>
      <c r="G7827" s="119">
        <v>2925</v>
      </c>
      <c r="H7827" s="26">
        <v>711.18700854700853</v>
      </c>
      <c r="I7827" s="115">
        <f t="shared" si="367"/>
        <v>2080222</v>
      </c>
      <c r="J7827" s="117">
        <v>2021</v>
      </c>
      <c r="K7827" s="139">
        <f t="shared" si="368"/>
        <v>3868249</v>
      </c>
    </row>
    <row r="7828" spans="2:11">
      <c r="B7828" s="137" t="s">
        <v>9663</v>
      </c>
      <c r="C7828" s="43" t="s">
        <v>1126</v>
      </c>
      <c r="D7828" s="46">
        <v>380</v>
      </c>
      <c r="E7828" s="24">
        <v>7916.4578947368418</v>
      </c>
      <c r="F7828" s="19">
        <f t="shared" si="366"/>
        <v>3008254</v>
      </c>
      <c r="G7828" s="119">
        <v>3705</v>
      </c>
      <c r="H7828" s="26">
        <v>797.13225371120109</v>
      </c>
      <c r="I7828" s="115">
        <f t="shared" si="367"/>
        <v>2953375</v>
      </c>
      <c r="J7828" s="117">
        <v>2021</v>
      </c>
      <c r="K7828" s="139">
        <f t="shared" si="368"/>
        <v>5961629</v>
      </c>
    </row>
    <row r="7829" spans="2:11">
      <c r="B7829" s="137" t="s">
        <v>9664</v>
      </c>
      <c r="C7829" s="43" t="s">
        <v>1313</v>
      </c>
      <c r="D7829" s="46">
        <v>150</v>
      </c>
      <c r="E7829" s="24">
        <v>7292.373333333333</v>
      </c>
      <c r="F7829" s="19">
        <f t="shared" si="366"/>
        <v>1093856</v>
      </c>
      <c r="G7829" s="119">
        <v>4860</v>
      </c>
      <c r="H7829" s="26">
        <v>995.59938271604938</v>
      </c>
      <c r="I7829" s="115">
        <f t="shared" si="367"/>
        <v>4838613</v>
      </c>
      <c r="J7829" s="117">
        <v>2021</v>
      </c>
      <c r="K7829" s="139">
        <f t="shared" si="368"/>
        <v>5932469</v>
      </c>
    </row>
    <row r="7830" spans="2:11">
      <c r="B7830" s="137" t="s">
        <v>9665</v>
      </c>
      <c r="C7830" s="43" t="s">
        <v>1313</v>
      </c>
      <c r="D7830" s="46">
        <v>70</v>
      </c>
      <c r="E7830" s="24">
        <v>9562.7142857142862</v>
      </c>
      <c r="F7830" s="19">
        <f t="shared" si="366"/>
        <v>669390</v>
      </c>
      <c r="G7830" s="119">
        <v>2534</v>
      </c>
      <c r="H7830" s="26">
        <v>1179.240726124704</v>
      </c>
      <c r="I7830" s="115">
        <f t="shared" si="367"/>
        <v>2988196</v>
      </c>
      <c r="J7830" s="117">
        <v>2021</v>
      </c>
      <c r="K7830" s="139">
        <f t="shared" si="368"/>
        <v>3657586</v>
      </c>
    </row>
    <row r="7831" spans="2:11">
      <c r="B7831" s="137" t="s">
        <v>9666</v>
      </c>
      <c r="C7831" s="43" t="s">
        <v>341</v>
      </c>
      <c r="D7831" s="46">
        <v>230</v>
      </c>
      <c r="E7831" s="24">
        <v>17679.578260869566</v>
      </c>
      <c r="F7831" s="19">
        <f t="shared" si="366"/>
        <v>4066303.0000000005</v>
      </c>
      <c r="G7831" s="119">
        <v>2242.5</v>
      </c>
      <c r="H7831" s="26">
        <v>2714.6653288740245</v>
      </c>
      <c r="I7831" s="115">
        <f t="shared" si="367"/>
        <v>6087637</v>
      </c>
      <c r="J7831" s="117">
        <v>2021</v>
      </c>
      <c r="K7831" s="139">
        <f t="shared" si="368"/>
        <v>10153940</v>
      </c>
    </row>
    <row r="7832" spans="2:11">
      <c r="B7832" s="137" t="s">
        <v>9667</v>
      </c>
      <c r="C7832" s="43" t="s">
        <v>341</v>
      </c>
      <c r="D7832" s="46">
        <v>80</v>
      </c>
      <c r="E7832" s="24">
        <v>10009.85</v>
      </c>
      <c r="F7832" s="19">
        <f t="shared" si="366"/>
        <v>800788</v>
      </c>
      <c r="G7832" s="119">
        <v>780</v>
      </c>
      <c r="H7832" s="26">
        <v>2807.0717948717947</v>
      </c>
      <c r="I7832" s="115">
        <f t="shared" si="367"/>
        <v>2189516</v>
      </c>
      <c r="J7832" s="117">
        <v>2021</v>
      </c>
      <c r="K7832" s="139">
        <f t="shared" si="368"/>
        <v>2990304</v>
      </c>
    </row>
    <row r="7833" spans="2:11">
      <c r="B7833" s="137" t="s">
        <v>9668</v>
      </c>
      <c r="C7833" s="43" t="s">
        <v>1053</v>
      </c>
      <c r="D7833" s="46">
        <v>230</v>
      </c>
      <c r="E7833" s="24">
        <v>16035.139130434784</v>
      </c>
      <c r="F7833" s="19">
        <f t="shared" si="366"/>
        <v>3688082</v>
      </c>
      <c r="G7833" s="119">
        <v>2242.5</v>
      </c>
      <c r="H7833" s="26">
        <v>254.36298773690078</v>
      </c>
      <c r="I7833" s="115">
        <f t="shared" si="367"/>
        <v>570409</v>
      </c>
      <c r="J7833" s="117">
        <v>2021</v>
      </c>
      <c r="K7833" s="139">
        <f t="shared" si="368"/>
        <v>4258491</v>
      </c>
    </row>
    <row r="7834" spans="2:11">
      <c r="B7834" s="137" t="s">
        <v>9669</v>
      </c>
      <c r="C7834" s="43" t="s">
        <v>1071</v>
      </c>
      <c r="D7834" s="46">
        <v>550</v>
      </c>
      <c r="E7834" s="24">
        <v>8743.9563636363637</v>
      </c>
      <c r="F7834" s="19">
        <f t="shared" si="366"/>
        <v>4809176</v>
      </c>
      <c r="G7834" s="119">
        <v>5362.5</v>
      </c>
      <c r="H7834" s="26">
        <v>302.40055944055945</v>
      </c>
      <c r="I7834" s="115">
        <f t="shared" si="367"/>
        <v>1621623</v>
      </c>
      <c r="J7834" s="117">
        <v>2021</v>
      </c>
      <c r="K7834" s="139">
        <f t="shared" si="368"/>
        <v>6430799</v>
      </c>
    </row>
    <row r="7835" spans="2:11">
      <c r="B7835" s="137" t="s">
        <v>9670</v>
      </c>
      <c r="C7835" s="43" t="s">
        <v>2796</v>
      </c>
      <c r="D7835" s="46">
        <v>430</v>
      </c>
      <c r="E7835" s="24">
        <v>3103.4023255813954</v>
      </c>
      <c r="F7835" s="19">
        <f t="shared" si="366"/>
        <v>1334463</v>
      </c>
      <c r="G7835" s="119">
        <v>4192.5</v>
      </c>
      <c r="H7835" s="26">
        <v>173.90125223613595</v>
      </c>
      <c r="I7835" s="115">
        <f t="shared" si="367"/>
        <v>729081</v>
      </c>
      <c r="J7835" s="117">
        <v>2021</v>
      </c>
      <c r="K7835" s="139">
        <f t="shared" si="368"/>
        <v>2063544</v>
      </c>
    </row>
    <row r="7836" spans="2:11">
      <c r="B7836" s="137" t="s">
        <v>9671</v>
      </c>
      <c r="C7836" s="43" t="s">
        <v>384</v>
      </c>
      <c r="D7836" s="46">
        <v>270</v>
      </c>
      <c r="E7836" s="24">
        <v>8256.5407407407401</v>
      </c>
      <c r="F7836" s="19">
        <f t="shared" si="366"/>
        <v>2229266</v>
      </c>
      <c r="G7836" s="119">
        <v>2632.5</v>
      </c>
      <c r="H7836" s="26">
        <v>335.24254510921179</v>
      </c>
      <c r="I7836" s="115">
        <f t="shared" si="367"/>
        <v>882526</v>
      </c>
      <c r="J7836" s="117">
        <v>2021</v>
      </c>
      <c r="K7836" s="139">
        <f t="shared" si="368"/>
        <v>3111792</v>
      </c>
    </row>
    <row r="7837" spans="2:11">
      <c r="B7837" s="137" t="s">
        <v>9672</v>
      </c>
      <c r="C7837" s="43" t="s">
        <v>384</v>
      </c>
      <c r="D7837" s="46">
        <v>140</v>
      </c>
      <c r="E7837" s="24">
        <v>8237.7857142857138</v>
      </c>
      <c r="F7837" s="19">
        <f t="shared" si="366"/>
        <v>1153290</v>
      </c>
      <c r="G7837" s="119">
        <v>1365</v>
      </c>
      <c r="H7837" s="26">
        <v>728.2454212454212</v>
      </c>
      <c r="I7837" s="115">
        <f t="shared" si="367"/>
        <v>994054.99999999988</v>
      </c>
      <c r="J7837" s="117">
        <v>2021</v>
      </c>
      <c r="K7837" s="139">
        <f t="shared" si="368"/>
        <v>2147345</v>
      </c>
    </row>
    <row r="7838" spans="2:11">
      <c r="B7838" s="137" t="s">
        <v>9673</v>
      </c>
      <c r="C7838" s="43" t="s">
        <v>1833</v>
      </c>
      <c r="D7838" s="46">
        <v>400</v>
      </c>
      <c r="E7838" s="24">
        <v>20531.2</v>
      </c>
      <c r="F7838" s="19">
        <f t="shared" si="366"/>
        <v>8212480</v>
      </c>
      <c r="G7838" s="119">
        <v>3900</v>
      </c>
      <c r="H7838" s="26">
        <v>231.51102564102564</v>
      </c>
      <c r="I7838" s="115">
        <f t="shared" si="367"/>
        <v>902893</v>
      </c>
      <c r="J7838" s="117">
        <v>2021</v>
      </c>
      <c r="K7838" s="139">
        <f t="shared" si="368"/>
        <v>9115373</v>
      </c>
    </row>
    <row r="7839" spans="2:11">
      <c r="B7839" s="137" t="s">
        <v>9674</v>
      </c>
      <c r="C7839" s="43" t="s">
        <v>2674</v>
      </c>
      <c r="D7839" s="46">
        <v>380</v>
      </c>
      <c r="E7839" s="24">
        <v>10703.594736842106</v>
      </c>
      <c r="F7839" s="19">
        <f t="shared" si="366"/>
        <v>4067366</v>
      </c>
      <c r="G7839" s="119">
        <v>3705</v>
      </c>
      <c r="H7839" s="26">
        <v>183.99838056680161</v>
      </c>
      <c r="I7839" s="115">
        <f t="shared" si="367"/>
        <v>681714</v>
      </c>
      <c r="J7839" s="117">
        <v>2021</v>
      </c>
      <c r="K7839" s="139">
        <f t="shared" si="368"/>
        <v>4749080</v>
      </c>
    </row>
    <row r="7840" spans="2:11">
      <c r="B7840" s="137" t="s">
        <v>9675</v>
      </c>
      <c r="C7840" s="43" t="s">
        <v>2674</v>
      </c>
      <c r="D7840" s="46">
        <v>320</v>
      </c>
      <c r="E7840" s="24">
        <v>5706.25</v>
      </c>
      <c r="F7840" s="19">
        <f t="shared" si="366"/>
        <v>1826000</v>
      </c>
      <c r="G7840" s="119">
        <v>3120</v>
      </c>
      <c r="H7840" s="26">
        <v>184.60224358974358</v>
      </c>
      <c r="I7840" s="115">
        <f t="shared" si="367"/>
        <v>575959</v>
      </c>
      <c r="J7840" s="117">
        <v>2021</v>
      </c>
      <c r="K7840" s="139">
        <f t="shared" si="368"/>
        <v>2401959</v>
      </c>
    </row>
    <row r="7841" spans="2:11">
      <c r="B7841" s="137" t="s">
        <v>9676</v>
      </c>
      <c r="C7841" s="43" t="s">
        <v>1833</v>
      </c>
      <c r="D7841" s="46">
        <v>260</v>
      </c>
      <c r="E7841" s="24">
        <v>8192.0269230769227</v>
      </c>
      <c r="F7841" s="19">
        <f t="shared" si="366"/>
        <v>2129927</v>
      </c>
      <c r="G7841" s="119">
        <v>2535</v>
      </c>
      <c r="H7841" s="26">
        <v>223.12031558185404</v>
      </c>
      <c r="I7841" s="115">
        <f t="shared" si="367"/>
        <v>565610</v>
      </c>
      <c r="J7841" s="117">
        <v>2021</v>
      </c>
      <c r="K7841" s="139">
        <f t="shared" si="368"/>
        <v>2695537</v>
      </c>
    </row>
    <row r="7842" spans="2:11">
      <c r="B7842" s="137" t="s">
        <v>9677</v>
      </c>
      <c r="C7842" s="43" t="s">
        <v>521</v>
      </c>
      <c r="D7842" s="46">
        <v>140</v>
      </c>
      <c r="E7842" s="24">
        <v>4686.9428571428571</v>
      </c>
      <c r="F7842" s="19">
        <f t="shared" si="366"/>
        <v>656172</v>
      </c>
      <c r="G7842" s="119">
        <v>2534</v>
      </c>
      <c r="H7842" s="26">
        <v>0</v>
      </c>
      <c r="I7842" s="115">
        <f t="shared" si="367"/>
        <v>0</v>
      </c>
      <c r="J7842" s="117">
        <v>2021</v>
      </c>
      <c r="K7842" s="139">
        <f t="shared" si="368"/>
        <v>656172</v>
      </c>
    </row>
    <row r="7843" spans="2:11">
      <c r="B7843" s="137" t="s">
        <v>9678</v>
      </c>
      <c r="C7843" s="43" t="s">
        <v>514</v>
      </c>
      <c r="D7843" s="46">
        <v>90</v>
      </c>
      <c r="E7843" s="24">
        <v>27410.133333333335</v>
      </c>
      <c r="F7843" s="19">
        <f t="shared" si="366"/>
        <v>2466912</v>
      </c>
      <c r="G7843" s="119">
        <v>877.5</v>
      </c>
      <c r="H7843" s="26">
        <v>0</v>
      </c>
      <c r="I7843" s="115">
        <f t="shared" si="367"/>
        <v>0</v>
      </c>
      <c r="J7843" s="117">
        <v>2021</v>
      </c>
      <c r="K7843" s="139">
        <f t="shared" si="368"/>
        <v>2466912</v>
      </c>
    </row>
    <row r="7844" spans="2:11">
      <c r="B7844" s="137" t="s">
        <v>9679</v>
      </c>
      <c r="C7844" s="43" t="s">
        <v>514</v>
      </c>
      <c r="D7844" s="46">
        <v>120</v>
      </c>
      <c r="E7844" s="24">
        <v>39552.800000000003</v>
      </c>
      <c r="F7844" s="19">
        <f t="shared" si="366"/>
        <v>4746336</v>
      </c>
      <c r="G7844" s="119">
        <v>1086</v>
      </c>
      <c r="H7844" s="26">
        <v>0</v>
      </c>
      <c r="I7844" s="115">
        <f t="shared" si="367"/>
        <v>0</v>
      </c>
      <c r="J7844" s="117">
        <v>2021</v>
      </c>
      <c r="K7844" s="139">
        <f t="shared" si="368"/>
        <v>4746336</v>
      </c>
    </row>
    <row r="7845" spans="2:11">
      <c r="B7845" s="137" t="s">
        <v>9680</v>
      </c>
      <c r="C7845" s="43" t="s">
        <v>566</v>
      </c>
      <c r="D7845" s="46">
        <v>140</v>
      </c>
      <c r="E7845" s="24">
        <v>11800.892857142857</v>
      </c>
      <c r="F7845" s="19">
        <f t="shared" si="366"/>
        <v>1652125</v>
      </c>
      <c r="G7845" s="119">
        <v>2534</v>
      </c>
      <c r="H7845" s="26">
        <v>0</v>
      </c>
      <c r="I7845" s="115">
        <f t="shared" si="367"/>
        <v>0</v>
      </c>
      <c r="J7845" s="117">
        <v>2021</v>
      </c>
      <c r="K7845" s="139">
        <f t="shared" si="368"/>
        <v>1652125</v>
      </c>
    </row>
    <row r="7846" spans="2:11">
      <c r="B7846" s="137" t="s">
        <v>9681</v>
      </c>
      <c r="C7846" s="43" t="s">
        <v>529</v>
      </c>
      <c r="D7846" s="46">
        <v>80</v>
      </c>
      <c r="E7846" s="24">
        <v>7419.75</v>
      </c>
      <c r="F7846" s="19">
        <f t="shared" si="366"/>
        <v>593580</v>
      </c>
      <c r="G7846" s="119">
        <v>780</v>
      </c>
      <c r="H7846" s="26">
        <v>2636.6923076923076</v>
      </c>
      <c r="I7846" s="115">
        <f t="shared" si="367"/>
        <v>2056620</v>
      </c>
      <c r="J7846" s="117">
        <v>2021</v>
      </c>
      <c r="K7846" s="139">
        <f t="shared" si="368"/>
        <v>2650200</v>
      </c>
    </row>
    <row r="7847" spans="2:11">
      <c r="B7847" s="137" t="s">
        <v>9682</v>
      </c>
      <c r="C7847" s="43" t="s">
        <v>529</v>
      </c>
      <c r="D7847" s="46">
        <v>100</v>
      </c>
      <c r="E7847" s="24">
        <v>5813.87</v>
      </c>
      <c r="F7847" s="19">
        <f t="shared" si="366"/>
        <v>581387</v>
      </c>
      <c r="G7847" s="119">
        <v>975</v>
      </c>
      <c r="H7847" s="26">
        <v>1379.6317948717949</v>
      </c>
      <c r="I7847" s="115">
        <f t="shared" si="367"/>
        <v>1345141</v>
      </c>
      <c r="J7847" s="117">
        <v>2021</v>
      </c>
      <c r="K7847" s="139">
        <f t="shared" si="368"/>
        <v>1926528</v>
      </c>
    </row>
    <row r="7848" spans="2:11">
      <c r="B7848" s="137" t="s">
        <v>9683</v>
      </c>
      <c r="C7848" s="43" t="s">
        <v>294</v>
      </c>
      <c r="D7848" s="46">
        <v>280</v>
      </c>
      <c r="E7848" s="24">
        <v>9016.0071428571428</v>
      </c>
      <c r="F7848" s="19">
        <f t="shared" si="366"/>
        <v>2524482</v>
      </c>
      <c r="G7848" s="119">
        <v>2730</v>
      </c>
      <c r="H7848" s="26">
        <v>1680.0930402930403</v>
      </c>
      <c r="I7848" s="115">
        <f t="shared" si="367"/>
        <v>4586654</v>
      </c>
      <c r="J7848" s="117">
        <v>2021</v>
      </c>
      <c r="K7848" s="139">
        <f t="shared" si="368"/>
        <v>7111136</v>
      </c>
    </row>
    <row r="7849" spans="2:11">
      <c r="B7849" s="137" t="s">
        <v>9684</v>
      </c>
      <c r="C7849" s="43" t="s">
        <v>2478</v>
      </c>
      <c r="D7849" s="46">
        <v>100</v>
      </c>
      <c r="E7849" s="24">
        <v>6702.17</v>
      </c>
      <c r="F7849" s="19">
        <f t="shared" si="366"/>
        <v>670217</v>
      </c>
      <c r="G7849" s="119">
        <v>975</v>
      </c>
      <c r="H7849" s="26">
        <v>2621.9517948717948</v>
      </c>
      <c r="I7849" s="115">
        <f t="shared" si="367"/>
        <v>2556403</v>
      </c>
      <c r="J7849" s="117">
        <v>2021</v>
      </c>
      <c r="K7849" s="139">
        <f t="shared" si="368"/>
        <v>3226620</v>
      </c>
    </row>
    <row r="7850" spans="2:11">
      <c r="B7850" s="137" t="s">
        <v>9685</v>
      </c>
      <c r="C7850" s="43" t="s">
        <v>1546</v>
      </c>
      <c r="D7850" s="46">
        <v>60</v>
      </c>
      <c r="E7850" s="24">
        <v>18443.283333333333</v>
      </c>
      <c r="F7850" s="19">
        <f t="shared" si="366"/>
        <v>1106597</v>
      </c>
      <c r="G7850" s="119">
        <v>585</v>
      </c>
      <c r="H7850" s="26">
        <v>3724.013675213675</v>
      </c>
      <c r="I7850" s="115">
        <f t="shared" si="367"/>
        <v>2178548</v>
      </c>
      <c r="J7850" s="117">
        <v>2021</v>
      </c>
      <c r="K7850" s="139">
        <f t="shared" si="368"/>
        <v>3285145</v>
      </c>
    </row>
    <row r="7851" spans="2:11">
      <c r="B7851" s="137" t="s">
        <v>9686</v>
      </c>
      <c r="C7851" s="43" t="s">
        <v>1553</v>
      </c>
      <c r="D7851" s="46">
        <v>190</v>
      </c>
      <c r="E7851" s="24">
        <v>9339.6736842105256</v>
      </c>
      <c r="F7851" s="19">
        <f t="shared" si="366"/>
        <v>1774537.9999999998</v>
      </c>
      <c r="G7851" s="119">
        <v>3439</v>
      </c>
      <c r="H7851" s="26">
        <v>1197.9133469031694</v>
      </c>
      <c r="I7851" s="115">
        <f t="shared" si="367"/>
        <v>4119623.9999999995</v>
      </c>
      <c r="J7851" s="117">
        <v>2021</v>
      </c>
      <c r="K7851" s="139">
        <f t="shared" si="368"/>
        <v>5894162</v>
      </c>
    </row>
    <row r="7852" spans="2:11">
      <c r="B7852" s="137" t="s">
        <v>9687</v>
      </c>
      <c r="C7852" s="43" t="s">
        <v>1565</v>
      </c>
      <c r="D7852" s="46">
        <v>200</v>
      </c>
      <c r="E7852" s="24">
        <v>2454.0250000000001</v>
      </c>
      <c r="F7852" s="19">
        <f t="shared" si="366"/>
        <v>490805</v>
      </c>
      <c r="G7852" s="119">
        <v>1950</v>
      </c>
      <c r="H7852" s="26">
        <v>2424.3425641025642</v>
      </c>
      <c r="I7852" s="115">
        <f t="shared" si="367"/>
        <v>4727468</v>
      </c>
      <c r="J7852" s="117">
        <v>2021</v>
      </c>
      <c r="K7852" s="139">
        <f t="shared" si="368"/>
        <v>5218273</v>
      </c>
    </row>
    <row r="7853" spans="2:11">
      <c r="B7853" s="137" t="s">
        <v>9688</v>
      </c>
      <c r="C7853" s="43" t="s">
        <v>1561</v>
      </c>
      <c r="D7853" s="46">
        <v>70</v>
      </c>
      <c r="E7853" s="24">
        <v>9800.8714285714286</v>
      </c>
      <c r="F7853" s="19">
        <f t="shared" si="366"/>
        <v>686061</v>
      </c>
      <c r="G7853" s="119">
        <v>1512</v>
      </c>
      <c r="H7853" s="26">
        <v>1296.5800264550264</v>
      </c>
      <c r="I7853" s="115">
        <f t="shared" si="367"/>
        <v>1960429</v>
      </c>
      <c r="J7853" s="117">
        <v>2021</v>
      </c>
      <c r="K7853" s="139">
        <f t="shared" si="368"/>
        <v>2646490</v>
      </c>
    </row>
    <row r="7854" spans="2:11">
      <c r="B7854" s="137" t="s">
        <v>9689</v>
      </c>
      <c r="C7854" s="43" t="s">
        <v>261</v>
      </c>
      <c r="D7854" s="46">
        <v>1000</v>
      </c>
      <c r="E7854" s="24">
        <v>1391.6659999999999</v>
      </c>
      <c r="F7854" s="19">
        <f t="shared" si="366"/>
        <v>1391666</v>
      </c>
      <c r="G7854" s="119">
        <v>9750</v>
      </c>
      <c r="H7854" s="26">
        <v>67.248410256410253</v>
      </c>
      <c r="I7854" s="115">
        <f t="shared" si="367"/>
        <v>655672</v>
      </c>
      <c r="J7854" s="117">
        <v>2021</v>
      </c>
      <c r="K7854" s="139">
        <f t="shared" si="368"/>
        <v>2047338</v>
      </c>
    </row>
    <row r="7855" spans="2:11">
      <c r="B7855" s="137" t="s">
        <v>9690</v>
      </c>
      <c r="C7855" s="43" t="s">
        <v>1178</v>
      </c>
      <c r="D7855" s="46">
        <v>1380</v>
      </c>
      <c r="E7855" s="24">
        <v>704.34130434782605</v>
      </c>
      <c r="F7855" s="19">
        <f t="shared" si="366"/>
        <v>971991</v>
      </c>
      <c r="G7855" s="119">
        <v>12489</v>
      </c>
      <c r="H7855" s="26">
        <v>268.0185763471855</v>
      </c>
      <c r="I7855" s="115">
        <f t="shared" si="367"/>
        <v>3347283.9999999995</v>
      </c>
      <c r="J7855" s="117">
        <v>2021</v>
      </c>
      <c r="K7855" s="139">
        <f t="shared" si="368"/>
        <v>4319275</v>
      </c>
    </row>
    <row r="7856" spans="2:11">
      <c r="B7856" s="137" t="s">
        <v>4320</v>
      </c>
      <c r="C7856" s="43" t="s">
        <v>3512</v>
      </c>
      <c r="D7856" s="46">
        <v>910</v>
      </c>
      <c r="E7856" s="24">
        <v>9810.1109890109892</v>
      </c>
      <c r="F7856" s="19">
        <f t="shared" si="366"/>
        <v>8927201</v>
      </c>
      <c r="G7856" s="119">
        <v>19656</v>
      </c>
      <c r="H7856" s="26">
        <v>662.7599206349206</v>
      </c>
      <c r="I7856" s="115">
        <f t="shared" si="367"/>
        <v>13027209</v>
      </c>
      <c r="J7856" s="117">
        <v>2021</v>
      </c>
      <c r="K7856" s="139">
        <f t="shared" si="368"/>
        <v>21954410</v>
      </c>
    </row>
    <row r="7857" spans="2:11">
      <c r="B7857" s="137" t="s">
        <v>9691</v>
      </c>
      <c r="C7857" s="43" t="s">
        <v>2666</v>
      </c>
      <c r="D7857" s="46">
        <v>1030</v>
      </c>
      <c r="E7857" s="24">
        <v>8842.0893203883497</v>
      </c>
      <c r="F7857" s="19">
        <f t="shared" si="366"/>
        <v>9107352</v>
      </c>
      <c r="G7857" s="119">
        <v>22248</v>
      </c>
      <c r="H7857" s="26">
        <v>209.92785868392664</v>
      </c>
      <c r="I7857" s="115">
        <f t="shared" si="367"/>
        <v>4670475</v>
      </c>
      <c r="J7857" s="117">
        <v>2021</v>
      </c>
      <c r="K7857" s="139">
        <f t="shared" si="368"/>
        <v>13777827</v>
      </c>
    </row>
    <row r="7858" spans="2:11">
      <c r="B7858" s="137" t="s">
        <v>9692</v>
      </c>
      <c r="C7858" s="43" t="s">
        <v>537</v>
      </c>
      <c r="D7858" s="46">
        <v>520</v>
      </c>
      <c r="E7858" s="24">
        <v>3228.5250000000001</v>
      </c>
      <c r="F7858" s="19">
        <f t="shared" si="366"/>
        <v>1678833</v>
      </c>
      <c r="G7858" s="119">
        <v>5070</v>
      </c>
      <c r="H7858" s="26">
        <v>305.86331360946747</v>
      </c>
      <c r="I7858" s="115">
        <f t="shared" si="367"/>
        <v>1550727</v>
      </c>
      <c r="J7858" s="117">
        <v>2021</v>
      </c>
      <c r="K7858" s="139">
        <f t="shared" si="368"/>
        <v>3229560</v>
      </c>
    </row>
    <row r="7859" spans="2:11">
      <c r="B7859" s="137" t="s">
        <v>9693</v>
      </c>
      <c r="C7859" s="43" t="s">
        <v>537</v>
      </c>
      <c r="D7859" s="46">
        <v>820</v>
      </c>
      <c r="E7859" s="24">
        <v>11217.282926829268</v>
      </c>
      <c r="F7859" s="19">
        <f t="shared" si="366"/>
        <v>9198172</v>
      </c>
      <c r="G7859" s="119">
        <v>7421</v>
      </c>
      <c r="H7859" s="26">
        <v>260.19619997304943</v>
      </c>
      <c r="I7859" s="115">
        <f t="shared" si="367"/>
        <v>1930915.9999999998</v>
      </c>
      <c r="J7859" s="117">
        <v>2021</v>
      </c>
      <c r="K7859" s="139">
        <f t="shared" si="368"/>
        <v>11129088</v>
      </c>
    </row>
    <row r="7860" spans="2:11">
      <c r="B7860" s="137" t="s">
        <v>9694</v>
      </c>
      <c r="C7860" s="43" t="s">
        <v>856</v>
      </c>
      <c r="D7860" s="46">
        <v>300</v>
      </c>
      <c r="E7860" s="24">
        <v>17047.05</v>
      </c>
      <c r="F7860" s="19">
        <f t="shared" si="366"/>
        <v>5114115</v>
      </c>
      <c r="G7860" s="119">
        <v>2925</v>
      </c>
      <c r="H7860" s="26">
        <v>209.38358974358974</v>
      </c>
      <c r="I7860" s="115">
        <f t="shared" si="367"/>
        <v>612447</v>
      </c>
      <c r="J7860" s="117">
        <v>2021</v>
      </c>
      <c r="K7860" s="139">
        <f t="shared" si="368"/>
        <v>5726562</v>
      </c>
    </row>
    <row r="7861" spans="2:11">
      <c r="B7861" s="137" t="s">
        <v>9695</v>
      </c>
      <c r="C7861" s="43" t="s">
        <v>853</v>
      </c>
      <c r="D7861" s="46">
        <v>260</v>
      </c>
      <c r="E7861" s="24">
        <v>15889.380769230769</v>
      </c>
      <c r="F7861" s="19">
        <f t="shared" si="366"/>
        <v>4131239</v>
      </c>
      <c r="G7861" s="119">
        <v>2535</v>
      </c>
      <c r="H7861" s="26">
        <v>276.79053254437872</v>
      </c>
      <c r="I7861" s="115">
        <f t="shared" si="367"/>
        <v>701664</v>
      </c>
      <c r="J7861" s="117">
        <v>2021</v>
      </c>
      <c r="K7861" s="139">
        <f t="shared" si="368"/>
        <v>4832903</v>
      </c>
    </row>
    <row r="7862" spans="2:11">
      <c r="B7862" s="137" t="s">
        <v>9696</v>
      </c>
      <c r="C7862" s="43" t="s">
        <v>853</v>
      </c>
      <c r="D7862" s="46">
        <v>50</v>
      </c>
      <c r="E7862" s="24">
        <v>13703.38</v>
      </c>
      <c r="F7862" s="19">
        <f t="shared" si="366"/>
        <v>685169</v>
      </c>
      <c r="G7862" s="119">
        <v>487.5</v>
      </c>
      <c r="H7862" s="26">
        <v>475.08307692307693</v>
      </c>
      <c r="I7862" s="115">
        <f t="shared" si="367"/>
        <v>231603</v>
      </c>
      <c r="J7862" s="117">
        <v>2021</v>
      </c>
      <c r="K7862" s="139">
        <f t="shared" si="368"/>
        <v>916772</v>
      </c>
    </row>
    <row r="7863" spans="2:11">
      <c r="B7863" s="137" t="s">
        <v>9697</v>
      </c>
      <c r="C7863" s="43" t="s">
        <v>2655</v>
      </c>
      <c r="D7863" s="46">
        <v>690</v>
      </c>
      <c r="E7863" s="24">
        <v>5108.7449275362314</v>
      </c>
      <c r="F7863" s="19">
        <f t="shared" si="366"/>
        <v>3525033.9999999995</v>
      </c>
      <c r="G7863" s="119">
        <v>6727.5</v>
      </c>
      <c r="H7863" s="26">
        <v>196.60052025269417</v>
      </c>
      <c r="I7863" s="115">
        <f t="shared" si="367"/>
        <v>1322630</v>
      </c>
      <c r="J7863" s="117">
        <v>2021</v>
      </c>
      <c r="K7863" s="139">
        <f t="shared" si="368"/>
        <v>4847664</v>
      </c>
    </row>
    <row r="7864" spans="2:11">
      <c r="B7864" s="137" t="s">
        <v>9698</v>
      </c>
      <c r="C7864" s="43" t="s">
        <v>1719</v>
      </c>
      <c r="D7864" s="46">
        <v>520</v>
      </c>
      <c r="E7864" s="24">
        <v>11652.007692307692</v>
      </c>
      <c r="F7864" s="19">
        <f t="shared" si="366"/>
        <v>6059044</v>
      </c>
      <c r="G7864" s="119">
        <v>5070</v>
      </c>
      <c r="H7864" s="26">
        <v>237.31617357001971</v>
      </c>
      <c r="I7864" s="115">
        <f t="shared" si="367"/>
        <v>1203193</v>
      </c>
      <c r="J7864" s="117">
        <v>2021</v>
      </c>
      <c r="K7864" s="139">
        <f t="shared" si="368"/>
        <v>7262237</v>
      </c>
    </row>
    <row r="7865" spans="2:11">
      <c r="B7865" s="137" t="s">
        <v>9699</v>
      </c>
      <c r="C7865" s="43" t="s">
        <v>2656</v>
      </c>
      <c r="D7865" s="46">
        <v>300</v>
      </c>
      <c r="E7865" s="24">
        <v>5300.22</v>
      </c>
      <c r="F7865" s="19">
        <f t="shared" si="366"/>
        <v>1590066</v>
      </c>
      <c r="G7865" s="119">
        <v>2925</v>
      </c>
      <c r="H7865" s="26">
        <v>367.47213675213675</v>
      </c>
      <c r="I7865" s="115">
        <f t="shared" si="367"/>
        <v>1074856</v>
      </c>
      <c r="J7865" s="117">
        <v>2021</v>
      </c>
      <c r="K7865" s="139">
        <f t="shared" si="368"/>
        <v>2664922</v>
      </c>
    </row>
    <row r="7866" spans="2:11">
      <c r="B7866" s="137" t="s">
        <v>9700</v>
      </c>
      <c r="C7866" s="43" t="s">
        <v>540</v>
      </c>
      <c r="D7866" s="46">
        <v>160</v>
      </c>
      <c r="E7866" s="24">
        <v>9909.7562500000004</v>
      </c>
      <c r="F7866" s="19">
        <f t="shared" si="366"/>
        <v>1585561</v>
      </c>
      <c r="G7866" s="119">
        <v>3824</v>
      </c>
      <c r="H7866" s="26">
        <v>245.62892259414227</v>
      </c>
      <c r="I7866" s="115">
        <f t="shared" si="367"/>
        <v>939285</v>
      </c>
      <c r="J7866" s="117">
        <v>2021</v>
      </c>
      <c r="K7866" s="139">
        <f t="shared" si="368"/>
        <v>2524846</v>
      </c>
    </row>
    <row r="7867" spans="2:11">
      <c r="B7867" s="137" t="s">
        <v>4321</v>
      </c>
      <c r="C7867" s="43" t="s">
        <v>3512</v>
      </c>
      <c r="D7867" s="46">
        <v>80</v>
      </c>
      <c r="E7867" s="24">
        <v>7977.3625000000002</v>
      </c>
      <c r="F7867" s="19">
        <f t="shared" si="366"/>
        <v>638189</v>
      </c>
      <c r="G7867" s="119">
        <v>3296</v>
      </c>
      <c r="H7867" s="26">
        <v>258.49302184466018</v>
      </c>
      <c r="I7867" s="115">
        <f t="shared" si="367"/>
        <v>851993</v>
      </c>
      <c r="J7867" s="117">
        <v>2021</v>
      </c>
      <c r="K7867" s="139">
        <f t="shared" si="368"/>
        <v>1490182</v>
      </c>
    </row>
    <row r="7868" spans="2:11">
      <c r="B7868" s="137" t="s">
        <v>9701</v>
      </c>
      <c r="C7868" s="43" t="s">
        <v>853</v>
      </c>
      <c r="D7868" s="46">
        <v>190</v>
      </c>
      <c r="E7868" s="24">
        <v>13830.463157894737</v>
      </c>
      <c r="F7868" s="19">
        <f t="shared" si="366"/>
        <v>2627788</v>
      </c>
      <c r="G7868" s="119">
        <v>1852.5</v>
      </c>
      <c r="H7868" s="26">
        <v>343.39703103913632</v>
      </c>
      <c r="I7868" s="115">
        <f t="shared" si="367"/>
        <v>636143</v>
      </c>
      <c r="J7868" s="117">
        <v>2021</v>
      </c>
      <c r="K7868" s="139">
        <f t="shared" si="368"/>
        <v>3263931</v>
      </c>
    </row>
    <row r="7869" spans="2:11">
      <c r="B7869" s="137" t="s">
        <v>9702</v>
      </c>
      <c r="C7869" s="43" t="s">
        <v>856</v>
      </c>
      <c r="D7869" s="46">
        <v>120</v>
      </c>
      <c r="E7869" s="24">
        <v>6570.0166666666664</v>
      </c>
      <c r="F7869" s="19">
        <f t="shared" si="366"/>
        <v>788402</v>
      </c>
      <c r="G7869" s="119">
        <v>1170</v>
      </c>
      <c r="H7869" s="26">
        <v>257.21282051282049</v>
      </c>
      <c r="I7869" s="115">
        <f t="shared" si="367"/>
        <v>300938.99999999994</v>
      </c>
      <c r="J7869" s="117">
        <v>2021</v>
      </c>
      <c r="K7869" s="139">
        <f t="shared" si="368"/>
        <v>1089341</v>
      </c>
    </row>
    <row r="7870" spans="2:11">
      <c r="B7870" s="137" t="s">
        <v>9703</v>
      </c>
      <c r="C7870" s="43" t="s">
        <v>853</v>
      </c>
      <c r="D7870" s="46">
        <v>50</v>
      </c>
      <c r="E7870" s="24">
        <v>13703.38</v>
      </c>
      <c r="F7870" s="19">
        <f t="shared" si="366"/>
        <v>685169</v>
      </c>
      <c r="G7870" s="119">
        <v>487.5</v>
      </c>
      <c r="H7870" s="26">
        <v>475.08307692307693</v>
      </c>
      <c r="I7870" s="115">
        <f t="shared" si="367"/>
        <v>231603</v>
      </c>
      <c r="J7870" s="117">
        <v>2021</v>
      </c>
      <c r="K7870" s="139">
        <f t="shared" si="368"/>
        <v>916772</v>
      </c>
    </row>
    <row r="7871" spans="2:11">
      <c r="B7871" s="137" t="s">
        <v>9704</v>
      </c>
      <c r="C7871" s="43" t="s">
        <v>1938</v>
      </c>
      <c r="D7871" s="46">
        <v>60</v>
      </c>
      <c r="E7871" s="24">
        <v>18349</v>
      </c>
      <c r="F7871" s="19">
        <f t="shared" si="366"/>
        <v>1100940</v>
      </c>
      <c r="G7871" s="119">
        <v>3294</v>
      </c>
      <c r="H7871" s="26">
        <v>0</v>
      </c>
      <c r="I7871" s="115">
        <f t="shared" si="367"/>
        <v>0</v>
      </c>
      <c r="J7871" s="117">
        <v>2021</v>
      </c>
      <c r="K7871" s="139">
        <f t="shared" si="368"/>
        <v>1100940</v>
      </c>
    </row>
    <row r="7872" spans="2:11">
      <c r="B7872" s="137" t="s">
        <v>9705</v>
      </c>
      <c r="C7872" s="43" t="s">
        <v>358</v>
      </c>
      <c r="D7872" s="46">
        <v>200</v>
      </c>
      <c r="E7872" s="24">
        <v>6806.2150000000001</v>
      </c>
      <c r="F7872" s="19">
        <f t="shared" si="366"/>
        <v>1361243</v>
      </c>
      <c r="G7872" s="119">
        <v>1950</v>
      </c>
      <c r="H7872" s="26">
        <v>285.08820512820512</v>
      </c>
      <c r="I7872" s="115">
        <f t="shared" si="367"/>
        <v>555922</v>
      </c>
      <c r="J7872" s="117">
        <v>2021</v>
      </c>
      <c r="K7872" s="139">
        <f t="shared" si="368"/>
        <v>1917165</v>
      </c>
    </row>
    <row r="7873" spans="2:11">
      <c r="B7873" s="137" t="s">
        <v>9706</v>
      </c>
      <c r="C7873" s="43" t="s">
        <v>358</v>
      </c>
      <c r="D7873" s="46">
        <v>210</v>
      </c>
      <c r="E7873" s="24">
        <v>3227.7238095238095</v>
      </c>
      <c r="F7873" s="19">
        <f t="shared" si="366"/>
        <v>677822</v>
      </c>
      <c r="G7873" s="119">
        <v>2047.5</v>
      </c>
      <c r="H7873" s="26">
        <v>324.19340659340662</v>
      </c>
      <c r="I7873" s="115">
        <f t="shared" si="367"/>
        <v>663786</v>
      </c>
      <c r="J7873" s="117">
        <v>2021</v>
      </c>
      <c r="K7873" s="139">
        <f t="shared" si="368"/>
        <v>1341608</v>
      </c>
    </row>
    <row r="7874" spans="2:11">
      <c r="B7874" s="137" t="s">
        <v>9707</v>
      </c>
      <c r="C7874" s="43" t="s">
        <v>2804</v>
      </c>
      <c r="D7874" s="46">
        <v>420</v>
      </c>
      <c r="E7874" s="24">
        <v>4044.0761904761903</v>
      </c>
      <c r="F7874" s="19">
        <f t="shared" si="366"/>
        <v>1698512</v>
      </c>
      <c r="G7874" s="119">
        <v>5019</v>
      </c>
      <c r="H7874" s="26">
        <v>163.40705319784817</v>
      </c>
      <c r="I7874" s="115">
        <f t="shared" si="367"/>
        <v>820140</v>
      </c>
      <c r="J7874" s="117">
        <v>2021</v>
      </c>
      <c r="K7874" s="139">
        <f t="shared" si="368"/>
        <v>2518652</v>
      </c>
    </row>
    <row r="7875" spans="2:11">
      <c r="B7875" s="137" t="s">
        <v>10162</v>
      </c>
      <c r="C7875" s="43" t="s">
        <v>1714</v>
      </c>
      <c r="D7875" s="46">
        <v>140</v>
      </c>
      <c r="E7875" s="24">
        <v>4348.7071428571426</v>
      </c>
      <c r="F7875" s="19">
        <f t="shared" si="366"/>
        <v>608819</v>
      </c>
      <c r="G7875" s="119">
        <v>3024</v>
      </c>
      <c r="H7875" s="26">
        <v>248.61507936507937</v>
      </c>
      <c r="I7875" s="115">
        <f t="shared" si="367"/>
        <v>751812</v>
      </c>
      <c r="J7875" s="117">
        <v>2021</v>
      </c>
      <c r="K7875" s="139">
        <f t="shared" si="368"/>
        <v>1360631</v>
      </c>
    </row>
    <row r="7876" spans="2:11">
      <c r="B7876" s="137" t="s">
        <v>10163</v>
      </c>
      <c r="C7876" s="43" t="s">
        <v>1714</v>
      </c>
      <c r="D7876" s="46">
        <v>570</v>
      </c>
      <c r="E7876" s="24">
        <v>4512.7894736842109</v>
      </c>
      <c r="F7876" s="19">
        <f t="shared" si="366"/>
        <v>2572290</v>
      </c>
      <c r="G7876" s="119">
        <v>12312</v>
      </c>
      <c r="H7876" s="26">
        <v>121.29670240415854</v>
      </c>
      <c r="I7876" s="115">
        <f t="shared" si="367"/>
        <v>1493405</v>
      </c>
      <c r="J7876" s="117">
        <v>2021</v>
      </c>
      <c r="K7876" s="139">
        <f t="shared" si="368"/>
        <v>4065695</v>
      </c>
    </row>
    <row r="7877" spans="2:11">
      <c r="B7877" s="137" t="s">
        <v>4322</v>
      </c>
      <c r="C7877" s="43" t="s">
        <v>3512</v>
      </c>
      <c r="D7877" s="46">
        <v>130</v>
      </c>
      <c r="E7877" s="24">
        <v>11966.038461538461</v>
      </c>
      <c r="F7877" s="19">
        <f t="shared" si="366"/>
        <v>1555585</v>
      </c>
      <c r="G7877" s="119">
        <v>8034</v>
      </c>
      <c r="H7877" s="26">
        <v>258.49302962409757</v>
      </c>
      <c r="I7877" s="115">
        <f t="shared" si="367"/>
        <v>2076733</v>
      </c>
      <c r="J7877" s="117">
        <v>2021</v>
      </c>
      <c r="K7877" s="139">
        <f t="shared" si="368"/>
        <v>3632318</v>
      </c>
    </row>
    <row r="7878" spans="2:11">
      <c r="B7878" s="137" t="s">
        <v>10164</v>
      </c>
      <c r="C7878" s="43" t="s">
        <v>1177</v>
      </c>
      <c r="D7878" s="46">
        <v>320</v>
      </c>
      <c r="E7878" s="24">
        <v>1768.7093749999999</v>
      </c>
      <c r="F7878" s="19">
        <f t="shared" si="366"/>
        <v>565987</v>
      </c>
      <c r="G7878" s="119">
        <v>6912</v>
      </c>
      <c r="H7878" s="26">
        <v>193.55584490740742</v>
      </c>
      <c r="I7878" s="115">
        <f t="shared" si="367"/>
        <v>1337858</v>
      </c>
      <c r="J7878" s="117">
        <v>2021</v>
      </c>
      <c r="K7878" s="139">
        <f t="shared" si="368"/>
        <v>1903845</v>
      </c>
    </row>
    <row r="7879" spans="2:11">
      <c r="B7879" s="137" t="s">
        <v>9708</v>
      </c>
      <c r="C7879" s="43" t="s">
        <v>1177</v>
      </c>
      <c r="D7879" s="46">
        <v>290</v>
      </c>
      <c r="E7879" s="24">
        <v>3001.1310344827584</v>
      </c>
      <c r="F7879" s="19">
        <f t="shared" si="366"/>
        <v>870328</v>
      </c>
      <c r="G7879" s="119">
        <v>2624.5</v>
      </c>
      <c r="H7879" s="26">
        <v>261.67460468660698</v>
      </c>
      <c r="I7879" s="115">
        <f t="shared" si="367"/>
        <v>686765</v>
      </c>
      <c r="J7879" s="117">
        <v>2021</v>
      </c>
      <c r="K7879" s="139">
        <f t="shared" si="368"/>
        <v>1557093</v>
      </c>
    </row>
    <row r="7880" spans="2:11">
      <c r="B7880" s="137" t="s">
        <v>10165</v>
      </c>
      <c r="C7880" s="43" t="s">
        <v>3512</v>
      </c>
      <c r="D7880" s="46">
        <v>170</v>
      </c>
      <c r="E7880" s="24">
        <v>14848.241176470588</v>
      </c>
      <c r="F7880" s="19">
        <f t="shared" si="366"/>
        <v>2524201</v>
      </c>
      <c r="G7880" s="119">
        <v>3315</v>
      </c>
      <c r="H7880" s="26">
        <v>0</v>
      </c>
      <c r="I7880" s="115">
        <f t="shared" si="367"/>
        <v>0</v>
      </c>
      <c r="J7880" s="117">
        <v>2021</v>
      </c>
      <c r="K7880" s="139">
        <f t="shared" si="368"/>
        <v>2524201</v>
      </c>
    </row>
    <row r="7881" spans="2:11">
      <c r="B7881" s="137" t="s">
        <v>9709</v>
      </c>
      <c r="C7881" s="43" t="s">
        <v>3512</v>
      </c>
      <c r="D7881" s="46">
        <v>160</v>
      </c>
      <c r="E7881" s="24">
        <v>14115.6</v>
      </c>
      <c r="F7881" s="19">
        <f t="shared" si="366"/>
        <v>2258496</v>
      </c>
      <c r="G7881" s="119">
        <v>1560</v>
      </c>
      <c r="H7881" s="26">
        <v>0</v>
      </c>
      <c r="I7881" s="115">
        <f t="shared" si="367"/>
        <v>0</v>
      </c>
      <c r="J7881" s="117">
        <v>2021</v>
      </c>
      <c r="K7881" s="139">
        <f t="shared" si="368"/>
        <v>2258496</v>
      </c>
    </row>
    <row r="7882" spans="2:11">
      <c r="B7882" s="137" t="s">
        <v>9710</v>
      </c>
      <c r="C7882" s="43" t="s">
        <v>3512</v>
      </c>
      <c r="D7882" s="46">
        <v>1040</v>
      </c>
      <c r="E7882" s="24">
        <v>13413.014423076924</v>
      </c>
      <c r="F7882" s="19">
        <f t="shared" si="366"/>
        <v>13949535</v>
      </c>
      <c r="G7882" s="119">
        <v>10140</v>
      </c>
      <c r="H7882" s="26">
        <v>0</v>
      </c>
      <c r="I7882" s="115">
        <f t="shared" si="367"/>
        <v>0</v>
      </c>
      <c r="J7882" s="117">
        <v>2021</v>
      </c>
      <c r="K7882" s="139">
        <f t="shared" si="368"/>
        <v>13949535</v>
      </c>
    </row>
    <row r="7883" spans="2:11">
      <c r="B7883" s="137" t="s">
        <v>9711</v>
      </c>
      <c r="C7883" s="43" t="s">
        <v>3512</v>
      </c>
      <c r="D7883" s="46">
        <v>160</v>
      </c>
      <c r="E7883" s="24">
        <v>14115.6</v>
      </c>
      <c r="F7883" s="19">
        <f t="shared" si="366"/>
        <v>2258496</v>
      </c>
      <c r="G7883" s="119">
        <v>1560</v>
      </c>
      <c r="H7883" s="26">
        <v>0</v>
      </c>
      <c r="I7883" s="115">
        <f t="shared" si="367"/>
        <v>0</v>
      </c>
      <c r="J7883" s="117">
        <v>2021</v>
      </c>
      <c r="K7883" s="139">
        <f t="shared" si="368"/>
        <v>2258496</v>
      </c>
    </row>
    <row r="7884" spans="2:11">
      <c r="B7884" s="137" t="s">
        <v>9712</v>
      </c>
      <c r="C7884" s="43" t="s">
        <v>2346</v>
      </c>
      <c r="D7884" s="46">
        <v>90</v>
      </c>
      <c r="E7884" s="24">
        <v>20012.644444444446</v>
      </c>
      <c r="F7884" s="19">
        <f t="shared" ref="F7884:F7947" si="369">IFERROR(D7884*E7884,0)</f>
        <v>1801138.0000000002</v>
      </c>
      <c r="G7884" s="119">
        <v>3226.5</v>
      </c>
      <c r="H7884" s="26">
        <v>0</v>
      </c>
      <c r="I7884" s="115">
        <f t="shared" ref="I7884:I7947" si="370">IFERROR(G7884*H7884,"")</f>
        <v>0</v>
      </c>
      <c r="J7884" s="117">
        <v>2021</v>
      </c>
      <c r="K7884" s="139">
        <f t="shared" ref="K7884:K7947" si="371">IFERROR(ROUND((F7884+I7884),0),0)</f>
        <v>1801138</v>
      </c>
    </row>
    <row r="7885" spans="2:11">
      <c r="B7885" s="137" t="s">
        <v>9713</v>
      </c>
      <c r="C7885" s="43" t="s">
        <v>2346</v>
      </c>
      <c r="D7885" s="46">
        <v>40</v>
      </c>
      <c r="E7885" s="24">
        <v>6633.7</v>
      </c>
      <c r="F7885" s="19">
        <f t="shared" si="369"/>
        <v>265348</v>
      </c>
      <c r="G7885" s="119">
        <v>956</v>
      </c>
      <c r="H7885" s="26">
        <v>0</v>
      </c>
      <c r="I7885" s="115">
        <f t="shared" si="370"/>
        <v>0</v>
      </c>
      <c r="J7885" s="117">
        <v>2021</v>
      </c>
      <c r="K7885" s="139">
        <f t="shared" si="371"/>
        <v>265348</v>
      </c>
    </row>
    <row r="7886" spans="2:11">
      <c r="B7886" s="137" t="s">
        <v>9714</v>
      </c>
      <c r="C7886" s="43" t="s">
        <v>1682</v>
      </c>
      <c r="D7886" s="46">
        <v>80</v>
      </c>
      <c r="E7886" s="24">
        <v>12860.7</v>
      </c>
      <c r="F7886" s="19">
        <f t="shared" si="369"/>
        <v>1028856</v>
      </c>
      <c r="G7886" s="119">
        <v>4944</v>
      </c>
      <c r="H7886" s="26">
        <v>0</v>
      </c>
      <c r="I7886" s="115">
        <f t="shared" si="370"/>
        <v>0</v>
      </c>
      <c r="J7886" s="117">
        <v>2021</v>
      </c>
      <c r="K7886" s="139">
        <f t="shared" si="371"/>
        <v>1028856</v>
      </c>
    </row>
    <row r="7887" spans="2:11">
      <c r="B7887" s="137" t="s">
        <v>9715</v>
      </c>
      <c r="C7887" s="43" t="s">
        <v>2721</v>
      </c>
      <c r="D7887" s="46">
        <v>40</v>
      </c>
      <c r="E7887" s="24">
        <v>77045.399999999994</v>
      </c>
      <c r="F7887" s="19">
        <f t="shared" si="369"/>
        <v>3081816</v>
      </c>
      <c r="G7887" s="119">
        <v>390</v>
      </c>
      <c r="H7887" s="26">
        <v>0</v>
      </c>
      <c r="I7887" s="115">
        <f t="shared" si="370"/>
        <v>0</v>
      </c>
      <c r="J7887" s="117">
        <v>2021</v>
      </c>
      <c r="K7887" s="139">
        <f t="shared" si="371"/>
        <v>3081816</v>
      </c>
    </row>
    <row r="7888" spans="2:11">
      <c r="B7888" s="137" t="s">
        <v>9716</v>
      </c>
      <c r="C7888" s="43" t="s">
        <v>2346</v>
      </c>
      <c r="D7888" s="46">
        <v>90</v>
      </c>
      <c r="E7888" s="24">
        <v>20012.644444444446</v>
      </c>
      <c r="F7888" s="19">
        <f t="shared" si="369"/>
        <v>1801138.0000000002</v>
      </c>
      <c r="G7888" s="119">
        <v>2151</v>
      </c>
      <c r="H7888" s="26">
        <v>0</v>
      </c>
      <c r="I7888" s="115">
        <f t="shared" si="370"/>
        <v>0</v>
      </c>
      <c r="J7888" s="117">
        <v>2021</v>
      </c>
      <c r="K7888" s="139">
        <f t="shared" si="371"/>
        <v>1801138</v>
      </c>
    </row>
    <row r="7889" spans="2:11">
      <c r="B7889" s="137" t="s">
        <v>9717</v>
      </c>
      <c r="C7889" s="43" t="s">
        <v>2721</v>
      </c>
      <c r="D7889" s="46">
        <v>40</v>
      </c>
      <c r="E7889" s="24">
        <v>77045.399999999994</v>
      </c>
      <c r="F7889" s="19">
        <f t="shared" si="369"/>
        <v>3081816</v>
      </c>
      <c r="G7889" s="119">
        <v>390</v>
      </c>
      <c r="H7889" s="26">
        <v>0</v>
      </c>
      <c r="I7889" s="115">
        <f t="shared" si="370"/>
        <v>0</v>
      </c>
      <c r="J7889" s="117">
        <v>2021</v>
      </c>
      <c r="K7889" s="139">
        <f t="shared" si="371"/>
        <v>3081816</v>
      </c>
    </row>
    <row r="7890" spans="2:11">
      <c r="B7890" s="137" t="s">
        <v>9718</v>
      </c>
      <c r="C7890" s="43" t="s">
        <v>2346</v>
      </c>
      <c r="D7890" s="46">
        <v>80</v>
      </c>
      <c r="E7890" s="24">
        <v>19303.5625</v>
      </c>
      <c r="F7890" s="19">
        <f t="shared" si="369"/>
        <v>1544285</v>
      </c>
      <c r="G7890" s="119">
        <v>2868</v>
      </c>
      <c r="H7890" s="26">
        <v>0</v>
      </c>
      <c r="I7890" s="115">
        <f t="shared" si="370"/>
        <v>0</v>
      </c>
      <c r="J7890" s="117">
        <v>2021</v>
      </c>
      <c r="K7890" s="139">
        <f t="shared" si="371"/>
        <v>1544285</v>
      </c>
    </row>
    <row r="7891" spans="2:11">
      <c r="B7891" s="137" t="s">
        <v>4323</v>
      </c>
      <c r="C7891" s="43" t="s">
        <v>3512</v>
      </c>
      <c r="D7891" s="46">
        <v>320</v>
      </c>
      <c r="E7891" s="24">
        <v>9810.109375</v>
      </c>
      <c r="F7891" s="19">
        <f t="shared" si="369"/>
        <v>3139235</v>
      </c>
      <c r="G7891" s="119">
        <v>11712</v>
      </c>
      <c r="H7891" s="26">
        <v>391.13703893442624</v>
      </c>
      <c r="I7891" s="115">
        <f t="shared" si="370"/>
        <v>4580997</v>
      </c>
      <c r="J7891" s="117">
        <v>2021</v>
      </c>
      <c r="K7891" s="139">
        <f t="shared" si="371"/>
        <v>7720232</v>
      </c>
    </row>
    <row r="7892" spans="2:11">
      <c r="B7892" s="137" t="s">
        <v>9719</v>
      </c>
      <c r="C7892" s="43" t="s">
        <v>1531</v>
      </c>
      <c r="D7892" s="46">
        <v>110</v>
      </c>
      <c r="E7892" s="24">
        <v>22640.49090909091</v>
      </c>
      <c r="F7892" s="19">
        <f t="shared" si="369"/>
        <v>2490454</v>
      </c>
      <c r="G7892" s="119">
        <v>3564</v>
      </c>
      <c r="H7892" s="26">
        <v>0</v>
      </c>
      <c r="I7892" s="115">
        <f t="shared" si="370"/>
        <v>0</v>
      </c>
      <c r="J7892" s="117">
        <v>2021</v>
      </c>
      <c r="K7892" s="139">
        <f t="shared" si="371"/>
        <v>2490454</v>
      </c>
    </row>
    <row r="7893" spans="2:11">
      <c r="B7893" s="137" t="s">
        <v>9720</v>
      </c>
      <c r="C7893" s="43" t="s">
        <v>1531</v>
      </c>
      <c r="D7893" s="46">
        <v>60</v>
      </c>
      <c r="E7893" s="24">
        <v>5266.75</v>
      </c>
      <c r="F7893" s="19">
        <f t="shared" si="369"/>
        <v>316005</v>
      </c>
      <c r="G7893" s="119">
        <v>1296</v>
      </c>
      <c r="H7893" s="26">
        <v>0</v>
      </c>
      <c r="I7893" s="115">
        <f t="shared" si="370"/>
        <v>0</v>
      </c>
      <c r="J7893" s="117">
        <v>2021</v>
      </c>
      <c r="K7893" s="139">
        <f t="shared" si="371"/>
        <v>316005</v>
      </c>
    </row>
    <row r="7894" spans="2:11">
      <c r="B7894" s="137" t="s">
        <v>9721</v>
      </c>
      <c r="C7894" s="43" t="s">
        <v>2805</v>
      </c>
      <c r="D7894" s="46">
        <v>220</v>
      </c>
      <c r="E7894" s="24">
        <v>22594.74090909091</v>
      </c>
      <c r="F7894" s="19">
        <f t="shared" si="369"/>
        <v>4970843</v>
      </c>
      <c r="G7894" s="119">
        <v>8052</v>
      </c>
      <c r="H7894" s="26">
        <v>0</v>
      </c>
      <c r="I7894" s="115">
        <f t="shared" si="370"/>
        <v>0</v>
      </c>
      <c r="J7894" s="117">
        <v>2021</v>
      </c>
      <c r="K7894" s="139">
        <f t="shared" si="371"/>
        <v>4970843</v>
      </c>
    </row>
    <row r="7895" spans="2:11">
      <c r="B7895" s="137" t="s">
        <v>9722</v>
      </c>
      <c r="C7895" s="43" t="s">
        <v>2805</v>
      </c>
      <c r="D7895" s="46">
        <v>290</v>
      </c>
      <c r="E7895" s="24">
        <v>46010.375862068962</v>
      </c>
      <c r="F7895" s="19">
        <f t="shared" si="369"/>
        <v>13343009</v>
      </c>
      <c r="G7895" s="119">
        <v>15921</v>
      </c>
      <c r="H7895" s="26">
        <v>0</v>
      </c>
      <c r="I7895" s="115">
        <f t="shared" si="370"/>
        <v>0</v>
      </c>
      <c r="J7895" s="117">
        <v>2021</v>
      </c>
      <c r="K7895" s="139">
        <f t="shared" si="371"/>
        <v>13343009</v>
      </c>
    </row>
    <row r="7896" spans="2:11">
      <c r="B7896" s="137" t="s">
        <v>9723</v>
      </c>
      <c r="C7896" s="43" t="s">
        <v>3512</v>
      </c>
      <c r="D7896" s="46">
        <v>190</v>
      </c>
      <c r="E7896" s="24">
        <v>1375.9368421052632</v>
      </c>
      <c r="F7896" s="19">
        <f t="shared" si="369"/>
        <v>261428</v>
      </c>
      <c r="G7896" s="119">
        <v>3477</v>
      </c>
      <c r="H7896" s="26">
        <v>0</v>
      </c>
      <c r="I7896" s="115">
        <f t="shared" si="370"/>
        <v>0</v>
      </c>
      <c r="J7896" s="117">
        <v>2021</v>
      </c>
      <c r="K7896" s="139">
        <f t="shared" si="371"/>
        <v>261428</v>
      </c>
    </row>
    <row r="7897" spans="2:11">
      <c r="B7897" s="137" t="s">
        <v>4324</v>
      </c>
      <c r="C7897" s="43" t="s">
        <v>3512</v>
      </c>
      <c r="D7897" s="46">
        <v>280</v>
      </c>
      <c r="E7897" s="24">
        <v>3663.3964285714287</v>
      </c>
      <c r="F7897" s="19">
        <f t="shared" si="369"/>
        <v>1025751</v>
      </c>
      <c r="G7897" s="119">
        <v>10248</v>
      </c>
      <c r="H7897" s="26">
        <v>211.18257220921154</v>
      </c>
      <c r="I7897" s="115">
        <f t="shared" si="370"/>
        <v>2164199</v>
      </c>
      <c r="J7897" s="117">
        <v>2021</v>
      </c>
      <c r="K7897" s="139">
        <f t="shared" si="371"/>
        <v>3189950</v>
      </c>
    </row>
    <row r="7898" spans="2:11">
      <c r="B7898" s="137" t="s">
        <v>9724</v>
      </c>
      <c r="C7898" s="43" t="s">
        <v>3512</v>
      </c>
      <c r="D7898" s="46">
        <v>40</v>
      </c>
      <c r="E7898" s="24">
        <v>15222.575000000001</v>
      </c>
      <c r="F7898" s="19">
        <f t="shared" si="369"/>
        <v>608903</v>
      </c>
      <c r="G7898" s="119">
        <v>592</v>
      </c>
      <c r="H7898" s="26">
        <v>0</v>
      </c>
      <c r="I7898" s="115">
        <f t="shared" si="370"/>
        <v>0</v>
      </c>
      <c r="J7898" s="117">
        <v>2021</v>
      </c>
      <c r="K7898" s="139">
        <f t="shared" si="371"/>
        <v>608903</v>
      </c>
    </row>
    <row r="7899" spans="2:11">
      <c r="B7899" s="137" t="s">
        <v>9725</v>
      </c>
      <c r="C7899" s="43" t="s">
        <v>2722</v>
      </c>
      <c r="D7899" s="46">
        <v>260</v>
      </c>
      <c r="E7899" s="24">
        <v>23622.457692307693</v>
      </c>
      <c r="F7899" s="19">
        <f t="shared" si="369"/>
        <v>6141839</v>
      </c>
      <c r="G7899" s="119">
        <v>6214</v>
      </c>
      <c r="H7899" s="26">
        <v>0</v>
      </c>
      <c r="I7899" s="115">
        <f t="shared" si="370"/>
        <v>0</v>
      </c>
      <c r="J7899" s="117">
        <v>2021</v>
      </c>
      <c r="K7899" s="139">
        <f t="shared" si="371"/>
        <v>6141839</v>
      </c>
    </row>
    <row r="7900" spans="2:11">
      <c r="B7900" s="137" t="s">
        <v>9726</v>
      </c>
      <c r="C7900" s="43" t="s">
        <v>2805</v>
      </c>
      <c r="D7900" s="46">
        <v>40</v>
      </c>
      <c r="E7900" s="24">
        <v>11214.9</v>
      </c>
      <c r="F7900" s="19">
        <f t="shared" si="369"/>
        <v>448596</v>
      </c>
      <c r="G7900" s="119">
        <v>956</v>
      </c>
      <c r="H7900" s="26">
        <v>0</v>
      </c>
      <c r="I7900" s="115">
        <f t="shared" si="370"/>
        <v>0</v>
      </c>
      <c r="J7900" s="117">
        <v>2021</v>
      </c>
      <c r="K7900" s="139">
        <f t="shared" si="371"/>
        <v>448596</v>
      </c>
    </row>
    <row r="7901" spans="2:11">
      <c r="B7901" s="137" t="s">
        <v>9727</v>
      </c>
      <c r="C7901" s="43" t="s">
        <v>2558</v>
      </c>
      <c r="D7901" s="46">
        <v>110</v>
      </c>
      <c r="E7901" s="24">
        <v>36037.927272727269</v>
      </c>
      <c r="F7901" s="19">
        <f t="shared" si="369"/>
        <v>3964171.9999999995</v>
      </c>
      <c r="G7901" s="119">
        <v>1991</v>
      </c>
      <c r="H7901" s="26">
        <v>0</v>
      </c>
      <c r="I7901" s="115">
        <f t="shared" si="370"/>
        <v>0</v>
      </c>
      <c r="J7901" s="117">
        <v>2021</v>
      </c>
      <c r="K7901" s="139">
        <f t="shared" si="371"/>
        <v>3964172</v>
      </c>
    </row>
    <row r="7902" spans="2:11">
      <c r="B7902" s="137" t="s">
        <v>9728</v>
      </c>
      <c r="C7902" s="43" t="s">
        <v>1531</v>
      </c>
      <c r="D7902" s="46">
        <v>60</v>
      </c>
      <c r="E7902" s="24">
        <v>5266.75</v>
      </c>
      <c r="F7902" s="19">
        <f t="shared" si="369"/>
        <v>316005</v>
      </c>
      <c r="G7902" s="119">
        <v>1296</v>
      </c>
      <c r="H7902" s="26">
        <v>0</v>
      </c>
      <c r="I7902" s="115">
        <f t="shared" si="370"/>
        <v>0</v>
      </c>
      <c r="J7902" s="117">
        <v>2021</v>
      </c>
      <c r="K7902" s="139">
        <f t="shared" si="371"/>
        <v>316005</v>
      </c>
    </row>
    <row r="7903" spans="2:11">
      <c r="B7903" s="137" t="s">
        <v>9729</v>
      </c>
      <c r="C7903" s="43" t="s">
        <v>3512</v>
      </c>
      <c r="D7903" s="46">
        <v>180</v>
      </c>
      <c r="E7903" s="24">
        <v>12002.244444444445</v>
      </c>
      <c r="F7903" s="19">
        <f t="shared" si="369"/>
        <v>2160404</v>
      </c>
      <c r="G7903" s="119">
        <v>9882</v>
      </c>
      <c r="H7903" s="26">
        <v>0</v>
      </c>
      <c r="I7903" s="115">
        <f t="shared" si="370"/>
        <v>0</v>
      </c>
      <c r="J7903" s="117">
        <v>2021</v>
      </c>
      <c r="K7903" s="139">
        <f t="shared" si="371"/>
        <v>2160404</v>
      </c>
    </row>
    <row r="7904" spans="2:11">
      <c r="B7904" s="137" t="s">
        <v>9730</v>
      </c>
      <c r="C7904" s="43" t="s">
        <v>3512</v>
      </c>
      <c r="D7904" s="46">
        <v>110</v>
      </c>
      <c r="E7904" s="24">
        <v>11883.072727272727</v>
      </c>
      <c r="F7904" s="19">
        <f t="shared" si="369"/>
        <v>1307138</v>
      </c>
      <c r="G7904" s="119">
        <v>2013</v>
      </c>
      <c r="H7904" s="26">
        <v>0</v>
      </c>
      <c r="I7904" s="115">
        <f t="shared" si="370"/>
        <v>0</v>
      </c>
      <c r="J7904" s="117">
        <v>2021</v>
      </c>
      <c r="K7904" s="139">
        <f t="shared" si="371"/>
        <v>1307138</v>
      </c>
    </row>
    <row r="7905" spans="2:11">
      <c r="B7905" s="137" t="s">
        <v>9731</v>
      </c>
      <c r="C7905" s="43" t="s">
        <v>3512</v>
      </c>
      <c r="D7905" s="46">
        <v>60</v>
      </c>
      <c r="E7905" s="24">
        <v>15222.583333333334</v>
      </c>
      <c r="F7905" s="19">
        <f t="shared" si="369"/>
        <v>913355</v>
      </c>
      <c r="G7905" s="119">
        <v>1776</v>
      </c>
      <c r="H7905" s="26">
        <v>0</v>
      </c>
      <c r="I7905" s="115">
        <f t="shared" si="370"/>
        <v>0</v>
      </c>
      <c r="J7905" s="117">
        <v>2021</v>
      </c>
      <c r="K7905" s="139">
        <f t="shared" si="371"/>
        <v>913355</v>
      </c>
    </row>
    <row r="7906" spans="2:11">
      <c r="B7906" s="137" t="s">
        <v>9732</v>
      </c>
      <c r="C7906" s="43" t="s">
        <v>3512</v>
      </c>
      <c r="D7906" s="46">
        <v>50</v>
      </c>
      <c r="E7906" s="24">
        <v>13071.38</v>
      </c>
      <c r="F7906" s="19">
        <f t="shared" si="369"/>
        <v>653569</v>
      </c>
      <c r="G7906" s="119">
        <v>1830</v>
      </c>
      <c r="H7906" s="26">
        <v>0</v>
      </c>
      <c r="I7906" s="115">
        <f t="shared" si="370"/>
        <v>0</v>
      </c>
      <c r="J7906" s="117">
        <v>2021</v>
      </c>
      <c r="K7906" s="139">
        <f t="shared" si="371"/>
        <v>653569</v>
      </c>
    </row>
    <row r="7907" spans="2:11">
      <c r="B7907" s="137" t="s">
        <v>4325</v>
      </c>
      <c r="C7907" s="43" t="s">
        <v>3512</v>
      </c>
      <c r="D7907" s="46">
        <v>90</v>
      </c>
      <c r="E7907" s="24">
        <v>3663.4</v>
      </c>
      <c r="F7907" s="19">
        <f t="shared" si="369"/>
        <v>329706</v>
      </c>
      <c r="G7907" s="119">
        <v>3294</v>
      </c>
      <c r="H7907" s="26">
        <v>211.18245294474804</v>
      </c>
      <c r="I7907" s="115">
        <f t="shared" si="370"/>
        <v>695635</v>
      </c>
      <c r="J7907" s="117">
        <v>2021</v>
      </c>
      <c r="K7907" s="139">
        <f t="shared" si="371"/>
        <v>1025341</v>
      </c>
    </row>
    <row r="7908" spans="2:11">
      <c r="B7908" s="137" t="s">
        <v>9733</v>
      </c>
      <c r="C7908" s="43" t="s">
        <v>2335</v>
      </c>
      <c r="D7908" s="46">
        <v>180</v>
      </c>
      <c r="E7908" s="24">
        <v>15286.105555555556</v>
      </c>
      <c r="F7908" s="19">
        <f t="shared" si="369"/>
        <v>2751499</v>
      </c>
      <c r="G7908" s="119">
        <v>4302</v>
      </c>
      <c r="H7908" s="26">
        <v>0</v>
      </c>
      <c r="I7908" s="115">
        <f t="shared" si="370"/>
        <v>0</v>
      </c>
      <c r="J7908" s="117">
        <v>2021</v>
      </c>
      <c r="K7908" s="139">
        <f t="shared" si="371"/>
        <v>2751499</v>
      </c>
    </row>
    <row r="7909" spans="2:11">
      <c r="B7909" s="137" t="s">
        <v>9734</v>
      </c>
      <c r="C7909" s="43" t="s">
        <v>2805</v>
      </c>
      <c r="D7909" s="46">
        <v>40</v>
      </c>
      <c r="E7909" s="24">
        <v>11214.9</v>
      </c>
      <c r="F7909" s="19">
        <f t="shared" si="369"/>
        <v>448596</v>
      </c>
      <c r="G7909" s="119">
        <v>956</v>
      </c>
      <c r="H7909" s="26">
        <v>0</v>
      </c>
      <c r="I7909" s="115">
        <f t="shared" si="370"/>
        <v>0</v>
      </c>
      <c r="J7909" s="117">
        <v>2021</v>
      </c>
      <c r="K7909" s="139">
        <f t="shared" si="371"/>
        <v>448596</v>
      </c>
    </row>
    <row r="7910" spans="2:11">
      <c r="B7910" s="137" t="s">
        <v>9735</v>
      </c>
      <c r="C7910" s="43" t="s">
        <v>3512</v>
      </c>
      <c r="D7910" s="46">
        <v>150</v>
      </c>
      <c r="E7910" s="24">
        <v>7842.8266666666668</v>
      </c>
      <c r="F7910" s="19">
        <f t="shared" si="369"/>
        <v>1176424</v>
      </c>
      <c r="G7910" s="119">
        <v>2745</v>
      </c>
      <c r="H7910" s="26">
        <v>0</v>
      </c>
      <c r="I7910" s="115">
        <f t="shared" si="370"/>
        <v>0</v>
      </c>
      <c r="J7910" s="117">
        <v>2021</v>
      </c>
      <c r="K7910" s="139">
        <f t="shared" si="371"/>
        <v>1176424</v>
      </c>
    </row>
    <row r="7911" spans="2:11">
      <c r="B7911" s="137" t="s">
        <v>9736</v>
      </c>
      <c r="C7911" s="43" t="s">
        <v>2805</v>
      </c>
      <c r="D7911" s="46">
        <v>100</v>
      </c>
      <c r="E7911" s="24">
        <v>40865.35</v>
      </c>
      <c r="F7911" s="19">
        <f t="shared" si="369"/>
        <v>4086535</v>
      </c>
      <c r="G7911" s="119">
        <v>5490</v>
      </c>
      <c r="H7911" s="26">
        <v>0</v>
      </c>
      <c r="I7911" s="115">
        <f t="shared" si="370"/>
        <v>0</v>
      </c>
      <c r="J7911" s="117">
        <v>2021</v>
      </c>
      <c r="K7911" s="139">
        <f t="shared" si="371"/>
        <v>4086535</v>
      </c>
    </row>
    <row r="7912" spans="2:11">
      <c r="B7912" s="137" t="s">
        <v>9737</v>
      </c>
      <c r="C7912" s="43" t="s">
        <v>3512</v>
      </c>
      <c r="D7912" s="46">
        <v>360</v>
      </c>
      <c r="E7912" s="24">
        <v>11619.002777777778</v>
      </c>
      <c r="F7912" s="19">
        <f t="shared" si="369"/>
        <v>4182841</v>
      </c>
      <c r="G7912" s="119">
        <v>6588</v>
      </c>
      <c r="H7912" s="26">
        <v>0</v>
      </c>
      <c r="I7912" s="115">
        <f t="shared" si="370"/>
        <v>0</v>
      </c>
      <c r="J7912" s="117">
        <v>2021</v>
      </c>
      <c r="K7912" s="139">
        <f t="shared" si="371"/>
        <v>4182841</v>
      </c>
    </row>
    <row r="7913" spans="2:11">
      <c r="B7913" s="137" t="s">
        <v>9738</v>
      </c>
      <c r="C7913" s="43" t="s">
        <v>2805</v>
      </c>
      <c r="D7913" s="46">
        <v>100</v>
      </c>
      <c r="E7913" s="24">
        <v>25536.57</v>
      </c>
      <c r="F7913" s="19">
        <f t="shared" si="369"/>
        <v>2553657</v>
      </c>
      <c r="G7913" s="119">
        <v>5490</v>
      </c>
      <c r="H7913" s="26">
        <v>0</v>
      </c>
      <c r="I7913" s="115">
        <f t="shared" si="370"/>
        <v>0</v>
      </c>
      <c r="J7913" s="117">
        <v>2021</v>
      </c>
      <c r="K7913" s="139">
        <f t="shared" si="371"/>
        <v>2553657</v>
      </c>
    </row>
    <row r="7914" spans="2:11">
      <c r="B7914" s="137" t="s">
        <v>9739</v>
      </c>
      <c r="C7914" s="43" t="s">
        <v>1617</v>
      </c>
      <c r="D7914" s="46">
        <v>30</v>
      </c>
      <c r="E7914" s="24">
        <v>5390.833333333333</v>
      </c>
      <c r="F7914" s="19">
        <f t="shared" si="369"/>
        <v>161725</v>
      </c>
      <c r="G7914" s="119">
        <v>972</v>
      </c>
      <c r="H7914" s="26">
        <v>0</v>
      </c>
      <c r="I7914" s="115">
        <f t="shared" si="370"/>
        <v>0</v>
      </c>
      <c r="J7914" s="117">
        <v>2021</v>
      </c>
      <c r="K7914" s="139">
        <f t="shared" si="371"/>
        <v>161725</v>
      </c>
    </row>
    <row r="7915" spans="2:11">
      <c r="B7915" s="137" t="s">
        <v>4326</v>
      </c>
      <c r="C7915" s="43" t="s">
        <v>3512</v>
      </c>
      <c r="D7915" s="46">
        <v>10</v>
      </c>
      <c r="E7915" s="24">
        <v>14715.2</v>
      </c>
      <c r="F7915" s="19">
        <f t="shared" si="369"/>
        <v>147152</v>
      </c>
      <c r="G7915" s="119">
        <v>549</v>
      </c>
      <c r="H7915" s="26">
        <v>391.1366120218579</v>
      </c>
      <c r="I7915" s="115">
        <f t="shared" si="370"/>
        <v>214734</v>
      </c>
      <c r="J7915" s="117">
        <v>2021</v>
      </c>
      <c r="K7915" s="139">
        <f t="shared" si="371"/>
        <v>361886</v>
      </c>
    </row>
    <row r="7916" spans="2:11">
      <c r="B7916" s="137" t="s">
        <v>9740</v>
      </c>
      <c r="C7916" s="43" t="s">
        <v>3512</v>
      </c>
      <c r="D7916" s="46">
        <v>120</v>
      </c>
      <c r="E7916" s="24">
        <v>13071.375</v>
      </c>
      <c r="F7916" s="19">
        <f t="shared" si="369"/>
        <v>1568565</v>
      </c>
      <c r="G7916" s="119">
        <v>6588</v>
      </c>
      <c r="H7916" s="26">
        <v>0</v>
      </c>
      <c r="I7916" s="115">
        <f t="shared" si="370"/>
        <v>0</v>
      </c>
      <c r="J7916" s="117">
        <v>2021</v>
      </c>
      <c r="K7916" s="139">
        <f t="shared" si="371"/>
        <v>1568565</v>
      </c>
    </row>
    <row r="7917" spans="2:11">
      <c r="B7917" s="137" t="s">
        <v>9741</v>
      </c>
      <c r="C7917" s="43" t="s">
        <v>3512</v>
      </c>
      <c r="D7917" s="46">
        <v>80</v>
      </c>
      <c r="E7917" s="24">
        <v>4629.4375</v>
      </c>
      <c r="F7917" s="19">
        <f t="shared" si="369"/>
        <v>370355</v>
      </c>
      <c r="G7917" s="119">
        <v>2928</v>
      </c>
      <c r="H7917" s="26">
        <v>0</v>
      </c>
      <c r="I7917" s="115">
        <f t="shared" si="370"/>
        <v>0</v>
      </c>
      <c r="J7917" s="117">
        <v>2021</v>
      </c>
      <c r="K7917" s="139">
        <f t="shared" si="371"/>
        <v>370355</v>
      </c>
    </row>
    <row r="7918" spans="2:11">
      <c r="B7918" s="137" t="s">
        <v>9742</v>
      </c>
      <c r="C7918" s="43" t="s">
        <v>3512</v>
      </c>
      <c r="D7918" s="46">
        <v>40</v>
      </c>
      <c r="E7918" s="24">
        <v>9803.5249999999996</v>
      </c>
      <c r="F7918" s="19">
        <f t="shared" si="369"/>
        <v>392141</v>
      </c>
      <c r="G7918" s="119">
        <v>732</v>
      </c>
      <c r="H7918" s="26">
        <v>0</v>
      </c>
      <c r="I7918" s="115">
        <f t="shared" si="370"/>
        <v>0</v>
      </c>
      <c r="J7918" s="117">
        <v>2021</v>
      </c>
      <c r="K7918" s="139">
        <f t="shared" si="371"/>
        <v>392141</v>
      </c>
    </row>
    <row r="7919" spans="2:11">
      <c r="B7919" s="137" t="s">
        <v>9743</v>
      </c>
      <c r="C7919" s="43" t="s">
        <v>1617</v>
      </c>
      <c r="D7919" s="46">
        <v>90</v>
      </c>
      <c r="E7919" s="24">
        <v>26351.822222222221</v>
      </c>
      <c r="F7919" s="19">
        <f t="shared" si="369"/>
        <v>2371664</v>
      </c>
      <c r="G7919" s="119">
        <v>4941</v>
      </c>
      <c r="H7919" s="26">
        <v>0</v>
      </c>
      <c r="I7919" s="115">
        <f t="shared" si="370"/>
        <v>0</v>
      </c>
      <c r="J7919" s="117">
        <v>2021</v>
      </c>
      <c r="K7919" s="139">
        <f t="shared" si="371"/>
        <v>2371664</v>
      </c>
    </row>
    <row r="7920" spans="2:11">
      <c r="B7920" s="137" t="s">
        <v>4327</v>
      </c>
      <c r="C7920" s="43" t="s">
        <v>3512</v>
      </c>
      <c r="D7920" s="46">
        <v>80</v>
      </c>
      <c r="E7920" s="24">
        <v>14715.1625</v>
      </c>
      <c r="F7920" s="19">
        <f t="shared" si="369"/>
        <v>1177213</v>
      </c>
      <c r="G7920" s="119">
        <v>4392</v>
      </c>
      <c r="H7920" s="26">
        <v>391.13706739526413</v>
      </c>
      <c r="I7920" s="115">
        <f t="shared" si="370"/>
        <v>1717874</v>
      </c>
      <c r="J7920" s="117">
        <v>2021</v>
      </c>
      <c r="K7920" s="139">
        <f t="shared" si="371"/>
        <v>2895087</v>
      </c>
    </row>
    <row r="7921" spans="2:11">
      <c r="B7921" s="137" t="s">
        <v>9744</v>
      </c>
      <c r="C7921" s="43" t="s">
        <v>3512</v>
      </c>
      <c r="D7921" s="46">
        <v>30</v>
      </c>
      <c r="E7921" s="24">
        <v>13071.366666666667</v>
      </c>
      <c r="F7921" s="19">
        <f t="shared" si="369"/>
        <v>392141</v>
      </c>
      <c r="G7921" s="119">
        <v>549</v>
      </c>
      <c r="H7921" s="26">
        <v>0</v>
      </c>
      <c r="I7921" s="115">
        <f t="shared" si="370"/>
        <v>0</v>
      </c>
      <c r="J7921" s="117">
        <v>2021</v>
      </c>
      <c r="K7921" s="139">
        <f t="shared" si="371"/>
        <v>392141</v>
      </c>
    </row>
    <row r="7922" spans="2:11">
      <c r="B7922" s="137" t="s">
        <v>4328</v>
      </c>
      <c r="C7922" s="43" t="s">
        <v>3512</v>
      </c>
      <c r="D7922" s="46">
        <v>210</v>
      </c>
      <c r="E7922" s="24">
        <v>4905.0523809523811</v>
      </c>
      <c r="F7922" s="19">
        <f t="shared" si="369"/>
        <v>1030061</v>
      </c>
      <c r="G7922" s="119">
        <v>3843</v>
      </c>
      <c r="H7922" s="26">
        <v>391.13713244860787</v>
      </c>
      <c r="I7922" s="115">
        <f t="shared" si="370"/>
        <v>1503140</v>
      </c>
      <c r="J7922" s="117">
        <v>2021</v>
      </c>
      <c r="K7922" s="139">
        <f t="shared" si="371"/>
        <v>2533201</v>
      </c>
    </row>
    <row r="7923" spans="2:11">
      <c r="B7923" s="137" t="s">
        <v>9745</v>
      </c>
      <c r="C7923" s="43" t="s">
        <v>2805</v>
      </c>
      <c r="D7923" s="46">
        <v>280</v>
      </c>
      <c r="E7923" s="24">
        <v>14775.782142857142</v>
      </c>
      <c r="F7923" s="19">
        <f t="shared" si="369"/>
        <v>4137219</v>
      </c>
      <c r="G7923" s="119">
        <v>10248</v>
      </c>
      <c r="H7923" s="26">
        <v>0</v>
      </c>
      <c r="I7923" s="115">
        <f t="shared" si="370"/>
        <v>0</v>
      </c>
      <c r="J7923" s="117">
        <v>2021</v>
      </c>
      <c r="K7923" s="139">
        <f t="shared" si="371"/>
        <v>4137219</v>
      </c>
    </row>
    <row r="7924" spans="2:11">
      <c r="B7924" s="137" t="s">
        <v>9746</v>
      </c>
      <c r="C7924" s="43" t="s">
        <v>3512</v>
      </c>
      <c r="D7924" s="46">
        <v>350</v>
      </c>
      <c r="E7924" s="24">
        <v>8589.7628571428577</v>
      </c>
      <c r="F7924" s="19">
        <f t="shared" si="369"/>
        <v>3006417</v>
      </c>
      <c r="G7924" s="119">
        <v>6405</v>
      </c>
      <c r="H7924" s="26">
        <v>0</v>
      </c>
      <c r="I7924" s="115">
        <f t="shared" si="370"/>
        <v>0</v>
      </c>
      <c r="J7924" s="117">
        <v>2021</v>
      </c>
      <c r="K7924" s="139">
        <f t="shared" si="371"/>
        <v>3006417</v>
      </c>
    </row>
    <row r="7925" spans="2:11">
      <c r="B7925" s="137" t="s">
        <v>9747</v>
      </c>
      <c r="C7925" s="43" t="s">
        <v>3512</v>
      </c>
      <c r="D7925" s="46">
        <v>190</v>
      </c>
      <c r="E7925" s="24">
        <v>10319.510526315789</v>
      </c>
      <c r="F7925" s="19">
        <f t="shared" si="369"/>
        <v>1960707</v>
      </c>
      <c r="G7925" s="119">
        <v>3477</v>
      </c>
      <c r="H7925" s="26">
        <v>0</v>
      </c>
      <c r="I7925" s="115">
        <f t="shared" si="370"/>
        <v>0</v>
      </c>
      <c r="J7925" s="117">
        <v>2021</v>
      </c>
      <c r="K7925" s="139">
        <f t="shared" si="371"/>
        <v>1960707</v>
      </c>
    </row>
    <row r="7926" spans="2:11">
      <c r="B7926" s="137" t="s">
        <v>9748</v>
      </c>
      <c r="C7926" s="43" t="s">
        <v>1617</v>
      </c>
      <c r="D7926" s="46">
        <v>80</v>
      </c>
      <c r="E7926" s="24">
        <v>17290.212500000001</v>
      </c>
      <c r="F7926" s="19">
        <f t="shared" si="369"/>
        <v>1383217</v>
      </c>
      <c r="G7926" s="119">
        <v>4392</v>
      </c>
      <c r="H7926" s="26">
        <v>0</v>
      </c>
      <c r="I7926" s="115">
        <f t="shared" si="370"/>
        <v>0</v>
      </c>
      <c r="J7926" s="117">
        <v>2021</v>
      </c>
      <c r="K7926" s="139">
        <f t="shared" si="371"/>
        <v>1383217</v>
      </c>
    </row>
    <row r="7927" spans="2:11">
      <c r="B7927" s="137" t="s">
        <v>9749</v>
      </c>
      <c r="C7927" s="43" t="s">
        <v>3512</v>
      </c>
      <c r="D7927" s="46">
        <v>130</v>
      </c>
      <c r="E7927" s="24">
        <v>12065.884615384615</v>
      </c>
      <c r="F7927" s="19">
        <f t="shared" si="369"/>
        <v>1568565</v>
      </c>
      <c r="G7927" s="119">
        <v>2379</v>
      </c>
      <c r="H7927" s="26">
        <v>0</v>
      </c>
      <c r="I7927" s="115">
        <f t="shared" si="370"/>
        <v>0</v>
      </c>
      <c r="J7927" s="117">
        <v>2021</v>
      </c>
      <c r="K7927" s="139">
        <f t="shared" si="371"/>
        <v>1568565</v>
      </c>
    </row>
    <row r="7928" spans="2:11">
      <c r="B7928" s="137" t="s">
        <v>9750</v>
      </c>
      <c r="C7928" s="43" t="s">
        <v>3512</v>
      </c>
      <c r="D7928" s="46">
        <v>50</v>
      </c>
      <c r="E7928" s="24">
        <v>26142.76</v>
      </c>
      <c r="F7928" s="19">
        <f t="shared" si="369"/>
        <v>1307138</v>
      </c>
      <c r="G7928" s="119">
        <v>3660</v>
      </c>
      <c r="H7928" s="26">
        <v>0</v>
      </c>
      <c r="I7928" s="115">
        <f t="shared" si="370"/>
        <v>0</v>
      </c>
      <c r="J7928" s="117">
        <v>2021</v>
      </c>
      <c r="K7928" s="139">
        <f t="shared" si="371"/>
        <v>1307138</v>
      </c>
    </row>
    <row r="7929" spans="2:11">
      <c r="B7929" s="137" t="s">
        <v>9751</v>
      </c>
      <c r="C7929" s="43" t="s">
        <v>3512</v>
      </c>
      <c r="D7929" s="46">
        <v>180</v>
      </c>
      <c r="E7929" s="24">
        <v>7988.0666666666666</v>
      </c>
      <c r="F7929" s="19">
        <f t="shared" si="369"/>
        <v>1437852</v>
      </c>
      <c r="G7929" s="119">
        <v>3294</v>
      </c>
      <c r="H7929" s="26">
        <v>0</v>
      </c>
      <c r="I7929" s="115">
        <f t="shared" si="370"/>
        <v>0</v>
      </c>
      <c r="J7929" s="117">
        <v>2021</v>
      </c>
      <c r="K7929" s="139">
        <f t="shared" si="371"/>
        <v>1437852</v>
      </c>
    </row>
    <row r="7930" spans="2:11">
      <c r="B7930" s="137" t="s">
        <v>9752</v>
      </c>
      <c r="C7930" s="43" t="s">
        <v>3512</v>
      </c>
      <c r="D7930" s="46">
        <v>360</v>
      </c>
      <c r="E7930" s="24">
        <v>3943.5944444444444</v>
      </c>
      <c r="F7930" s="19">
        <f t="shared" si="369"/>
        <v>1419694</v>
      </c>
      <c r="G7930" s="119">
        <v>13176</v>
      </c>
      <c r="H7930" s="26">
        <v>0</v>
      </c>
      <c r="I7930" s="115">
        <f t="shared" si="370"/>
        <v>0</v>
      </c>
      <c r="J7930" s="117">
        <v>2021</v>
      </c>
      <c r="K7930" s="139">
        <f t="shared" si="371"/>
        <v>1419694</v>
      </c>
    </row>
    <row r="7931" spans="2:11">
      <c r="B7931" s="137" t="s">
        <v>9753</v>
      </c>
      <c r="C7931" s="43" t="s">
        <v>3512</v>
      </c>
      <c r="D7931" s="46">
        <v>260</v>
      </c>
      <c r="E7931" s="24">
        <v>11060.396153846154</v>
      </c>
      <c r="F7931" s="19">
        <f t="shared" si="369"/>
        <v>2875703</v>
      </c>
      <c r="G7931" s="119">
        <v>9516</v>
      </c>
      <c r="H7931" s="26">
        <v>0</v>
      </c>
      <c r="I7931" s="115">
        <f t="shared" si="370"/>
        <v>0</v>
      </c>
      <c r="J7931" s="117">
        <v>2021</v>
      </c>
      <c r="K7931" s="139">
        <f t="shared" si="371"/>
        <v>2875703</v>
      </c>
    </row>
    <row r="7932" spans="2:11">
      <c r="B7932" s="137" t="s">
        <v>9754</v>
      </c>
      <c r="C7932" s="43" t="s">
        <v>3512</v>
      </c>
      <c r="D7932" s="46">
        <v>60</v>
      </c>
      <c r="E7932" s="24">
        <v>15431.45</v>
      </c>
      <c r="F7932" s="19">
        <f t="shared" si="369"/>
        <v>925887</v>
      </c>
      <c r="G7932" s="119">
        <v>2196</v>
      </c>
      <c r="H7932" s="26">
        <v>0</v>
      </c>
      <c r="I7932" s="115">
        <f t="shared" si="370"/>
        <v>0</v>
      </c>
      <c r="J7932" s="117">
        <v>2021</v>
      </c>
      <c r="K7932" s="139">
        <f t="shared" si="371"/>
        <v>925887</v>
      </c>
    </row>
    <row r="7933" spans="2:11">
      <c r="B7933" s="137" t="s">
        <v>9755</v>
      </c>
      <c r="C7933" s="43" t="s">
        <v>3512</v>
      </c>
      <c r="D7933" s="46">
        <v>50</v>
      </c>
      <c r="E7933" s="24">
        <v>13071.38</v>
      </c>
      <c r="F7933" s="19">
        <f t="shared" si="369"/>
        <v>653569</v>
      </c>
      <c r="G7933" s="119">
        <v>1830</v>
      </c>
      <c r="H7933" s="26">
        <v>0</v>
      </c>
      <c r="I7933" s="115">
        <f t="shared" si="370"/>
        <v>0</v>
      </c>
      <c r="J7933" s="117">
        <v>2021</v>
      </c>
      <c r="K7933" s="139">
        <f t="shared" si="371"/>
        <v>653569</v>
      </c>
    </row>
    <row r="7934" spans="2:11">
      <c r="B7934" s="137" t="s">
        <v>4329</v>
      </c>
      <c r="C7934" s="43" t="s">
        <v>3512</v>
      </c>
      <c r="D7934" s="46">
        <v>170</v>
      </c>
      <c r="E7934" s="24">
        <v>9810.1117647058818</v>
      </c>
      <c r="F7934" s="19">
        <f t="shared" si="369"/>
        <v>1667719</v>
      </c>
      <c r="G7934" s="119">
        <v>6222</v>
      </c>
      <c r="H7934" s="26">
        <v>391.13693346190934</v>
      </c>
      <c r="I7934" s="115">
        <f t="shared" si="370"/>
        <v>2433654</v>
      </c>
      <c r="J7934" s="117">
        <v>2021</v>
      </c>
      <c r="K7934" s="139">
        <f t="shared" si="371"/>
        <v>4101373</v>
      </c>
    </row>
    <row r="7935" spans="2:11">
      <c r="B7935" s="137" t="s">
        <v>4330</v>
      </c>
      <c r="C7935" s="43" t="s">
        <v>3512</v>
      </c>
      <c r="D7935" s="46">
        <v>80</v>
      </c>
      <c r="E7935" s="24">
        <v>9810.1124999999993</v>
      </c>
      <c r="F7935" s="19">
        <f t="shared" si="369"/>
        <v>784809</v>
      </c>
      <c r="G7935" s="119">
        <v>2928</v>
      </c>
      <c r="H7935" s="26">
        <v>391.13695355191254</v>
      </c>
      <c r="I7935" s="115">
        <f t="shared" si="370"/>
        <v>1145249</v>
      </c>
      <c r="J7935" s="117">
        <v>2021</v>
      </c>
      <c r="K7935" s="139">
        <f t="shared" si="371"/>
        <v>1930058</v>
      </c>
    </row>
    <row r="7936" spans="2:11">
      <c r="B7936" s="137" t="s">
        <v>9756</v>
      </c>
      <c r="C7936" s="43" t="s">
        <v>1432</v>
      </c>
      <c r="D7936" s="46">
        <v>290</v>
      </c>
      <c r="E7936" s="24">
        <v>12669.772413793104</v>
      </c>
      <c r="F7936" s="19">
        <f t="shared" si="369"/>
        <v>3674234</v>
      </c>
      <c r="G7936" s="119">
        <v>10614</v>
      </c>
      <c r="H7936" s="26">
        <v>0</v>
      </c>
      <c r="I7936" s="115">
        <f t="shared" si="370"/>
        <v>0</v>
      </c>
      <c r="J7936" s="117">
        <v>2021</v>
      </c>
      <c r="K7936" s="139">
        <f t="shared" si="371"/>
        <v>3674234</v>
      </c>
    </row>
    <row r="7937" spans="2:11">
      <c r="B7937" s="137" t="s">
        <v>9757</v>
      </c>
      <c r="C7937" s="43" t="s">
        <v>479</v>
      </c>
      <c r="D7937" s="46">
        <v>250</v>
      </c>
      <c r="E7937" s="24">
        <v>7772.2759999999998</v>
      </c>
      <c r="F7937" s="19">
        <f t="shared" si="369"/>
        <v>1943069</v>
      </c>
      <c r="G7937" s="119">
        <v>6787.5</v>
      </c>
      <c r="H7937" s="26">
        <v>0</v>
      </c>
      <c r="I7937" s="115">
        <f t="shared" si="370"/>
        <v>0</v>
      </c>
      <c r="J7937" s="117">
        <v>2021</v>
      </c>
      <c r="K7937" s="139">
        <f t="shared" si="371"/>
        <v>1943069</v>
      </c>
    </row>
    <row r="7938" spans="2:11">
      <c r="B7938" s="137" t="s">
        <v>4331</v>
      </c>
      <c r="C7938" s="43" t="s">
        <v>3512</v>
      </c>
      <c r="D7938" s="46">
        <v>170</v>
      </c>
      <c r="E7938" s="24">
        <v>14715.164705882353</v>
      </c>
      <c r="F7938" s="19">
        <f t="shared" si="369"/>
        <v>2501578</v>
      </c>
      <c r="G7938" s="119">
        <v>9333</v>
      </c>
      <c r="H7938" s="26">
        <v>391.13704060859317</v>
      </c>
      <c r="I7938" s="115">
        <f t="shared" si="370"/>
        <v>3650482</v>
      </c>
      <c r="J7938" s="117">
        <v>2021</v>
      </c>
      <c r="K7938" s="139">
        <f t="shared" si="371"/>
        <v>6152060</v>
      </c>
    </row>
    <row r="7939" spans="2:11">
      <c r="B7939" s="137" t="s">
        <v>4332</v>
      </c>
      <c r="C7939" s="43" t="s">
        <v>3512</v>
      </c>
      <c r="D7939" s="46">
        <v>470</v>
      </c>
      <c r="E7939" s="24">
        <v>9810.1106382978724</v>
      </c>
      <c r="F7939" s="19">
        <f t="shared" si="369"/>
        <v>4610752</v>
      </c>
      <c r="G7939" s="119">
        <v>17202</v>
      </c>
      <c r="H7939" s="26">
        <v>391.13701895128474</v>
      </c>
      <c r="I7939" s="115">
        <f t="shared" si="370"/>
        <v>6728339</v>
      </c>
      <c r="J7939" s="117">
        <v>2021</v>
      </c>
      <c r="K7939" s="139">
        <f t="shared" si="371"/>
        <v>11339091</v>
      </c>
    </row>
    <row r="7940" spans="2:11">
      <c r="B7940" s="137" t="s">
        <v>9758</v>
      </c>
      <c r="C7940" s="43" t="s">
        <v>3512</v>
      </c>
      <c r="D7940" s="46">
        <v>150</v>
      </c>
      <c r="E7940" s="24">
        <v>9585.68</v>
      </c>
      <c r="F7940" s="19">
        <f t="shared" si="369"/>
        <v>1437852</v>
      </c>
      <c r="G7940" s="119">
        <v>2745</v>
      </c>
      <c r="H7940" s="26">
        <v>0</v>
      </c>
      <c r="I7940" s="115">
        <f t="shared" si="370"/>
        <v>0</v>
      </c>
      <c r="J7940" s="117">
        <v>2021</v>
      </c>
      <c r="K7940" s="139">
        <f t="shared" si="371"/>
        <v>1437852</v>
      </c>
    </row>
    <row r="7941" spans="2:11">
      <c r="B7941" s="137" t="s">
        <v>9759</v>
      </c>
      <c r="C7941" s="43" t="s">
        <v>479</v>
      </c>
      <c r="D7941" s="46">
        <v>50</v>
      </c>
      <c r="E7941" s="24">
        <v>39082.9</v>
      </c>
      <c r="F7941" s="19">
        <f t="shared" si="369"/>
        <v>1954145</v>
      </c>
      <c r="G7941" s="119">
        <v>2745</v>
      </c>
      <c r="H7941" s="26">
        <v>0</v>
      </c>
      <c r="I7941" s="115">
        <f t="shared" si="370"/>
        <v>0</v>
      </c>
      <c r="J7941" s="117">
        <v>2021</v>
      </c>
      <c r="K7941" s="139">
        <f t="shared" si="371"/>
        <v>1954145</v>
      </c>
    </row>
    <row r="7942" spans="2:11">
      <c r="B7942" s="137" t="s">
        <v>9760</v>
      </c>
      <c r="C7942" s="43" t="s">
        <v>479</v>
      </c>
      <c r="D7942" s="46">
        <v>150</v>
      </c>
      <c r="E7942" s="24">
        <v>4117</v>
      </c>
      <c r="F7942" s="19">
        <f t="shared" si="369"/>
        <v>617550</v>
      </c>
      <c r="G7942" s="119">
        <v>5490</v>
      </c>
      <c r="H7942" s="26">
        <v>0</v>
      </c>
      <c r="I7942" s="115">
        <f t="shared" si="370"/>
        <v>0</v>
      </c>
      <c r="J7942" s="117">
        <v>2021</v>
      </c>
      <c r="K7942" s="139">
        <f t="shared" si="371"/>
        <v>617550</v>
      </c>
    </row>
    <row r="7943" spans="2:11">
      <c r="B7943" s="137" t="s">
        <v>9761</v>
      </c>
      <c r="C7943" s="43" t="s">
        <v>479</v>
      </c>
      <c r="D7943" s="46">
        <v>120</v>
      </c>
      <c r="E7943" s="24">
        <v>12458.95</v>
      </c>
      <c r="F7943" s="19">
        <f t="shared" si="369"/>
        <v>1495074</v>
      </c>
      <c r="G7943" s="119">
        <v>3888</v>
      </c>
      <c r="H7943" s="26">
        <v>0</v>
      </c>
      <c r="I7943" s="115">
        <f t="shared" si="370"/>
        <v>0</v>
      </c>
      <c r="J7943" s="117">
        <v>2021</v>
      </c>
      <c r="K7943" s="139">
        <f t="shared" si="371"/>
        <v>1495074</v>
      </c>
    </row>
    <row r="7944" spans="2:11">
      <c r="B7944" s="137" t="s">
        <v>9762</v>
      </c>
      <c r="C7944" s="43" t="s">
        <v>479</v>
      </c>
      <c r="D7944" s="46">
        <v>170</v>
      </c>
      <c r="E7944" s="24">
        <v>1199.2764705882353</v>
      </c>
      <c r="F7944" s="19">
        <f t="shared" si="369"/>
        <v>203877</v>
      </c>
      <c r="G7944" s="119">
        <v>6222</v>
      </c>
      <c r="H7944" s="26">
        <v>0</v>
      </c>
      <c r="I7944" s="115">
        <f t="shared" si="370"/>
        <v>0</v>
      </c>
      <c r="J7944" s="117">
        <v>2021</v>
      </c>
      <c r="K7944" s="139">
        <f t="shared" si="371"/>
        <v>203877</v>
      </c>
    </row>
    <row r="7945" spans="2:11">
      <c r="B7945" s="137" t="s">
        <v>4333</v>
      </c>
      <c r="C7945" s="43" t="s">
        <v>3512</v>
      </c>
      <c r="D7945" s="46">
        <v>150</v>
      </c>
      <c r="E7945" s="24">
        <v>13044.353333333333</v>
      </c>
      <c r="F7945" s="19">
        <f t="shared" si="369"/>
        <v>1956653</v>
      </c>
      <c r="G7945" s="119">
        <v>2715</v>
      </c>
      <c r="H7945" s="26">
        <v>831.59226519337017</v>
      </c>
      <c r="I7945" s="115">
        <f t="shared" si="370"/>
        <v>2257773</v>
      </c>
      <c r="J7945" s="117">
        <v>2021</v>
      </c>
      <c r="K7945" s="139">
        <f t="shared" si="371"/>
        <v>4214426</v>
      </c>
    </row>
    <row r="7946" spans="2:11">
      <c r="B7946" s="137" t="s">
        <v>9763</v>
      </c>
      <c r="C7946" s="43" t="s">
        <v>3512</v>
      </c>
      <c r="D7946" s="46">
        <v>110</v>
      </c>
      <c r="E7946" s="24">
        <v>11883.072727272727</v>
      </c>
      <c r="F7946" s="19">
        <f t="shared" si="369"/>
        <v>1307138</v>
      </c>
      <c r="G7946" s="119">
        <v>2376</v>
      </c>
      <c r="H7946" s="26">
        <v>0</v>
      </c>
      <c r="I7946" s="115">
        <f t="shared" si="370"/>
        <v>0</v>
      </c>
      <c r="J7946" s="117">
        <v>2021</v>
      </c>
      <c r="K7946" s="139">
        <f t="shared" si="371"/>
        <v>1307138</v>
      </c>
    </row>
    <row r="7947" spans="2:11">
      <c r="B7947" s="137" t="s">
        <v>9764</v>
      </c>
      <c r="C7947" s="43" t="s">
        <v>2647</v>
      </c>
      <c r="D7947" s="46">
        <v>230</v>
      </c>
      <c r="E7947" s="24">
        <v>3395.9869565217391</v>
      </c>
      <c r="F7947" s="19">
        <f t="shared" si="369"/>
        <v>781077</v>
      </c>
      <c r="G7947" s="119">
        <v>7360</v>
      </c>
      <c r="H7947" s="26">
        <v>87.882744565217394</v>
      </c>
      <c r="I7947" s="115">
        <f t="shared" si="370"/>
        <v>646817</v>
      </c>
      <c r="J7947" s="117">
        <v>2021</v>
      </c>
      <c r="K7947" s="139">
        <f t="shared" si="371"/>
        <v>1427894</v>
      </c>
    </row>
    <row r="7948" spans="2:11">
      <c r="B7948" s="137" t="s">
        <v>9765</v>
      </c>
      <c r="C7948" s="43" t="s">
        <v>1200</v>
      </c>
      <c r="D7948" s="46">
        <v>1360</v>
      </c>
      <c r="E7948" s="24">
        <v>1564.3389705882353</v>
      </c>
      <c r="F7948" s="19">
        <f t="shared" ref="F7948:F8011" si="372">IFERROR(D7948*E7948,0)</f>
        <v>2127501</v>
      </c>
      <c r="G7948" s="119">
        <v>13260</v>
      </c>
      <c r="H7948" s="26">
        <v>116.36206636500754</v>
      </c>
      <c r="I7948" s="115">
        <f t="shared" ref="I7948:I8011" si="373">IFERROR(G7948*H7948,"")</f>
        <v>1542961</v>
      </c>
      <c r="J7948" s="117">
        <v>2021</v>
      </c>
      <c r="K7948" s="139">
        <f t="shared" ref="K7948:K8011" si="374">IFERROR(ROUND((F7948+I7948),0),0)</f>
        <v>3670462</v>
      </c>
    </row>
    <row r="7949" spans="2:11">
      <c r="B7949" s="137" t="s">
        <v>9766</v>
      </c>
      <c r="C7949" s="43" t="s">
        <v>1200</v>
      </c>
      <c r="D7949" s="46">
        <v>100</v>
      </c>
      <c r="E7949" s="24">
        <v>4911.58</v>
      </c>
      <c r="F7949" s="19">
        <f t="shared" si="372"/>
        <v>491158</v>
      </c>
      <c r="G7949" s="119">
        <v>1600</v>
      </c>
      <c r="H7949" s="26">
        <v>406.89812499999999</v>
      </c>
      <c r="I7949" s="115">
        <f t="shared" si="373"/>
        <v>651037</v>
      </c>
      <c r="J7949" s="117">
        <v>2021</v>
      </c>
      <c r="K7949" s="139">
        <f t="shared" si="374"/>
        <v>1142195</v>
      </c>
    </row>
    <row r="7950" spans="2:11">
      <c r="B7950" s="137" t="s">
        <v>9767</v>
      </c>
      <c r="C7950" s="43" t="s">
        <v>2782</v>
      </c>
      <c r="D7950" s="46">
        <v>60</v>
      </c>
      <c r="E7950" s="24">
        <v>575000</v>
      </c>
      <c r="F7950" s="19">
        <f t="shared" si="372"/>
        <v>34500000</v>
      </c>
      <c r="G7950" s="119">
        <v>717</v>
      </c>
      <c r="H7950" s="26">
        <v>0</v>
      </c>
      <c r="I7950" s="115">
        <f t="shared" si="373"/>
        <v>0</v>
      </c>
      <c r="J7950" s="117">
        <v>2021</v>
      </c>
      <c r="K7950" s="139">
        <f t="shared" si="374"/>
        <v>34500000</v>
      </c>
    </row>
    <row r="7951" spans="2:11">
      <c r="B7951" s="137" t="s">
        <v>9768</v>
      </c>
      <c r="C7951" s="43" t="s">
        <v>2782</v>
      </c>
      <c r="D7951" s="46">
        <v>80</v>
      </c>
      <c r="E7951" s="24">
        <v>8482.875</v>
      </c>
      <c r="F7951" s="19">
        <f t="shared" si="372"/>
        <v>678630</v>
      </c>
      <c r="G7951" s="119">
        <v>780</v>
      </c>
      <c r="H7951" s="26">
        <v>380.6102564102564</v>
      </c>
      <c r="I7951" s="115">
        <f t="shared" si="373"/>
        <v>296876</v>
      </c>
      <c r="J7951" s="117">
        <v>2021</v>
      </c>
      <c r="K7951" s="139">
        <f t="shared" si="374"/>
        <v>975506</v>
      </c>
    </row>
    <row r="7952" spans="2:11">
      <c r="B7952" s="137" t="s">
        <v>9769</v>
      </c>
      <c r="C7952" s="43" t="s">
        <v>2782</v>
      </c>
      <c r="D7952" s="46">
        <v>80</v>
      </c>
      <c r="E7952" s="24">
        <v>8482.875</v>
      </c>
      <c r="F7952" s="19">
        <f t="shared" si="372"/>
        <v>678630</v>
      </c>
      <c r="G7952" s="119">
        <v>780</v>
      </c>
      <c r="H7952" s="26">
        <v>380.6102564102564</v>
      </c>
      <c r="I7952" s="115">
        <f t="shared" si="373"/>
        <v>296876</v>
      </c>
      <c r="J7952" s="117">
        <v>2021</v>
      </c>
      <c r="K7952" s="139">
        <f t="shared" si="374"/>
        <v>975506</v>
      </c>
    </row>
    <row r="7953" spans="2:11">
      <c r="B7953" s="137" t="s">
        <v>9770</v>
      </c>
      <c r="C7953" s="43" t="s">
        <v>2166</v>
      </c>
      <c r="D7953" s="46">
        <v>320</v>
      </c>
      <c r="E7953" s="24">
        <v>7014.3687499999996</v>
      </c>
      <c r="F7953" s="19">
        <f t="shared" si="372"/>
        <v>2244598</v>
      </c>
      <c r="G7953" s="119">
        <v>6912</v>
      </c>
      <c r="H7953" s="26">
        <v>113.88773148148148</v>
      </c>
      <c r="I7953" s="115">
        <f t="shared" si="373"/>
        <v>787192</v>
      </c>
      <c r="J7953" s="117">
        <v>2021</v>
      </c>
      <c r="K7953" s="139">
        <f t="shared" si="374"/>
        <v>3031790</v>
      </c>
    </row>
    <row r="7954" spans="2:11">
      <c r="B7954" s="137" t="s">
        <v>9771</v>
      </c>
      <c r="C7954" s="43" t="s">
        <v>2166</v>
      </c>
      <c r="D7954" s="46">
        <v>350</v>
      </c>
      <c r="E7954" s="24">
        <v>8099.9685714285715</v>
      </c>
      <c r="F7954" s="19">
        <f t="shared" si="372"/>
        <v>2834989</v>
      </c>
      <c r="G7954" s="119">
        <v>12810</v>
      </c>
      <c r="H7954" s="26">
        <v>218.12115534738484</v>
      </c>
      <c r="I7954" s="115">
        <f t="shared" si="373"/>
        <v>2794132</v>
      </c>
      <c r="J7954" s="117">
        <v>2021</v>
      </c>
      <c r="K7954" s="139">
        <f t="shared" si="374"/>
        <v>5629121</v>
      </c>
    </row>
    <row r="7955" spans="2:11">
      <c r="B7955" s="137" t="s">
        <v>9772</v>
      </c>
      <c r="C7955" s="43" t="s">
        <v>3512</v>
      </c>
      <c r="D7955" s="46">
        <v>310</v>
      </c>
      <c r="E7955" s="24">
        <v>4638.2322580645159</v>
      </c>
      <c r="F7955" s="19">
        <f t="shared" si="372"/>
        <v>1437852</v>
      </c>
      <c r="G7955" s="119">
        <v>5673</v>
      </c>
      <c r="H7955" s="26">
        <v>0</v>
      </c>
      <c r="I7955" s="115">
        <f t="shared" si="373"/>
        <v>0</v>
      </c>
      <c r="J7955" s="117">
        <v>2021</v>
      </c>
      <c r="K7955" s="139">
        <f t="shared" si="374"/>
        <v>1437852</v>
      </c>
    </row>
    <row r="7956" spans="2:11">
      <c r="B7956" s="137" t="s">
        <v>4334</v>
      </c>
      <c r="C7956" s="43" t="s">
        <v>3512</v>
      </c>
      <c r="D7956" s="46">
        <v>160</v>
      </c>
      <c r="E7956" s="24">
        <v>9810.1124999999993</v>
      </c>
      <c r="F7956" s="19">
        <f t="shared" si="372"/>
        <v>1569618</v>
      </c>
      <c r="G7956" s="119">
        <v>5856</v>
      </c>
      <c r="H7956" s="26">
        <v>391.13695355191254</v>
      </c>
      <c r="I7956" s="115">
        <f t="shared" si="373"/>
        <v>2290498</v>
      </c>
      <c r="J7956" s="117">
        <v>2021</v>
      </c>
      <c r="K7956" s="139">
        <f t="shared" si="374"/>
        <v>3860116</v>
      </c>
    </row>
    <row r="7957" spans="2:11">
      <c r="B7957" s="137" t="s">
        <v>9773</v>
      </c>
      <c r="C7957" s="43" t="s">
        <v>3512</v>
      </c>
      <c r="D7957" s="46">
        <v>110</v>
      </c>
      <c r="E7957" s="24">
        <v>13467.454545454546</v>
      </c>
      <c r="F7957" s="19">
        <f t="shared" si="372"/>
        <v>1481420</v>
      </c>
      <c r="G7957" s="119">
        <v>6039</v>
      </c>
      <c r="H7957" s="26">
        <v>0</v>
      </c>
      <c r="I7957" s="115">
        <f t="shared" si="373"/>
        <v>0</v>
      </c>
      <c r="J7957" s="117">
        <v>2021</v>
      </c>
      <c r="K7957" s="139">
        <f t="shared" si="374"/>
        <v>1481420</v>
      </c>
    </row>
    <row r="7958" spans="2:11">
      <c r="B7958" s="137" t="s">
        <v>9774</v>
      </c>
      <c r="C7958" s="43" t="s">
        <v>1617</v>
      </c>
      <c r="D7958" s="46">
        <v>110</v>
      </c>
      <c r="E7958" s="24">
        <v>115474.9</v>
      </c>
      <c r="F7958" s="19">
        <f t="shared" si="372"/>
        <v>12702239</v>
      </c>
      <c r="G7958" s="119">
        <v>6039</v>
      </c>
      <c r="H7958" s="26">
        <v>0</v>
      </c>
      <c r="I7958" s="115">
        <f t="shared" si="373"/>
        <v>0</v>
      </c>
      <c r="J7958" s="117">
        <v>2021</v>
      </c>
      <c r="K7958" s="139">
        <f t="shared" si="374"/>
        <v>12702239</v>
      </c>
    </row>
    <row r="7959" spans="2:11">
      <c r="B7959" s="137" t="s">
        <v>9775</v>
      </c>
      <c r="C7959" s="43" t="s">
        <v>1617</v>
      </c>
      <c r="D7959" s="46">
        <v>30</v>
      </c>
      <c r="E7959" s="24">
        <v>93579.233333333337</v>
      </c>
      <c r="F7959" s="19">
        <f t="shared" si="372"/>
        <v>2807377</v>
      </c>
      <c r="G7959" s="119">
        <v>1086</v>
      </c>
      <c r="H7959" s="26">
        <v>0</v>
      </c>
      <c r="I7959" s="115">
        <f t="shared" si="373"/>
        <v>0</v>
      </c>
      <c r="J7959" s="117">
        <v>2021</v>
      </c>
      <c r="K7959" s="139">
        <f t="shared" si="374"/>
        <v>2807377</v>
      </c>
    </row>
    <row r="7960" spans="2:11">
      <c r="B7960" s="137" t="s">
        <v>4335</v>
      </c>
      <c r="C7960" s="43" t="s">
        <v>3512</v>
      </c>
      <c r="D7960" s="46">
        <v>320</v>
      </c>
      <c r="E7960" s="24">
        <v>1831.7</v>
      </c>
      <c r="F7960" s="19">
        <f t="shared" si="372"/>
        <v>586144</v>
      </c>
      <c r="G7960" s="119">
        <v>5856</v>
      </c>
      <c r="H7960" s="26">
        <v>211.18254781420765</v>
      </c>
      <c r="I7960" s="115">
        <f t="shared" si="373"/>
        <v>1236685</v>
      </c>
      <c r="J7960" s="117">
        <v>2021</v>
      </c>
      <c r="K7960" s="139">
        <f t="shared" si="374"/>
        <v>1822829</v>
      </c>
    </row>
    <row r="7961" spans="2:11">
      <c r="B7961" s="137" t="s">
        <v>9776</v>
      </c>
      <c r="C7961" s="43" t="s">
        <v>1136</v>
      </c>
      <c r="D7961" s="46">
        <v>210</v>
      </c>
      <c r="E7961" s="24">
        <v>10375.257142857143</v>
      </c>
      <c r="F7961" s="19">
        <f t="shared" si="372"/>
        <v>2178804</v>
      </c>
      <c r="G7961" s="119">
        <v>2047.5</v>
      </c>
      <c r="H7961" s="26">
        <v>2160.81221001221</v>
      </c>
      <c r="I7961" s="115">
        <f t="shared" si="373"/>
        <v>4424263</v>
      </c>
      <c r="J7961" s="117">
        <v>2021</v>
      </c>
      <c r="K7961" s="139">
        <f t="shared" si="374"/>
        <v>6603067</v>
      </c>
    </row>
    <row r="7962" spans="2:11">
      <c r="B7962" s="137" t="s">
        <v>9777</v>
      </c>
      <c r="C7962" s="43" t="s">
        <v>1693</v>
      </c>
      <c r="D7962" s="46">
        <v>100</v>
      </c>
      <c r="E7962" s="24">
        <v>3583.24</v>
      </c>
      <c r="F7962" s="19">
        <f t="shared" si="372"/>
        <v>358324</v>
      </c>
      <c r="G7962" s="119">
        <v>975</v>
      </c>
      <c r="H7962" s="26">
        <v>1904.3887179487178</v>
      </c>
      <c r="I7962" s="115">
        <f t="shared" si="373"/>
        <v>1856779</v>
      </c>
      <c r="J7962" s="117">
        <v>2021</v>
      </c>
      <c r="K7962" s="139">
        <f t="shared" si="374"/>
        <v>2215103</v>
      </c>
    </row>
    <row r="7963" spans="2:11">
      <c r="B7963" s="137" t="s">
        <v>9778</v>
      </c>
      <c r="C7963" s="43" t="s">
        <v>1216</v>
      </c>
      <c r="D7963" s="46">
        <v>300</v>
      </c>
      <c r="E7963" s="24">
        <v>12546.176666666666</v>
      </c>
      <c r="F7963" s="19">
        <f t="shared" si="372"/>
        <v>3763853</v>
      </c>
      <c r="G7963" s="119">
        <v>2925</v>
      </c>
      <c r="H7963" s="26">
        <v>1556.9189743589743</v>
      </c>
      <c r="I7963" s="115">
        <f t="shared" si="373"/>
        <v>4553988</v>
      </c>
      <c r="J7963" s="117">
        <v>2021</v>
      </c>
      <c r="K7963" s="139">
        <f t="shared" si="374"/>
        <v>8317841</v>
      </c>
    </row>
    <row r="7964" spans="2:11">
      <c r="B7964" s="137" t="s">
        <v>9779</v>
      </c>
      <c r="C7964" s="43" t="s">
        <v>1693</v>
      </c>
      <c r="D7964" s="46">
        <v>200</v>
      </c>
      <c r="E7964" s="24">
        <v>17307.264999999999</v>
      </c>
      <c r="F7964" s="19">
        <f t="shared" si="372"/>
        <v>3461453</v>
      </c>
      <c r="G7964" s="119">
        <v>1950</v>
      </c>
      <c r="H7964" s="26">
        <v>1787.043076923077</v>
      </c>
      <c r="I7964" s="115">
        <f t="shared" si="373"/>
        <v>3484734</v>
      </c>
      <c r="J7964" s="117">
        <v>2021</v>
      </c>
      <c r="K7964" s="139">
        <f t="shared" si="374"/>
        <v>6946187</v>
      </c>
    </row>
    <row r="7965" spans="2:11">
      <c r="B7965" s="137" t="s">
        <v>9780</v>
      </c>
      <c r="C7965" s="43" t="s">
        <v>1216</v>
      </c>
      <c r="D7965" s="46">
        <v>160</v>
      </c>
      <c r="E7965" s="24">
        <v>12731.85</v>
      </c>
      <c r="F7965" s="19">
        <f t="shared" si="372"/>
        <v>2037096</v>
      </c>
      <c r="G7965" s="119">
        <v>1560</v>
      </c>
      <c r="H7965" s="26">
        <v>2542.4621794871796</v>
      </c>
      <c r="I7965" s="115">
        <f t="shared" si="373"/>
        <v>3966241</v>
      </c>
      <c r="J7965" s="117">
        <v>2021</v>
      </c>
      <c r="K7965" s="139">
        <f t="shared" si="374"/>
        <v>6003337</v>
      </c>
    </row>
    <row r="7966" spans="2:11">
      <c r="B7966" s="137" t="s">
        <v>9781</v>
      </c>
      <c r="C7966" s="43" t="s">
        <v>2684</v>
      </c>
      <c r="D7966" s="46">
        <v>270</v>
      </c>
      <c r="E7966" s="24">
        <v>2108.3333333333335</v>
      </c>
      <c r="F7966" s="19">
        <f t="shared" si="372"/>
        <v>569250</v>
      </c>
      <c r="G7966" s="119">
        <v>17280</v>
      </c>
      <c r="H7966" s="26">
        <v>390.82575231481479</v>
      </c>
      <c r="I7966" s="115">
        <f t="shared" si="373"/>
        <v>6753469</v>
      </c>
      <c r="J7966" s="117">
        <v>2021</v>
      </c>
      <c r="K7966" s="139">
        <f t="shared" si="374"/>
        <v>7322719</v>
      </c>
    </row>
    <row r="7967" spans="2:11">
      <c r="B7967" s="137" t="s">
        <v>9782</v>
      </c>
      <c r="C7967" s="43" t="s">
        <v>2750</v>
      </c>
      <c r="D7967" s="46">
        <v>310</v>
      </c>
      <c r="E7967" s="24">
        <v>8829.76129032258</v>
      </c>
      <c r="F7967" s="19">
        <f t="shared" si="372"/>
        <v>2737226</v>
      </c>
      <c r="G7967" s="119">
        <v>19158</v>
      </c>
      <c r="H7967" s="26">
        <v>239.1354003549431</v>
      </c>
      <c r="I7967" s="115">
        <f t="shared" si="373"/>
        <v>4581356</v>
      </c>
      <c r="J7967" s="117">
        <v>2021</v>
      </c>
      <c r="K7967" s="139">
        <f t="shared" si="374"/>
        <v>7318582</v>
      </c>
    </row>
    <row r="7968" spans="2:11">
      <c r="B7968" s="137" t="s">
        <v>9783</v>
      </c>
      <c r="C7968" s="43" t="s">
        <v>779</v>
      </c>
      <c r="D7968" s="46">
        <v>100</v>
      </c>
      <c r="E7968" s="24">
        <v>20439.61</v>
      </c>
      <c r="F7968" s="19">
        <f t="shared" si="372"/>
        <v>2043961</v>
      </c>
      <c r="G7968" s="119">
        <v>8240</v>
      </c>
      <c r="H7968" s="26">
        <v>275.59866504854369</v>
      </c>
      <c r="I7968" s="115">
        <f t="shared" si="373"/>
        <v>2270933</v>
      </c>
      <c r="J7968" s="117">
        <v>2021</v>
      </c>
      <c r="K7968" s="139">
        <f t="shared" si="374"/>
        <v>4314894</v>
      </c>
    </row>
    <row r="7969" spans="2:11">
      <c r="B7969" s="137" t="s">
        <v>9784</v>
      </c>
      <c r="C7969" s="43" t="s">
        <v>490</v>
      </c>
      <c r="D7969" s="46">
        <v>110</v>
      </c>
      <c r="E7969" s="24">
        <v>11591.654545454545</v>
      </c>
      <c r="F7969" s="19">
        <f t="shared" si="372"/>
        <v>1275082</v>
      </c>
      <c r="G7969" s="119">
        <v>1072.5</v>
      </c>
      <c r="H7969" s="26">
        <v>0</v>
      </c>
      <c r="I7969" s="115">
        <f t="shared" si="373"/>
        <v>0</v>
      </c>
      <c r="J7969" s="117">
        <v>2021</v>
      </c>
      <c r="K7969" s="139">
        <f t="shared" si="374"/>
        <v>1275082</v>
      </c>
    </row>
    <row r="7970" spans="2:11">
      <c r="B7970" s="137" t="s">
        <v>9785</v>
      </c>
      <c r="C7970" s="43" t="s">
        <v>480</v>
      </c>
      <c r="D7970" s="46">
        <v>190</v>
      </c>
      <c r="E7970" s="24">
        <v>21174.084210526315</v>
      </c>
      <c r="F7970" s="19">
        <f t="shared" si="372"/>
        <v>4023076</v>
      </c>
      <c r="G7970" s="119">
        <v>6954</v>
      </c>
      <c r="H7970" s="26">
        <v>0</v>
      </c>
      <c r="I7970" s="115">
        <f t="shared" si="373"/>
        <v>0</v>
      </c>
      <c r="J7970" s="117">
        <v>2021</v>
      </c>
      <c r="K7970" s="139">
        <f t="shared" si="374"/>
        <v>4023076</v>
      </c>
    </row>
    <row r="7971" spans="2:11">
      <c r="B7971" s="137" t="s">
        <v>9786</v>
      </c>
      <c r="C7971" s="43" t="s">
        <v>2685</v>
      </c>
      <c r="D7971" s="46">
        <v>220</v>
      </c>
      <c r="E7971" s="24">
        <v>8479.4454545454537</v>
      </c>
      <c r="F7971" s="19">
        <f t="shared" si="372"/>
        <v>1865477.9999999998</v>
      </c>
      <c r="G7971" s="119">
        <v>9768</v>
      </c>
      <c r="H7971" s="26">
        <v>0</v>
      </c>
      <c r="I7971" s="115">
        <f t="shared" si="373"/>
        <v>0</v>
      </c>
      <c r="J7971" s="117">
        <v>2021</v>
      </c>
      <c r="K7971" s="139">
        <f t="shared" si="374"/>
        <v>1865478</v>
      </c>
    </row>
    <row r="7972" spans="2:11">
      <c r="B7972" s="137" t="s">
        <v>9787</v>
      </c>
      <c r="C7972" s="43" t="s">
        <v>229</v>
      </c>
      <c r="D7972" s="46">
        <v>610</v>
      </c>
      <c r="E7972" s="24">
        <v>11048.76393442623</v>
      </c>
      <c r="F7972" s="19">
        <f t="shared" si="372"/>
        <v>6739746</v>
      </c>
      <c r="G7972" s="119">
        <v>7289.5</v>
      </c>
      <c r="H7972" s="26">
        <v>403.0532958364771</v>
      </c>
      <c r="I7972" s="115">
        <f t="shared" si="373"/>
        <v>2938057</v>
      </c>
      <c r="J7972" s="117">
        <v>2021</v>
      </c>
      <c r="K7972" s="139">
        <f t="shared" si="374"/>
        <v>9677803</v>
      </c>
    </row>
    <row r="7973" spans="2:11">
      <c r="B7973" s="137" t="s">
        <v>9788</v>
      </c>
      <c r="C7973" s="43" t="s">
        <v>2749</v>
      </c>
      <c r="D7973" s="46">
        <v>1110</v>
      </c>
      <c r="E7973" s="24">
        <v>4169.9765765765769</v>
      </c>
      <c r="F7973" s="19">
        <f t="shared" si="372"/>
        <v>4628674</v>
      </c>
      <c r="G7973" s="119">
        <v>10822.5</v>
      </c>
      <c r="H7973" s="26">
        <v>194.33559713559714</v>
      </c>
      <c r="I7973" s="115">
        <f t="shared" si="373"/>
        <v>2103197</v>
      </c>
      <c r="J7973" s="117">
        <v>2021</v>
      </c>
      <c r="K7973" s="139">
        <f t="shared" si="374"/>
        <v>6731871</v>
      </c>
    </row>
    <row r="7974" spans="2:11">
      <c r="B7974" s="137" t="s">
        <v>9789</v>
      </c>
      <c r="C7974" s="43" t="s">
        <v>2804</v>
      </c>
      <c r="D7974" s="46">
        <v>420</v>
      </c>
      <c r="E7974" s="24">
        <v>4044.0761904761903</v>
      </c>
      <c r="F7974" s="19">
        <f t="shared" si="372"/>
        <v>1698512</v>
      </c>
      <c r="G7974" s="119">
        <v>5019</v>
      </c>
      <c r="H7974" s="26">
        <v>163.40705319784817</v>
      </c>
      <c r="I7974" s="115">
        <f t="shared" si="373"/>
        <v>820140</v>
      </c>
      <c r="J7974" s="117">
        <v>2021</v>
      </c>
      <c r="K7974" s="139">
        <f t="shared" si="374"/>
        <v>2518652</v>
      </c>
    </row>
    <row r="7975" spans="2:11">
      <c r="B7975" s="137" t="s">
        <v>9790</v>
      </c>
      <c r="C7975" s="43" t="s">
        <v>1544</v>
      </c>
      <c r="D7975" s="46">
        <v>70</v>
      </c>
      <c r="E7975" s="24">
        <v>13503.285714285714</v>
      </c>
      <c r="F7975" s="19">
        <f t="shared" si="372"/>
        <v>945230</v>
      </c>
      <c r="G7975" s="119">
        <v>682.5</v>
      </c>
      <c r="H7975" s="26">
        <v>5944.2300366300369</v>
      </c>
      <c r="I7975" s="115">
        <f t="shared" si="373"/>
        <v>4056937</v>
      </c>
      <c r="J7975" s="117">
        <v>2021</v>
      </c>
      <c r="K7975" s="139">
        <f t="shared" si="374"/>
        <v>5002167</v>
      </c>
    </row>
    <row r="7976" spans="2:11">
      <c r="B7976" s="137" t="s">
        <v>9791</v>
      </c>
      <c r="C7976" s="43" t="s">
        <v>3512</v>
      </c>
      <c r="D7976" s="46">
        <v>30</v>
      </c>
      <c r="E7976" s="24">
        <v>10092.299999999999</v>
      </c>
      <c r="F7976" s="19">
        <f t="shared" si="372"/>
        <v>302769</v>
      </c>
      <c r="G7976" s="119">
        <v>1236</v>
      </c>
      <c r="H7976" s="26">
        <v>0</v>
      </c>
      <c r="I7976" s="115">
        <f t="shared" si="373"/>
        <v>0</v>
      </c>
      <c r="J7976" s="117">
        <v>2021</v>
      </c>
      <c r="K7976" s="139">
        <f t="shared" si="374"/>
        <v>302769</v>
      </c>
    </row>
    <row r="7977" spans="2:11">
      <c r="B7977" s="137" t="s">
        <v>9792</v>
      </c>
      <c r="C7977" s="43" t="s">
        <v>1203</v>
      </c>
      <c r="D7977" s="46">
        <v>500</v>
      </c>
      <c r="E7977" s="24">
        <v>5711.01</v>
      </c>
      <c r="F7977" s="19">
        <f t="shared" si="372"/>
        <v>2855505</v>
      </c>
      <c r="G7977" s="119">
        <v>4875</v>
      </c>
      <c r="H7977" s="26">
        <v>242.2094358974359</v>
      </c>
      <c r="I7977" s="115">
        <f t="shared" si="373"/>
        <v>1180771</v>
      </c>
      <c r="J7977" s="117">
        <v>2021</v>
      </c>
      <c r="K7977" s="139">
        <f t="shared" si="374"/>
        <v>4036276</v>
      </c>
    </row>
    <row r="7978" spans="2:11">
      <c r="B7978" s="137" t="s">
        <v>9793</v>
      </c>
      <c r="C7978" s="43" t="s">
        <v>2647</v>
      </c>
      <c r="D7978" s="46">
        <v>180</v>
      </c>
      <c r="E7978" s="24">
        <v>2052.7833333333333</v>
      </c>
      <c r="F7978" s="19">
        <f t="shared" si="372"/>
        <v>369501</v>
      </c>
      <c r="G7978" s="119">
        <v>2880</v>
      </c>
      <c r="H7978" s="26">
        <v>147.63541666666666</v>
      </c>
      <c r="I7978" s="115">
        <f t="shared" si="373"/>
        <v>425190</v>
      </c>
      <c r="J7978" s="117">
        <v>2021</v>
      </c>
      <c r="K7978" s="139">
        <f t="shared" si="374"/>
        <v>794691</v>
      </c>
    </row>
    <row r="7979" spans="2:11">
      <c r="B7979" s="137" t="s">
        <v>4423</v>
      </c>
      <c r="C7979" s="43" t="s">
        <v>3512</v>
      </c>
      <c r="D7979" s="46">
        <v>80</v>
      </c>
      <c r="E7979" s="24">
        <v>8068.2624999999998</v>
      </c>
      <c r="F7979" s="19">
        <f t="shared" si="372"/>
        <v>645461</v>
      </c>
      <c r="G7979" s="119">
        <v>1280</v>
      </c>
      <c r="H7979" s="26">
        <v>469.55</v>
      </c>
      <c r="I7979" s="115">
        <f t="shared" si="373"/>
        <v>601024</v>
      </c>
      <c r="J7979" s="117">
        <v>2021</v>
      </c>
      <c r="K7979" s="139">
        <f t="shared" si="374"/>
        <v>1246485</v>
      </c>
    </row>
    <row r="7980" spans="2:11">
      <c r="B7980" s="137" t="s">
        <v>9794</v>
      </c>
      <c r="C7980" s="43" t="s">
        <v>1426</v>
      </c>
      <c r="D7980" s="46">
        <v>430</v>
      </c>
      <c r="E7980" s="24">
        <v>32286.995348837208</v>
      </c>
      <c r="F7980" s="19">
        <f t="shared" si="372"/>
        <v>13883408</v>
      </c>
      <c r="G7980" s="119">
        <v>7783</v>
      </c>
      <c r="H7980" s="26">
        <v>624.75716304766797</v>
      </c>
      <c r="I7980" s="115">
        <f t="shared" si="373"/>
        <v>4862485</v>
      </c>
      <c r="J7980" s="117">
        <v>2021</v>
      </c>
      <c r="K7980" s="139">
        <f t="shared" si="374"/>
        <v>18745893</v>
      </c>
    </row>
    <row r="7981" spans="2:11">
      <c r="B7981" s="137" t="s">
        <v>4336</v>
      </c>
      <c r="C7981" s="43" t="s">
        <v>3512</v>
      </c>
      <c r="D7981" s="46">
        <v>90</v>
      </c>
      <c r="E7981" s="24">
        <v>4905.0555555555557</v>
      </c>
      <c r="F7981" s="19">
        <f t="shared" si="372"/>
        <v>441455</v>
      </c>
      <c r="G7981" s="119">
        <v>1647</v>
      </c>
      <c r="H7981" s="26">
        <v>391.13721918639953</v>
      </c>
      <c r="I7981" s="115">
        <f t="shared" si="373"/>
        <v>644203</v>
      </c>
      <c r="J7981" s="117">
        <v>2021</v>
      </c>
      <c r="K7981" s="139">
        <f t="shared" si="374"/>
        <v>1085658</v>
      </c>
    </row>
    <row r="7982" spans="2:11">
      <c r="B7982" s="137" t="s">
        <v>9795</v>
      </c>
      <c r="C7982" s="43" t="s">
        <v>1682</v>
      </c>
      <c r="D7982" s="46">
        <v>60</v>
      </c>
      <c r="E7982" s="24">
        <v>71618.883333333331</v>
      </c>
      <c r="F7982" s="19">
        <f t="shared" si="372"/>
        <v>4297133</v>
      </c>
      <c r="G7982" s="119">
        <v>585</v>
      </c>
      <c r="H7982" s="26">
        <v>0</v>
      </c>
      <c r="I7982" s="115">
        <f t="shared" si="373"/>
        <v>0</v>
      </c>
      <c r="J7982" s="117">
        <v>2021</v>
      </c>
      <c r="K7982" s="139">
        <f t="shared" si="374"/>
        <v>4297133</v>
      </c>
    </row>
    <row r="7983" spans="2:11">
      <c r="B7983" s="137" t="s">
        <v>9796</v>
      </c>
      <c r="C7983" s="43" t="s">
        <v>1682</v>
      </c>
      <c r="D7983" s="46">
        <v>110</v>
      </c>
      <c r="E7983" s="24">
        <v>41222.254545454547</v>
      </c>
      <c r="F7983" s="19">
        <f t="shared" si="372"/>
        <v>4534448</v>
      </c>
      <c r="G7983" s="119">
        <v>6798</v>
      </c>
      <c r="H7983" s="26">
        <v>0</v>
      </c>
      <c r="I7983" s="115">
        <f t="shared" si="373"/>
        <v>0</v>
      </c>
      <c r="J7983" s="117">
        <v>2021</v>
      </c>
      <c r="K7983" s="139">
        <f t="shared" si="374"/>
        <v>4534448</v>
      </c>
    </row>
    <row r="7984" spans="2:11">
      <c r="B7984" s="137" t="s">
        <v>9797</v>
      </c>
      <c r="C7984" s="43" t="s">
        <v>1655</v>
      </c>
      <c r="D7984" s="46">
        <v>70</v>
      </c>
      <c r="E7984" s="24">
        <v>13130.528571428571</v>
      </c>
      <c r="F7984" s="19">
        <f t="shared" si="372"/>
        <v>919137</v>
      </c>
      <c r="G7984" s="119">
        <v>1365</v>
      </c>
      <c r="H7984" s="26">
        <v>0</v>
      </c>
      <c r="I7984" s="115">
        <f t="shared" si="373"/>
        <v>0</v>
      </c>
      <c r="J7984" s="117">
        <v>2021</v>
      </c>
      <c r="K7984" s="139">
        <f t="shared" si="374"/>
        <v>919137</v>
      </c>
    </row>
    <row r="7985" spans="2:11">
      <c r="B7985" s="137" t="s">
        <v>9798</v>
      </c>
      <c r="C7985" s="43" t="s">
        <v>1938</v>
      </c>
      <c r="D7985" s="46">
        <v>70</v>
      </c>
      <c r="E7985" s="24">
        <v>5676.2285714285717</v>
      </c>
      <c r="F7985" s="19">
        <f t="shared" si="372"/>
        <v>397336</v>
      </c>
      <c r="G7985" s="119">
        <v>5124</v>
      </c>
      <c r="H7985" s="26">
        <v>0</v>
      </c>
      <c r="I7985" s="115">
        <f t="shared" si="373"/>
        <v>0</v>
      </c>
      <c r="J7985" s="117">
        <v>2021</v>
      </c>
      <c r="K7985" s="139">
        <f t="shared" si="374"/>
        <v>397336</v>
      </c>
    </row>
    <row r="7986" spans="2:11">
      <c r="B7986" s="137" t="s">
        <v>9799</v>
      </c>
      <c r="C7986" s="43" t="s">
        <v>475</v>
      </c>
      <c r="D7986" s="46">
        <v>90</v>
      </c>
      <c r="E7986" s="24">
        <v>48554.444444444445</v>
      </c>
      <c r="F7986" s="19">
        <f t="shared" si="372"/>
        <v>4369900</v>
      </c>
      <c r="G7986" s="119">
        <v>3294</v>
      </c>
      <c r="H7986" s="26">
        <v>901.90619307832424</v>
      </c>
      <c r="I7986" s="115">
        <f t="shared" si="373"/>
        <v>2970879</v>
      </c>
      <c r="J7986" s="117">
        <v>2021</v>
      </c>
      <c r="K7986" s="139">
        <f t="shared" si="374"/>
        <v>7340779</v>
      </c>
    </row>
    <row r="7987" spans="2:11">
      <c r="B7987" s="137" t="s">
        <v>9800</v>
      </c>
      <c r="C7987" s="43" t="s">
        <v>1699</v>
      </c>
      <c r="D7987" s="46">
        <v>370</v>
      </c>
      <c r="E7987" s="24">
        <v>8884.2810810810806</v>
      </c>
      <c r="F7987" s="19">
        <f t="shared" si="372"/>
        <v>3287184</v>
      </c>
      <c r="G7987" s="119">
        <v>6697</v>
      </c>
      <c r="H7987" s="26">
        <v>816.42481708227569</v>
      </c>
      <c r="I7987" s="115">
        <f t="shared" si="373"/>
        <v>5467597</v>
      </c>
      <c r="J7987" s="117">
        <v>2021</v>
      </c>
      <c r="K7987" s="139">
        <f t="shared" si="374"/>
        <v>8754781</v>
      </c>
    </row>
    <row r="7988" spans="2:11">
      <c r="B7988" s="137" t="s">
        <v>9801</v>
      </c>
      <c r="C7988" s="43" t="s">
        <v>1679</v>
      </c>
      <c r="D7988" s="46">
        <v>190</v>
      </c>
      <c r="E7988" s="24">
        <v>38400.531578947368</v>
      </c>
      <c r="F7988" s="19">
        <f t="shared" si="372"/>
        <v>7296101</v>
      </c>
      <c r="G7988" s="119">
        <v>13908</v>
      </c>
      <c r="H7988" s="26">
        <v>0</v>
      </c>
      <c r="I7988" s="115">
        <f t="shared" si="373"/>
        <v>0</v>
      </c>
      <c r="J7988" s="117">
        <v>2021</v>
      </c>
      <c r="K7988" s="139">
        <f t="shared" si="374"/>
        <v>7296101</v>
      </c>
    </row>
    <row r="7989" spans="2:11">
      <c r="B7989" s="137" t="s">
        <v>9802</v>
      </c>
      <c r="C7989" s="43" t="s">
        <v>2465</v>
      </c>
      <c r="D7989" s="46">
        <v>140</v>
      </c>
      <c r="E7989" s="24">
        <v>20758.8</v>
      </c>
      <c r="F7989" s="19">
        <f t="shared" si="372"/>
        <v>2906232</v>
      </c>
      <c r="G7989" s="119">
        <v>3346</v>
      </c>
      <c r="H7989" s="26">
        <v>0</v>
      </c>
      <c r="I7989" s="115">
        <f t="shared" si="373"/>
        <v>0</v>
      </c>
      <c r="J7989" s="117">
        <v>2021</v>
      </c>
      <c r="K7989" s="139">
        <f t="shared" si="374"/>
        <v>2906232</v>
      </c>
    </row>
    <row r="7990" spans="2:11">
      <c r="B7990" s="137" t="s">
        <v>9803</v>
      </c>
      <c r="C7990" s="43" t="s">
        <v>2465</v>
      </c>
      <c r="D7990" s="46">
        <v>50</v>
      </c>
      <c r="E7990" s="24">
        <v>17398.16</v>
      </c>
      <c r="F7990" s="19">
        <f t="shared" si="372"/>
        <v>869908</v>
      </c>
      <c r="G7990" s="119">
        <v>3090</v>
      </c>
      <c r="H7990" s="26">
        <v>0</v>
      </c>
      <c r="I7990" s="115">
        <f t="shared" si="373"/>
        <v>0</v>
      </c>
      <c r="J7990" s="117">
        <v>2021</v>
      </c>
      <c r="K7990" s="139">
        <f t="shared" si="374"/>
        <v>869908</v>
      </c>
    </row>
    <row r="7991" spans="2:11">
      <c r="B7991" s="137" t="s">
        <v>9804</v>
      </c>
      <c r="C7991" s="43" t="s">
        <v>1129</v>
      </c>
      <c r="D7991" s="46">
        <v>270</v>
      </c>
      <c r="E7991" s="24">
        <v>18452.562962962962</v>
      </c>
      <c r="F7991" s="19">
        <f t="shared" si="372"/>
        <v>4982192</v>
      </c>
      <c r="G7991" s="119">
        <v>2632.5</v>
      </c>
      <c r="H7991" s="26">
        <v>899.17568850902182</v>
      </c>
      <c r="I7991" s="115">
        <f t="shared" si="373"/>
        <v>2367080</v>
      </c>
      <c r="J7991" s="117">
        <v>2021</v>
      </c>
      <c r="K7991" s="139">
        <f t="shared" si="374"/>
        <v>7349272</v>
      </c>
    </row>
    <row r="7992" spans="2:11">
      <c r="B7992" s="137" t="s">
        <v>9805</v>
      </c>
      <c r="C7992" s="43" t="s">
        <v>2692</v>
      </c>
      <c r="D7992" s="46">
        <v>460</v>
      </c>
      <c r="E7992" s="24">
        <v>21525.330434782609</v>
      </c>
      <c r="F7992" s="19">
        <f t="shared" si="372"/>
        <v>9901652</v>
      </c>
      <c r="G7992" s="119">
        <v>4485</v>
      </c>
      <c r="H7992" s="26">
        <v>721.73890746934228</v>
      </c>
      <c r="I7992" s="115">
        <f t="shared" si="373"/>
        <v>3236999</v>
      </c>
      <c r="J7992" s="117">
        <v>2021</v>
      </c>
      <c r="K7992" s="139">
        <f t="shared" si="374"/>
        <v>13138651</v>
      </c>
    </row>
    <row r="7993" spans="2:11">
      <c r="B7993" s="137" t="s">
        <v>9806</v>
      </c>
      <c r="C7993" s="43" t="s">
        <v>1115</v>
      </c>
      <c r="D7993" s="46">
        <v>120</v>
      </c>
      <c r="E7993" s="24">
        <v>7886.6583333333338</v>
      </c>
      <c r="F7993" s="19">
        <f t="shared" si="372"/>
        <v>946399</v>
      </c>
      <c r="G7993" s="119">
        <v>1170</v>
      </c>
      <c r="H7993" s="26">
        <v>653.18547008547012</v>
      </c>
      <c r="I7993" s="115">
        <f t="shared" si="373"/>
        <v>764227</v>
      </c>
      <c r="J7993" s="117">
        <v>2021</v>
      </c>
      <c r="K7993" s="139">
        <f t="shared" si="374"/>
        <v>1710626</v>
      </c>
    </row>
    <row r="7994" spans="2:11">
      <c r="B7994" s="137" t="s">
        <v>9807</v>
      </c>
      <c r="C7994" s="43" t="s">
        <v>1115</v>
      </c>
      <c r="D7994" s="46">
        <v>380</v>
      </c>
      <c r="E7994" s="24">
        <v>36843.873684210528</v>
      </c>
      <c r="F7994" s="19">
        <f t="shared" si="372"/>
        <v>14000672</v>
      </c>
      <c r="G7994" s="119">
        <v>3705</v>
      </c>
      <c r="H7994" s="26">
        <v>2157.8890688259107</v>
      </c>
      <c r="I7994" s="115">
        <f t="shared" si="373"/>
        <v>7994978.9999999991</v>
      </c>
      <c r="J7994" s="117">
        <v>2021</v>
      </c>
      <c r="K7994" s="139">
        <f t="shared" si="374"/>
        <v>21995651</v>
      </c>
    </row>
    <row r="7995" spans="2:11">
      <c r="B7995" s="137" t="s">
        <v>9808</v>
      </c>
      <c r="C7995" s="43" t="s">
        <v>1402</v>
      </c>
      <c r="D7995" s="46">
        <v>240</v>
      </c>
      <c r="E7995" s="24">
        <v>4175.5083333333332</v>
      </c>
      <c r="F7995" s="19">
        <f t="shared" si="372"/>
        <v>1002122</v>
      </c>
      <c r="G7995" s="119">
        <v>2340</v>
      </c>
      <c r="H7995" s="26">
        <v>1476.6713675213675</v>
      </c>
      <c r="I7995" s="115">
        <f t="shared" si="373"/>
        <v>3455411</v>
      </c>
      <c r="J7995" s="117">
        <v>2021</v>
      </c>
      <c r="K7995" s="139">
        <f t="shared" si="374"/>
        <v>4457533</v>
      </c>
    </row>
    <row r="7996" spans="2:11">
      <c r="B7996" s="137" t="s">
        <v>9809</v>
      </c>
      <c r="C7996" s="43" t="s">
        <v>1402</v>
      </c>
      <c r="D7996" s="46">
        <v>160</v>
      </c>
      <c r="E7996" s="24">
        <v>4722.84375</v>
      </c>
      <c r="F7996" s="19">
        <f t="shared" si="372"/>
        <v>755655</v>
      </c>
      <c r="G7996" s="119">
        <v>1560</v>
      </c>
      <c r="H7996" s="26">
        <v>1368.2743589743591</v>
      </c>
      <c r="I7996" s="115">
        <f t="shared" si="373"/>
        <v>2134508</v>
      </c>
      <c r="J7996" s="117">
        <v>2021</v>
      </c>
      <c r="K7996" s="139">
        <f t="shared" si="374"/>
        <v>2890163</v>
      </c>
    </row>
    <row r="7997" spans="2:11">
      <c r="B7997" s="137" t="s">
        <v>9810</v>
      </c>
      <c r="C7997" s="43" t="s">
        <v>1477</v>
      </c>
      <c r="D7997" s="46">
        <v>550</v>
      </c>
      <c r="E7997" s="24">
        <v>2212.8854545454546</v>
      </c>
      <c r="F7997" s="19">
        <f t="shared" si="372"/>
        <v>1217087</v>
      </c>
      <c r="G7997" s="119">
        <v>5362.5</v>
      </c>
      <c r="H7997" s="26">
        <v>794.71254079254084</v>
      </c>
      <c r="I7997" s="115">
        <f t="shared" si="373"/>
        <v>4261646</v>
      </c>
      <c r="J7997" s="117">
        <v>2021</v>
      </c>
      <c r="K7997" s="139">
        <f t="shared" si="374"/>
        <v>5478733</v>
      </c>
    </row>
    <row r="7998" spans="2:11">
      <c r="B7998" s="137" t="s">
        <v>9811</v>
      </c>
      <c r="C7998" s="43" t="s">
        <v>1402</v>
      </c>
      <c r="D7998" s="46">
        <v>240</v>
      </c>
      <c r="E7998" s="24">
        <v>4175.5083333333332</v>
      </c>
      <c r="F7998" s="19">
        <f t="shared" si="372"/>
        <v>1002122</v>
      </c>
      <c r="G7998" s="119">
        <v>2340</v>
      </c>
      <c r="H7998" s="26">
        <v>1476.6713675213675</v>
      </c>
      <c r="I7998" s="115">
        <f t="shared" si="373"/>
        <v>3455411</v>
      </c>
      <c r="J7998" s="117">
        <v>2021</v>
      </c>
      <c r="K7998" s="139">
        <f t="shared" si="374"/>
        <v>4457533</v>
      </c>
    </row>
    <row r="7999" spans="2:11">
      <c r="B7999" s="137" t="s">
        <v>9812</v>
      </c>
      <c r="C7999" s="43" t="s">
        <v>1458</v>
      </c>
      <c r="D7999" s="46">
        <v>190</v>
      </c>
      <c r="E7999" s="24">
        <v>8689.484210526316</v>
      </c>
      <c r="F7999" s="19">
        <f t="shared" si="372"/>
        <v>1651002</v>
      </c>
      <c r="G7999" s="119">
        <v>1852.5</v>
      </c>
      <c r="H7999" s="26">
        <v>1105.574089068826</v>
      </c>
      <c r="I7999" s="115">
        <f t="shared" si="373"/>
        <v>2048076</v>
      </c>
      <c r="J7999" s="117">
        <v>2021</v>
      </c>
      <c r="K7999" s="139">
        <f t="shared" si="374"/>
        <v>3699078</v>
      </c>
    </row>
    <row r="8000" spans="2:11">
      <c r="B8000" s="137" t="s">
        <v>9813</v>
      </c>
      <c r="C8000" s="43" t="s">
        <v>1458</v>
      </c>
      <c r="D8000" s="46">
        <v>250</v>
      </c>
      <c r="E8000" s="24">
        <v>13740.588</v>
      </c>
      <c r="F8000" s="19">
        <f t="shared" si="372"/>
        <v>3435147</v>
      </c>
      <c r="G8000" s="119">
        <v>2437.5</v>
      </c>
      <c r="H8000" s="26">
        <v>791.76410256410259</v>
      </c>
      <c r="I8000" s="115">
        <f t="shared" si="373"/>
        <v>1929925</v>
      </c>
      <c r="J8000" s="117">
        <v>2021</v>
      </c>
      <c r="K8000" s="139">
        <f t="shared" si="374"/>
        <v>5365072</v>
      </c>
    </row>
    <row r="8001" spans="2:11">
      <c r="B8001" s="137" t="s">
        <v>9814</v>
      </c>
      <c r="C8001" s="43" t="s">
        <v>1458</v>
      </c>
      <c r="D8001" s="46">
        <v>40</v>
      </c>
      <c r="E8001" s="24">
        <v>40896.199999999997</v>
      </c>
      <c r="F8001" s="19">
        <f t="shared" si="372"/>
        <v>1635848</v>
      </c>
      <c r="G8001" s="119">
        <v>390</v>
      </c>
      <c r="H8001" s="26">
        <v>2828.9641025641026</v>
      </c>
      <c r="I8001" s="115">
        <f t="shared" si="373"/>
        <v>1103296</v>
      </c>
      <c r="J8001" s="117">
        <v>2021</v>
      </c>
      <c r="K8001" s="139">
        <f t="shared" si="374"/>
        <v>2739144</v>
      </c>
    </row>
    <row r="8002" spans="2:11">
      <c r="B8002" s="137" t="s">
        <v>4337</v>
      </c>
      <c r="C8002" s="43" t="s">
        <v>3512</v>
      </c>
      <c r="D8002" s="46">
        <v>330</v>
      </c>
      <c r="E8002" s="24">
        <v>8068.2636363636366</v>
      </c>
      <c r="F8002" s="19">
        <f t="shared" si="372"/>
        <v>2662527</v>
      </c>
      <c r="G8002" s="119">
        <v>3218</v>
      </c>
      <c r="H8002" s="26">
        <v>770.42324425108768</v>
      </c>
      <c r="I8002" s="115">
        <f t="shared" si="373"/>
        <v>2479222</v>
      </c>
      <c r="J8002" s="117">
        <v>2021</v>
      </c>
      <c r="K8002" s="139">
        <f t="shared" si="374"/>
        <v>5141749</v>
      </c>
    </row>
    <row r="8003" spans="2:11">
      <c r="B8003" s="137" t="s">
        <v>9815</v>
      </c>
      <c r="C8003" s="43" t="s">
        <v>1468</v>
      </c>
      <c r="D8003" s="46">
        <v>260</v>
      </c>
      <c r="E8003" s="24">
        <v>12749.98076923077</v>
      </c>
      <c r="F8003" s="19">
        <f t="shared" si="372"/>
        <v>3314995</v>
      </c>
      <c r="G8003" s="119">
        <v>2535</v>
      </c>
      <c r="H8003" s="26">
        <v>1429.3700197238659</v>
      </c>
      <c r="I8003" s="115">
        <f t="shared" si="373"/>
        <v>3623453</v>
      </c>
      <c r="J8003" s="117">
        <v>2021</v>
      </c>
      <c r="K8003" s="139">
        <f t="shared" si="374"/>
        <v>6938448</v>
      </c>
    </row>
    <row r="8004" spans="2:11">
      <c r="B8004" s="137" t="s">
        <v>9816</v>
      </c>
      <c r="C8004" s="43" t="s">
        <v>1461</v>
      </c>
      <c r="D8004" s="46">
        <v>120</v>
      </c>
      <c r="E8004" s="24">
        <v>11736.558333333332</v>
      </c>
      <c r="F8004" s="19">
        <f t="shared" si="372"/>
        <v>1408387</v>
      </c>
      <c r="G8004" s="119">
        <v>5184</v>
      </c>
      <c r="H8004" s="26">
        <v>1033.6520061728395</v>
      </c>
      <c r="I8004" s="115">
        <f t="shared" si="373"/>
        <v>5358452</v>
      </c>
      <c r="J8004" s="117">
        <v>2021</v>
      </c>
      <c r="K8004" s="139">
        <f t="shared" si="374"/>
        <v>6766839</v>
      </c>
    </row>
    <row r="8005" spans="2:11">
      <c r="B8005" s="137" t="s">
        <v>9817</v>
      </c>
      <c r="C8005" s="43" t="s">
        <v>1461</v>
      </c>
      <c r="D8005" s="46">
        <v>370</v>
      </c>
      <c r="E8005" s="24">
        <v>7934.8405405405401</v>
      </c>
      <c r="F8005" s="19">
        <f t="shared" si="372"/>
        <v>2935891</v>
      </c>
      <c r="G8005" s="119">
        <v>6697</v>
      </c>
      <c r="H8005" s="26">
        <v>949.68045393459761</v>
      </c>
      <c r="I8005" s="115">
        <f t="shared" si="373"/>
        <v>6360010</v>
      </c>
      <c r="J8005" s="117">
        <v>2021</v>
      </c>
      <c r="K8005" s="139">
        <f t="shared" si="374"/>
        <v>9295901</v>
      </c>
    </row>
    <row r="8006" spans="2:11">
      <c r="B8006" s="137" t="s">
        <v>9818</v>
      </c>
      <c r="C8006" s="43" t="s">
        <v>910</v>
      </c>
      <c r="D8006" s="46">
        <v>120</v>
      </c>
      <c r="E8006" s="24">
        <v>22165.558333333334</v>
      </c>
      <c r="F8006" s="19">
        <f t="shared" si="372"/>
        <v>2659867</v>
      </c>
      <c r="G8006" s="119">
        <v>3888</v>
      </c>
      <c r="H8006" s="26">
        <v>463.99665637860085</v>
      </c>
      <c r="I8006" s="115">
        <f t="shared" si="373"/>
        <v>1804019</v>
      </c>
      <c r="J8006" s="117">
        <v>2021</v>
      </c>
      <c r="K8006" s="139">
        <f t="shared" si="374"/>
        <v>4463886</v>
      </c>
    </row>
    <row r="8007" spans="2:11">
      <c r="B8007" s="137" t="s">
        <v>9819</v>
      </c>
      <c r="C8007" s="43" t="s">
        <v>910</v>
      </c>
      <c r="D8007" s="46">
        <v>80</v>
      </c>
      <c r="E8007" s="24">
        <v>20368.362499999999</v>
      </c>
      <c r="F8007" s="19">
        <f t="shared" si="372"/>
        <v>1629469</v>
      </c>
      <c r="G8007" s="119">
        <v>2592</v>
      </c>
      <c r="H8007" s="26">
        <v>565.19753086419757</v>
      </c>
      <c r="I8007" s="115">
        <f t="shared" si="373"/>
        <v>1464992</v>
      </c>
      <c r="J8007" s="117">
        <v>2021</v>
      </c>
      <c r="K8007" s="139">
        <f t="shared" si="374"/>
        <v>3094461</v>
      </c>
    </row>
    <row r="8008" spans="2:11">
      <c r="B8008" s="137" t="s">
        <v>9820</v>
      </c>
      <c r="C8008" s="43" t="s">
        <v>2772</v>
      </c>
      <c r="D8008" s="46">
        <v>160</v>
      </c>
      <c r="E8008" s="24">
        <v>4303.6687499999998</v>
      </c>
      <c r="F8008" s="19">
        <f t="shared" si="372"/>
        <v>688587</v>
      </c>
      <c r="G8008" s="119">
        <v>1560</v>
      </c>
      <c r="H8008" s="26">
        <v>221.1948717948718</v>
      </c>
      <c r="I8008" s="115">
        <f t="shared" si="373"/>
        <v>345064</v>
      </c>
      <c r="J8008" s="117">
        <v>2021</v>
      </c>
      <c r="K8008" s="139">
        <f t="shared" si="374"/>
        <v>1033651</v>
      </c>
    </row>
    <row r="8009" spans="2:11">
      <c r="B8009" s="137" t="s">
        <v>9821</v>
      </c>
      <c r="C8009" s="43" t="s">
        <v>2772</v>
      </c>
      <c r="D8009" s="46">
        <v>150</v>
      </c>
      <c r="E8009" s="24">
        <v>7212.2333333333336</v>
      </c>
      <c r="F8009" s="19">
        <f t="shared" si="372"/>
        <v>1081835</v>
      </c>
      <c r="G8009" s="119">
        <v>1462.5</v>
      </c>
      <c r="H8009" s="26">
        <v>255.80307692307693</v>
      </c>
      <c r="I8009" s="115">
        <f t="shared" si="373"/>
        <v>374112</v>
      </c>
      <c r="J8009" s="117">
        <v>2021</v>
      </c>
      <c r="K8009" s="139">
        <f t="shared" si="374"/>
        <v>1455947</v>
      </c>
    </row>
    <row r="8010" spans="2:11">
      <c r="B8010" s="137" t="s">
        <v>9822</v>
      </c>
      <c r="C8010" s="43" t="s">
        <v>490</v>
      </c>
      <c r="D8010" s="46">
        <v>180</v>
      </c>
      <c r="E8010" s="24">
        <v>4153.2833333333338</v>
      </c>
      <c r="F8010" s="19">
        <f t="shared" si="372"/>
        <v>747591.00000000012</v>
      </c>
      <c r="G8010" s="119">
        <v>1755</v>
      </c>
      <c r="H8010" s="26">
        <v>0</v>
      </c>
      <c r="I8010" s="115">
        <f t="shared" si="373"/>
        <v>0</v>
      </c>
      <c r="J8010" s="117">
        <v>2021</v>
      </c>
      <c r="K8010" s="139">
        <f t="shared" si="374"/>
        <v>747591</v>
      </c>
    </row>
    <row r="8011" spans="2:11">
      <c r="B8011" s="137" t="s">
        <v>9823</v>
      </c>
      <c r="C8011" s="43" t="s">
        <v>2806</v>
      </c>
      <c r="D8011" s="46">
        <v>360</v>
      </c>
      <c r="E8011" s="24">
        <v>6851.1694444444447</v>
      </c>
      <c r="F8011" s="19">
        <f t="shared" si="372"/>
        <v>2466421</v>
      </c>
      <c r="G8011" s="119">
        <v>3510</v>
      </c>
      <c r="H8011" s="26">
        <v>0</v>
      </c>
      <c r="I8011" s="115">
        <f t="shared" si="373"/>
        <v>0</v>
      </c>
      <c r="J8011" s="117">
        <v>2021</v>
      </c>
      <c r="K8011" s="139">
        <f t="shared" si="374"/>
        <v>2466421</v>
      </c>
    </row>
    <row r="8012" spans="2:11">
      <c r="B8012" s="137" t="s">
        <v>9824</v>
      </c>
      <c r="C8012" s="43" t="s">
        <v>479</v>
      </c>
      <c r="D8012" s="46">
        <v>120</v>
      </c>
      <c r="E8012" s="24">
        <v>30749.35</v>
      </c>
      <c r="F8012" s="19">
        <f t="shared" ref="F8012:F8075" si="375">IFERROR(D8012*E8012,0)</f>
        <v>3689922</v>
      </c>
      <c r="G8012" s="119">
        <v>3258</v>
      </c>
      <c r="H8012" s="26">
        <v>0</v>
      </c>
      <c r="I8012" s="115">
        <f t="shared" ref="I8012:I8075" si="376">IFERROR(G8012*H8012,"")</f>
        <v>0</v>
      </c>
      <c r="J8012" s="117">
        <v>2021</v>
      </c>
      <c r="K8012" s="139">
        <f t="shared" ref="K8012:K8075" si="377">IFERROR(ROUND((F8012+I8012),0),0)</f>
        <v>3689922</v>
      </c>
    </row>
    <row r="8013" spans="2:11">
      <c r="B8013" s="137" t="s">
        <v>9825</v>
      </c>
      <c r="C8013" s="43" t="s">
        <v>2806</v>
      </c>
      <c r="D8013" s="46">
        <v>270</v>
      </c>
      <c r="E8013" s="24">
        <v>5074.2037037037035</v>
      </c>
      <c r="F8013" s="19">
        <f t="shared" si="375"/>
        <v>1370035</v>
      </c>
      <c r="G8013" s="119">
        <v>2632.5</v>
      </c>
      <c r="H8013" s="26">
        <v>0</v>
      </c>
      <c r="I8013" s="115">
        <f t="shared" si="376"/>
        <v>0</v>
      </c>
      <c r="J8013" s="117">
        <v>2021</v>
      </c>
      <c r="K8013" s="139">
        <f t="shared" si="377"/>
        <v>1370035</v>
      </c>
    </row>
    <row r="8014" spans="2:11">
      <c r="B8014" s="137" t="s">
        <v>9826</v>
      </c>
      <c r="C8014" s="43" t="s">
        <v>479</v>
      </c>
      <c r="D8014" s="46">
        <v>120</v>
      </c>
      <c r="E8014" s="24">
        <v>12458.95</v>
      </c>
      <c r="F8014" s="19">
        <f t="shared" si="375"/>
        <v>1495074</v>
      </c>
      <c r="G8014" s="119">
        <v>3888</v>
      </c>
      <c r="H8014" s="26">
        <v>0</v>
      </c>
      <c r="I8014" s="115">
        <f t="shared" si="376"/>
        <v>0</v>
      </c>
      <c r="J8014" s="117">
        <v>2021</v>
      </c>
      <c r="K8014" s="139">
        <f t="shared" si="377"/>
        <v>1495074</v>
      </c>
    </row>
    <row r="8015" spans="2:11">
      <c r="B8015" s="137" t="s">
        <v>9827</v>
      </c>
      <c r="C8015" s="43" t="s">
        <v>2346</v>
      </c>
      <c r="D8015" s="46">
        <v>140</v>
      </c>
      <c r="E8015" s="24">
        <v>14921.578571428572</v>
      </c>
      <c r="F8015" s="19">
        <f t="shared" si="375"/>
        <v>2089021</v>
      </c>
      <c r="G8015" s="119">
        <v>3346</v>
      </c>
      <c r="H8015" s="26">
        <v>0</v>
      </c>
      <c r="I8015" s="115">
        <f t="shared" si="376"/>
        <v>0</v>
      </c>
      <c r="J8015" s="117">
        <v>2021</v>
      </c>
      <c r="K8015" s="139">
        <f t="shared" si="377"/>
        <v>2089021</v>
      </c>
    </row>
    <row r="8016" spans="2:11">
      <c r="B8016" s="137" t="s">
        <v>9828</v>
      </c>
      <c r="C8016" s="43" t="s">
        <v>2346</v>
      </c>
      <c r="D8016" s="46">
        <v>40</v>
      </c>
      <c r="E8016" s="24">
        <v>6633.7</v>
      </c>
      <c r="F8016" s="19">
        <f t="shared" si="375"/>
        <v>265348</v>
      </c>
      <c r="G8016" s="119">
        <v>1434</v>
      </c>
      <c r="H8016" s="26">
        <v>0</v>
      </c>
      <c r="I8016" s="115">
        <f t="shared" si="376"/>
        <v>0</v>
      </c>
      <c r="J8016" s="117">
        <v>2021</v>
      </c>
      <c r="K8016" s="139">
        <f t="shared" si="377"/>
        <v>265348</v>
      </c>
    </row>
    <row r="8017" spans="2:11">
      <c r="B8017" s="137" t="s">
        <v>9829</v>
      </c>
      <c r="C8017" s="43" t="s">
        <v>1483</v>
      </c>
      <c r="D8017" s="46">
        <v>90</v>
      </c>
      <c r="E8017" s="24">
        <v>17672.266666666666</v>
      </c>
      <c r="F8017" s="19">
        <f t="shared" si="375"/>
        <v>1590504</v>
      </c>
      <c r="G8017" s="119">
        <v>877.5</v>
      </c>
      <c r="H8017" s="26">
        <v>2705.580626780627</v>
      </c>
      <c r="I8017" s="115">
        <f t="shared" si="376"/>
        <v>2374147</v>
      </c>
      <c r="J8017" s="117">
        <v>2021</v>
      </c>
      <c r="K8017" s="139">
        <f t="shared" si="377"/>
        <v>3964651</v>
      </c>
    </row>
    <row r="8018" spans="2:11">
      <c r="B8018" s="137" t="s">
        <v>4338</v>
      </c>
      <c r="C8018" s="43" t="s">
        <v>3512</v>
      </c>
      <c r="D8018" s="46">
        <v>70</v>
      </c>
      <c r="E8018" s="24">
        <v>8068.2571428571428</v>
      </c>
      <c r="F8018" s="19">
        <f t="shared" si="375"/>
        <v>564778</v>
      </c>
      <c r="G8018" s="119">
        <v>683</v>
      </c>
      <c r="H8018" s="26">
        <v>769.97950219619327</v>
      </c>
      <c r="I8018" s="115">
        <f t="shared" si="376"/>
        <v>525896</v>
      </c>
      <c r="J8018" s="117">
        <v>2021</v>
      </c>
      <c r="K8018" s="139">
        <f t="shared" si="377"/>
        <v>1090674</v>
      </c>
    </row>
    <row r="8019" spans="2:11">
      <c r="B8019" s="137" t="s">
        <v>9830</v>
      </c>
      <c r="C8019" s="43" t="s">
        <v>593</v>
      </c>
      <c r="D8019" s="46">
        <v>140</v>
      </c>
      <c r="E8019" s="24">
        <v>28907.085714285713</v>
      </c>
      <c r="F8019" s="19">
        <f t="shared" si="375"/>
        <v>4046992</v>
      </c>
      <c r="G8019" s="119">
        <v>5768</v>
      </c>
      <c r="H8019" s="26">
        <v>963.67267683772536</v>
      </c>
      <c r="I8019" s="115">
        <f t="shared" si="376"/>
        <v>5558464</v>
      </c>
      <c r="J8019" s="117">
        <v>2021</v>
      </c>
      <c r="K8019" s="139">
        <f t="shared" si="377"/>
        <v>9605456</v>
      </c>
    </row>
    <row r="8020" spans="2:11">
      <c r="B8020" s="137" t="s">
        <v>9831</v>
      </c>
      <c r="C8020" s="43" t="s">
        <v>593</v>
      </c>
      <c r="D8020" s="46">
        <v>100</v>
      </c>
      <c r="E8020" s="24">
        <v>16084.86</v>
      </c>
      <c r="F8020" s="19">
        <f t="shared" si="375"/>
        <v>1608486</v>
      </c>
      <c r="G8020" s="119">
        <v>975</v>
      </c>
      <c r="H8020" s="26">
        <v>2245.9969230769229</v>
      </c>
      <c r="I8020" s="115">
        <f t="shared" si="376"/>
        <v>2189847</v>
      </c>
      <c r="J8020" s="117">
        <v>2021</v>
      </c>
      <c r="K8020" s="139">
        <f t="shared" si="377"/>
        <v>3798333</v>
      </c>
    </row>
    <row r="8021" spans="2:11">
      <c r="B8021" s="137" t="s">
        <v>9832</v>
      </c>
      <c r="C8021" s="43" t="s">
        <v>2750</v>
      </c>
      <c r="D8021" s="46">
        <v>140</v>
      </c>
      <c r="E8021" s="24">
        <v>6590.5</v>
      </c>
      <c r="F8021" s="19">
        <f t="shared" si="375"/>
        <v>922670</v>
      </c>
      <c r="G8021" s="119">
        <v>6720</v>
      </c>
      <c r="H8021" s="26">
        <v>398.31175595238096</v>
      </c>
      <c r="I8021" s="115">
        <f t="shared" si="376"/>
        <v>2676655</v>
      </c>
      <c r="J8021" s="117">
        <v>2021</v>
      </c>
      <c r="K8021" s="139">
        <f t="shared" si="377"/>
        <v>3599325</v>
      </c>
    </row>
    <row r="8022" spans="2:11">
      <c r="B8022" s="137" t="s">
        <v>9833</v>
      </c>
      <c r="C8022" s="43" t="s">
        <v>2661</v>
      </c>
      <c r="D8022" s="46">
        <v>400</v>
      </c>
      <c r="E8022" s="24">
        <v>8860.3700000000008</v>
      </c>
      <c r="F8022" s="19">
        <f t="shared" si="375"/>
        <v>3544148.0000000005</v>
      </c>
      <c r="G8022" s="119">
        <v>3900</v>
      </c>
      <c r="H8022" s="26">
        <v>294.93</v>
      </c>
      <c r="I8022" s="115">
        <f t="shared" si="376"/>
        <v>1150227</v>
      </c>
      <c r="J8022" s="117">
        <v>2021</v>
      </c>
      <c r="K8022" s="139">
        <f t="shared" si="377"/>
        <v>4694375</v>
      </c>
    </row>
    <row r="8023" spans="2:11">
      <c r="B8023" s="137" t="s">
        <v>9834</v>
      </c>
      <c r="C8023" s="43" t="s">
        <v>2346</v>
      </c>
      <c r="D8023" s="46">
        <v>120</v>
      </c>
      <c r="E8023" s="24">
        <v>9759.6916666666675</v>
      </c>
      <c r="F8023" s="19">
        <f t="shared" si="375"/>
        <v>1171163</v>
      </c>
      <c r="G8023" s="119">
        <v>4302</v>
      </c>
      <c r="H8023" s="26">
        <v>0</v>
      </c>
      <c r="I8023" s="115">
        <f t="shared" si="376"/>
        <v>0</v>
      </c>
      <c r="J8023" s="117">
        <v>2021</v>
      </c>
      <c r="K8023" s="139">
        <f t="shared" si="377"/>
        <v>1171163</v>
      </c>
    </row>
    <row r="8024" spans="2:11">
      <c r="B8024" s="137" t="s">
        <v>9835</v>
      </c>
      <c r="C8024" s="43" t="s">
        <v>3512</v>
      </c>
      <c r="D8024" s="46">
        <v>210</v>
      </c>
      <c r="E8024" s="24">
        <v>10092.299999999999</v>
      </c>
      <c r="F8024" s="19">
        <f t="shared" si="375"/>
        <v>2119383</v>
      </c>
      <c r="G8024" s="119">
        <v>12978</v>
      </c>
      <c r="H8024" s="26">
        <v>0</v>
      </c>
      <c r="I8024" s="115">
        <f t="shared" si="376"/>
        <v>0</v>
      </c>
      <c r="J8024" s="117">
        <v>2021</v>
      </c>
      <c r="K8024" s="139">
        <f t="shared" si="377"/>
        <v>2119383</v>
      </c>
    </row>
    <row r="8025" spans="2:11">
      <c r="B8025" s="137" t="s">
        <v>9836</v>
      </c>
      <c r="C8025" s="43" t="s">
        <v>2346</v>
      </c>
      <c r="D8025" s="46">
        <v>80</v>
      </c>
      <c r="E8025" s="24">
        <v>19303.5625</v>
      </c>
      <c r="F8025" s="19">
        <f t="shared" si="375"/>
        <v>1544285</v>
      </c>
      <c r="G8025" s="119">
        <v>2868</v>
      </c>
      <c r="H8025" s="26">
        <v>0</v>
      </c>
      <c r="I8025" s="115">
        <f t="shared" si="376"/>
        <v>0</v>
      </c>
      <c r="J8025" s="117">
        <v>2021</v>
      </c>
      <c r="K8025" s="139">
        <f t="shared" si="377"/>
        <v>1544285</v>
      </c>
    </row>
    <row r="8026" spans="2:11">
      <c r="B8026" s="137" t="s">
        <v>9837</v>
      </c>
      <c r="C8026" s="43" t="s">
        <v>226</v>
      </c>
      <c r="D8026" s="46">
        <v>310</v>
      </c>
      <c r="E8026" s="24">
        <v>12403.454838709677</v>
      </c>
      <c r="F8026" s="19">
        <f t="shared" si="375"/>
        <v>3845070.9999999995</v>
      </c>
      <c r="G8026" s="119">
        <v>7409</v>
      </c>
      <c r="H8026" s="26">
        <v>521.87137265487922</v>
      </c>
      <c r="I8026" s="115">
        <f t="shared" si="376"/>
        <v>3866545</v>
      </c>
      <c r="J8026" s="117">
        <v>2021</v>
      </c>
      <c r="K8026" s="139">
        <f t="shared" si="377"/>
        <v>7711616</v>
      </c>
    </row>
    <row r="8027" spans="2:11">
      <c r="B8027" s="137" t="s">
        <v>9838</v>
      </c>
      <c r="C8027" s="43" t="s">
        <v>226</v>
      </c>
      <c r="D8027" s="46">
        <v>360</v>
      </c>
      <c r="E8027" s="24">
        <v>4053.0805555555557</v>
      </c>
      <c r="F8027" s="19">
        <f t="shared" si="375"/>
        <v>1459109</v>
      </c>
      <c r="G8027" s="119">
        <v>8604</v>
      </c>
      <c r="H8027" s="26">
        <v>443.83228730822873</v>
      </c>
      <c r="I8027" s="115">
        <f t="shared" si="376"/>
        <v>3818733</v>
      </c>
      <c r="J8027" s="117">
        <v>2021</v>
      </c>
      <c r="K8027" s="139">
        <f t="shared" si="377"/>
        <v>5277842</v>
      </c>
    </row>
    <row r="8028" spans="2:11">
      <c r="B8028" s="137" t="s">
        <v>9839</v>
      </c>
      <c r="C8028" s="43" t="s">
        <v>1525</v>
      </c>
      <c r="D8028" s="46">
        <v>200</v>
      </c>
      <c r="E8028" s="24">
        <v>1979.25</v>
      </c>
      <c r="F8028" s="19">
        <f t="shared" si="375"/>
        <v>395850</v>
      </c>
      <c r="G8028" s="119">
        <v>3620</v>
      </c>
      <c r="H8028" s="26">
        <v>838.75911602209942</v>
      </c>
      <c r="I8028" s="115">
        <f t="shared" si="376"/>
        <v>3036308</v>
      </c>
      <c r="J8028" s="117">
        <v>2021</v>
      </c>
      <c r="K8028" s="139">
        <f t="shared" si="377"/>
        <v>3432158</v>
      </c>
    </row>
    <row r="8029" spans="2:11">
      <c r="B8029" s="137" t="s">
        <v>9840</v>
      </c>
      <c r="C8029" s="43" t="s">
        <v>1526</v>
      </c>
      <c r="D8029" s="46">
        <v>100</v>
      </c>
      <c r="E8029" s="24">
        <v>4302.8599999999997</v>
      </c>
      <c r="F8029" s="19">
        <f t="shared" si="375"/>
        <v>430285.99999999994</v>
      </c>
      <c r="G8029" s="119">
        <v>2160</v>
      </c>
      <c r="H8029" s="26">
        <v>1205.5791666666667</v>
      </c>
      <c r="I8029" s="115">
        <f t="shared" si="376"/>
        <v>2604051</v>
      </c>
      <c r="J8029" s="117">
        <v>2021</v>
      </c>
      <c r="K8029" s="139">
        <f t="shared" si="377"/>
        <v>3034337</v>
      </c>
    </row>
    <row r="8030" spans="2:11">
      <c r="B8030" s="137" t="s">
        <v>9841</v>
      </c>
      <c r="C8030" s="43" t="s">
        <v>1526</v>
      </c>
      <c r="D8030" s="46">
        <v>190</v>
      </c>
      <c r="E8030" s="24">
        <v>13569.857894736842</v>
      </c>
      <c r="F8030" s="19">
        <f t="shared" si="375"/>
        <v>2578273</v>
      </c>
      <c r="G8030" s="119">
        <v>4104</v>
      </c>
      <c r="H8030" s="26">
        <v>1104.1751949317738</v>
      </c>
      <c r="I8030" s="115">
        <f t="shared" si="376"/>
        <v>4531535</v>
      </c>
      <c r="J8030" s="117">
        <v>2021</v>
      </c>
      <c r="K8030" s="139">
        <f t="shared" si="377"/>
        <v>7109808</v>
      </c>
    </row>
    <row r="8031" spans="2:11">
      <c r="B8031" s="137" t="s">
        <v>9842</v>
      </c>
      <c r="C8031" s="43" t="s">
        <v>1526</v>
      </c>
      <c r="D8031" s="46">
        <v>50</v>
      </c>
      <c r="E8031" s="24">
        <v>36329.58</v>
      </c>
      <c r="F8031" s="19">
        <f t="shared" si="375"/>
        <v>1816479</v>
      </c>
      <c r="G8031" s="119">
        <v>905</v>
      </c>
      <c r="H8031" s="26">
        <v>3019.9535911602211</v>
      </c>
      <c r="I8031" s="115">
        <f t="shared" si="376"/>
        <v>2733058</v>
      </c>
      <c r="J8031" s="117">
        <v>2021</v>
      </c>
      <c r="K8031" s="139">
        <f t="shared" si="377"/>
        <v>4549537</v>
      </c>
    </row>
    <row r="8032" spans="2:11">
      <c r="B8032" s="137" t="s">
        <v>9843</v>
      </c>
      <c r="C8032" s="43" t="s">
        <v>1307</v>
      </c>
      <c r="D8032" s="46">
        <v>30</v>
      </c>
      <c r="E8032" s="24">
        <v>7844.7</v>
      </c>
      <c r="F8032" s="19">
        <f t="shared" si="375"/>
        <v>235341</v>
      </c>
      <c r="G8032" s="119">
        <v>585</v>
      </c>
      <c r="H8032" s="26">
        <v>2234.1059829059827</v>
      </c>
      <c r="I8032" s="115">
        <f t="shared" si="376"/>
        <v>1306952</v>
      </c>
      <c r="J8032" s="117">
        <v>2021</v>
      </c>
      <c r="K8032" s="139">
        <f t="shared" si="377"/>
        <v>1542293</v>
      </c>
    </row>
    <row r="8033" spans="2:11">
      <c r="B8033" s="137" t="s">
        <v>9844</v>
      </c>
      <c r="C8033" s="43" t="s">
        <v>1307</v>
      </c>
      <c r="D8033" s="46">
        <v>400</v>
      </c>
      <c r="E8033" s="24">
        <v>11671.547500000001</v>
      </c>
      <c r="F8033" s="19">
        <f t="shared" si="375"/>
        <v>4668619</v>
      </c>
      <c r="G8033" s="119">
        <v>7800</v>
      </c>
      <c r="H8033" s="26">
        <v>674.71192307692309</v>
      </c>
      <c r="I8033" s="115">
        <f t="shared" si="376"/>
        <v>5262753</v>
      </c>
      <c r="J8033" s="117">
        <v>2021</v>
      </c>
      <c r="K8033" s="139">
        <f t="shared" si="377"/>
        <v>9931372</v>
      </c>
    </row>
    <row r="8034" spans="2:11">
      <c r="B8034" s="137" t="s">
        <v>9845</v>
      </c>
      <c r="C8034" s="43" t="s">
        <v>1432</v>
      </c>
      <c r="D8034" s="46">
        <v>180</v>
      </c>
      <c r="E8034" s="24">
        <v>9254.3277777777785</v>
      </c>
      <c r="F8034" s="19">
        <f t="shared" si="375"/>
        <v>1665779.0000000002</v>
      </c>
      <c r="G8034" s="119">
        <v>5832</v>
      </c>
      <c r="H8034" s="26">
        <v>971.60099451303154</v>
      </c>
      <c r="I8034" s="115">
        <f t="shared" si="376"/>
        <v>5666377</v>
      </c>
      <c r="J8034" s="117">
        <v>2021</v>
      </c>
      <c r="K8034" s="139">
        <f t="shared" si="377"/>
        <v>7332156</v>
      </c>
    </row>
    <row r="8035" spans="2:11">
      <c r="B8035" s="137" t="s">
        <v>9846</v>
      </c>
      <c r="C8035" s="43" t="s">
        <v>1432</v>
      </c>
      <c r="D8035" s="46">
        <v>70</v>
      </c>
      <c r="E8035" s="24">
        <v>17096.342857142856</v>
      </c>
      <c r="F8035" s="19">
        <f t="shared" si="375"/>
        <v>1196744</v>
      </c>
      <c r="G8035" s="119">
        <v>2268</v>
      </c>
      <c r="H8035" s="26">
        <v>1464.0277777777778</v>
      </c>
      <c r="I8035" s="115">
        <f t="shared" si="376"/>
        <v>3320415</v>
      </c>
      <c r="J8035" s="117">
        <v>2021</v>
      </c>
      <c r="K8035" s="139">
        <f t="shared" si="377"/>
        <v>4517159</v>
      </c>
    </row>
    <row r="8036" spans="2:11">
      <c r="B8036" s="137" t="s">
        <v>9847</v>
      </c>
      <c r="C8036" s="43" t="s">
        <v>3512</v>
      </c>
      <c r="D8036" s="46">
        <v>350</v>
      </c>
      <c r="E8036" s="24">
        <v>16883.711428571427</v>
      </c>
      <c r="F8036" s="19">
        <f t="shared" si="375"/>
        <v>5909298.9999999991</v>
      </c>
      <c r="G8036" s="119">
        <v>3412.5</v>
      </c>
      <c r="H8036" s="26">
        <v>0</v>
      </c>
      <c r="I8036" s="115">
        <f t="shared" si="376"/>
        <v>0</v>
      </c>
      <c r="J8036" s="117">
        <v>2021</v>
      </c>
      <c r="K8036" s="139">
        <f t="shared" si="377"/>
        <v>5909299</v>
      </c>
    </row>
    <row r="8037" spans="2:11">
      <c r="B8037" s="137" t="s">
        <v>9848</v>
      </c>
      <c r="C8037" s="43" t="s">
        <v>3512</v>
      </c>
      <c r="D8037" s="46">
        <v>420</v>
      </c>
      <c r="E8037" s="24">
        <v>16883.711904761905</v>
      </c>
      <c r="F8037" s="19">
        <f t="shared" si="375"/>
        <v>7091159</v>
      </c>
      <c r="G8037" s="119">
        <v>4095</v>
      </c>
      <c r="H8037" s="26">
        <v>0</v>
      </c>
      <c r="I8037" s="115">
        <f t="shared" si="376"/>
        <v>0</v>
      </c>
      <c r="J8037" s="117">
        <v>2021</v>
      </c>
      <c r="K8037" s="139">
        <f t="shared" si="377"/>
        <v>7091159</v>
      </c>
    </row>
    <row r="8038" spans="2:11">
      <c r="B8038" s="137" t="s">
        <v>9849</v>
      </c>
      <c r="C8038" s="43" t="s">
        <v>829</v>
      </c>
      <c r="D8038" s="46">
        <v>570</v>
      </c>
      <c r="E8038" s="24">
        <v>11271.378947368421</v>
      </c>
      <c r="F8038" s="19">
        <f t="shared" si="375"/>
        <v>6424686</v>
      </c>
      <c r="G8038" s="119">
        <v>12312</v>
      </c>
      <c r="H8038" s="26">
        <v>596.1398635477583</v>
      </c>
      <c r="I8038" s="115">
        <f t="shared" si="376"/>
        <v>7339674</v>
      </c>
      <c r="J8038" s="117">
        <v>2021</v>
      </c>
      <c r="K8038" s="139">
        <f t="shared" si="377"/>
        <v>13764360</v>
      </c>
    </row>
    <row r="8039" spans="2:11">
      <c r="B8039" s="137" t="s">
        <v>9850</v>
      </c>
      <c r="C8039" s="43" t="s">
        <v>830</v>
      </c>
      <c r="D8039" s="46">
        <v>910</v>
      </c>
      <c r="E8039" s="24">
        <v>9414.9692307692312</v>
      </c>
      <c r="F8039" s="19">
        <f t="shared" si="375"/>
        <v>8567622</v>
      </c>
      <c r="G8039" s="119">
        <v>8235.5</v>
      </c>
      <c r="H8039" s="26">
        <v>538.55552182624001</v>
      </c>
      <c r="I8039" s="115">
        <f t="shared" si="376"/>
        <v>4435274</v>
      </c>
      <c r="J8039" s="117">
        <v>2021</v>
      </c>
      <c r="K8039" s="139">
        <f t="shared" si="377"/>
        <v>13002896</v>
      </c>
    </row>
    <row r="8040" spans="2:11">
      <c r="B8040" s="137" t="s">
        <v>9851</v>
      </c>
      <c r="C8040" s="43" t="s">
        <v>213</v>
      </c>
      <c r="D8040" s="46">
        <v>420</v>
      </c>
      <c r="E8040" s="24">
        <v>3729.611904761905</v>
      </c>
      <c r="F8040" s="19">
        <f t="shared" si="375"/>
        <v>1566437</v>
      </c>
      <c r="G8040" s="119">
        <v>9072</v>
      </c>
      <c r="H8040" s="26">
        <v>660.35097001763666</v>
      </c>
      <c r="I8040" s="115">
        <f t="shared" si="376"/>
        <v>5990704</v>
      </c>
      <c r="J8040" s="117">
        <v>2021</v>
      </c>
      <c r="K8040" s="139">
        <f t="shared" si="377"/>
        <v>7557141</v>
      </c>
    </row>
    <row r="8041" spans="2:11">
      <c r="B8041" s="137" t="s">
        <v>9852</v>
      </c>
      <c r="C8041" s="43" t="s">
        <v>213</v>
      </c>
      <c r="D8041" s="46">
        <v>270</v>
      </c>
      <c r="E8041" s="24">
        <v>6030.1777777777779</v>
      </c>
      <c r="F8041" s="19">
        <f t="shared" si="375"/>
        <v>1628148</v>
      </c>
      <c r="G8041" s="119">
        <v>8748</v>
      </c>
      <c r="H8041" s="26">
        <v>705.29686785550984</v>
      </c>
      <c r="I8041" s="115">
        <f t="shared" si="376"/>
        <v>6169937</v>
      </c>
      <c r="J8041" s="117">
        <v>2021</v>
      </c>
      <c r="K8041" s="139">
        <f t="shared" si="377"/>
        <v>7798085</v>
      </c>
    </row>
    <row r="8042" spans="2:11">
      <c r="B8042" s="137" t="s">
        <v>9853</v>
      </c>
      <c r="C8042" s="43" t="s">
        <v>175</v>
      </c>
      <c r="D8042" s="46">
        <v>110</v>
      </c>
      <c r="E8042" s="24">
        <v>8530.318181818182</v>
      </c>
      <c r="F8042" s="19">
        <f t="shared" si="375"/>
        <v>938335</v>
      </c>
      <c r="G8042" s="119">
        <v>1314.5</v>
      </c>
      <c r="H8042" s="26">
        <v>366.49600608596427</v>
      </c>
      <c r="I8042" s="115">
        <f t="shared" si="376"/>
        <v>481759.00000000006</v>
      </c>
      <c r="J8042" s="117">
        <v>2021</v>
      </c>
      <c r="K8042" s="139">
        <f t="shared" si="377"/>
        <v>1420094</v>
      </c>
    </row>
    <row r="8043" spans="2:11">
      <c r="B8043" s="137" t="s">
        <v>9854</v>
      </c>
      <c r="C8043" s="43" t="s">
        <v>3512</v>
      </c>
      <c r="D8043" s="46">
        <v>210</v>
      </c>
      <c r="E8043" s="24">
        <v>16883.709523809524</v>
      </c>
      <c r="F8043" s="19">
        <f t="shared" si="375"/>
        <v>3545579</v>
      </c>
      <c r="G8043" s="119">
        <v>2047.5</v>
      </c>
      <c r="H8043" s="26">
        <v>0</v>
      </c>
      <c r="I8043" s="115">
        <f t="shared" si="376"/>
        <v>0</v>
      </c>
      <c r="J8043" s="117">
        <v>2021</v>
      </c>
      <c r="K8043" s="139">
        <f t="shared" si="377"/>
        <v>3545579</v>
      </c>
    </row>
    <row r="8044" spans="2:11">
      <c r="B8044" s="137" t="s">
        <v>9855</v>
      </c>
      <c r="C8044" s="43" t="s">
        <v>651</v>
      </c>
      <c r="D8044" s="46">
        <v>80</v>
      </c>
      <c r="E8044" s="24">
        <v>19243.6875</v>
      </c>
      <c r="F8044" s="19">
        <f t="shared" si="375"/>
        <v>1539495</v>
      </c>
      <c r="G8044" s="119">
        <v>1728</v>
      </c>
      <c r="H8044" s="26">
        <v>2162.5491898148148</v>
      </c>
      <c r="I8044" s="115">
        <f t="shared" si="376"/>
        <v>3736885</v>
      </c>
      <c r="J8044" s="117">
        <v>2021</v>
      </c>
      <c r="K8044" s="139">
        <f t="shared" si="377"/>
        <v>5276380</v>
      </c>
    </row>
    <row r="8045" spans="2:11">
      <c r="B8045" s="137" t="s">
        <v>9856</v>
      </c>
      <c r="C8045" s="43" t="s">
        <v>651</v>
      </c>
      <c r="D8045" s="46">
        <v>120</v>
      </c>
      <c r="E8045" s="24">
        <v>10641.066666666668</v>
      </c>
      <c r="F8045" s="19">
        <f t="shared" si="375"/>
        <v>1276928</v>
      </c>
      <c r="G8045" s="119">
        <v>2172</v>
      </c>
      <c r="H8045" s="26">
        <v>1561.2325046040517</v>
      </c>
      <c r="I8045" s="115">
        <f t="shared" si="376"/>
        <v>3390997</v>
      </c>
      <c r="J8045" s="117">
        <v>2021</v>
      </c>
      <c r="K8045" s="139">
        <f t="shared" si="377"/>
        <v>4667925</v>
      </c>
    </row>
    <row r="8046" spans="2:11">
      <c r="B8046" s="137" t="s">
        <v>9857</v>
      </c>
      <c r="C8046" s="43" t="s">
        <v>193</v>
      </c>
      <c r="D8046" s="46">
        <v>240</v>
      </c>
      <c r="E8046" s="24">
        <v>3946.8958333333335</v>
      </c>
      <c r="F8046" s="19">
        <f t="shared" si="375"/>
        <v>947255</v>
      </c>
      <c r="G8046" s="119">
        <v>5184</v>
      </c>
      <c r="H8046" s="26">
        <v>681.00559413580243</v>
      </c>
      <c r="I8046" s="115">
        <f t="shared" si="376"/>
        <v>3530333</v>
      </c>
      <c r="J8046" s="117">
        <v>2021</v>
      </c>
      <c r="K8046" s="139">
        <f t="shared" si="377"/>
        <v>4477588</v>
      </c>
    </row>
    <row r="8047" spans="2:11">
      <c r="B8047" s="137" t="s">
        <v>9858</v>
      </c>
      <c r="C8047" s="43" t="s">
        <v>193</v>
      </c>
      <c r="D8047" s="46">
        <v>130</v>
      </c>
      <c r="E8047" s="24">
        <v>5942.2230769230773</v>
      </c>
      <c r="F8047" s="19">
        <f t="shared" si="375"/>
        <v>772489</v>
      </c>
      <c r="G8047" s="119">
        <v>2808</v>
      </c>
      <c r="H8047" s="26">
        <v>942.2482193732194</v>
      </c>
      <c r="I8047" s="115">
        <f t="shared" si="376"/>
        <v>2645833</v>
      </c>
      <c r="J8047" s="117">
        <v>2021</v>
      </c>
      <c r="K8047" s="139">
        <f t="shared" si="377"/>
        <v>3418322</v>
      </c>
    </row>
    <row r="8048" spans="2:11">
      <c r="B8048" s="137" t="s">
        <v>9859</v>
      </c>
      <c r="C8048" s="43" t="s">
        <v>592</v>
      </c>
      <c r="D8048" s="46">
        <v>130</v>
      </c>
      <c r="E8048" s="24">
        <v>13031.853846153846</v>
      </c>
      <c r="F8048" s="19">
        <f t="shared" si="375"/>
        <v>1694141</v>
      </c>
      <c r="G8048" s="119">
        <v>2535</v>
      </c>
      <c r="H8048" s="26">
        <v>1376.469822485207</v>
      </c>
      <c r="I8048" s="115">
        <f t="shared" si="376"/>
        <v>3489351</v>
      </c>
      <c r="J8048" s="117">
        <v>2021</v>
      </c>
      <c r="K8048" s="139">
        <f t="shared" si="377"/>
        <v>5183492</v>
      </c>
    </row>
    <row r="8049" spans="2:11">
      <c r="B8049" s="137" t="s">
        <v>9860</v>
      </c>
      <c r="C8049" s="43" t="s">
        <v>592</v>
      </c>
      <c r="D8049" s="46">
        <v>80</v>
      </c>
      <c r="E8049" s="24">
        <v>34959.925000000003</v>
      </c>
      <c r="F8049" s="19">
        <f t="shared" si="375"/>
        <v>2796794</v>
      </c>
      <c r="G8049" s="119">
        <v>1560</v>
      </c>
      <c r="H8049" s="26">
        <v>2035.6570512820513</v>
      </c>
      <c r="I8049" s="115">
        <f t="shared" si="376"/>
        <v>3175625</v>
      </c>
      <c r="J8049" s="117">
        <v>2021</v>
      </c>
      <c r="K8049" s="139">
        <f t="shared" si="377"/>
        <v>5972419</v>
      </c>
    </row>
    <row r="8050" spans="2:11">
      <c r="B8050" s="137" t="s">
        <v>4339</v>
      </c>
      <c r="C8050" s="43" t="s">
        <v>3512</v>
      </c>
      <c r="D8050" s="46">
        <v>330</v>
      </c>
      <c r="E8050" s="24">
        <v>6388.0515151515156</v>
      </c>
      <c r="F8050" s="19">
        <f t="shared" si="375"/>
        <v>2108057</v>
      </c>
      <c r="G8050" s="119">
        <v>5280</v>
      </c>
      <c r="H8050" s="26">
        <v>367.01249999999999</v>
      </c>
      <c r="I8050" s="115">
        <f t="shared" si="376"/>
        <v>1937826</v>
      </c>
      <c r="J8050" s="117">
        <v>2021</v>
      </c>
      <c r="K8050" s="139">
        <f t="shared" si="377"/>
        <v>4045883</v>
      </c>
    </row>
    <row r="8051" spans="2:11">
      <c r="B8051" s="137" t="s">
        <v>4340</v>
      </c>
      <c r="C8051" s="43" t="s">
        <v>3512</v>
      </c>
      <c r="D8051" s="46">
        <v>100</v>
      </c>
      <c r="E8051" s="24">
        <v>14715.17</v>
      </c>
      <c r="F8051" s="19">
        <f t="shared" si="375"/>
        <v>1471517</v>
      </c>
      <c r="G8051" s="119">
        <v>5490</v>
      </c>
      <c r="H8051" s="26">
        <v>391.1369763205829</v>
      </c>
      <c r="I8051" s="115">
        <f t="shared" si="376"/>
        <v>2147342</v>
      </c>
      <c r="J8051" s="117">
        <v>2021</v>
      </c>
      <c r="K8051" s="139">
        <f t="shared" si="377"/>
        <v>3618859</v>
      </c>
    </row>
    <row r="8052" spans="2:11">
      <c r="B8052" s="137" t="s">
        <v>4341</v>
      </c>
      <c r="C8052" s="43" t="s">
        <v>3512</v>
      </c>
      <c r="D8052" s="46">
        <v>90</v>
      </c>
      <c r="E8052" s="24">
        <v>19620.211111111112</v>
      </c>
      <c r="F8052" s="19">
        <f t="shared" si="375"/>
        <v>1765819</v>
      </c>
      <c r="G8052" s="119">
        <v>6588</v>
      </c>
      <c r="H8052" s="26">
        <v>391.13706739526413</v>
      </c>
      <c r="I8052" s="115">
        <f t="shared" si="376"/>
        <v>2576811</v>
      </c>
      <c r="J8052" s="117">
        <v>2021</v>
      </c>
      <c r="K8052" s="139">
        <f t="shared" si="377"/>
        <v>4342630</v>
      </c>
    </row>
    <row r="8053" spans="2:11">
      <c r="B8053" s="137" t="s">
        <v>9861</v>
      </c>
      <c r="C8053" s="43" t="s">
        <v>121</v>
      </c>
      <c r="D8053" s="46">
        <v>360</v>
      </c>
      <c r="E8053" s="24">
        <v>2201.3972222222224</v>
      </c>
      <c r="F8053" s="19">
        <f t="shared" si="375"/>
        <v>792503</v>
      </c>
      <c r="G8053" s="119">
        <v>7776</v>
      </c>
      <c r="H8053" s="26">
        <v>225.54436728395061</v>
      </c>
      <c r="I8053" s="115">
        <f t="shared" si="376"/>
        <v>1753833</v>
      </c>
      <c r="J8053" s="117">
        <v>2021</v>
      </c>
      <c r="K8053" s="139">
        <f t="shared" si="377"/>
        <v>2546336</v>
      </c>
    </row>
    <row r="8054" spans="2:11">
      <c r="B8054" s="137" t="s">
        <v>9862</v>
      </c>
      <c r="C8054" s="43" t="s">
        <v>1197</v>
      </c>
      <c r="D8054" s="46">
        <v>340</v>
      </c>
      <c r="E8054" s="24">
        <v>16231.438235294117</v>
      </c>
      <c r="F8054" s="19">
        <f t="shared" si="375"/>
        <v>5518689</v>
      </c>
      <c r="G8054" s="119">
        <v>6630</v>
      </c>
      <c r="H8054" s="26">
        <v>1038.6546003016592</v>
      </c>
      <c r="I8054" s="115">
        <f t="shared" si="376"/>
        <v>6886280.0000000009</v>
      </c>
      <c r="J8054" s="117">
        <v>2021</v>
      </c>
      <c r="K8054" s="139">
        <f t="shared" si="377"/>
        <v>12404969</v>
      </c>
    </row>
    <row r="8055" spans="2:11">
      <c r="B8055" s="137" t="s">
        <v>9863</v>
      </c>
      <c r="C8055" s="43" t="s">
        <v>1332</v>
      </c>
      <c r="D8055" s="46">
        <v>350</v>
      </c>
      <c r="E8055" s="24">
        <v>11018.434285714286</v>
      </c>
      <c r="F8055" s="19">
        <f t="shared" si="375"/>
        <v>3856452</v>
      </c>
      <c r="G8055" s="119">
        <v>8365</v>
      </c>
      <c r="H8055" s="26">
        <v>1084.5622235505082</v>
      </c>
      <c r="I8055" s="115">
        <f t="shared" si="376"/>
        <v>9072363</v>
      </c>
      <c r="J8055" s="117">
        <v>2021</v>
      </c>
      <c r="K8055" s="139">
        <f t="shared" si="377"/>
        <v>12928815</v>
      </c>
    </row>
    <row r="8056" spans="2:11">
      <c r="B8056" s="137" t="s">
        <v>9864</v>
      </c>
      <c r="C8056" s="43" t="s">
        <v>1332</v>
      </c>
      <c r="D8056" s="46">
        <v>100</v>
      </c>
      <c r="E8056" s="24">
        <v>11577.37</v>
      </c>
      <c r="F8056" s="19">
        <f t="shared" si="375"/>
        <v>1157737</v>
      </c>
      <c r="G8056" s="119">
        <v>1950</v>
      </c>
      <c r="H8056" s="26">
        <v>906.51589743589739</v>
      </c>
      <c r="I8056" s="115">
        <f t="shared" si="376"/>
        <v>1767706</v>
      </c>
      <c r="J8056" s="117">
        <v>2021</v>
      </c>
      <c r="K8056" s="139">
        <f t="shared" si="377"/>
        <v>2925443</v>
      </c>
    </row>
    <row r="8057" spans="2:11">
      <c r="B8057" s="137" t="s">
        <v>9865</v>
      </c>
      <c r="C8057" s="43" t="s">
        <v>1332</v>
      </c>
      <c r="D8057" s="46">
        <v>350</v>
      </c>
      <c r="E8057" s="24">
        <v>11018.434285714286</v>
      </c>
      <c r="F8057" s="19">
        <f t="shared" si="375"/>
        <v>3856452</v>
      </c>
      <c r="G8057" s="119">
        <v>8365</v>
      </c>
      <c r="H8057" s="26">
        <v>1084.5622235505082</v>
      </c>
      <c r="I8057" s="115">
        <f t="shared" si="376"/>
        <v>9072363</v>
      </c>
      <c r="J8057" s="117">
        <v>2021</v>
      </c>
      <c r="K8057" s="139">
        <f t="shared" si="377"/>
        <v>12928815</v>
      </c>
    </row>
    <row r="8058" spans="2:11">
      <c r="B8058" s="137" t="s">
        <v>10166</v>
      </c>
      <c r="C8058" s="43" t="s">
        <v>1292</v>
      </c>
      <c r="D8058" s="46">
        <v>140</v>
      </c>
      <c r="E8058" s="24">
        <v>4788.1071428571431</v>
      </c>
      <c r="F8058" s="19">
        <f t="shared" si="375"/>
        <v>670335</v>
      </c>
      <c r="G8058" s="119">
        <v>4536</v>
      </c>
      <c r="H8058" s="26">
        <v>852.94929453262785</v>
      </c>
      <c r="I8058" s="115">
        <f t="shared" si="376"/>
        <v>3868978</v>
      </c>
      <c r="J8058" s="117">
        <v>2021</v>
      </c>
      <c r="K8058" s="139">
        <f t="shared" si="377"/>
        <v>4539313</v>
      </c>
    </row>
    <row r="8059" spans="2:11">
      <c r="B8059" s="137" t="s">
        <v>9866</v>
      </c>
      <c r="C8059" s="43" t="s">
        <v>1698</v>
      </c>
      <c r="D8059" s="46">
        <v>550</v>
      </c>
      <c r="E8059" s="24">
        <v>6124.2909090909088</v>
      </c>
      <c r="F8059" s="19">
        <f t="shared" si="375"/>
        <v>3368360</v>
      </c>
      <c r="G8059" s="119">
        <v>17820</v>
      </c>
      <c r="H8059" s="26">
        <v>1097.3445566778901</v>
      </c>
      <c r="I8059" s="115">
        <f t="shared" si="376"/>
        <v>19554680</v>
      </c>
      <c r="J8059" s="117">
        <v>2021</v>
      </c>
      <c r="K8059" s="139">
        <f t="shared" si="377"/>
        <v>22923040</v>
      </c>
    </row>
    <row r="8060" spans="2:11">
      <c r="B8060" s="137" t="s">
        <v>9867</v>
      </c>
      <c r="C8060" s="43" t="s">
        <v>365</v>
      </c>
      <c r="D8060" s="46">
        <v>250</v>
      </c>
      <c r="E8060" s="24">
        <v>15872.88</v>
      </c>
      <c r="F8060" s="19">
        <f t="shared" si="375"/>
        <v>3968220</v>
      </c>
      <c r="G8060" s="119">
        <v>8100</v>
      </c>
      <c r="H8060" s="26">
        <v>129.71629629629629</v>
      </c>
      <c r="I8060" s="115">
        <f t="shared" si="376"/>
        <v>1050702</v>
      </c>
      <c r="J8060" s="117">
        <v>2021</v>
      </c>
      <c r="K8060" s="139">
        <f t="shared" si="377"/>
        <v>5018922</v>
      </c>
    </row>
    <row r="8061" spans="2:11">
      <c r="B8061" s="137" t="s">
        <v>9868</v>
      </c>
      <c r="C8061" s="43" t="s">
        <v>1881</v>
      </c>
      <c r="D8061" s="46">
        <v>150</v>
      </c>
      <c r="E8061" s="24">
        <v>33634.133333333331</v>
      </c>
      <c r="F8061" s="19">
        <f t="shared" si="375"/>
        <v>5045120</v>
      </c>
      <c r="G8061" s="119">
        <v>4860</v>
      </c>
      <c r="H8061" s="26">
        <v>1033.1744855967079</v>
      </c>
      <c r="I8061" s="115">
        <f t="shared" si="376"/>
        <v>5021228</v>
      </c>
      <c r="J8061" s="117">
        <v>2021</v>
      </c>
      <c r="K8061" s="139">
        <f t="shared" si="377"/>
        <v>10066348</v>
      </c>
    </row>
    <row r="8062" spans="2:11">
      <c r="B8062" s="137" t="s">
        <v>9869</v>
      </c>
      <c r="C8062" s="43" t="s">
        <v>1712</v>
      </c>
      <c r="D8062" s="46">
        <v>330</v>
      </c>
      <c r="E8062" s="24">
        <v>4504.2666666666664</v>
      </c>
      <c r="F8062" s="19">
        <f t="shared" si="375"/>
        <v>1486408</v>
      </c>
      <c r="G8062" s="119">
        <v>7128</v>
      </c>
      <c r="H8062" s="26">
        <v>130.67157687991022</v>
      </c>
      <c r="I8062" s="115">
        <f t="shared" si="376"/>
        <v>931427</v>
      </c>
      <c r="J8062" s="117">
        <v>2021</v>
      </c>
      <c r="K8062" s="139">
        <f t="shared" si="377"/>
        <v>2417835</v>
      </c>
    </row>
    <row r="8063" spans="2:11">
      <c r="B8063" s="137" t="s">
        <v>9870</v>
      </c>
      <c r="C8063" s="43" t="s">
        <v>1712</v>
      </c>
      <c r="D8063" s="46">
        <v>330</v>
      </c>
      <c r="E8063" s="24">
        <v>28119.478787878787</v>
      </c>
      <c r="F8063" s="19">
        <f t="shared" si="375"/>
        <v>9279428</v>
      </c>
      <c r="G8063" s="119">
        <v>7128</v>
      </c>
      <c r="H8063" s="26">
        <v>218.34371492704827</v>
      </c>
      <c r="I8063" s="115">
        <f t="shared" si="376"/>
        <v>1556354</v>
      </c>
      <c r="J8063" s="117">
        <v>2021</v>
      </c>
      <c r="K8063" s="139">
        <f t="shared" si="377"/>
        <v>10835782</v>
      </c>
    </row>
    <row r="8064" spans="2:11">
      <c r="B8064" s="137" t="s">
        <v>9871</v>
      </c>
      <c r="C8064" s="43" t="s">
        <v>1712</v>
      </c>
      <c r="D8064" s="46">
        <v>180</v>
      </c>
      <c r="E8064" s="24">
        <v>10297.338888888889</v>
      </c>
      <c r="F8064" s="19">
        <f t="shared" si="375"/>
        <v>1853521</v>
      </c>
      <c r="G8064" s="119">
        <v>3888</v>
      </c>
      <c r="H8064" s="26">
        <v>300.62011316872429</v>
      </c>
      <c r="I8064" s="115">
        <f t="shared" si="376"/>
        <v>1168811</v>
      </c>
      <c r="J8064" s="117">
        <v>2021</v>
      </c>
      <c r="K8064" s="139">
        <f t="shared" si="377"/>
        <v>3022332</v>
      </c>
    </row>
    <row r="8065" spans="2:11">
      <c r="B8065" s="137" t="s">
        <v>9872</v>
      </c>
      <c r="C8065" s="43" t="s">
        <v>2271</v>
      </c>
      <c r="D8065" s="46">
        <v>830</v>
      </c>
      <c r="E8065" s="24">
        <v>14196.962650602409</v>
      </c>
      <c r="F8065" s="19">
        <f t="shared" si="375"/>
        <v>11783479</v>
      </c>
      <c r="G8065" s="119">
        <v>17928</v>
      </c>
      <c r="H8065" s="26">
        <v>183.94901829540385</v>
      </c>
      <c r="I8065" s="115">
        <f t="shared" si="376"/>
        <v>3297838</v>
      </c>
      <c r="J8065" s="117">
        <v>2021</v>
      </c>
      <c r="K8065" s="139">
        <f t="shared" si="377"/>
        <v>15081317</v>
      </c>
    </row>
    <row r="8066" spans="2:11">
      <c r="B8066" s="137" t="s">
        <v>9873</v>
      </c>
      <c r="C8066" s="43" t="s">
        <v>2271</v>
      </c>
      <c r="D8066" s="46">
        <v>280</v>
      </c>
      <c r="E8066" s="24">
        <v>7580.4357142857143</v>
      </c>
      <c r="F8066" s="19">
        <f t="shared" si="375"/>
        <v>2122522</v>
      </c>
      <c r="G8066" s="119">
        <v>6048</v>
      </c>
      <c r="H8066" s="26">
        <v>214.76140873015873</v>
      </c>
      <c r="I8066" s="115">
        <f t="shared" si="376"/>
        <v>1298877</v>
      </c>
      <c r="J8066" s="117">
        <v>2021</v>
      </c>
      <c r="K8066" s="139">
        <f t="shared" si="377"/>
        <v>3421399</v>
      </c>
    </row>
    <row r="8067" spans="2:11">
      <c r="B8067" s="137" t="s">
        <v>9874</v>
      </c>
      <c r="C8067" s="43" t="s">
        <v>2271</v>
      </c>
      <c r="D8067" s="46">
        <v>830</v>
      </c>
      <c r="E8067" s="24">
        <v>14196.962650602409</v>
      </c>
      <c r="F8067" s="19">
        <f t="shared" si="375"/>
        <v>11783479</v>
      </c>
      <c r="G8067" s="119">
        <v>17928</v>
      </c>
      <c r="H8067" s="26">
        <v>183.94901829540385</v>
      </c>
      <c r="I8067" s="115">
        <f t="shared" si="376"/>
        <v>3297838</v>
      </c>
      <c r="J8067" s="117">
        <v>2021</v>
      </c>
      <c r="K8067" s="139">
        <f t="shared" si="377"/>
        <v>15081317</v>
      </c>
    </row>
    <row r="8068" spans="2:11">
      <c r="B8068" s="137" t="s">
        <v>9875</v>
      </c>
      <c r="C8068" s="43" t="s">
        <v>1847</v>
      </c>
      <c r="D8068" s="46">
        <v>870</v>
      </c>
      <c r="E8068" s="24">
        <v>15911.401149425288</v>
      </c>
      <c r="F8068" s="19">
        <f t="shared" si="375"/>
        <v>13842919</v>
      </c>
      <c r="G8068" s="119">
        <v>8482.5</v>
      </c>
      <c r="H8068" s="26">
        <v>222.13545534924845</v>
      </c>
      <c r="I8068" s="115">
        <f t="shared" si="376"/>
        <v>1884264</v>
      </c>
      <c r="J8068" s="117">
        <v>2021</v>
      </c>
      <c r="K8068" s="139">
        <f t="shared" si="377"/>
        <v>15727183</v>
      </c>
    </row>
    <row r="8069" spans="2:11">
      <c r="B8069" s="137" t="s">
        <v>9876</v>
      </c>
      <c r="C8069" s="43" t="s">
        <v>459</v>
      </c>
      <c r="D8069" s="46">
        <v>430</v>
      </c>
      <c r="E8069" s="24">
        <v>6029.6116279069765</v>
      </c>
      <c r="F8069" s="19">
        <f t="shared" si="375"/>
        <v>2592733</v>
      </c>
      <c r="G8069" s="119">
        <v>10277</v>
      </c>
      <c r="H8069" s="26">
        <v>123.17942979468717</v>
      </c>
      <c r="I8069" s="115">
        <f t="shared" si="376"/>
        <v>1265915</v>
      </c>
      <c r="J8069" s="117">
        <v>2021</v>
      </c>
      <c r="K8069" s="139">
        <f t="shared" si="377"/>
        <v>3858648</v>
      </c>
    </row>
    <row r="8070" spans="2:11">
      <c r="B8070" s="137" t="s">
        <v>9877</v>
      </c>
      <c r="C8070" s="43" t="s">
        <v>459</v>
      </c>
      <c r="D8070" s="46">
        <v>90</v>
      </c>
      <c r="E8070" s="24">
        <v>20729.288888888888</v>
      </c>
      <c r="F8070" s="19">
        <f t="shared" si="375"/>
        <v>1865636</v>
      </c>
      <c r="G8070" s="119">
        <v>2151</v>
      </c>
      <c r="H8070" s="26">
        <v>552.02138540213855</v>
      </c>
      <c r="I8070" s="115">
        <f t="shared" si="376"/>
        <v>1187398</v>
      </c>
      <c r="J8070" s="117">
        <v>2021</v>
      </c>
      <c r="K8070" s="139">
        <f t="shared" si="377"/>
        <v>3053034</v>
      </c>
    </row>
    <row r="8071" spans="2:11">
      <c r="B8071" s="137" t="s">
        <v>9878</v>
      </c>
      <c r="C8071" s="43" t="s">
        <v>1881</v>
      </c>
      <c r="D8071" s="46">
        <v>330</v>
      </c>
      <c r="E8071" s="24">
        <v>9563.0212121212116</v>
      </c>
      <c r="F8071" s="19">
        <f t="shared" si="375"/>
        <v>3155797</v>
      </c>
      <c r="G8071" s="119">
        <v>7128</v>
      </c>
      <c r="H8071" s="26">
        <v>212.03002244668912</v>
      </c>
      <c r="I8071" s="115">
        <f t="shared" si="376"/>
        <v>1511350</v>
      </c>
      <c r="J8071" s="117">
        <v>2021</v>
      </c>
      <c r="K8071" s="139">
        <f t="shared" si="377"/>
        <v>4667147</v>
      </c>
    </row>
    <row r="8072" spans="2:11">
      <c r="B8072" s="137" t="s">
        <v>9879</v>
      </c>
      <c r="C8072" s="43" t="s">
        <v>1881</v>
      </c>
      <c r="D8072" s="46">
        <v>270</v>
      </c>
      <c r="E8072" s="24">
        <v>5316.4962962962964</v>
      </c>
      <c r="F8072" s="19">
        <f t="shared" si="375"/>
        <v>1435454</v>
      </c>
      <c r="G8072" s="119">
        <v>5832</v>
      </c>
      <c r="H8072" s="26">
        <v>190.15843621399176</v>
      </c>
      <c r="I8072" s="115">
        <f t="shared" si="376"/>
        <v>1109004</v>
      </c>
      <c r="J8072" s="117">
        <v>2021</v>
      </c>
      <c r="K8072" s="139">
        <f t="shared" si="377"/>
        <v>2544458</v>
      </c>
    </row>
    <row r="8073" spans="2:11">
      <c r="B8073" s="137" t="s">
        <v>9880</v>
      </c>
      <c r="C8073" s="43" t="s">
        <v>459</v>
      </c>
      <c r="D8073" s="46">
        <v>190</v>
      </c>
      <c r="E8073" s="24">
        <v>4498.726315789474</v>
      </c>
      <c r="F8073" s="19">
        <f t="shared" si="375"/>
        <v>854758.00000000012</v>
      </c>
      <c r="G8073" s="119">
        <v>4541</v>
      </c>
      <c r="H8073" s="26">
        <v>148.95948029068487</v>
      </c>
      <c r="I8073" s="115">
        <f t="shared" si="376"/>
        <v>676425</v>
      </c>
      <c r="J8073" s="117">
        <v>2021</v>
      </c>
      <c r="K8073" s="139">
        <f t="shared" si="377"/>
        <v>1531183</v>
      </c>
    </row>
    <row r="8074" spans="2:11">
      <c r="B8074" s="137" t="s">
        <v>9881</v>
      </c>
      <c r="C8074" s="43" t="s">
        <v>459</v>
      </c>
      <c r="D8074" s="46">
        <v>90</v>
      </c>
      <c r="E8074" s="24">
        <v>20729.288888888888</v>
      </c>
      <c r="F8074" s="19">
        <f t="shared" si="375"/>
        <v>1865636</v>
      </c>
      <c r="G8074" s="119">
        <v>2151</v>
      </c>
      <c r="H8074" s="26">
        <v>552.02138540213855</v>
      </c>
      <c r="I8074" s="115">
        <f t="shared" si="376"/>
        <v>1187398</v>
      </c>
      <c r="J8074" s="117">
        <v>2021</v>
      </c>
      <c r="K8074" s="139">
        <f t="shared" si="377"/>
        <v>3053034</v>
      </c>
    </row>
    <row r="8075" spans="2:11">
      <c r="B8075" s="137" t="s">
        <v>9882</v>
      </c>
      <c r="C8075" s="43" t="s">
        <v>453</v>
      </c>
      <c r="D8075" s="46">
        <v>920</v>
      </c>
      <c r="E8075" s="24">
        <v>2143.646739130435</v>
      </c>
      <c r="F8075" s="19">
        <f t="shared" si="375"/>
        <v>1972155.0000000002</v>
      </c>
      <c r="G8075" s="119">
        <v>16652</v>
      </c>
      <c r="H8075" s="26">
        <v>205.365721835215</v>
      </c>
      <c r="I8075" s="115">
        <f t="shared" si="376"/>
        <v>3419750</v>
      </c>
      <c r="J8075" s="117">
        <v>2021</v>
      </c>
      <c r="K8075" s="139">
        <f t="shared" si="377"/>
        <v>5391905</v>
      </c>
    </row>
    <row r="8076" spans="2:11">
      <c r="B8076" s="137" t="s">
        <v>9883</v>
      </c>
      <c r="C8076" s="43" t="s">
        <v>453</v>
      </c>
      <c r="D8076" s="46">
        <v>200</v>
      </c>
      <c r="E8076" s="24">
        <v>3661.27</v>
      </c>
      <c r="F8076" s="19">
        <f t="shared" ref="F8076:F8139" si="378">IFERROR(D8076*E8076,0)</f>
        <v>732254</v>
      </c>
      <c r="G8076" s="119">
        <v>4320</v>
      </c>
      <c r="H8076" s="26">
        <v>481.2</v>
      </c>
      <c r="I8076" s="115">
        <f t="shared" ref="I8076:I8139" si="379">IFERROR(G8076*H8076,"")</f>
        <v>2078784</v>
      </c>
      <c r="J8076" s="117">
        <v>2021</v>
      </c>
      <c r="K8076" s="139">
        <f t="shared" ref="K8076:K8139" si="380">IFERROR(ROUND((F8076+I8076),0),0)</f>
        <v>2811038</v>
      </c>
    </row>
    <row r="8077" spans="2:11">
      <c r="B8077" s="137" t="s">
        <v>9884</v>
      </c>
      <c r="C8077" s="43" t="s">
        <v>590</v>
      </c>
      <c r="D8077" s="46">
        <v>70</v>
      </c>
      <c r="E8077" s="24">
        <v>10783.971428571429</v>
      </c>
      <c r="F8077" s="19">
        <f t="shared" si="378"/>
        <v>754878</v>
      </c>
      <c r="G8077" s="119">
        <v>1267</v>
      </c>
      <c r="H8077" s="26">
        <v>1559.1073401736385</v>
      </c>
      <c r="I8077" s="115">
        <f t="shared" si="379"/>
        <v>1975389</v>
      </c>
      <c r="J8077" s="117">
        <v>2021</v>
      </c>
      <c r="K8077" s="139">
        <f t="shared" si="380"/>
        <v>2730267</v>
      </c>
    </row>
    <row r="8078" spans="2:11">
      <c r="B8078" s="137" t="s">
        <v>9885</v>
      </c>
      <c r="C8078" s="43" t="s">
        <v>590</v>
      </c>
      <c r="D8078" s="46">
        <v>80</v>
      </c>
      <c r="E8078" s="24">
        <v>15272.424999999999</v>
      </c>
      <c r="F8078" s="19">
        <f t="shared" si="378"/>
        <v>1221794</v>
      </c>
      <c r="G8078" s="119">
        <v>1448</v>
      </c>
      <c r="H8078" s="26">
        <v>1618.9033149171271</v>
      </c>
      <c r="I8078" s="115">
        <f t="shared" si="379"/>
        <v>2344172</v>
      </c>
      <c r="J8078" s="117">
        <v>2021</v>
      </c>
      <c r="K8078" s="139">
        <f t="shared" si="380"/>
        <v>3565966</v>
      </c>
    </row>
    <row r="8079" spans="2:11">
      <c r="B8079" s="137" t="s">
        <v>9886</v>
      </c>
      <c r="C8079" s="43" t="s">
        <v>521</v>
      </c>
      <c r="D8079" s="46">
        <v>410</v>
      </c>
      <c r="E8079" s="24">
        <v>15011.346341463415</v>
      </c>
      <c r="F8079" s="19">
        <f t="shared" si="378"/>
        <v>6154652</v>
      </c>
      <c r="G8079" s="119">
        <v>7421</v>
      </c>
      <c r="H8079" s="26">
        <v>2856.3731303058885</v>
      </c>
      <c r="I8079" s="115">
        <f t="shared" si="379"/>
        <v>21197145</v>
      </c>
      <c r="J8079" s="117">
        <v>2021</v>
      </c>
      <c r="K8079" s="139">
        <f t="shared" si="380"/>
        <v>27351797</v>
      </c>
    </row>
    <row r="8080" spans="2:11">
      <c r="B8080" s="137" t="s">
        <v>9887</v>
      </c>
      <c r="C8080" s="43" t="s">
        <v>521</v>
      </c>
      <c r="D8080" s="46">
        <v>40</v>
      </c>
      <c r="E8080" s="24">
        <v>1910.375</v>
      </c>
      <c r="F8080" s="19">
        <f t="shared" si="378"/>
        <v>76415</v>
      </c>
      <c r="G8080" s="119">
        <v>724</v>
      </c>
      <c r="H8080" s="26">
        <v>1912.9392265193371</v>
      </c>
      <c r="I8080" s="115">
        <f t="shared" si="379"/>
        <v>1384968</v>
      </c>
      <c r="J8080" s="117">
        <v>2021</v>
      </c>
      <c r="K8080" s="139">
        <f t="shared" si="380"/>
        <v>1461383</v>
      </c>
    </row>
    <row r="8081" spans="2:11">
      <c r="B8081" s="137" t="s">
        <v>9888</v>
      </c>
      <c r="C8081" s="43" t="s">
        <v>1792</v>
      </c>
      <c r="D8081" s="46">
        <v>340</v>
      </c>
      <c r="E8081" s="24">
        <v>3465.2</v>
      </c>
      <c r="F8081" s="19">
        <f t="shared" si="378"/>
        <v>1178168</v>
      </c>
      <c r="G8081" s="119">
        <v>3315</v>
      </c>
      <c r="H8081" s="26">
        <v>237.04675716440423</v>
      </c>
      <c r="I8081" s="115">
        <f t="shared" si="379"/>
        <v>785810</v>
      </c>
      <c r="J8081" s="117">
        <v>2021</v>
      </c>
      <c r="K8081" s="139">
        <f t="shared" si="380"/>
        <v>1963978</v>
      </c>
    </row>
    <row r="8082" spans="2:11">
      <c r="B8082" s="137" t="s">
        <v>9889</v>
      </c>
      <c r="C8082" s="43" t="s">
        <v>827</v>
      </c>
      <c r="D8082" s="46">
        <v>690</v>
      </c>
      <c r="E8082" s="24">
        <v>9587.1579710144924</v>
      </c>
      <c r="F8082" s="19">
        <f t="shared" si="378"/>
        <v>6615139</v>
      </c>
      <c r="G8082" s="119">
        <v>6727.5</v>
      </c>
      <c r="H8082" s="26">
        <v>895.48242289111852</v>
      </c>
      <c r="I8082" s="115">
        <f t="shared" si="379"/>
        <v>6024358</v>
      </c>
      <c r="J8082" s="117">
        <v>2021</v>
      </c>
      <c r="K8082" s="139">
        <f t="shared" si="380"/>
        <v>12639497</v>
      </c>
    </row>
    <row r="8083" spans="2:11">
      <c r="B8083" s="137" t="s">
        <v>9890</v>
      </c>
      <c r="C8083" s="43" t="s">
        <v>827</v>
      </c>
      <c r="D8083" s="46">
        <v>350</v>
      </c>
      <c r="E8083" s="24">
        <v>8481.2285714285717</v>
      </c>
      <c r="F8083" s="19">
        <f t="shared" si="378"/>
        <v>2968430</v>
      </c>
      <c r="G8083" s="119">
        <v>3412.5</v>
      </c>
      <c r="H8083" s="26">
        <v>2098.1852014652013</v>
      </c>
      <c r="I8083" s="115">
        <f t="shared" si="379"/>
        <v>7160056.9999999991</v>
      </c>
      <c r="J8083" s="117">
        <v>2021</v>
      </c>
      <c r="K8083" s="139">
        <f t="shared" si="380"/>
        <v>10128487</v>
      </c>
    </row>
    <row r="8084" spans="2:11">
      <c r="B8084" s="137" t="s">
        <v>9891</v>
      </c>
      <c r="C8084" s="43" t="s">
        <v>937</v>
      </c>
      <c r="D8084" s="46">
        <v>200</v>
      </c>
      <c r="E8084" s="24">
        <v>10475.225</v>
      </c>
      <c r="F8084" s="19">
        <f t="shared" si="378"/>
        <v>2095045</v>
      </c>
      <c r="G8084" s="119">
        <v>7170</v>
      </c>
      <c r="H8084" s="26">
        <v>94.044909344490932</v>
      </c>
      <c r="I8084" s="115">
        <f t="shared" si="379"/>
        <v>674302</v>
      </c>
      <c r="J8084" s="117">
        <v>2021</v>
      </c>
      <c r="K8084" s="139">
        <f t="shared" si="380"/>
        <v>2769347</v>
      </c>
    </row>
    <row r="8085" spans="2:11">
      <c r="B8085" s="137" t="s">
        <v>9892</v>
      </c>
      <c r="C8085" s="43" t="s">
        <v>937</v>
      </c>
      <c r="D8085" s="46">
        <v>230</v>
      </c>
      <c r="E8085" s="24">
        <v>8510.6782608695648</v>
      </c>
      <c r="F8085" s="19">
        <f t="shared" si="378"/>
        <v>1957456</v>
      </c>
      <c r="G8085" s="119">
        <v>5497</v>
      </c>
      <c r="H8085" s="26">
        <v>101.52374022193924</v>
      </c>
      <c r="I8085" s="115">
        <f t="shared" si="379"/>
        <v>558076</v>
      </c>
      <c r="J8085" s="117">
        <v>2021</v>
      </c>
      <c r="K8085" s="139">
        <f t="shared" si="380"/>
        <v>2515532</v>
      </c>
    </row>
    <row r="8086" spans="2:11">
      <c r="B8086" s="137" t="s">
        <v>9893</v>
      </c>
      <c r="C8086" s="43" t="s">
        <v>3512</v>
      </c>
      <c r="D8086" s="46">
        <v>100</v>
      </c>
      <c r="E8086" s="24">
        <v>13071.38</v>
      </c>
      <c r="F8086" s="19">
        <f t="shared" si="378"/>
        <v>1307138</v>
      </c>
      <c r="G8086" s="119">
        <v>3240</v>
      </c>
      <c r="H8086" s="26">
        <v>0</v>
      </c>
      <c r="I8086" s="115">
        <f t="shared" si="379"/>
        <v>0</v>
      </c>
      <c r="J8086" s="117">
        <v>2021</v>
      </c>
      <c r="K8086" s="139">
        <f t="shared" si="380"/>
        <v>1307138</v>
      </c>
    </row>
    <row r="8087" spans="2:11">
      <c r="B8087" s="137" t="s">
        <v>9894</v>
      </c>
      <c r="C8087" s="43" t="s">
        <v>3512</v>
      </c>
      <c r="D8087" s="46">
        <v>150</v>
      </c>
      <c r="E8087" s="24">
        <v>13071.38</v>
      </c>
      <c r="F8087" s="19">
        <f t="shared" si="378"/>
        <v>1960706.9999999998</v>
      </c>
      <c r="G8087" s="119">
        <v>4860</v>
      </c>
      <c r="H8087" s="26">
        <v>0</v>
      </c>
      <c r="I8087" s="115">
        <f t="shared" si="379"/>
        <v>0</v>
      </c>
      <c r="J8087" s="117">
        <v>2021</v>
      </c>
      <c r="K8087" s="139">
        <f t="shared" si="380"/>
        <v>1960707</v>
      </c>
    </row>
    <row r="8088" spans="2:11">
      <c r="B8088" s="137" t="s">
        <v>9895</v>
      </c>
      <c r="C8088" s="43" t="s">
        <v>168</v>
      </c>
      <c r="D8088" s="46">
        <v>300</v>
      </c>
      <c r="E8088" s="24">
        <v>9679.6333333333332</v>
      </c>
      <c r="F8088" s="19">
        <f t="shared" si="378"/>
        <v>2903890</v>
      </c>
      <c r="G8088" s="119">
        <v>6480</v>
      </c>
      <c r="H8088" s="26">
        <v>495.24182098765431</v>
      </c>
      <c r="I8088" s="115">
        <f t="shared" si="379"/>
        <v>3209167</v>
      </c>
      <c r="J8088" s="117">
        <v>2021</v>
      </c>
      <c r="K8088" s="139">
        <f t="shared" si="380"/>
        <v>6113057</v>
      </c>
    </row>
    <row r="8089" spans="2:11">
      <c r="B8089" s="137" t="s">
        <v>9896</v>
      </c>
      <c r="C8089" s="43" t="s">
        <v>168</v>
      </c>
      <c r="D8089" s="46">
        <v>210</v>
      </c>
      <c r="E8089" s="24">
        <v>17802.719047619048</v>
      </c>
      <c r="F8089" s="19">
        <f t="shared" si="378"/>
        <v>3738571</v>
      </c>
      <c r="G8089" s="119">
        <v>4536</v>
      </c>
      <c r="H8089" s="26">
        <v>578.81878306878309</v>
      </c>
      <c r="I8089" s="115">
        <f t="shared" si="379"/>
        <v>2625522</v>
      </c>
      <c r="J8089" s="117">
        <v>2021</v>
      </c>
      <c r="K8089" s="139">
        <f t="shared" si="380"/>
        <v>6364093</v>
      </c>
    </row>
    <row r="8090" spans="2:11">
      <c r="B8090" s="137" t="s">
        <v>9897</v>
      </c>
      <c r="C8090" s="43" t="s">
        <v>168</v>
      </c>
      <c r="D8090" s="46">
        <v>260</v>
      </c>
      <c r="E8090" s="24">
        <v>11001.623076923077</v>
      </c>
      <c r="F8090" s="19">
        <f t="shared" si="378"/>
        <v>2860422</v>
      </c>
      <c r="G8090" s="119">
        <v>5616</v>
      </c>
      <c r="H8090" s="26">
        <v>474.3133903133903</v>
      </c>
      <c r="I8090" s="115">
        <f t="shared" si="379"/>
        <v>2663744</v>
      </c>
      <c r="J8090" s="117">
        <v>2021</v>
      </c>
      <c r="K8090" s="139">
        <f t="shared" si="380"/>
        <v>5524166</v>
      </c>
    </row>
    <row r="8091" spans="2:11">
      <c r="B8091" s="137" t="s">
        <v>9898</v>
      </c>
      <c r="C8091" s="43" t="s">
        <v>168</v>
      </c>
      <c r="D8091" s="46">
        <v>210</v>
      </c>
      <c r="E8091" s="24">
        <v>17802.719047619048</v>
      </c>
      <c r="F8091" s="19">
        <f t="shared" si="378"/>
        <v>3738571</v>
      </c>
      <c r="G8091" s="119">
        <v>4536</v>
      </c>
      <c r="H8091" s="26">
        <v>578.81878306878309</v>
      </c>
      <c r="I8091" s="115">
        <f t="shared" si="379"/>
        <v>2625522</v>
      </c>
      <c r="J8091" s="117">
        <v>2021</v>
      </c>
      <c r="K8091" s="139">
        <f t="shared" si="380"/>
        <v>6364093</v>
      </c>
    </row>
    <row r="8092" spans="2:11">
      <c r="B8092" s="137" t="s">
        <v>9899</v>
      </c>
      <c r="C8092" s="43" t="s">
        <v>193</v>
      </c>
      <c r="D8092" s="46">
        <v>100</v>
      </c>
      <c r="E8092" s="24">
        <v>5195.4799999999996</v>
      </c>
      <c r="F8092" s="19">
        <f t="shared" si="378"/>
        <v>519547.99999999994</v>
      </c>
      <c r="G8092" s="119">
        <v>2160</v>
      </c>
      <c r="H8092" s="26">
        <v>1150.8537037037038</v>
      </c>
      <c r="I8092" s="115">
        <f t="shared" si="379"/>
        <v>2485844</v>
      </c>
      <c r="J8092" s="117">
        <v>2021</v>
      </c>
      <c r="K8092" s="139">
        <f t="shared" si="380"/>
        <v>3005392</v>
      </c>
    </row>
    <row r="8093" spans="2:11">
      <c r="B8093" s="137" t="s">
        <v>9900</v>
      </c>
      <c r="C8093" s="43" t="s">
        <v>193</v>
      </c>
      <c r="D8093" s="46">
        <v>260</v>
      </c>
      <c r="E8093" s="24">
        <v>11322.903846153846</v>
      </c>
      <c r="F8093" s="19">
        <f t="shared" si="378"/>
        <v>2943955</v>
      </c>
      <c r="G8093" s="119">
        <v>5616</v>
      </c>
      <c r="H8093" s="26">
        <v>955.18856837606836</v>
      </c>
      <c r="I8093" s="115">
        <f t="shared" si="379"/>
        <v>5364339</v>
      </c>
      <c r="J8093" s="117">
        <v>2021</v>
      </c>
      <c r="K8093" s="139">
        <f t="shared" si="380"/>
        <v>8308294</v>
      </c>
    </row>
    <row r="8094" spans="2:11">
      <c r="B8094" s="137" t="s">
        <v>9901</v>
      </c>
      <c r="C8094" s="43" t="s">
        <v>376</v>
      </c>
      <c r="D8094" s="46">
        <v>980</v>
      </c>
      <c r="E8094" s="24">
        <v>2792.6295918367346</v>
      </c>
      <c r="F8094" s="19">
        <f t="shared" si="378"/>
        <v>2736777</v>
      </c>
      <c r="G8094" s="119">
        <v>21168</v>
      </c>
      <c r="H8094" s="26">
        <v>220.02905328798187</v>
      </c>
      <c r="I8094" s="115">
        <f t="shared" si="379"/>
        <v>4657575</v>
      </c>
      <c r="J8094" s="117">
        <v>2021</v>
      </c>
      <c r="K8094" s="139">
        <f t="shared" si="380"/>
        <v>7394352</v>
      </c>
    </row>
    <row r="8095" spans="2:11">
      <c r="B8095" s="137" t="s">
        <v>9902</v>
      </c>
      <c r="C8095" s="43" t="s">
        <v>376</v>
      </c>
      <c r="D8095" s="46">
        <v>410</v>
      </c>
      <c r="E8095" s="24">
        <v>7552.1926829268295</v>
      </c>
      <c r="F8095" s="19">
        <f t="shared" si="378"/>
        <v>3096399</v>
      </c>
      <c r="G8095" s="119">
        <v>13284</v>
      </c>
      <c r="H8095" s="26">
        <v>369.9661999397772</v>
      </c>
      <c r="I8095" s="115">
        <f t="shared" si="379"/>
        <v>4914631</v>
      </c>
      <c r="J8095" s="117">
        <v>2021</v>
      </c>
      <c r="K8095" s="139">
        <f t="shared" si="380"/>
        <v>8011030</v>
      </c>
    </row>
    <row r="8096" spans="2:11">
      <c r="B8096" s="137" t="s">
        <v>9903</v>
      </c>
      <c r="C8096" s="43" t="s">
        <v>2024</v>
      </c>
      <c r="D8096" s="46">
        <v>90</v>
      </c>
      <c r="E8096" s="24">
        <v>15446.533333333333</v>
      </c>
      <c r="F8096" s="19">
        <f t="shared" si="378"/>
        <v>1390188</v>
      </c>
      <c r="G8096" s="119">
        <v>2916</v>
      </c>
      <c r="H8096" s="26">
        <v>1191.9660493827159</v>
      </c>
      <c r="I8096" s="115">
        <f t="shared" si="379"/>
        <v>3475772.9999999995</v>
      </c>
      <c r="J8096" s="117">
        <v>2021</v>
      </c>
      <c r="K8096" s="139">
        <f t="shared" si="380"/>
        <v>4865961</v>
      </c>
    </row>
    <row r="8097" spans="2:11">
      <c r="B8097" s="137" t="s">
        <v>9904</v>
      </c>
      <c r="C8097" s="43" t="s">
        <v>2024</v>
      </c>
      <c r="D8097" s="46">
        <v>430</v>
      </c>
      <c r="E8097" s="24">
        <v>7739.0069767441864</v>
      </c>
      <c r="F8097" s="19">
        <f t="shared" si="378"/>
        <v>3327773</v>
      </c>
      <c r="G8097" s="119">
        <v>13932</v>
      </c>
      <c r="H8097" s="26">
        <v>373.62553832902671</v>
      </c>
      <c r="I8097" s="115">
        <f t="shared" si="379"/>
        <v>5205351</v>
      </c>
      <c r="J8097" s="117">
        <v>2021</v>
      </c>
      <c r="K8097" s="139">
        <f t="shared" si="380"/>
        <v>8533124</v>
      </c>
    </row>
    <row r="8098" spans="2:11">
      <c r="B8098" s="137" t="s">
        <v>9905</v>
      </c>
      <c r="C8098" s="43" t="s">
        <v>98</v>
      </c>
      <c r="D8098" s="46">
        <v>260</v>
      </c>
      <c r="E8098" s="24">
        <v>48205.615384615383</v>
      </c>
      <c r="F8098" s="19">
        <f t="shared" si="378"/>
        <v>12533460</v>
      </c>
      <c r="G8098" s="119">
        <v>2353</v>
      </c>
      <c r="H8098" s="26">
        <v>0</v>
      </c>
      <c r="I8098" s="115">
        <f t="shared" si="379"/>
        <v>0</v>
      </c>
      <c r="J8098" s="117">
        <v>2021</v>
      </c>
      <c r="K8098" s="139">
        <f t="shared" si="380"/>
        <v>12533460</v>
      </c>
    </row>
    <row r="8099" spans="2:11">
      <c r="B8099" s="137" t="s">
        <v>9906</v>
      </c>
      <c r="C8099" s="43" t="s">
        <v>493</v>
      </c>
      <c r="D8099" s="46">
        <v>230</v>
      </c>
      <c r="E8099" s="24">
        <v>48850.15217391304</v>
      </c>
      <c r="F8099" s="19">
        <f t="shared" si="378"/>
        <v>11235535</v>
      </c>
      <c r="G8099" s="119">
        <v>2081.5</v>
      </c>
      <c r="H8099" s="26">
        <v>0</v>
      </c>
      <c r="I8099" s="115">
        <f t="shared" si="379"/>
        <v>0</v>
      </c>
      <c r="J8099" s="117">
        <v>2021</v>
      </c>
      <c r="K8099" s="139">
        <f t="shared" si="380"/>
        <v>11235535</v>
      </c>
    </row>
    <row r="8100" spans="2:11">
      <c r="B8100" s="137" t="s">
        <v>9907</v>
      </c>
      <c r="C8100" s="43" t="s">
        <v>130</v>
      </c>
      <c r="D8100" s="46">
        <v>170</v>
      </c>
      <c r="E8100" s="24">
        <v>8740.5294117647063</v>
      </c>
      <c r="F8100" s="19">
        <f t="shared" si="378"/>
        <v>1485890</v>
      </c>
      <c r="G8100" s="119">
        <v>3672</v>
      </c>
      <c r="H8100" s="26">
        <v>604.08469498910677</v>
      </c>
      <c r="I8100" s="115">
        <f t="shared" si="379"/>
        <v>2218199</v>
      </c>
      <c r="J8100" s="117">
        <v>2021</v>
      </c>
      <c r="K8100" s="139">
        <f t="shared" si="380"/>
        <v>3704089</v>
      </c>
    </row>
    <row r="8101" spans="2:11">
      <c r="B8101" s="137" t="s">
        <v>9908</v>
      </c>
      <c r="C8101" s="43" t="s">
        <v>130</v>
      </c>
      <c r="D8101" s="46">
        <v>120</v>
      </c>
      <c r="E8101" s="24">
        <v>14615.758333333333</v>
      </c>
      <c r="F8101" s="19">
        <f t="shared" si="378"/>
        <v>1753891</v>
      </c>
      <c r="G8101" s="119">
        <v>3888</v>
      </c>
      <c r="H8101" s="26">
        <v>719.40612139917698</v>
      </c>
      <c r="I8101" s="115">
        <f t="shared" si="379"/>
        <v>2797051</v>
      </c>
      <c r="J8101" s="117">
        <v>2021</v>
      </c>
      <c r="K8101" s="139">
        <f t="shared" si="380"/>
        <v>4550942</v>
      </c>
    </row>
    <row r="8102" spans="2:11">
      <c r="B8102" s="137" t="s">
        <v>9909</v>
      </c>
      <c r="C8102" s="43" t="s">
        <v>1694</v>
      </c>
      <c r="D8102" s="46">
        <v>1750</v>
      </c>
      <c r="E8102" s="24">
        <v>3327.3017142857143</v>
      </c>
      <c r="F8102" s="19">
        <f t="shared" si="378"/>
        <v>5822778</v>
      </c>
      <c r="G8102" s="119">
        <v>17062.5</v>
      </c>
      <c r="H8102" s="26">
        <v>305.42851282051282</v>
      </c>
      <c r="I8102" s="115">
        <f t="shared" si="379"/>
        <v>5211374</v>
      </c>
      <c r="J8102" s="117">
        <v>2021</v>
      </c>
      <c r="K8102" s="139">
        <f t="shared" si="380"/>
        <v>11034152</v>
      </c>
    </row>
    <row r="8103" spans="2:11">
      <c r="B8103" s="137" t="s">
        <v>9910</v>
      </c>
      <c r="C8103" s="43" t="s">
        <v>1696</v>
      </c>
      <c r="D8103" s="46">
        <v>190</v>
      </c>
      <c r="E8103" s="24">
        <v>1300.1526315789474</v>
      </c>
      <c r="F8103" s="19">
        <f t="shared" si="378"/>
        <v>247029</v>
      </c>
      <c r="G8103" s="119">
        <v>1719.5</v>
      </c>
      <c r="H8103" s="26">
        <v>779.966269264321</v>
      </c>
      <c r="I8103" s="115">
        <f t="shared" si="379"/>
        <v>1341152</v>
      </c>
      <c r="J8103" s="117">
        <v>2021</v>
      </c>
      <c r="K8103" s="139">
        <f t="shared" si="380"/>
        <v>1588181</v>
      </c>
    </row>
    <row r="8104" spans="2:11">
      <c r="B8104" s="137" t="s">
        <v>9911</v>
      </c>
      <c r="C8104" s="43" t="s">
        <v>1696</v>
      </c>
      <c r="D8104" s="46">
        <v>130</v>
      </c>
      <c r="E8104" s="24">
        <v>5272.8</v>
      </c>
      <c r="F8104" s="19">
        <f t="shared" si="378"/>
        <v>685464</v>
      </c>
      <c r="G8104" s="119">
        <v>1404</v>
      </c>
      <c r="H8104" s="26">
        <v>1952.8276353276353</v>
      </c>
      <c r="I8104" s="115">
        <f t="shared" si="379"/>
        <v>2741770</v>
      </c>
      <c r="J8104" s="117">
        <v>2021</v>
      </c>
      <c r="K8104" s="139">
        <f t="shared" si="380"/>
        <v>3427234</v>
      </c>
    </row>
    <row r="8105" spans="2:11">
      <c r="B8105" s="137" t="s">
        <v>9912</v>
      </c>
      <c r="C8105" s="43" t="s">
        <v>3512</v>
      </c>
      <c r="D8105" s="46">
        <v>50</v>
      </c>
      <c r="E8105" s="24">
        <v>16883.72</v>
      </c>
      <c r="F8105" s="19">
        <f t="shared" si="378"/>
        <v>844186</v>
      </c>
      <c r="G8105" s="119">
        <v>487.5</v>
      </c>
      <c r="H8105" s="26">
        <v>0</v>
      </c>
      <c r="I8105" s="115">
        <f t="shared" si="379"/>
        <v>0</v>
      </c>
      <c r="J8105" s="117">
        <v>2021</v>
      </c>
      <c r="K8105" s="139">
        <f t="shared" si="380"/>
        <v>844186</v>
      </c>
    </row>
    <row r="8106" spans="2:11">
      <c r="B8106" s="137" t="s">
        <v>9913</v>
      </c>
      <c r="C8106" s="43" t="s">
        <v>3512</v>
      </c>
      <c r="D8106" s="46">
        <v>50</v>
      </c>
      <c r="E8106" s="24">
        <v>16883.72</v>
      </c>
      <c r="F8106" s="19">
        <f t="shared" si="378"/>
        <v>844186</v>
      </c>
      <c r="G8106" s="119">
        <v>487.5</v>
      </c>
      <c r="H8106" s="26">
        <v>0</v>
      </c>
      <c r="I8106" s="115">
        <f t="shared" si="379"/>
        <v>0</v>
      </c>
      <c r="J8106" s="117">
        <v>2021</v>
      </c>
      <c r="K8106" s="139">
        <f t="shared" si="380"/>
        <v>844186</v>
      </c>
    </row>
    <row r="8107" spans="2:11">
      <c r="B8107" s="137" t="s">
        <v>10167</v>
      </c>
      <c r="C8107" s="43" t="s">
        <v>3512</v>
      </c>
      <c r="D8107" s="46">
        <v>300</v>
      </c>
      <c r="E8107" s="24">
        <v>15690.303333333333</v>
      </c>
      <c r="F8107" s="19">
        <f t="shared" si="378"/>
        <v>4707091</v>
      </c>
      <c r="G8107" s="119">
        <v>6480</v>
      </c>
      <c r="H8107" s="26">
        <v>0</v>
      </c>
      <c r="I8107" s="115">
        <f t="shared" si="379"/>
        <v>0</v>
      </c>
      <c r="J8107" s="117">
        <v>2021</v>
      </c>
      <c r="K8107" s="139">
        <f t="shared" si="380"/>
        <v>4707091</v>
      </c>
    </row>
    <row r="8108" spans="2:11">
      <c r="B8108" s="137" t="s">
        <v>10168</v>
      </c>
      <c r="C8108" s="43" t="s">
        <v>1714</v>
      </c>
      <c r="D8108" s="46">
        <v>570</v>
      </c>
      <c r="E8108" s="24">
        <v>4512.7894736842109</v>
      </c>
      <c r="F8108" s="19">
        <f t="shared" si="378"/>
        <v>2572290</v>
      </c>
      <c r="G8108" s="119">
        <v>12312</v>
      </c>
      <c r="H8108" s="26">
        <v>121.29670240415854</v>
      </c>
      <c r="I8108" s="115">
        <f t="shared" si="379"/>
        <v>1493405</v>
      </c>
      <c r="J8108" s="117">
        <v>2021</v>
      </c>
      <c r="K8108" s="139">
        <f t="shared" si="380"/>
        <v>4065695</v>
      </c>
    </row>
    <row r="8109" spans="2:11">
      <c r="B8109" s="137" t="s">
        <v>9914</v>
      </c>
      <c r="C8109" s="43" t="s">
        <v>1140</v>
      </c>
      <c r="D8109" s="46">
        <v>50</v>
      </c>
      <c r="E8109" s="24">
        <v>12808.68</v>
      </c>
      <c r="F8109" s="19">
        <f t="shared" si="378"/>
        <v>640434</v>
      </c>
      <c r="G8109" s="119">
        <v>487.5</v>
      </c>
      <c r="H8109" s="26">
        <v>672.61128205128205</v>
      </c>
      <c r="I8109" s="115">
        <f t="shared" si="379"/>
        <v>327898</v>
      </c>
      <c r="J8109" s="117">
        <v>2021</v>
      </c>
      <c r="K8109" s="139">
        <f t="shared" si="380"/>
        <v>968332</v>
      </c>
    </row>
    <row r="8110" spans="2:11">
      <c r="B8110" s="137" t="s">
        <v>9915</v>
      </c>
      <c r="C8110" s="43" t="s">
        <v>1140</v>
      </c>
      <c r="D8110" s="46">
        <v>90</v>
      </c>
      <c r="E8110" s="24">
        <v>5671.0666666666666</v>
      </c>
      <c r="F8110" s="19">
        <f t="shared" si="378"/>
        <v>510396</v>
      </c>
      <c r="G8110" s="119">
        <v>877.5</v>
      </c>
      <c r="H8110" s="26">
        <v>423.13618233618234</v>
      </c>
      <c r="I8110" s="115">
        <f t="shared" si="379"/>
        <v>371302</v>
      </c>
      <c r="J8110" s="117">
        <v>2021</v>
      </c>
      <c r="K8110" s="139">
        <f t="shared" si="380"/>
        <v>881698</v>
      </c>
    </row>
    <row r="8111" spans="2:11">
      <c r="B8111" s="137" t="s">
        <v>9916</v>
      </c>
      <c r="C8111" s="43" t="s">
        <v>3512</v>
      </c>
      <c r="D8111" s="46">
        <v>110</v>
      </c>
      <c r="E8111" s="24">
        <v>13071.381818181819</v>
      </c>
      <c r="F8111" s="19">
        <f t="shared" si="378"/>
        <v>1437852</v>
      </c>
      <c r="G8111" s="119">
        <v>6039</v>
      </c>
      <c r="H8111" s="26">
        <v>0</v>
      </c>
      <c r="I8111" s="115">
        <f t="shared" si="379"/>
        <v>0</v>
      </c>
      <c r="J8111" s="117">
        <v>2021</v>
      </c>
      <c r="K8111" s="139">
        <f t="shared" si="380"/>
        <v>1437852</v>
      </c>
    </row>
    <row r="8112" spans="2:11">
      <c r="B8112" s="137" t="s">
        <v>9917</v>
      </c>
      <c r="C8112" s="43" t="s">
        <v>3512</v>
      </c>
      <c r="D8112" s="46">
        <v>510</v>
      </c>
      <c r="E8112" s="24">
        <v>9300.7490196078434</v>
      </c>
      <c r="F8112" s="19">
        <f t="shared" si="378"/>
        <v>4743382</v>
      </c>
      <c r="G8112" s="119">
        <v>12189</v>
      </c>
      <c r="H8112" s="26">
        <v>0</v>
      </c>
      <c r="I8112" s="115">
        <f t="shared" si="379"/>
        <v>0</v>
      </c>
      <c r="J8112" s="117">
        <v>2021</v>
      </c>
      <c r="K8112" s="139">
        <f t="shared" si="380"/>
        <v>4743382</v>
      </c>
    </row>
    <row r="8113" spans="2:11">
      <c r="B8113" s="137" t="s">
        <v>9918</v>
      </c>
      <c r="C8113" s="43" t="s">
        <v>3512</v>
      </c>
      <c r="D8113" s="46">
        <v>510</v>
      </c>
      <c r="E8113" s="24">
        <v>10855.433333333332</v>
      </c>
      <c r="F8113" s="19">
        <f t="shared" si="378"/>
        <v>5536271</v>
      </c>
      <c r="G8113" s="119">
        <v>12189</v>
      </c>
      <c r="H8113" s="26">
        <v>0</v>
      </c>
      <c r="I8113" s="115">
        <f t="shared" si="379"/>
        <v>0</v>
      </c>
      <c r="J8113" s="117">
        <v>2021</v>
      </c>
      <c r="K8113" s="139">
        <f t="shared" si="380"/>
        <v>5536271</v>
      </c>
    </row>
    <row r="8114" spans="2:11">
      <c r="B8114" s="137" t="s">
        <v>4342</v>
      </c>
      <c r="C8114" s="43" t="s">
        <v>3512</v>
      </c>
      <c r="D8114" s="46">
        <v>280</v>
      </c>
      <c r="E8114" s="24">
        <v>15595.407142857142</v>
      </c>
      <c r="F8114" s="19">
        <f t="shared" si="378"/>
        <v>4366714</v>
      </c>
      <c r="G8114" s="119">
        <v>5460</v>
      </c>
      <c r="H8114" s="26">
        <v>602.27673992673988</v>
      </c>
      <c r="I8114" s="115">
        <f t="shared" si="379"/>
        <v>3288430.9999999995</v>
      </c>
      <c r="J8114" s="117">
        <v>2021</v>
      </c>
      <c r="K8114" s="139">
        <f t="shared" si="380"/>
        <v>7655145</v>
      </c>
    </row>
    <row r="8115" spans="2:11">
      <c r="B8115" s="137" t="s">
        <v>9919</v>
      </c>
      <c r="C8115" s="43" t="s">
        <v>373</v>
      </c>
      <c r="D8115" s="46">
        <v>140</v>
      </c>
      <c r="E8115" s="24">
        <v>27069.128571428573</v>
      </c>
      <c r="F8115" s="19">
        <f t="shared" si="378"/>
        <v>3789678.0000000005</v>
      </c>
      <c r="G8115" s="119">
        <v>2730</v>
      </c>
      <c r="H8115" s="26">
        <v>217.00146520146521</v>
      </c>
      <c r="I8115" s="115">
        <f t="shared" si="379"/>
        <v>592414</v>
      </c>
      <c r="J8115" s="117">
        <v>2021</v>
      </c>
      <c r="K8115" s="139">
        <f t="shared" si="380"/>
        <v>4382092</v>
      </c>
    </row>
    <row r="8116" spans="2:11">
      <c r="B8116" s="137" t="s">
        <v>9920</v>
      </c>
      <c r="C8116" s="43" t="s">
        <v>3512</v>
      </c>
      <c r="D8116" s="46">
        <v>510</v>
      </c>
      <c r="E8116" s="24">
        <v>10855.433333333332</v>
      </c>
      <c r="F8116" s="19">
        <f t="shared" si="378"/>
        <v>5536271</v>
      </c>
      <c r="G8116" s="119">
        <v>12189</v>
      </c>
      <c r="H8116" s="26">
        <v>0</v>
      </c>
      <c r="I8116" s="115">
        <f t="shared" si="379"/>
        <v>0</v>
      </c>
      <c r="J8116" s="117">
        <v>2021</v>
      </c>
      <c r="K8116" s="139">
        <f t="shared" si="380"/>
        <v>5536271</v>
      </c>
    </row>
    <row r="8117" spans="2:11">
      <c r="B8117" s="137" t="s">
        <v>9921</v>
      </c>
      <c r="C8117" s="43" t="s">
        <v>2562</v>
      </c>
      <c r="D8117" s="46">
        <v>290</v>
      </c>
      <c r="E8117" s="24">
        <v>2035.0275862068966</v>
      </c>
      <c r="F8117" s="19">
        <f t="shared" si="378"/>
        <v>590158</v>
      </c>
      <c r="G8117" s="119">
        <v>2827.5</v>
      </c>
      <c r="H8117" s="26">
        <v>343.35490716180374</v>
      </c>
      <c r="I8117" s="115">
        <f t="shared" si="379"/>
        <v>970836.00000000012</v>
      </c>
      <c r="J8117" s="117">
        <v>2021</v>
      </c>
      <c r="K8117" s="139">
        <f t="shared" si="380"/>
        <v>1560994</v>
      </c>
    </row>
    <row r="8118" spans="2:11">
      <c r="B8118" s="137" t="s">
        <v>4343</v>
      </c>
      <c r="C8118" s="43" t="s">
        <v>3512</v>
      </c>
      <c r="D8118" s="46">
        <v>890</v>
      </c>
      <c r="E8118" s="24">
        <v>8525.549438202248</v>
      </c>
      <c r="F8118" s="19">
        <f t="shared" si="378"/>
        <v>7587739.0000000009</v>
      </c>
      <c r="G8118" s="119">
        <v>8678</v>
      </c>
      <c r="H8118" s="26">
        <v>602.24210647614655</v>
      </c>
      <c r="I8118" s="115">
        <f t="shared" si="379"/>
        <v>5226257</v>
      </c>
      <c r="J8118" s="117">
        <v>2021</v>
      </c>
      <c r="K8118" s="139">
        <f t="shared" si="380"/>
        <v>12813996</v>
      </c>
    </row>
    <row r="8119" spans="2:11">
      <c r="B8119" s="137" t="s">
        <v>4344</v>
      </c>
      <c r="C8119" s="43" t="s">
        <v>3512</v>
      </c>
      <c r="D8119" s="46">
        <v>720</v>
      </c>
      <c r="E8119" s="24">
        <v>9941.1666666666661</v>
      </c>
      <c r="F8119" s="19">
        <f t="shared" si="378"/>
        <v>7157640</v>
      </c>
      <c r="G8119" s="119">
        <v>7020</v>
      </c>
      <c r="H8119" s="26">
        <v>602.27678062678058</v>
      </c>
      <c r="I8119" s="115">
        <f t="shared" si="379"/>
        <v>4227983</v>
      </c>
      <c r="J8119" s="117">
        <v>2021</v>
      </c>
      <c r="K8119" s="139">
        <f t="shared" si="380"/>
        <v>11385623</v>
      </c>
    </row>
    <row r="8120" spans="2:11">
      <c r="B8120" s="137" t="s">
        <v>9922</v>
      </c>
      <c r="C8120" s="43" t="s">
        <v>2557</v>
      </c>
      <c r="D8120" s="46">
        <v>90</v>
      </c>
      <c r="E8120" s="24">
        <v>4468.0333333333338</v>
      </c>
      <c r="F8120" s="19">
        <f t="shared" si="378"/>
        <v>402123.00000000006</v>
      </c>
      <c r="G8120" s="119">
        <v>877.5</v>
      </c>
      <c r="H8120" s="26">
        <v>1068.0227920227919</v>
      </c>
      <c r="I8120" s="115">
        <f t="shared" si="379"/>
        <v>937189.99999999988</v>
      </c>
      <c r="J8120" s="117">
        <v>2021</v>
      </c>
      <c r="K8120" s="139">
        <f t="shared" si="380"/>
        <v>1339313</v>
      </c>
    </row>
    <row r="8121" spans="2:11">
      <c r="B8121" s="137" t="s">
        <v>4345</v>
      </c>
      <c r="C8121" s="43" t="s">
        <v>3512</v>
      </c>
      <c r="D8121" s="46">
        <v>3050</v>
      </c>
      <c r="E8121" s="24">
        <v>6388.0534426229506</v>
      </c>
      <c r="F8121" s="19">
        <f t="shared" si="378"/>
        <v>19483563</v>
      </c>
      <c r="G8121" s="119">
        <v>29738</v>
      </c>
      <c r="H8121" s="26">
        <v>602.26669581007468</v>
      </c>
      <c r="I8121" s="115">
        <f t="shared" si="379"/>
        <v>17910207</v>
      </c>
      <c r="J8121" s="117">
        <v>2021</v>
      </c>
      <c r="K8121" s="139">
        <f t="shared" si="380"/>
        <v>37393770</v>
      </c>
    </row>
    <row r="8122" spans="2:11">
      <c r="B8122" s="137" t="s">
        <v>4346</v>
      </c>
      <c r="C8122" s="43" t="s">
        <v>3512</v>
      </c>
      <c r="D8122" s="46">
        <v>630</v>
      </c>
      <c r="E8122" s="24">
        <v>8113.1571428571433</v>
      </c>
      <c r="F8122" s="19">
        <f t="shared" si="378"/>
        <v>5111289</v>
      </c>
      <c r="G8122" s="119">
        <v>6143</v>
      </c>
      <c r="H8122" s="26">
        <v>602.22773888979327</v>
      </c>
      <c r="I8122" s="115">
        <f t="shared" si="379"/>
        <v>3699485</v>
      </c>
      <c r="J8122" s="117">
        <v>2021</v>
      </c>
      <c r="K8122" s="139">
        <f t="shared" si="380"/>
        <v>8810774</v>
      </c>
    </row>
    <row r="8123" spans="2:11">
      <c r="B8123" s="137" t="s">
        <v>4347</v>
      </c>
      <c r="C8123" s="43" t="s">
        <v>3512</v>
      </c>
      <c r="D8123" s="46">
        <v>890</v>
      </c>
      <c r="E8123" s="24">
        <v>8525.549438202248</v>
      </c>
      <c r="F8123" s="19">
        <f t="shared" si="378"/>
        <v>7587739.0000000009</v>
      </c>
      <c r="G8123" s="119">
        <v>8678</v>
      </c>
      <c r="H8123" s="26">
        <v>602.24210647614655</v>
      </c>
      <c r="I8123" s="115">
        <f t="shared" si="379"/>
        <v>5226257</v>
      </c>
      <c r="J8123" s="117">
        <v>2021</v>
      </c>
      <c r="K8123" s="139">
        <f t="shared" si="380"/>
        <v>12813996</v>
      </c>
    </row>
    <row r="8124" spans="2:11">
      <c r="B8124" s="137" t="s">
        <v>9923</v>
      </c>
      <c r="C8124" s="43" t="s">
        <v>2678</v>
      </c>
      <c r="D8124" s="46">
        <v>1410</v>
      </c>
      <c r="E8124" s="24">
        <v>999.72695035460993</v>
      </c>
      <c r="F8124" s="19">
        <f t="shared" si="378"/>
        <v>1409615</v>
      </c>
      <c r="G8124" s="119">
        <v>13747.5</v>
      </c>
      <c r="H8124" s="26">
        <v>212.66222949627206</v>
      </c>
      <c r="I8124" s="115">
        <f t="shared" si="379"/>
        <v>2923574</v>
      </c>
      <c r="J8124" s="117">
        <v>2021</v>
      </c>
      <c r="K8124" s="139">
        <f t="shared" si="380"/>
        <v>4333189</v>
      </c>
    </row>
    <row r="8125" spans="2:11">
      <c r="B8125" s="137" t="s">
        <v>9924</v>
      </c>
      <c r="C8125" s="43" t="s">
        <v>2678</v>
      </c>
      <c r="D8125" s="46">
        <v>190</v>
      </c>
      <c r="E8125" s="24">
        <v>5133.6736842105265</v>
      </c>
      <c r="F8125" s="19">
        <f t="shared" si="378"/>
        <v>975398</v>
      </c>
      <c r="G8125" s="119">
        <v>1852.5</v>
      </c>
      <c r="H8125" s="26">
        <v>296.66558704453439</v>
      </c>
      <c r="I8125" s="115">
        <f t="shared" si="379"/>
        <v>549573</v>
      </c>
      <c r="J8125" s="117">
        <v>2021</v>
      </c>
      <c r="K8125" s="139">
        <f t="shared" si="380"/>
        <v>1524971</v>
      </c>
    </row>
    <row r="8126" spans="2:11">
      <c r="B8126" s="137" t="s">
        <v>9925</v>
      </c>
      <c r="C8126" s="43" t="s">
        <v>935</v>
      </c>
      <c r="D8126" s="46">
        <v>690</v>
      </c>
      <c r="E8126" s="24">
        <v>18693.833333333332</v>
      </c>
      <c r="F8126" s="19">
        <f t="shared" si="378"/>
        <v>12898745</v>
      </c>
      <c r="G8126" s="119">
        <v>6727.5</v>
      </c>
      <c r="H8126" s="26">
        <v>183.97012263099219</v>
      </c>
      <c r="I8126" s="115">
        <f t="shared" si="379"/>
        <v>1237659</v>
      </c>
      <c r="J8126" s="117">
        <v>2021</v>
      </c>
      <c r="K8126" s="139">
        <f t="shared" si="380"/>
        <v>14136404</v>
      </c>
    </row>
    <row r="8127" spans="2:11">
      <c r="B8127" s="137" t="s">
        <v>9926</v>
      </c>
      <c r="C8127" s="43" t="s">
        <v>935</v>
      </c>
      <c r="D8127" s="46">
        <v>580</v>
      </c>
      <c r="E8127" s="24">
        <v>13786.993103448276</v>
      </c>
      <c r="F8127" s="19">
        <f t="shared" si="378"/>
        <v>7996456</v>
      </c>
      <c r="G8127" s="119">
        <v>5655</v>
      </c>
      <c r="H8127" s="26">
        <v>233.6496905393457</v>
      </c>
      <c r="I8127" s="115">
        <f t="shared" si="379"/>
        <v>1321289</v>
      </c>
      <c r="J8127" s="117">
        <v>2021</v>
      </c>
      <c r="K8127" s="139">
        <f t="shared" si="380"/>
        <v>9317745</v>
      </c>
    </row>
    <row r="8128" spans="2:11">
      <c r="B8128" s="137" t="s">
        <v>9927</v>
      </c>
      <c r="C8128" s="43" t="s">
        <v>937</v>
      </c>
      <c r="D8128" s="46">
        <v>190</v>
      </c>
      <c r="E8128" s="24">
        <v>11081.078947368422</v>
      </c>
      <c r="F8128" s="19">
        <f t="shared" si="378"/>
        <v>2105405</v>
      </c>
      <c r="G8128" s="119">
        <v>3705</v>
      </c>
      <c r="H8128" s="26">
        <v>248.30985155195683</v>
      </c>
      <c r="I8128" s="115">
        <f t="shared" si="379"/>
        <v>919988</v>
      </c>
      <c r="J8128" s="117">
        <v>2021</v>
      </c>
      <c r="K8128" s="139">
        <f t="shared" si="380"/>
        <v>3025393</v>
      </c>
    </row>
    <row r="8129" spans="2:11">
      <c r="B8129" s="137" t="s">
        <v>9928</v>
      </c>
      <c r="C8129" s="43" t="s">
        <v>937</v>
      </c>
      <c r="D8129" s="46">
        <v>430</v>
      </c>
      <c r="E8129" s="24">
        <v>11625.183720930232</v>
      </c>
      <c r="F8129" s="19">
        <f t="shared" si="378"/>
        <v>4998829</v>
      </c>
      <c r="G8129" s="119">
        <v>8385</v>
      </c>
      <c r="H8129" s="26">
        <v>168.05008944543829</v>
      </c>
      <c r="I8129" s="115">
        <f t="shared" si="379"/>
        <v>1409100</v>
      </c>
      <c r="J8129" s="117">
        <v>2021</v>
      </c>
      <c r="K8129" s="139">
        <f t="shared" si="380"/>
        <v>6407929</v>
      </c>
    </row>
    <row r="8130" spans="2:11">
      <c r="B8130" s="137" t="s">
        <v>9929</v>
      </c>
      <c r="C8130" s="43" t="s">
        <v>933</v>
      </c>
      <c r="D8130" s="46">
        <v>330</v>
      </c>
      <c r="E8130" s="24">
        <v>8968.8818181818187</v>
      </c>
      <c r="F8130" s="19">
        <f t="shared" si="378"/>
        <v>2959731</v>
      </c>
      <c r="G8130" s="119">
        <v>3217.5</v>
      </c>
      <c r="H8130" s="26">
        <v>184.84226884226885</v>
      </c>
      <c r="I8130" s="115">
        <f t="shared" si="379"/>
        <v>594730</v>
      </c>
      <c r="J8130" s="117">
        <v>2021</v>
      </c>
      <c r="K8130" s="139">
        <f t="shared" si="380"/>
        <v>3554461</v>
      </c>
    </row>
    <row r="8131" spans="2:11">
      <c r="B8131" s="137" t="s">
        <v>9930</v>
      </c>
      <c r="C8131" s="43" t="s">
        <v>933</v>
      </c>
      <c r="D8131" s="46">
        <v>260</v>
      </c>
      <c r="E8131" s="24">
        <v>3868.5153846153844</v>
      </c>
      <c r="F8131" s="19">
        <f t="shared" si="378"/>
        <v>1005814</v>
      </c>
      <c r="G8131" s="119">
        <v>2535</v>
      </c>
      <c r="H8131" s="26">
        <v>183.65128205128204</v>
      </c>
      <c r="I8131" s="115">
        <f t="shared" si="379"/>
        <v>465555.99999999994</v>
      </c>
      <c r="J8131" s="117">
        <v>2021</v>
      </c>
      <c r="K8131" s="139">
        <f t="shared" si="380"/>
        <v>1471370</v>
      </c>
    </row>
    <row r="8132" spans="2:11">
      <c r="B8132" s="137" t="s">
        <v>9931</v>
      </c>
      <c r="C8132" s="43" t="s">
        <v>997</v>
      </c>
      <c r="D8132" s="46">
        <v>120</v>
      </c>
      <c r="E8132" s="24">
        <v>9163.2333333333336</v>
      </c>
      <c r="F8132" s="19">
        <f t="shared" si="378"/>
        <v>1099588</v>
      </c>
      <c r="G8132" s="119">
        <v>3888</v>
      </c>
      <c r="H8132" s="26">
        <v>192.71476337448559</v>
      </c>
      <c r="I8132" s="115">
        <f t="shared" si="379"/>
        <v>749275</v>
      </c>
      <c r="J8132" s="117">
        <v>2021</v>
      </c>
      <c r="K8132" s="139">
        <f t="shared" si="380"/>
        <v>1848863</v>
      </c>
    </row>
    <row r="8133" spans="2:11">
      <c r="B8133" s="137" t="s">
        <v>9932</v>
      </c>
      <c r="C8133" s="43" t="s">
        <v>997</v>
      </c>
      <c r="D8133" s="46">
        <v>80</v>
      </c>
      <c r="E8133" s="24">
        <v>7262.8</v>
      </c>
      <c r="F8133" s="19">
        <f t="shared" si="378"/>
        <v>581024</v>
      </c>
      <c r="G8133" s="119">
        <v>2592</v>
      </c>
      <c r="H8133" s="26">
        <v>331.90432098765433</v>
      </c>
      <c r="I8133" s="115">
        <f t="shared" si="379"/>
        <v>860296</v>
      </c>
      <c r="J8133" s="117">
        <v>2021</v>
      </c>
      <c r="K8133" s="139">
        <f t="shared" si="380"/>
        <v>1441320</v>
      </c>
    </row>
    <row r="8134" spans="2:11">
      <c r="B8134" s="137" t="s">
        <v>9933</v>
      </c>
      <c r="C8134" s="43" t="s">
        <v>933</v>
      </c>
      <c r="D8134" s="46">
        <v>230</v>
      </c>
      <c r="E8134" s="24">
        <v>13882.05652173913</v>
      </c>
      <c r="F8134" s="19">
        <f t="shared" si="378"/>
        <v>3192873</v>
      </c>
      <c r="G8134" s="119">
        <v>2242.5</v>
      </c>
      <c r="H8134" s="26">
        <v>249.47201783723523</v>
      </c>
      <c r="I8134" s="115">
        <f t="shared" si="379"/>
        <v>559441</v>
      </c>
      <c r="J8134" s="117">
        <v>2021</v>
      </c>
      <c r="K8134" s="139">
        <f t="shared" si="380"/>
        <v>3752314</v>
      </c>
    </row>
    <row r="8135" spans="2:11">
      <c r="B8135" s="137" t="s">
        <v>9934</v>
      </c>
      <c r="C8135" s="43" t="s">
        <v>933</v>
      </c>
      <c r="D8135" s="46">
        <v>260</v>
      </c>
      <c r="E8135" s="24">
        <v>3868.5153846153844</v>
      </c>
      <c r="F8135" s="19">
        <f t="shared" si="378"/>
        <v>1005814</v>
      </c>
      <c r="G8135" s="119">
        <v>2535</v>
      </c>
      <c r="H8135" s="26">
        <v>183.65128205128204</v>
      </c>
      <c r="I8135" s="115">
        <f t="shared" si="379"/>
        <v>465555.99999999994</v>
      </c>
      <c r="J8135" s="117">
        <v>2021</v>
      </c>
      <c r="K8135" s="139">
        <f t="shared" si="380"/>
        <v>1471370</v>
      </c>
    </row>
    <row r="8136" spans="2:11">
      <c r="B8136" s="137" t="s">
        <v>9935</v>
      </c>
      <c r="C8136" s="43" t="s">
        <v>940</v>
      </c>
      <c r="D8136" s="46">
        <v>220</v>
      </c>
      <c r="E8136" s="24">
        <v>6851.1909090909094</v>
      </c>
      <c r="F8136" s="19">
        <f t="shared" si="378"/>
        <v>1507262</v>
      </c>
      <c r="G8136" s="119">
        <v>2145</v>
      </c>
      <c r="H8136" s="26">
        <v>213.35151515151514</v>
      </c>
      <c r="I8136" s="115">
        <f t="shared" si="379"/>
        <v>457639</v>
      </c>
      <c r="J8136" s="117">
        <v>2021</v>
      </c>
      <c r="K8136" s="139">
        <f t="shared" si="380"/>
        <v>1964901</v>
      </c>
    </row>
    <row r="8137" spans="2:11">
      <c r="B8137" s="137" t="s">
        <v>9936</v>
      </c>
      <c r="C8137" s="43" t="s">
        <v>940</v>
      </c>
      <c r="D8137" s="46">
        <v>430</v>
      </c>
      <c r="E8137" s="24">
        <v>9150.3116279069764</v>
      </c>
      <c r="F8137" s="19">
        <f t="shared" si="378"/>
        <v>3934634</v>
      </c>
      <c r="G8137" s="119">
        <v>4192.5</v>
      </c>
      <c r="H8137" s="26">
        <v>219.03565891472869</v>
      </c>
      <c r="I8137" s="115">
        <f t="shared" si="379"/>
        <v>918307</v>
      </c>
      <c r="J8137" s="117">
        <v>2021</v>
      </c>
      <c r="K8137" s="139">
        <f t="shared" si="380"/>
        <v>4852941</v>
      </c>
    </row>
    <row r="8138" spans="2:11">
      <c r="B8138" s="137" t="s">
        <v>9937</v>
      </c>
      <c r="C8138" s="43" t="s">
        <v>940</v>
      </c>
      <c r="D8138" s="46">
        <v>160</v>
      </c>
      <c r="E8138" s="24">
        <v>7171.9250000000002</v>
      </c>
      <c r="F8138" s="19">
        <f t="shared" si="378"/>
        <v>1147508</v>
      </c>
      <c r="G8138" s="119">
        <v>1560</v>
      </c>
      <c r="H8138" s="26">
        <v>333.62307692307695</v>
      </c>
      <c r="I8138" s="115">
        <f t="shared" si="379"/>
        <v>520452.00000000006</v>
      </c>
      <c r="J8138" s="117">
        <v>2021</v>
      </c>
      <c r="K8138" s="139">
        <f t="shared" si="380"/>
        <v>1667960</v>
      </c>
    </row>
    <row r="8139" spans="2:11">
      <c r="B8139" s="137" t="s">
        <v>9938</v>
      </c>
      <c r="C8139" s="43" t="s">
        <v>940</v>
      </c>
      <c r="D8139" s="46">
        <v>430</v>
      </c>
      <c r="E8139" s="24">
        <v>9150.3116279069764</v>
      </c>
      <c r="F8139" s="19">
        <f t="shared" si="378"/>
        <v>3934634</v>
      </c>
      <c r="G8139" s="119">
        <v>4192.5</v>
      </c>
      <c r="H8139" s="26">
        <v>219.03565891472869</v>
      </c>
      <c r="I8139" s="115">
        <f t="shared" si="379"/>
        <v>918307</v>
      </c>
      <c r="J8139" s="117">
        <v>2021</v>
      </c>
      <c r="K8139" s="139">
        <f t="shared" si="380"/>
        <v>4852941</v>
      </c>
    </row>
    <row r="8140" spans="2:11">
      <c r="B8140" s="137" t="s">
        <v>9939</v>
      </c>
      <c r="C8140" s="43" t="s">
        <v>997</v>
      </c>
      <c r="D8140" s="46">
        <v>120</v>
      </c>
      <c r="E8140" s="24">
        <v>7268.2333333333336</v>
      </c>
      <c r="F8140" s="19">
        <f t="shared" ref="F8140:F8203" si="381">IFERROR(D8140*E8140,0)</f>
        <v>872188</v>
      </c>
      <c r="G8140" s="119">
        <v>3888</v>
      </c>
      <c r="H8140" s="26">
        <v>165.11111111111111</v>
      </c>
      <c r="I8140" s="115">
        <f t="shared" ref="I8140:I8203" si="382">IFERROR(G8140*H8140,"")</f>
        <v>641952</v>
      </c>
      <c r="J8140" s="117">
        <v>2021</v>
      </c>
      <c r="K8140" s="139">
        <f t="shared" ref="K8140:K8203" si="383">IFERROR(ROUND((F8140+I8140),0),0)</f>
        <v>1514140</v>
      </c>
    </row>
    <row r="8141" spans="2:11">
      <c r="B8141" s="137" t="s">
        <v>9940</v>
      </c>
      <c r="C8141" s="43" t="s">
        <v>997</v>
      </c>
      <c r="D8141" s="46">
        <v>80</v>
      </c>
      <c r="E8141" s="24">
        <v>7262.8</v>
      </c>
      <c r="F8141" s="19">
        <f t="shared" si="381"/>
        <v>581024</v>
      </c>
      <c r="G8141" s="119">
        <v>2592</v>
      </c>
      <c r="H8141" s="26">
        <v>331.90432098765433</v>
      </c>
      <c r="I8141" s="115">
        <f t="shared" si="382"/>
        <v>860296</v>
      </c>
      <c r="J8141" s="117">
        <v>2021</v>
      </c>
      <c r="K8141" s="139">
        <f t="shared" si="383"/>
        <v>1441320</v>
      </c>
    </row>
    <row r="8142" spans="2:11">
      <c r="B8142" s="137" t="s">
        <v>9941</v>
      </c>
      <c r="C8142" s="43" t="s">
        <v>937</v>
      </c>
      <c r="D8142" s="46">
        <v>210</v>
      </c>
      <c r="E8142" s="24">
        <v>13501.514285714286</v>
      </c>
      <c r="F8142" s="19">
        <f t="shared" si="381"/>
        <v>2835318</v>
      </c>
      <c r="G8142" s="119">
        <v>5019</v>
      </c>
      <c r="H8142" s="26">
        <v>128.77505479179121</v>
      </c>
      <c r="I8142" s="115">
        <f t="shared" si="382"/>
        <v>646322.00000000012</v>
      </c>
      <c r="J8142" s="117">
        <v>2021</v>
      </c>
      <c r="K8142" s="139">
        <f t="shared" si="383"/>
        <v>3481640</v>
      </c>
    </row>
    <row r="8143" spans="2:11">
      <c r="B8143" s="137" t="s">
        <v>9942</v>
      </c>
      <c r="C8143" s="43" t="s">
        <v>937</v>
      </c>
      <c r="D8143" s="46">
        <v>230</v>
      </c>
      <c r="E8143" s="24">
        <v>8510.6782608695648</v>
      </c>
      <c r="F8143" s="19">
        <f t="shared" si="381"/>
        <v>1957456</v>
      </c>
      <c r="G8143" s="119">
        <v>5497</v>
      </c>
      <c r="H8143" s="26">
        <v>101.52374022193924</v>
      </c>
      <c r="I8143" s="115">
        <f t="shared" si="382"/>
        <v>558076</v>
      </c>
      <c r="J8143" s="117">
        <v>2021</v>
      </c>
      <c r="K8143" s="139">
        <f t="shared" si="383"/>
        <v>2515532</v>
      </c>
    </row>
    <row r="8144" spans="2:11">
      <c r="B8144" s="137" t="s">
        <v>9943</v>
      </c>
      <c r="C8144" s="43" t="s">
        <v>997</v>
      </c>
      <c r="D8144" s="46">
        <v>180</v>
      </c>
      <c r="E8144" s="24">
        <v>7154.1055555555558</v>
      </c>
      <c r="F8144" s="19">
        <f t="shared" si="381"/>
        <v>1287739</v>
      </c>
      <c r="G8144" s="119">
        <v>5832</v>
      </c>
      <c r="H8144" s="26">
        <v>135.57338820301783</v>
      </c>
      <c r="I8144" s="115">
        <f t="shared" si="382"/>
        <v>790664</v>
      </c>
      <c r="J8144" s="117">
        <v>2021</v>
      </c>
      <c r="K8144" s="139">
        <f t="shared" si="383"/>
        <v>2078403</v>
      </c>
    </row>
    <row r="8145" spans="2:11">
      <c r="B8145" s="137" t="s">
        <v>9944</v>
      </c>
      <c r="C8145" s="43" t="s">
        <v>910</v>
      </c>
      <c r="D8145" s="46">
        <v>220</v>
      </c>
      <c r="E8145" s="24">
        <v>5484.9227272727276</v>
      </c>
      <c r="F8145" s="19">
        <f t="shared" si="381"/>
        <v>1206683</v>
      </c>
      <c r="G8145" s="119">
        <v>7128</v>
      </c>
      <c r="H8145" s="26">
        <v>205.5263748597082</v>
      </c>
      <c r="I8145" s="115">
        <f t="shared" si="382"/>
        <v>1464992</v>
      </c>
      <c r="J8145" s="117">
        <v>2021</v>
      </c>
      <c r="K8145" s="139">
        <f t="shared" si="383"/>
        <v>2671675</v>
      </c>
    </row>
    <row r="8146" spans="2:11">
      <c r="B8146" s="137" t="s">
        <v>9945</v>
      </c>
      <c r="C8146" s="43" t="s">
        <v>2772</v>
      </c>
      <c r="D8146" s="46">
        <v>370</v>
      </c>
      <c r="E8146" s="24">
        <v>5123.6702702702705</v>
      </c>
      <c r="F8146" s="19">
        <f t="shared" si="381"/>
        <v>1895758</v>
      </c>
      <c r="G8146" s="119">
        <v>3607.5</v>
      </c>
      <c r="H8146" s="26">
        <v>278.04213444213445</v>
      </c>
      <c r="I8146" s="115">
        <f t="shared" si="382"/>
        <v>1003037</v>
      </c>
      <c r="J8146" s="117">
        <v>2021</v>
      </c>
      <c r="K8146" s="139">
        <f t="shared" si="383"/>
        <v>2898795</v>
      </c>
    </row>
    <row r="8147" spans="2:11">
      <c r="B8147" s="137" t="s">
        <v>9946</v>
      </c>
      <c r="C8147" s="43" t="s">
        <v>2772</v>
      </c>
      <c r="D8147" s="46">
        <v>160</v>
      </c>
      <c r="E8147" s="24">
        <v>4303.6687499999998</v>
      </c>
      <c r="F8147" s="19">
        <f t="shared" si="381"/>
        <v>688587</v>
      </c>
      <c r="G8147" s="119">
        <v>1560</v>
      </c>
      <c r="H8147" s="26">
        <v>221.1948717948718</v>
      </c>
      <c r="I8147" s="115">
        <f t="shared" si="382"/>
        <v>345064</v>
      </c>
      <c r="J8147" s="117">
        <v>2021</v>
      </c>
      <c r="K8147" s="139">
        <f t="shared" si="383"/>
        <v>1033651</v>
      </c>
    </row>
    <row r="8148" spans="2:11">
      <c r="B8148" s="137" t="s">
        <v>9947</v>
      </c>
      <c r="C8148" s="43" t="s">
        <v>910</v>
      </c>
      <c r="D8148" s="46">
        <v>70</v>
      </c>
      <c r="E8148" s="24">
        <v>3359.1285714285714</v>
      </c>
      <c r="F8148" s="19">
        <f t="shared" si="381"/>
        <v>235139</v>
      </c>
      <c r="G8148" s="119">
        <v>2268</v>
      </c>
      <c r="H8148" s="26">
        <v>329.78439153439155</v>
      </c>
      <c r="I8148" s="115">
        <f t="shared" si="382"/>
        <v>747951</v>
      </c>
      <c r="J8148" s="117">
        <v>2021</v>
      </c>
      <c r="K8148" s="139">
        <f t="shared" si="383"/>
        <v>983090</v>
      </c>
    </row>
    <row r="8149" spans="2:11">
      <c r="B8149" s="137" t="s">
        <v>9948</v>
      </c>
      <c r="C8149" s="43" t="s">
        <v>910</v>
      </c>
      <c r="D8149" s="46">
        <v>90</v>
      </c>
      <c r="E8149" s="24">
        <v>8316.8777777777777</v>
      </c>
      <c r="F8149" s="19">
        <f t="shared" si="381"/>
        <v>748519</v>
      </c>
      <c r="G8149" s="119">
        <v>2916</v>
      </c>
      <c r="H8149" s="26">
        <v>353.08264746227707</v>
      </c>
      <c r="I8149" s="115">
        <f t="shared" si="382"/>
        <v>1029588.9999999999</v>
      </c>
      <c r="J8149" s="117">
        <v>2021</v>
      </c>
      <c r="K8149" s="139">
        <f t="shared" si="383"/>
        <v>1778108</v>
      </c>
    </row>
    <row r="8150" spans="2:11">
      <c r="B8150" s="137" t="s">
        <v>9949</v>
      </c>
      <c r="C8150" s="43" t="s">
        <v>2772</v>
      </c>
      <c r="D8150" s="46">
        <v>300</v>
      </c>
      <c r="E8150" s="24">
        <v>8542.6433333333334</v>
      </c>
      <c r="F8150" s="19">
        <f t="shared" si="381"/>
        <v>2562793</v>
      </c>
      <c r="G8150" s="119">
        <v>2925</v>
      </c>
      <c r="H8150" s="26">
        <v>290.02393162393162</v>
      </c>
      <c r="I8150" s="115">
        <f t="shared" si="382"/>
        <v>848320</v>
      </c>
      <c r="J8150" s="117">
        <v>2021</v>
      </c>
      <c r="K8150" s="139">
        <f t="shared" si="383"/>
        <v>3411113</v>
      </c>
    </row>
    <row r="8151" spans="2:11">
      <c r="B8151" s="137" t="s">
        <v>9950</v>
      </c>
      <c r="C8151" s="43" t="s">
        <v>2772</v>
      </c>
      <c r="D8151" s="46">
        <v>150</v>
      </c>
      <c r="E8151" s="24">
        <v>7212.2333333333336</v>
      </c>
      <c r="F8151" s="19">
        <f t="shared" si="381"/>
        <v>1081835</v>
      </c>
      <c r="G8151" s="119">
        <v>1462.5</v>
      </c>
      <c r="H8151" s="26">
        <v>255.80307692307693</v>
      </c>
      <c r="I8151" s="115">
        <f t="shared" si="382"/>
        <v>374112</v>
      </c>
      <c r="J8151" s="117">
        <v>2021</v>
      </c>
      <c r="K8151" s="139">
        <f t="shared" si="383"/>
        <v>1455947</v>
      </c>
    </row>
    <row r="8152" spans="2:11">
      <c r="B8152" s="137" t="s">
        <v>9951</v>
      </c>
      <c r="C8152" s="43" t="s">
        <v>2208</v>
      </c>
      <c r="D8152" s="46">
        <v>60</v>
      </c>
      <c r="E8152" s="24">
        <v>11050.266666666666</v>
      </c>
      <c r="F8152" s="19">
        <f t="shared" si="381"/>
        <v>663016</v>
      </c>
      <c r="G8152" s="119">
        <v>585</v>
      </c>
      <c r="H8152" s="26">
        <v>441.2837606837607</v>
      </c>
      <c r="I8152" s="115">
        <f t="shared" si="382"/>
        <v>258151</v>
      </c>
      <c r="J8152" s="117">
        <v>2021</v>
      </c>
      <c r="K8152" s="139">
        <f t="shared" si="383"/>
        <v>921167</v>
      </c>
    </row>
    <row r="8153" spans="2:11">
      <c r="B8153" s="137" t="s">
        <v>9952</v>
      </c>
      <c r="C8153" s="43" t="s">
        <v>2203</v>
      </c>
      <c r="D8153" s="46">
        <v>190</v>
      </c>
      <c r="E8153" s="24">
        <v>12395.373684210526</v>
      </c>
      <c r="F8153" s="19">
        <f t="shared" si="381"/>
        <v>2355121</v>
      </c>
      <c r="G8153" s="119">
        <v>6156</v>
      </c>
      <c r="H8153" s="26">
        <v>103.25536062378167</v>
      </c>
      <c r="I8153" s="115">
        <f t="shared" si="382"/>
        <v>635640</v>
      </c>
      <c r="J8153" s="117">
        <v>2021</v>
      </c>
      <c r="K8153" s="139">
        <f t="shared" si="383"/>
        <v>2990761</v>
      </c>
    </row>
    <row r="8154" spans="2:11">
      <c r="B8154" s="137" t="s">
        <v>9953</v>
      </c>
      <c r="C8154" s="43" t="s">
        <v>2203</v>
      </c>
      <c r="D8154" s="46">
        <v>600</v>
      </c>
      <c r="E8154" s="24">
        <v>17384.096666666668</v>
      </c>
      <c r="F8154" s="19">
        <f t="shared" si="381"/>
        <v>10430458</v>
      </c>
      <c r="G8154" s="119">
        <v>12960</v>
      </c>
      <c r="H8154" s="26">
        <v>132.14066358024692</v>
      </c>
      <c r="I8154" s="115">
        <f t="shared" si="382"/>
        <v>1712543</v>
      </c>
      <c r="J8154" s="117">
        <v>2021</v>
      </c>
      <c r="K8154" s="139">
        <f t="shared" si="383"/>
        <v>12143001</v>
      </c>
    </row>
    <row r="8155" spans="2:11">
      <c r="B8155" s="137" t="s">
        <v>9954</v>
      </c>
      <c r="C8155" s="43" t="s">
        <v>2207</v>
      </c>
      <c r="D8155" s="46">
        <v>150</v>
      </c>
      <c r="E8155" s="24">
        <v>14290.833333333334</v>
      </c>
      <c r="F8155" s="19">
        <f t="shared" si="381"/>
        <v>2143625</v>
      </c>
      <c r="G8155" s="119">
        <v>2715</v>
      </c>
      <c r="H8155" s="26">
        <v>207.54659300184161</v>
      </c>
      <c r="I8155" s="115">
        <f t="shared" si="382"/>
        <v>563489</v>
      </c>
      <c r="J8155" s="117">
        <v>2021</v>
      </c>
      <c r="K8155" s="139">
        <f t="shared" si="383"/>
        <v>2707114</v>
      </c>
    </row>
    <row r="8156" spans="2:11">
      <c r="B8156" s="137" t="s">
        <v>9955</v>
      </c>
      <c r="C8156" s="43" t="s">
        <v>2207</v>
      </c>
      <c r="D8156" s="46">
        <v>110</v>
      </c>
      <c r="E8156" s="24">
        <v>20772.036363636365</v>
      </c>
      <c r="F8156" s="19">
        <f t="shared" si="381"/>
        <v>2284924</v>
      </c>
      <c r="G8156" s="119">
        <v>1991</v>
      </c>
      <c r="H8156" s="26">
        <v>124.32697137117026</v>
      </c>
      <c r="I8156" s="115">
        <f t="shared" si="382"/>
        <v>247535</v>
      </c>
      <c r="J8156" s="117">
        <v>2021</v>
      </c>
      <c r="K8156" s="139">
        <f t="shared" si="383"/>
        <v>2532459</v>
      </c>
    </row>
    <row r="8157" spans="2:11">
      <c r="B8157" s="137" t="s">
        <v>9956</v>
      </c>
      <c r="C8157" s="43" t="s">
        <v>2763</v>
      </c>
      <c r="D8157" s="46">
        <v>380</v>
      </c>
      <c r="E8157" s="24">
        <v>9011.8157894736851</v>
      </c>
      <c r="F8157" s="19">
        <f t="shared" si="381"/>
        <v>3424490.0000000005</v>
      </c>
      <c r="G8157" s="119">
        <v>3705</v>
      </c>
      <c r="H8157" s="26">
        <v>185.43643724696355</v>
      </c>
      <c r="I8157" s="115">
        <f t="shared" si="382"/>
        <v>687042</v>
      </c>
      <c r="J8157" s="117">
        <v>2021</v>
      </c>
      <c r="K8157" s="139">
        <f t="shared" si="383"/>
        <v>4111532</v>
      </c>
    </row>
    <row r="8158" spans="2:11">
      <c r="B8158" s="137" t="s">
        <v>9957</v>
      </c>
      <c r="C8158" s="43" t="s">
        <v>2763</v>
      </c>
      <c r="D8158" s="46">
        <v>420</v>
      </c>
      <c r="E8158" s="24">
        <v>19826.185714285715</v>
      </c>
      <c r="F8158" s="19">
        <f t="shared" si="381"/>
        <v>8326998</v>
      </c>
      <c r="G8158" s="119">
        <v>4095</v>
      </c>
      <c r="H8158" s="26">
        <v>222.03076923076924</v>
      </c>
      <c r="I8158" s="115">
        <f t="shared" si="382"/>
        <v>909216</v>
      </c>
      <c r="J8158" s="117">
        <v>2021</v>
      </c>
      <c r="K8158" s="139">
        <f t="shared" si="383"/>
        <v>9236214</v>
      </c>
    </row>
    <row r="8159" spans="2:11">
      <c r="B8159" s="137" t="s">
        <v>9958</v>
      </c>
      <c r="C8159" s="43" t="s">
        <v>2203</v>
      </c>
      <c r="D8159" s="46">
        <v>210</v>
      </c>
      <c r="E8159" s="24">
        <v>4583.2809523809519</v>
      </c>
      <c r="F8159" s="19">
        <f t="shared" si="381"/>
        <v>962488.99999999988</v>
      </c>
      <c r="G8159" s="119">
        <v>4536</v>
      </c>
      <c r="H8159" s="26">
        <v>498.46516754850086</v>
      </c>
      <c r="I8159" s="115">
        <f t="shared" si="382"/>
        <v>2261038</v>
      </c>
      <c r="J8159" s="117">
        <v>2021</v>
      </c>
      <c r="K8159" s="139">
        <f t="shared" si="383"/>
        <v>3223527</v>
      </c>
    </row>
    <row r="8160" spans="2:11">
      <c r="B8160" s="137" t="s">
        <v>9959</v>
      </c>
      <c r="C8160" s="43" t="s">
        <v>2203</v>
      </c>
      <c r="D8160" s="46">
        <v>220</v>
      </c>
      <c r="E8160" s="24">
        <v>4753.8500000000004</v>
      </c>
      <c r="F8160" s="19">
        <f t="shared" si="381"/>
        <v>1045847.0000000001</v>
      </c>
      <c r="G8160" s="119">
        <v>4752</v>
      </c>
      <c r="H8160" s="26">
        <v>522.54061447811443</v>
      </c>
      <c r="I8160" s="115">
        <f t="shared" si="382"/>
        <v>2483113</v>
      </c>
      <c r="J8160" s="117">
        <v>2021</v>
      </c>
      <c r="K8160" s="139">
        <f t="shared" si="383"/>
        <v>3528960</v>
      </c>
    </row>
    <row r="8161" spans="2:11">
      <c r="B8161" s="137" t="s">
        <v>9960</v>
      </c>
      <c r="C8161" s="43" t="s">
        <v>2763</v>
      </c>
      <c r="D8161" s="46">
        <v>250</v>
      </c>
      <c r="E8161" s="24">
        <v>19069.272000000001</v>
      </c>
      <c r="F8161" s="19">
        <f t="shared" si="381"/>
        <v>4767318</v>
      </c>
      <c r="G8161" s="119">
        <v>2437.5</v>
      </c>
      <c r="H8161" s="26">
        <v>257.36082051282051</v>
      </c>
      <c r="I8161" s="115">
        <f t="shared" si="382"/>
        <v>627317</v>
      </c>
      <c r="J8161" s="117">
        <v>2021</v>
      </c>
      <c r="K8161" s="139">
        <f t="shared" si="383"/>
        <v>5394635</v>
      </c>
    </row>
    <row r="8162" spans="2:11">
      <c r="B8162" s="137" t="s">
        <v>9961</v>
      </c>
      <c r="C8162" s="43" t="s">
        <v>2763</v>
      </c>
      <c r="D8162" s="46">
        <v>420</v>
      </c>
      <c r="E8162" s="24">
        <v>19826.185714285715</v>
      </c>
      <c r="F8162" s="19">
        <f t="shared" si="381"/>
        <v>8326998</v>
      </c>
      <c r="G8162" s="119">
        <v>4095</v>
      </c>
      <c r="H8162" s="26">
        <v>222.03076923076924</v>
      </c>
      <c r="I8162" s="115">
        <f t="shared" si="382"/>
        <v>909216</v>
      </c>
      <c r="J8162" s="117">
        <v>2021</v>
      </c>
      <c r="K8162" s="139">
        <f t="shared" si="383"/>
        <v>9236214</v>
      </c>
    </row>
    <row r="8163" spans="2:11">
      <c r="B8163" s="137" t="s">
        <v>9962</v>
      </c>
      <c r="C8163" s="43" t="s">
        <v>2207</v>
      </c>
      <c r="D8163" s="46">
        <v>360</v>
      </c>
      <c r="E8163" s="24">
        <v>25782.919444444444</v>
      </c>
      <c r="F8163" s="19">
        <f t="shared" si="381"/>
        <v>9281851</v>
      </c>
      <c r="G8163" s="119">
        <v>7776</v>
      </c>
      <c r="H8163" s="26">
        <v>137.20473251028807</v>
      </c>
      <c r="I8163" s="115">
        <f t="shared" si="382"/>
        <v>1066904</v>
      </c>
      <c r="J8163" s="117">
        <v>2021</v>
      </c>
      <c r="K8163" s="139">
        <f t="shared" si="383"/>
        <v>10348755</v>
      </c>
    </row>
    <row r="8164" spans="2:11">
      <c r="B8164" s="137" t="s">
        <v>9963</v>
      </c>
      <c r="C8164" s="43" t="s">
        <v>2207</v>
      </c>
      <c r="D8164" s="46">
        <v>300</v>
      </c>
      <c r="E8164" s="24">
        <v>13785.683333333332</v>
      </c>
      <c r="F8164" s="19">
        <f t="shared" si="381"/>
        <v>4135704.9999999995</v>
      </c>
      <c r="G8164" s="119">
        <v>6480</v>
      </c>
      <c r="H8164" s="26">
        <v>130.46697530864196</v>
      </c>
      <c r="I8164" s="115">
        <f t="shared" si="382"/>
        <v>845425.99999999988</v>
      </c>
      <c r="J8164" s="117">
        <v>2021</v>
      </c>
      <c r="K8164" s="139">
        <f t="shared" si="383"/>
        <v>4981131</v>
      </c>
    </row>
    <row r="8165" spans="2:11">
      <c r="B8165" s="137" t="s">
        <v>9964</v>
      </c>
      <c r="C8165" s="43" t="s">
        <v>2761</v>
      </c>
      <c r="D8165" s="46">
        <v>260</v>
      </c>
      <c r="E8165" s="24">
        <v>12842.069230769232</v>
      </c>
      <c r="F8165" s="19">
        <f t="shared" si="381"/>
        <v>3338938</v>
      </c>
      <c r="G8165" s="119">
        <v>2535</v>
      </c>
      <c r="H8165" s="26">
        <v>214.37396449704141</v>
      </c>
      <c r="I8165" s="115">
        <f t="shared" si="382"/>
        <v>543438</v>
      </c>
      <c r="J8165" s="117">
        <v>2021</v>
      </c>
      <c r="K8165" s="139">
        <f t="shared" si="383"/>
        <v>3882376</v>
      </c>
    </row>
    <row r="8166" spans="2:11">
      <c r="B8166" s="137" t="s">
        <v>9965</v>
      </c>
      <c r="C8166" s="43" t="s">
        <v>2761</v>
      </c>
      <c r="D8166" s="46">
        <v>510</v>
      </c>
      <c r="E8166" s="24">
        <v>25821.76862745098</v>
      </c>
      <c r="F8166" s="19">
        <f t="shared" si="381"/>
        <v>13169102</v>
      </c>
      <c r="G8166" s="119">
        <v>4972.5</v>
      </c>
      <c r="H8166" s="26">
        <v>221.2422322775264</v>
      </c>
      <c r="I8166" s="115">
        <f t="shared" si="382"/>
        <v>1100127</v>
      </c>
      <c r="J8166" s="117">
        <v>2021</v>
      </c>
      <c r="K8166" s="139">
        <f t="shared" si="383"/>
        <v>14269229</v>
      </c>
    </row>
    <row r="8167" spans="2:11">
      <c r="B8167" s="137" t="s">
        <v>9966</v>
      </c>
      <c r="C8167" s="43" t="s">
        <v>2207</v>
      </c>
      <c r="D8167" s="46">
        <v>170</v>
      </c>
      <c r="E8167" s="24">
        <v>10159.041176470588</v>
      </c>
      <c r="F8167" s="19">
        <f t="shared" si="381"/>
        <v>1727037</v>
      </c>
      <c r="G8167" s="119">
        <v>3672</v>
      </c>
      <c r="H8167" s="26">
        <v>102.02668845315904</v>
      </c>
      <c r="I8167" s="115">
        <f t="shared" si="382"/>
        <v>374642</v>
      </c>
      <c r="J8167" s="117">
        <v>2021</v>
      </c>
      <c r="K8167" s="139">
        <f t="shared" si="383"/>
        <v>2101679</v>
      </c>
    </row>
    <row r="8168" spans="2:11">
      <c r="B8168" s="137" t="s">
        <v>9967</v>
      </c>
      <c r="C8168" s="43" t="s">
        <v>2207</v>
      </c>
      <c r="D8168" s="46">
        <v>300</v>
      </c>
      <c r="E8168" s="24">
        <v>13785.683333333332</v>
      </c>
      <c r="F8168" s="19">
        <f t="shared" si="381"/>
        <v>4135704.9999999995</v>
      </c>
      <c r="G8168" s="119">
        <v>6480</v>
      </c>
      <c r="H8168" s="26">
        <v>130.46697530864196</v>
      </c>
      <c r="I8168" s="115">
        <f t="shared" si="382"/>
        <v>845425.99999999988</v>
      </c>
      <c r="J8168" s="117">
        <v>2021</v>
      </c>
      <c r="K8168" s="139">
        <f t="shared" si="383"/>
        <v>4981131</v>
      </c>
    </row>
    <row r="8169" spans="2:11">
      <c r="B8169" s="137" t="s">
        <v>9968</v>
      </c>
      <c r="C8169" s="43" t="s">
        <v>2207</v>
      </c>
      <c r="D8169" s="46">
        <v>410</v>
      </c>
      <c r="E8169" s="24">
        <v>6695.8975609756098</v>
      </c>
      <c r="F8169" s="19">
        <f t="shared" si="381"/>
        <v>2745318</v>
      </c>
      <c r="G8169" s="119">
        <v>7421</v>
      </c>
      <c r="H8169" s="26">
        <v>123.17827786012667</v>
      </c>
      <c r="I8169" s="115">
        <f t="shared" si="382"/>
        <v>914106</v>
      </c>
      <c r="J8169" s="117">
        <v>2021</v>
      </c>
      <c r="K8169" s="139">
        <f t="shared" si="383"/>
        <v>3659424</v>
      </c>
    </row>
    <row r="8170" spans="2:11">
      <c r="B8170" s="137" t="s">
        <v>9969</v>
      </c>
      <c r="C8170" s="43" t="s">
        <v>2207</v>
      </c>
      <c r="D8170" s="46">
        <v>180</v>
      </c>
      <c r="E8170" s="24">
        <v>4694.1277777777777</v>
      </c>
      <c r="F8170" s="19">
        <f t="shared" si="381"/>
        <v>844943</v>
      </c>
      <c r="G8170" s="119">
        <v>3258</v>
      </c>
      <c r="H8170" s="26">
        <v>133.47421731123387</v>
      </c>
      <c r="I8170" s="115">
        <f t="shared" si="382"/>
        <v>434858.99999999994</v>
      </c>
      <c r="J8170" s="117">
        <v>2021</v>
      </c>
      <c r="K8170" s="139">
        <f t="shared" si="383"/>
        <v>1279802</v>
      </c>
    </row>
    <row r="8171" spans="2:11">
      <c r="B8171" s="137" t="s">
        <v>9970</v>
      </c>
      <c r="C8171" s="43" t="s">
        <v>2207</v>
      </c>
      <c r="D8171" s="46">
        <v>110</v>
      </c>
      <c r="E8171" s="24">
        <v>20772.036363636365</v>
      </c>
      <c r="F8171" s="19">
        <f t="shared" si="381"/>
        <v>2284924</v>
      </c>
      <c r="G8171" s="119">
        <v>1991</v>
      </c>
      <c r="H8171" s="26">
        <v>124.32697137117026</v>
      </c>
      <c r="I8171" s="115">
        <f t="shared" si="382"/>
        <v>247535</v>
      </c>
      <c r="J8171" s="117">
        <v>2021</v>
      </c>
      <c r="K8171" s="139">
        <f t="shared" si="383"/>
        <v>2532459</v>
      </c>
    </row>
    <row r="8172" spans="2:11">
      <c r="B8172" s="137" t="s">
        <v>9971</v>
      </c>
      <c r="C8172" s="43" t="s">
        <v>2207</v>
      </c>
      <c r="D8172" s="46">
        <v>180</v>
      </c>
      <c r="E8172" s="24">
        <v>4694.1277777777777</v>
      </c>
      <c r="F8172" s="19">
        <f t="shared" si="381"/>
        <v>844943</v>
      </c>
      <c r="G8172" s="119">
        <v>3258</v>
      </c>
      <c r="H8172" s="26">
        <v>133.47421731123387</v>
      </c>
      <c r="I8172" s="115">
        <f t="shared" si="382"/>
        <v>434858.99999999994</v>
      </c>
      <c r="J8172" s="117">
        <v>2021</v>
      </c>
      <c r="K8172" s="139">
        <f t="shared" si="383"/>
        <v>1279802</v>
      </c>
    </row>
    <row r="8173" spans="2:11">
      <c r="B8173" s="137" t="s">
        <v>9972</v>
      </c>
      <c r="C8173" s="43" t="s">
        <v>2807</v>
      </c>
      <c r="D8173" s="46">
        <v>370</v>
      </c>
      <c r="E8173" s="24">
        <v>5623.4648648648645</v>
      </c>
      <c r="F8173" s="19">
        <f t="shared" si="381"/>
        <v>2080681.9999999998</v>
      </c>
      <c r="G8173" s="119">
        <v>3607.5</v>
      </c>
      <c r="H8173" s="26">
        <v>182.10256410256412</v>
      </c>
      <c r="I8173" s="115">
        <f t="shared" si="382"/>
        <v>656935</v>
      </c>
      <c r="J8173" s="117">
        <v>2021</v>
      </c>
      <c r="K8173" s="139">
        <f t="shared" si="383"/>
        <v>2737617</v>
      </c>
    </row>
    <row r="8174" spans="2:11">
      <c r="B8174" s="137" t="s">
        <v>9973</v>
      </c>
      <c r="C8174" s="43" t="s">
        <v>2808</v>
      </c>
      <c r="D8174" s="46">
        <v>300</v>
      </c>
      <c r="E8174" s="24">
        <v>9063.7233333333334</v>
      </c>
      <c r="F8174" s="19">
        <f t="shared" si="381"/>
        <v>2719117</v>
      </c>
      <c r="G8174" s="119">
        <v>2925</v>
      </c>
      <c r="H8174" s="26">
        <v>180.73641025641027</v>
      </c>
      <c r="I8174" s="115">
        <f t="shared" si="382"/>
        <v>528654</v>
      </c>
      <c r="J8174" s="117">
        <v>2021</v>
      </c>
      <c r="K8174" s="139">
        <f t="shared" si="383"/>
        <v>3247771</v>
      </c>
    </row>
    <row r="8175" spans="2:11">
      <c r="B8175" s="137" t="s">
        <v>9974</v>
      </c>
      <c r="C8175" s="43" t="s">
        <v>2342</v>
      </c>
      <c r="D8175" s="46">
        <v>190</v>
      </c>
      <c r="E8175" s="24">
        <v>14967.78947368421</v>
      </c>
      <c r="F8175" s="19">
        <f t="shared" si="381"/>
        <v>2843880</v>
      </c>
      <c r="G8175" s="119">
        <v>4104</v>
      </c>
      <c r="H8175" s="26">
        <v>160.52923976608187</v>
      </c>
      <c r="I8175" s="115">
        <f t="shared" si="382"/>
        <v>658812</v>
      </c>
      <c r="J8175" s="117">
        <v>2021</v>
      </c>
      <c r="K8175" s="139">
        <f t="shared" si="383"/>
        <v>3502692</v>
      </c>
    </row>
    <row r="8176" spans="2:11">
      <c r="B8176" s="137" t="s">
        <v>9975</v>
      </c>
      <c r="C8176" s="43" t="s">
        <v>2342</v>
      </c>
      <c r="D8176" s="46">
        <v>230</v>
      </c>
      <c r="E8176" s="24">
        <v>12707.178260869565</v>
      </c>
      <c r="F8176" s="19">
        <f t="shared" si="381"/>
        <v>2922651</v>
      </c>
      <c r="G8176" s="119">
        <v>4968</v>
      </c>
      <c r="H8176" s="26">
        <v>276.26469404186798</v>
      </c>
      <c r="I8176" s="115">
        <f t="shared" si="382"/>
        <v>1372483.0000000002</v>
      </c>
      <c r="J8176" s="117">
        <v>2021</v>
      </c>
      <c r="K8176" s="139">
        <f t="shared" si="383"/>
        <v>4295134</v>
      </c>
    </row>
    <row r="8177" spans="2:11">
      <c r="B8177" s="137" t="s">
        <v>9976</v>
      </c>
      <c r="C8177" s="43" t="s">
        <v>2601</v>
      </c>
      <c r="D8177" s="46">
        <v>130</v>
      </c>
      <c r="E8177" s="24">
        <v>19837.592307692306</v>
      </c>
      <c r="F8177" s="19">
        <f t="shared" si="381"/>
        <v>2578887</v>
      </c>
      <c r="G8177" s="119">
        <v>1267.5</v>
      </c>
      <c r="H8177" s="26">
        <v>407.07455621301773</v>
      </c>
      <c r="I8177" s="115">
        <f t="shared" si="382"/>
        <v>515967</v>
      </c>
      <c r="J8177" s="117">
        <v>2021</v>
      </c>
      <c r="K8177" s="139">
        <f t="shared" si="383"/>
        <v>3094854</v>
      </c>
    </row>
    <row r="8178" spans="2:11">
      <c r="B8178" s="137" t="s">
        <v>9977</v>
      </c>
      <c r="C8178" s="43" t="s">
        <v>2601</v>
      </c>
      <c r="D8178" s="46">
        <v>240</v>
      </c>
      <c r="E8178" s="24">
        <v>15064.116666666667</v>
      </c>
      <c r="F8178" s="19">
        <f t="shared" si="381"/>
        <v>3615388</v>
      </c>
      <c r="G8178" s="119">
        <v>2340</v>
      </c>
      <c r="H8178" s="26">
        <v>253.4491452991453</v>
      </c>
      <c r="I8178" s="115">
        <f t="shared" si="382"/>
        <v>593071</v>
      </c>
      <c r="J8178" s="117">
        <v>2021</v>
      </c>
      <c r="K8178" s="139">
        <f t="shared" si="383"/>
        <v>4208459</v>
      </c>
    </row>
    <row r="8179" spans="2:11">
      <c r="B8179" s="137" t="s">
        <v>9978</v>
      </c>
      <c r="C8179" s="43" t="s">
        <v>2759</v>
      </c>
      <c r="D8179" s="46">
        <v>80</v>
      </c>
      <c r="E8179" s="24">
        <v>5896.3374999999996</v>
      </c>
      <c r="F8179" s="19">
        <f t="shared" si="381"/>
        <v>471707</v>
      </c>
      <c r="G8179" s="119">
        <v>780</v>
      </c>
      <c r="H8179" s="26">
        <v>199.58205128205128</v>
      </c>
      <c r="I8179" s="115">
        <f t="shared" si="382"/>
        <v>155674</v>
      </c>
      <c r="J8179" s="117">
        <v>2021</v>
      </c>
      <c r="K8179" s="139">
        <f t="shared" si="383"/>
        <v>627381</v>
      </c>
    </row>
    <row r="8180" spans="2:11">
      <c r="B8180" s="137" t="s">
        <v>9979</v>
      </c>
      <c r="C8180" s="43" t="s">
        <v>2759</v>
      </c>
      <c r="D8180" s="46">
        <v>230</v>
      </c>
      <c r="E8180" s="24">
        <v>11509.847826086956</v>
      </c>
      <c r="F8180" s="19">
        <f t="shared" si="381"/>
        <v>2647265</v>
      </c>
      <c r="G8180" s="119">
        <v>2242.5</v>
      </c>
      <c r="H8180" s="26">
        <v>217.08272017837234</v>
      </c>
      <c r="I8180" s="115">
        <f t="shared" si="382"/>
        <v>486808</v>
      </c>
      <c r="J8180" s="117">
        <v>2021</v>
      </c>
      <c r="K8180" s="139">
        <f t="shared" si="383"/>
        <v>3134073</v>
      </c>
    </row>
    <row r="8181" spans="2:11">
      <c r="B8181" s="137" t="s">
        <v>9980</v>
      </c>
      <c r="C8181" s="43" t="s">
        <v>2761</v>
      </c>
      <c r="D8181" s="46">
        <v>460</v>
      </c>
      <c r="E8181" s="24">
        <v>22477.210869565217</v>
      </c>
      <c r="F8181" s="19">
        <f t="shared" si="381"/>
        <v>10339517</v>
      </c>
      <c r="G8181" s="119">
        <v>4485</v>
      </c>
      <c r="H8181" s="26">
        <v>236.79264214046822</v>
      </c>
      <c r="I8181" s="115">
        <f t="shared" si="382"/>
        <v>1062015</v>
      </c>
      <c r="J8181" s="117">
        <v>2021</v>
      </c>
      <c r="K8181" s="139">
        <f t="shared" si="383"/>
        <v>11401532</v>
      </c>
    </row>
    <row r="8182" spans="2:11">
      <c r="B8182" s="137" t="s">
        <v>9981</v>
      </c>
      <c r="C8182" s="43" t="s">
        <v>2761</v>
      </c>
      <c r="D8182" s="46">
        <v>510</v>
      </c>
      <c r="E8182" s="24">
        <v>25821.76862745098</v>
      </c>
      <c r="F8182" s="19">
        <f t="shared" si="381"/>
        <v>13169102</v>
      </c>
      <c r="G8182" s="119">
        <v>4972.5</v>
      </c>
      <c r="H8182" s="26">
        <v>221.2422322775264</v>
      </c>
      <c r="I8182" s="115">
        <f t="shared" si="382"/>
        <v>1100127</v>
      </c>
      <c r="J8182" s="117">
        <v>2021</v>
      </c>
      <c r="K8182" s="139">
        <f t="shared" si="383"/>
        <v>14269229</v>
      </c>
    </row>
    <row r="8183" spans="2:11">
      <c r="B8183" s="137" t="s">
        <v>9982</v>
      </c>
      <c r="C8183" s="43" t="s">
        <v>2599</v>
      </c>
      <c r="D8183" s="46">
        <v>460</v>
      </c>
      <c r="E8183" s="24">
        <v>17758.25</v>
      </c>
      <c r="F8183" s="19">
        <f t="shared" si="381"/>
        <v>8168795</v>
      </c>
      <c r="G8183" s="119">
        <v>4485</v>
      </c>
      <c r="H8183" s="26">
        <v>232.65752508361203</v>
      </c>
      <c r="I8183" s="115">
        <f t="shared" si="382"/>
        <v>1043469</v>
      </c>
      <c r="J8183" s="117">
        <v>2021</v>
      </c>
      <c r="K8183" s="139">
        <f t="shared" si="383"/>
        <v>9212264</v>
      </c>
    </row>
    <row r="8184" spans="2:11">
      <c r="B8184" s="137" t="s">
        <v>9983</v>
      </c>
      <c r="C8184" s="43" t="s">
        <v>2599</v>
      </c>
      <c r="D8184" s="46">
        <v>200</v>
      </c>
      <c r="E8184" s="24">
        <v>13560.7</v>
      </c>
      <c r="F8184" s="19">
        <f t="shared" si="381"/>
        <v>2712140</v>
      </c>
      <c r="G8184" s="119">
        <v>1950</v>
      </c>
      <c r="H8184" s="26">
        <v>270.60923076923075</v>
      </c>
      <c r="I8184" s="115">
        <f t="shared" si="382"/>
        <v>527688</v>
      </c>
      <c r="J8184" s="117">
        <v>2021</v>
      </c>
      <c r="K8184" s="139">
        <f t="shared" si="383"/>
        <v>3239828</v>
      </c>
    </row>
    <row r="8185" spans="2:11">
      <c r="B8185" s="137" t="s">
        <v>9984</v>
      </c>
      <c r="C8185" s="43" t="s">
        <v>2174</v>
      </c>
      <c r="D8185" s="46">
        <v>270</v>
      </c>
      <c r="E8185" s="24">
        <v>8921.322222222223</v>
      </c>
      <c r="F8185" s="19">
        <f t="shared" si="381"/>
        <v>2408757</v>
      </c>
      <c r="G8185" s="119">
        <v>2632.5</v>
      </c>
      <c r="H8185" s="26">
        <v>837.41158594491924</v>
      </c>
      <c r="I8185" s="115">
        <f t="shared" si="382"/>
        <v>2204486</v>
      </c>
      <c r="J8185" s="117">
        <v>2021</v>
      </c>
      <c r="K8185" s="139">
        <f t="shared" si="383"/>
        <v>4613243</v>
      </c>
    </row>
    <row r="8186" spans="2:11">
      <c r="B8186" s="137" t="s">
        <v>9985</v>
      </c>
      <c r="C8186" s="43" t="s">
        <v>2174</v>
      </c>
      <c r="D8186" s="46">
        <v>200</v>
      </c>
      <c r="E8186" s="24">
        <v>14611.28</v>
      </c>
      <c r="F8186" s="19">
        <f t="shared" si="381"/>
        <v>2922256</v>
      </c>
      <c r="G8186" s="119">
        <v>1950</v>
      </c>
      <c r="H8186" s="26">
        <v>966.40512820512822</v>
      </c>
      <c r="I8186" s="115">
        <f t="shared" si="382"/>
        <v>1884490</v>
      </c>
      <c r="J8186" s="117">
        <v>2021</v>
      </c>
      <c r="K8186" s="139">
        <f t="shared" si="383"/>
        <v>4806746</v>
      </c>
    </row>
    <row r="8187" spans="2:11">
      <c r="B8187" s="137" t="s">
        <v>9986</v>
      </c>
      <c r="C8187" s="43" t="s">
        <v>2174</v>
      </c>
      <c r="D8187" s="46">
        <v>100</v>
      </c>
      <c r="E8187" s="24">
        <v>16911.98</v>
      </c>
      <c r="F8187" s="19">
        <f t="shared" si="381"/>
        <v>1691198</v>
      </c>
      <c r="G8187" s="119">
        <v>975</v>
      </c>
      <c r="H8187" s="26">
        <v>1260.0205128205127</v>
      </c>
      <c r="I8187" s="115">
        <f t="shared" si="382"/>
        <v>1228520</v>
      </c>
      <c r="J8187" s="117">
        <v>2021</v>
      </c>
      <c r="K8187" s="139">
        <f t="shared" si="383"/>
        <v>2919718</v>
      </c>
    </row>
    <row r="8188" spans="2:11">
      <c r="B8188" s="137" t="s">
        <v>9987</v>
      </c>
      <c r="C8188" s="43" t="s">
        <v>2174</v>
      </c>
      <c r="D8188" s="46">
        <v>200</v>
      </c>
      <c r="E8188" s="24">
        <v>14611.28</v>
      </c>
      <c r="F8188" s="19">
        <f t="shared" si="381"/>
        <v>2922256</v>
      </c>
      <c r="G8188" s="119">
        <v>1950</v>
      </c>
      <c r="H8188" s="26">
        <v>966.40512820512822</v>
      </c>
      <c r="I8188" s="115">
        <f t="shared" si="382"/>
        <v>1884490</v>
      </c>
      <c r="J8188" s="117">
        <v>2021</v>
      </c>
      <c r="K8188" s="139">
        <f t="shared" si="383"/>
        <v>4806746</v>
      </c>
    </row>
    <row r="8189" spans="2:11">
      <c r="B8189" s="137" t="s">
        <v>9988</v>
      </c>
      <c r="C8189" s="43" t="s">
        <v>2760</v>
      </c>
      <c r="D8189" s="46">
        <v>130</v>
      </c>
      <c r="E8189" s="24">
        <v>7057.4307692307693</v>
      </c>
      <c r="F8189" s="19">
        <f t="shared" si="381"/>
        <v>917466</v>
      </c>
      <c r="G8189" s="119">
        <v>1267.5</v>
      </c>
      <c r="H8189" s="26">
        <v>264.81025641025639</v>
      </c>
      <c r="I8189" s="115">
        <f t="shared" si="382"/>
        <v>335646.99999999994</v>
      </c>
      <c r="J8189" s="117">
        <v>2021</v>
      </c>
      <c r="K8189" s="139">
        <f t="shared" si="383"/>
        <v>1253113</v>
      </c>
    </row>
    <row r="8190" spans="2:11">
      <c r="B8190" s="137" t="s">
        <v>9989</v>
      </c>
      <c r="C8190" s="43" t="s">
        <v>2760</v>
      </c>
      <c r="D8190" s="46">
        <v>270</v>
      </c>
      <c r="E8190" s="24">
        <v>14337.544444444444</v>
      </c>
      <c r="F8190" s="19">
        <f t="shared" si="381"/>
        <v>3871137</v>
      </c>
      <c r="G8190" s="119">
        <v>2632.5</v>
      </c>
      <c r="H8190" s="26">
        <v>233.70826210826212</v>
      </c>
      <c r="I8190" s="115">
        <f t="shared" si="382"/>
        <v>615237</v>
      </c>
      <c r="J8190" s="117">
        <v>2021</v>
      </c>
      <c r="K8190" s="139">
        <f t="shared" si="383"/>
        <v>4486374</v>
      </c>
    </row>
    <row r="8191" spans="2:11">
      <c r="B8191" s="137" t="s">
        <v>9990</v>
      </c>
      <c r="C8191" s="43" t="s">
        <v>2157</v>
      </c>
      <c r="D8191" s="46">
        <v>220</v>
      </c>
      <c r="E8191" s="24">
        <v>19596.727272727272</v>
      </c>
      <c r="F8191" s="19">
        <f t="shared" si="381"/>
        <v>4311280</v>
      </c>
      <c r="G8191" s="119">
        <v>2145</v>
      </c>
      <c r="H8191" s="26">
        <v>239.12960372960373</v>
      </c>
      <c r="I8191" s="115">
        <f t="shared" si="382"/>
        <v>512933</v>
      </c>
      <c r="J8191" s="117">
        <v>2021</v>
      </c>
      <c r="K8191" s="139">
        <f t="shared" si="383"/>
        <v>4824213</v>
      </c>
    </row>
    <row r="8192" spans="2:11">
      <c r="B8192" s="137" t="s">
        <v>9991</v>
      </c>
      <c r="C8192" s="43" t="s">
        <v>2157</v>
      </c>
      <c r="D8192" s="46">
        <v>60</v>
      </c>
      <c r="E8192" s="24">
        <v>4284.7666666666664</v>
      </c>
      <c r="F8192" s="19">
        <f t="shared" si="381"/>
        <v>257086</v>
      </c>
      <c r="G8192" s="119">
        <v>585</v>
      </c>
      <c r="H8192" s="26">
        <v>205.8</v>
      </c>
      <c r="I8192" s="115">
        <f t="shared" si="382"/>
        <v>120393</v>
      </c>
      <c r="J8192" s="117">
        <v>2021</v>
      </c>
      <c r="K8192" s="139">
        <f t="shared" si="383"/>
        <v>377479</v>
      </c>
    </row>
    <row r="8193" spans="2:11">
      <c r="B8193" s="137" t="s">
        <v>9992</v>
      </c>
      <c r="C8193" s="43" t="s">
        <v>2601</v>
      </c>
      <c r="D8193" s="46">
        <v>210</v>
      </c>
      <c r="E8193" s="24">
        <v>9613.4380952380961</v>
      </c>
      <c r="F8193" s="19">
        <f t="shared" si="381"/>
        <v>2018822.0000000002</v>
      </c>
      <c r="G8193" s="119">
        <v>2047.5</v>
      </c>
      <c r="H8193" s="26">
        <v>198.69157509157509</v>
      </c>
      <c r="I8193" s="115">
        <f t="shared" si="382"/>
        <v>406821</v>
      </c>
      <c r="J8193" s="117">
        <v>2021</v>
      </c>
      <c r="K8193" s="139">
        <f t="shared" si="383"/>
        <v>2425643</v>
      </c>
    </row>
    <row r="8194" spans="2:11">
      <c r="B8194" s="137" t="s">
        <v>9993</v>
      </c>
      <c r="C8194" s="43" t="s">
        <v>3512</v>
      </c>
      <c r="D8194" s="46">
        <v>350</v>
      </c>
      <c r="E8194" s="24">
        <v>16883.711428571427</v>
      </c>
      <c r="F8194" s="19">
        <f t="shared" si="381"/>
        <v>5909298.9999999991</v>
      </c>
      <c r="G8194" s="119">
        <v>3412.5</v>
      </c>
      <c r="H8194" s="26">
        <v>0</v>
      </c>
      <c r="I8194" s="115">
        <f t="shared" si="382"/>
        <v>0</v>
      </c>
      <c r="J8194" s="117">
        <v>2021</v>
      </c>
      <c r="K8194" s="139">
        <f t="shared" si="383"/>
        <v>5909299</v>
      </c>
    </row>
    <row r="8195" spans="2:11">
      <c r="B8195" s="137" t="s">
        <v>9994</v>
      </c>
      <c r="C8195" s="43" t="s">
        <v>175</v>
      </c>
      <c r="D8195" s="46">
        <v>90</v>
      </c>
      <c r="E8195" s="24">
        <v>4602.1555555555551</v>
      </c>
      <c r="F8195" s="19">
        <f t="shared" si="381"/>
        <v>414193.99999999994</v>
      </c>
      <c r="G8195" s="119">
        <v>1075.5</v>
      </c>
      <c r="H8195" s="26">
        <v>753.80846118084617</v>
      </c>
      <c r="I8195" s="115">
        <f t="shared" si="382"/>
        <v>810721</v>
      </c>
      <c r="J8195" s="117">
        <v>2021</v>
      </c>
      <c r="K8195" s="139">
        <f t="shared" si="383"/>
        <v>1224915</v>
      </c>
    </row>
    <row r="8196" spans="2:11">
      <c r="B8196" s="137" t="s">
        <v>9995</v>
      </c>
      <c r="C8196" s="43" t="s">
        <v>175</v>
      </c>
      <c r="D8196" s="46">
        <v>180</v>
      </c>
      <c r="E8196" s="24">
        <v>6754.6833333333334</v>
      </c>
      <c r="F8196" s="19">
        <f t="shared" si="381"/>
        <v>1215843</v>
      </c>
      <c r="G8196" s="119">
        <v>2151</v>
      </c>
      <c r="H8196" s="26">
        <v>428.16364481636447</v>
      </c>
      <c r="I8196" s="115">
        <f t="shared" si="382"/>
        <v>920980</v>
      </c>
      <c r="J8196" s="117">
        <v>2021</v>
      </c>
      <c r="K8196" s="139">
        <f t="shared" si="383"/>
        <v>2136823</v>
      </c>
    </row>
    <row r="8197" spans="2:11">
      <c r="B8197" s="137" t="s">
        <v>9996</v>
      </c>
      <c r="C8197" s="43" t="s">
        <v>2342</v>
      </c>
      <c r="D8197" s="46">
        <v>90</v>
      </c>
      <c r="E8197" s="24">
        <v>24140.277777777777</v>
      </c>
      <c r="F8197" s="19">
        <f t="shared" si="381"/>
        <v>2172625</v>
      </c>
      <c r="G8197" s="119">
        <v>1944</v>
      </c>
      <c r="H8197" s="26">
        <v>258.99228395061726</v>
      </c>
      <c r="I8197" s="115">
        <f t="shared" si="382"/>
        <v>503480.99999999994</v>
      </c>
      <c r="J8197" s="117">
        <v>2021</v>
      </c>
      <c r="K8197" s="139">
        <f t="shared" si="383"/>
        <v>2676106</v>
      </c>
    </row>
    <row r="8198" spans="2:11">
      <c r="B8198" s="137" t="s">
        <v>9997</v>
      </c>
      <c r="C8198" s="43" t="s">
        <v>2342</v>
      </c>
      <c r="D8198" s="46">
        <v>170</v>
      </c>
      <c r="E8198" s="24">
        <v>11398.694117647059</v>
      </c>
      <c r="F8198" s="19">
        <f t="shared" si="381"/>
        <v>1937778</v>
      </c>
      <c r="G8198" s="119">
        <v>3672</v>
      </c>
      <c r="H8198" s="26">
        <v>144.74509803921569</v>
      </c>
      <c r="I8198" s="115">
        <f t="shared" si="382"/>
        <v>531504</v>
      </c>
      <c r="J8198" s="117">
        <v>2021</v>
      </c>
      <c r="K8198" s="139">
        <f t="shared" si="383"/>
        <v>2469282</v>
      </c>
    </row>
    <row r="8199" spans="2:11">
      <c r="B8199" s="137" t="s">
        <v>9998</v>
      </c>
      <c r="C8199" s="43" t="s">
        <v>2342</v>
      </c>
      <c r="D8199" s="46">
        <v>540</v>
      </c>
      <c r="E8199" s="24">
        <v>37505.887037037035</v>
      </c>
      <c r="F8199" s="19">
        <f t="shared" si="381"/>
        <v>20253179</v>
      </c>
      <c r="G8199" s="119">
        <v>11664</v>
      </c>
      <c r="H8199" s="26">
        <v>318.43278463648835</v>
      </c>
      <c r="I8199" s="115">
        <f t="shared" si="382"/>
        <v>3714200</v>
      </c>
      <c r="J8199" s="117">
        <v>2021</v>
      </c>
      <c r="K8199" s="139">
        <f t="shared" si="383"/>
        <v>23967379</v>
      </c>
    </row>
    <row r="8200" spans="2:11">
      <c r="B8200" s="137" t="s">
        <v>9999</v>
      </c>
      <c r="C8200" s="43" t="s">
        <v>2342</v>
      </c>
      <c r="D8200" s="46">
        <v>170</v>
      </c>
      <c r="E8200" s="24">
        <v>11398.694117647059</v>
      </c>
      <c r="F8200" s="19">
        <f t="shared" si="381"/>
        <v>1937778</v>
      </c>
      <c r="G8200" s="119">
        <v>3672</v>
      </c>
      <c r="H8200" s="26">
        <v>144.74509803921569</v>
      </c>
      <c r="I8200" s="115">
        <f t="shared" si="382"/>
        <v>531504</v>
      </c>
      <c r="J8200" s="117">
        <v>2021</v>
      </c>
      <c r="K8200" s="139">
        <f t="shared" si="383"/>
        <v>2469282</v>
      </c>
    </row>
    <row r="8201" spans="2:11">
      <c r="B8201" s="137" t="s">
        <v>10000</v>
      </c>
      <c r="C8201" s="43" t="s">
        <v>130</v>
      </c>
      <c r="D8201" s="46">
        <v>120</v>
      </c>
      <c r="E8201" s="24">
        <v>25260.141666666666</v>
      </c>
      <c r="F8201" s="19">
        <f t="shared" si="381"/>
        <v>3031217</v>
      </c>
      <c r="G8201" s="119">
        <v>3888</v>
      </c>
      <c r="H8201" s="26">
        <v>472.84002057613168</v>
      </c>
      <c r="I8201" s="115">
        <f t="shared" si="382"/>
        <v>1838402</v>
      </c>
      <c r="J8201" s="117">
        <v>2021</v>
      </c>
      <c r="K8201" s="139">
        <f t="shared" si="383"/>
        <v>4869619</v>
      </c>
    </row>
    <row r="8202" spans="2:11">
      <c r="B8202" s="137" t="s">
        <v>10001</v>
      </c>
      <c r="C8202" s="43" t="s">
        <v>130</v>
      </c>
      <c r="D8202" s="46">
        <v>240</v>
      </c>
      <c r="E8202" s="24">
        <v>11003.704166666666</v>
      </c>
      <c r="F8202" s="19">
        <f t="shared" si="381"/>
        <v>2640889</v>
      </c>
      <c r="G8202" s="119">
        <v>5184</v>
      </c>
      <c r="H8202" s="26">
        <v>653.50578703703707</v>
      </c>
      <c r="I8202" s="115">
        <f t="shared" si="382"/>
        <v>3387774</v>
      </c>
      <c r="J8202" s="117">
        <v>2021</v>
      </c>
      <c r="K8202" s="139">
        <f t="shared" si="383"/>
        <v>6028663</v>
      </c>
    </row>
    <row r="8203" spans="2:11">
      <c r="B8203" s="137" t="s">
        <v>10002</v>
      </c>
      <c r="C8203" s="43" t="s">
        <v>2205</v>
      </c>
      <c r="D8203" s="46">
        <v>180</v>
      </c>
      <c r="E8203" s="24">
        <v>10202.661111111111</v>
      </c>
      <c r="F8203" s="19">
        <f t="shared" si="381"/>
        <v>1836479</v>
      </c>
      <c r="G8203" s="119">
        <v>1755</v>
      </c>
      <c r="H8203" s="26">
        <v>1296.5948717948718</v>
      </c>
      <c r="I8203" s="115">
        <f t="shared" si="382"/>
        <v>2275524</v>
      </c>
      <c r="J8203" s="117">
        <v>2021</v>
      </c>
      <c r="K8203" s="139">
        <f t="shared" si="383"/>
        <v>4112003</v>
      </c>
    </row>
    <row r="8204" spans="2:11">
      <c r="B8204" s="137" t="s">
        <v>10003</v>
      </c>
      <c r="C8204" s="43" t="s">
        <v>2205</v>
      </c>
      <c r="D8204" s="46">
        <v>540</v>
      </c>
      <c r="E8204" s="24">
        <v>3934.4314814814816</v>
      </c>
      <c r="F8204" s="19">
        <f t="shared" ref="F8204:F8267" si="384">IFERROR(D8204*E8204,0)</f>
        <v>2124593</v>
      </c>
      <c r="G8204" s="119">
        <v>5265</v>
      </c>
      <c r="H8204" s="26">
        <v>633.41234567901233</v>
      </c>
      <c r="I8204" s="115">
        <f t="shared" ref="I8204:I8267" si="385">IFERROR(G8204*H8204,"")</f>
        <v>3334916</v>
      </c>
      <c r="J8204" s="117">
        <v>2021</v>
      </c>
      <c r="K8204" s="139">
        <f t="shared" ref="K8204:K8267" si="386">IFERROR(ROUND((F8204+I8204),0),0)</f>
        <v>5459509</v>
      </c>
    </row>
    <row r="8205" spans="2:11">
      <c r="B8205" s="137" t="s">
        <v>10004</v>
      </c>
      <c r="C8205" s="43" t="s">
        <v>2203</v>
      </c>
      <c r="D8205" s="46">
        <v>220</v>
      </c>
      <c r="E8205" s="24">
        <v>12528.313636363637</v>
      </c>
      <c r="F8205" s="19">
        <f t="shared" si="384"/>
        <v>2756229</v>
      </c>
      <c r="G8205" s="119">
        <v>4752</v>
      </c>
      <c r="H8205" s="26">
        <v>651.93413299663302</v>
      </c>
      <c r="I8205" s="115">
        <f t="shared" si="385"/>
        <v>3097991</v>
      </c>
      <c r="J8205" s="117">
        <v>2021</v>
      </c>
      <c r="K8205" s="139">
        <f t="shared" si="386"/>
        <v>5854220</v>
      </c>
    </row>
    <row r="8206" spans="2:11">
      <c r="B8206" s="137" t="s">
        <v>10005</v>
      </c>
      <c r="C8206" s="43" t="s">
        <v>2203</v>
      </c>
      <c r="D8206" s="46">
        <v>160</v>
      </c>
      <c r="E8206" s="24">
        <v>6391.6875</v>
      </c>
      <c r="F8206" s="19">
        <f t="shared" si="384"/>
        <v>1022670</v>
      </c>
      <c r="G8206" s="119">
        <v>3456</v>
      </c>
      <c r="H8206" s="26">
        <v>451.58825231481484</v>
      </c>
      <c r="I8206" s="115">
        <f t="shared" si="385"/>
        <v>1560689</v>
      </c>
      <c r="J8206" s="117">
        <v>2021</v>
      </c>
      <c r="K8206" s="139">
        <f t="shared" si="386"/>
        <v>2583359</v>
      </c>
    </row>
    <row r="8207" spans="2:11">
      <c r="B8207" s="137" t="s">
        <v>10006</v>
      </c>
      <c r="C8207" s="43" t="s">
        <v>257</v>
      </c>
      <c r="D8207" s="46">
        <v>70</v>
      </c>
      <c r="E8207" s="24">
        <v>4345.9571428571426</v>
      </c>
      <c r="F8207" s="19">
        <f t="shared" si="384"/>
        <v>304217</v>
      </c>
      <c r="G8207" s="119">
        <v>682.5</v>
      </c>
      <c r="H8207" s="26">
        <v>1366.9567765567765</v>
      </c>
      <c r="I8207" s="115">
        <f t="shared" si="385"/>
        <v>932948</v>
      </c>
      <c r="J8207" s="117">
        <v>2021</v>
      </c>
      <c r="K8207" s="139">
        <f t="shared" si="386"/>
        <v>1237165</v>
      </c>
    </row>
    <row r="8208" spans="2:11">
      <c r="B8208" s="137" t="s">
        <v>10007</v>
      </c>
      <c r="C8208" s="43" t="s">
        <v>257</v>
      </c>
      <c r="D8208" s="46">
        <v>110</v>
      </c>
      <c r="E8208" s="24">
        <v>2790.7636363636366</v>
      </c>
      <c r="F8208" s="19">
        <f t="shared" si="384"/>
        <v>306984</v>
      </c>
      <c r="G8208" s="119">
        <v>1072.5</v>
      </c>
      <c r="H8208" s="26">
        <v>1056.8783216783218</v>
      </c>
      <c r="I8208" s="115">
        <f t="shared" si="385"/>
        <v>1133502</v>
      </c>
      <c r="J8208" s="117">
        <v>2021</v>
      </c>
      <c r="K8208" s="139">
        <f t="shared" si="386"/>
        <v>1440486</v>
      </c>
    </row>
    <row r="8209" spans="2:11">
      <c r="B8209" s="137" t="s">
        <v>10008</v>
      </c>
      <c r="C8209" s="43" t="s">
        <v>2651</v>
      </c>
      <c r="D8209" s="46">
        <v>230</v>
      </c>
      <c r="E8209" s="24">
        <v>6131.8130434782606</v>
      </c>
      <c r="F8209" s="19">
        <f t="shared" si="384"/>
        <v>1410317</v>
      </c>
      <c r="G8209" s="119">
        <v>2242.5</v>
      </c>
      <c r="H8209" s="26">
        <v>291.44749163879601</v>
      </c>
      <c r="I8209" s="115">
        <f t="shared" si="385"/>
        <v>653571</v>
      </c>
      <c r="J8209" s="117">
        <v>2021</v>
      </c>
      <c r="K8209" s="139">
        <f t="shared" si="386"/>
        <v>2063888</v>
      </c>
    </row>
    <row r="8210" spans="2:11">
      <c r="B8210" s="137" t="s">
        <v>10009</v>
      </c>
      <c r="C8210" s="43" t="s">
        <v>2562</v>
      </c>
      <c r="D8210" s="46">
        <v>760</v>
      </c>
      <c r="E8210" s="24">
        <v>2764.6065789473682</v>
      </c>
      <c r="F8210" s="19">
        <f t="shared" si="384"/>
        <v>2101101</v>
      </c>
      <c r="G8210" s="119">
        <v>7410</v>
      </c>
      <c r="H8210" s="26">
        <v>170.37692307692308</v>
      </c>
      <c r="I8210" s="115">
        <f t="shared" si="385"/>
        <v>1262493</v>
      </c>
      <c r="J8210" s="117">
        <v>2021</v>
      </c>
      <c r="K8210" s="139">
        <f t="shared" si="386"/>
        <v>3363594</v>
      </c>
    </row>
    <row r="8211" spans="2:11">
      <c r="B8211" s="137" t="s">
        <v>4348</v>
      </c>
      <c r="C8211" s="43" t="s">
        <v>3512</v>
      </c>
      <c r="D8211" s="46">
        <v>390</v>
      </c>
      <c r="E8211" s="24">
        <v>9343.7000000000007</v>
      </c>
      <c r="F8211" s="19">
        <f t="shared" si="384"/>
        <v>3644043.0000000005</v>
      </c>
      <c r="G8211" s="119">
        <v>3803</v>
      </c>
      <c r="H8211" s="26">
        <v>602.19773862739942</v>
      </c>
      <c r="I8211" s="115">
        <f t="shared" si="385"/>
        <v>2290158</v>
      </c>
      <c r="J8211" s="117">
        <v>2021</v>
      </c>
      <c r="K8211" s="139">
        <f t="shared" si="386"/>
        <v>5934201</v>
      </c>
    </row>
    <row r="8212" spans="2:11">
      <c r="B8212" s="137" t="s">
        <v>10010</v>
      </c>
      <c r="C8212" s="43" t="s">
        <v>2775</v>
      </c>
      <c r="D8212" s="46">
        <v>1120</v>
      </c>
      <c r="E8212" s="24">
        <v>7446.3116071428567</v>
      </c>
      <c r="F8212" s="19">
        <f t="shared" si="384"/>
        <v>8339868.9999999991</v>
      </c>
      <c r="G8212" s="119">
        <v>10920</v>
      </c>
      <c r="H8212" s="26">
        <v>209.47197802197803</v>
      </c>
      <c r="I8212" s="115">
        <f t="shared" si="385"/>
        <v>2287434</v>
      </c>
      <c r="J8212" s="117">
        <v>2021</v>
      </c>
      <c r="K8212" s="139">
        <f t="shared" si="386"/>
        <v>10627303</v>
      </c>
    </row>
    <row r="8213" spans="2:11">
      <c r="B8213" s="137" t="s">
        <v>10011</v>
      </c>
      <c r="C8213" s="43" t="s">
        <v>2775</v>
      </c>
      <c r="D8213" s="46">
        <v>920</v>
      </c>
      <c r="E8213" s="24">
        <v>14619.029347826086</v>
      </c>
      <c r="F8213" s="19">
        <f t="shared" si="384"/>
        <v>13449507</v>
      </c>
      <c r="G8213" s="119">
        <v>8970</v>
      </c>
      <c r="H8213" s="26">
        <v>198.30479375696768</v>
      </c>
      <c r="I8213" s="115">
        <f t="shared" si="385"/>
        <v>1778794.0000000002</v>
      </c>
      <c r="J8213" s="117">
        <v>2021</v>
      </c>
      <c r="K8213" s="139">
        <f t="shared" si="386"/>
        <v>15228301</v>
      </c>
    </row>
    <row r="8214" spans="2:11">
      <c r="B8214" s="137" t="s">
        <v>10012</v>
      </c>
      <c r="C8214" s="43" t="s">
        <v>2759</v>
      </c>
      <c r="D8214" s="46">
        <v>270</v>
      </c>
      <c r="E8214" s="24">
        <v>10063.32962962963</v>
      </c>
      <c r="F8214" s="19">
        <f t="shared" si="384"/>
        <v>2717099</v>
      </c>
      <c r="G8214" s="119">
        <v>2632.5</v>
      </c>
      <c r="H8214" s="26">
        <v>332.87293447293445</v>
      </c>
      <c r="I8214" s="115">
        <f t="shared" si="385"/>
        <v>876287.99999999988</v>
      </c>
      <c r="J8214" s="117">
        <v>2021</v>
      </c>
      <c r="K8214" s="139">
        <f t="shared" si="386"/>
        <v>3593387</v>
      </c>
    </row>
    <row r="8215" spans="2:11">
      <c r="B8215" s="137" t="s">
        <v>10013</v>
      </c>
      <c r="C8215" s="43" t="s">
        <v>2759</v>
      </c>
      <c r="D8215" s="46">
        <v>230</v>
      </c>
      <c r="E8215" s="24">
        <v>11509.847826086956</v>
      </c>
      <c r="F8215" s="19">
        <f t="shared" si="384"/>
        <v>2647265</v>
      </c>
      <c r="G8215" s="119">
        <v>2242.5</v>
      </c>
      <c r="H8215" s="26">
        <v>217.08272017837234</v>
      </c>
      <c r="I8215" s="115">
        <f t="shared" si="385"/>
        <v>486808</v>
      </c>
      <c r="J8215" s="117">
        <v>2021</v>
      </c>
      <c r="K8215" s="139">
        <f t="shared" si="386"/>
        <v>3134073</v>
      </c>
    </row>
    <row r="8216" spans="2:11">
      <c r="B8216" s="137" t="s">
        <v>10014</v>
      </c>
      <c r="C8216" s="43" t="s">
        <v>3512</v>
      </c>
      <c r="D8216" s="46">
        <v>120</v>
      </c>
      <c r="E8216" s="24">
        <v>10148.383333333333</v>
      </c>
      <c r="F8216" s="19">
        <f t="shared" si="384"/>
        <v>1217806</v>
      </c>
      <c r="G8216" s="119">
        <v>1086</v>
      </c>
      <c r="H8216" s="26">
        <v>0</v>
      </c>
      <c r="I8216" s="115">
        <f t="shared" si="385"/>
        <v>0</v>
      </c>
      <c r="J8216" s="117">
        <v>2021</v>
      </c>
      <c r="K8216" s="139">
        <f t="shared" si="386"/>
        <v>1217806</v>
      </c>
    </row>
    <row r="8217" spans="2:11">
      <c r="B8217" s="137" t="s">
        <v>10015</v>
      </c>
      <c r="C8217" s="43" t="s">
        <v>3512</v>
      </c>
      <c r="D8217" s="46">
        <v>270</v>
      </c>
      <c r="E8217" s="24">
        <v>15222.577777777778</v>
      </c>
      <c r="F8217" s="19">
        <f t="shared" si="384"/>
        <v>4110096</v>
      </c>
      <c r="G8217" s="119">
        <v>2443.5</v>
      </c>
      <c r="H8217" s="26">
        <v>0</v>
      </c>
      <c r="I8217" s="115">
        <f t="shared" si="385"/>
        <v>0</v>
      </c>
      <c r="J8217" s="117">
        <v>2021</v>
      </c>
      <c r="K8217" s="139">
        <f t="shared" si="386"/>
        <v>4110096</v>
      </c>
    </row>
    <row r="8218" spans="2:11">
      <c r="B8218" s="137" t="s">
        <v>10016</v>
      </c>
      <c r="C8218" s="43" t="s">
        <v>2807</v>
      </c>
      <c r="D8218" s="46">
        <v>250</v>
      </c>
      <c r="E8218" s="24">
        <v>13725.304</v>
      </c>
      <c r="F8218" s="19">
        <f t="shared" si="384"/>
        <v>3431326</v>
      </c>
      <c r="G8218" s="119">
        <v>2437.5</v>
      </c>
      <c r="H8218" s="26">
        <v>288.10051282051285</v>
      </c>
      <c r="I8218" s="115">
        <f t="shared" si="385"/>
        <v>702245.00000000012</v>
      </c>
      <c r="J8218" s="117">
        <v>2021</v>
      </c>
      <c r="K8218" s="139">
        <f t="shared" si="386"/>
        <v>4133571</v>
      </c>
    </row>
    <row r="8219" spans="2:11">
      <c r="B8219" s="137" t="s">
        <v>10017</v>
      </c>
      <c r="C8219" s="43" t="s">
        <v>2807</v>
      </c>
      <c r="D8219" s="46">
        <v>200</v>
      </c>
      <c r="E8219" s="24">
        <v>8148.2150000000001</v>
      </c>
      <c r="F8219" s="19">
        <f t="shared" si="384"/>
        <v>1629643</v>
      </c>
      <c r="G8219" s="119">
        <v>1950</v>
      </c>
      <c r="H8219" s="26">
        <v>238.46769230769232</v>
      </c>
      <c r="I8219" s="115">
        <f t="shared" si="385"/>
        <v>465012</v>
      </c>
      <c r="J8219" s="117">
        <v>2021</v>
      </c>
      <c r="K8219" s="139">
        <f t="shared" si="386"/>
        <v>2094655</v>
      </c>
    </row>
    <row r="8220" spans="2:11">
      <c r="B8220" s="137" t="s">
        <v>10018</v>
      </c>
      <c r="C8220" s="43" t="s">
        <v>2180</v>
      </c>
      <c r="D8220" s="46">
        <v>720</v>
      </c>
      <c r="E8220" s="24">
        <v>623.96111111111111</v>
      </c>
      <c r="F8220" s="19">
        <f t="shared" si="384"/>
        <v>449252</v>
      </c>
      <c r="G8220" s="119">
        <v>7020</v>
      </c>
      <c r="H8220" s="26">
        <v>45.323789173789173</v>
      </c>
      <c r="I8220" s="115">
        <f t="shared" si="385"/>
        <v>318173</v>
      </c>
      <c r="J8220" s="117">
        <v>2021</v>
      </c>
      <c r="K8220" s="139">
        <f t="shared" si="386"/>
        <v>767425</v>
      </c>
    </row>
    <row r="8221" spans="2:11">
      <c r="B8221" s="137" t="s">
        <v>10019</v>
      </c>
      <c r="C8221" s="43" t="s">
        <v>2807</v>
      </c>
      <c r="D8221" s="46">
        <v>250</v>
      </c>
      <c r="E8221" s="24">
        <v>13725.304</v>
      </c>
      <c r="F8221" s="19">
        <f t="shared" si="384"/>
        <v>3431326</v>
      </c>
      <c r="G8221" s="119">
        <v>2437.5</v>
      </c>
      <c r="H8221" s="26">
        <v>288.10051282051285</v>
      </c>
      <c r="I8221" s="115">
        <f t="shared" si="385"/>
        <v>702245.00000000012</v>
      </c>
      <c r="J8221" s="117">
        <v>2021</v>
      </c>
      <c r="K8221" s="139">
        <f t="shared" si="386"/>
        <v>4133571</v>
      </c>
    </row>
    <row r="8222" spans="2:11">
      <c r="B8222" s="137" t="s">
        <v>10020</v>
      </c>
      <c r="C8222" s="43" t="s">
        <v>2207</v>
      </c>
      <c r="D8222" s="46">
        <v>190</v>
      </c>
      <c r="E8222" s="24">
        <v>15750.510526315789</v>
      </c>
      <c r="F8222" s="19">
        <f t="shared" si="384"/>
        <v>2992597</v>
      </c>
      <c r="G8222" s="119">
        <v>3439</v>
      </c>
      <c r="H8222" s="26">
        <v>190.70863623146263</v>
      </c>
      <c r="I8222" s="115">
        <f t="shared" si="385"/>
        <v>655847</v>
      </c>
      <c r="J8222" s="117">
        <v>2021</v>
      </c>
      <c r="K8222" s="139">
        <f t="shared" si="386"/>
        <v>3648444</v>
      </c>
    </row>
    <row r="8223" spans="2:11">
      <c r="B8223" s="137" t="s">
        <v>10021</v>
      </c>
      <c r="C8223" s="43" t="s">
        <v>2207</v>
      </c>
      <c r="D8223" s="46">
        <v>160</v>
      </c>
      <c r="E8223" s="24">
        <v>12044.78125</v>
      </c>
      <c r="F8223" s="19">
        <f t="shared" si="384"/>
        <v>1927165</v>
      </c>
      <c r="G8223" s="119">
        <v>2896</v>
      </c>
      <c r="H8223" s="26">
        <v>251.40262430939225</v>
      </c>
      <c r="I8223" s="115">
        <f t="shared" si="385"/>
        <v>728062</v>
      </c>
      <c r="J8223" s="117">
        <v>2021</v>
      </c>
      <c r="K8223" s="139">
        <f t="shared" si="386"/>
        <v>2655227</v>
      </c>
    </row>
    <row r="8224" spans="2:11">
      <c r="B8224" s="137" t="s">
        <v>10022</v>
      </c>
      <c r="C8224" s="43" t="s">
        <v>2809</v>
      </c>
      <c r="D8224" s="46">
        <v>290</v>
      </c>
      <c r="E8224" s="24">
        <v>5084.2448275862071</v>
      </c>
      <c r="F8224" s="19">
        <f t="shared" si="384"/>
        <v>1474431</v>
      </c>
      <c r="G8224" s="119">
        <v>2827.5</v>
      </c>
      <c r="H8224" s="26">
        <v>202.61786030061893</v>
      </c>
      <c r="I8224" s="115">
        <f t="shared" si="385"/>
        <v>572902</v>
      </c>
      <c r="J8224" s="117">
        <v>2021</v>
      </c>
      <c r="K8224" s="139">
        <f t="shared" si="386"/>
        <v>2047333</v>
      </c>
    </row>
    <row r="8225" spans="2:11">
      <c r="B8225" s="137" t="s">
        <v>10023</v>
      </c>
      <c r="C8225" s="43" t="s">
        <v>2629</v>
      </c>
      <c r="D8225" s="46">
        <v>230</v>
      </c>
      <c r="E8225" s="24">
        <v>7856.782608695652</v>
      </c>
      <c r="F8225" s="19">
        <f t="shared" si="384"/>
        <v>1807060</v>
      </c>
      <c r="G8225" s="119">
        <v>4485</v>
      </c>
      <c r="H8225" s="26">
        <v>177.52062430323301</v>
      </c>
      <c r="I8225" s="115">
        <f t="shared" si="385"/>
        <v>796180</v>
      </c>
      <c r="J8225" s="117">
        <v>2021</v>
      </c>
      <c r="K8225" s="139">
        <f t="shared" si="386"/>
        <v>2603240</v>
      </c>
    </row>
    <row r="8226" spans="2:11">
      <c r="B8226" s="137" t="s">
        <v>10024</v>
      </c>
      <c r="C8226" s="43" t="s">
        <v>2629</v>
      </c>
      <c r="D8226" s="46">
        <v>200</v>
      </c>
      <c r="E8226" s="24">
        <v>14818.66</v>
      </c>
      <c r="F8226" s="19">
        <f t="shared" si="384"/>
        <v>2963732</v>
      </c>
      <c r="G8226" s="119">
        <v>3900</v>
      </c>
      <c r="H8226" s="26">
        <v>183.62897435897435</v>
      </c>
      <c r="I8226" s="115">
        <f t="shared" si="385"/>
        <v>716153</v>
      </c>
      <c r="J8226" s="117">
        <v>2021</v>
      </c>
      <c r="K8226" s="139">
        <f t="shared" si="386"/>
        <v>3679885</v>
      </c>
    </row>
    <row r="8227" spans="2:11">
      <c r="B8227" s="137" t="s">
        <v>10025</v>
      </c>
      <c r="C8227" s="43" t="s">
        <v>2629</v>
      </c>
      <c r="D8227" s="46">
        <v>580</v>
      </c>
      <c r="E8227" s="24">
        <v>7265.815517241379</v>
      </c>
      <c r="F8227" s="19">
        <f t="shared" si="384"/>
        <v>4214173</v>
      </c>
      <c r="G8227" s="119">
        <v>5655</v>
      </c>
      <c r="H8227" s="26">
        <v>295.88381962864719</v>
      </c>
      <c r="I8227" s="115">
        <f t="shared" si="385"/>
        <v>1673222.9999999998</v>
      </c>
      <c r="J8227" s="117">
        <v>2021</v>
      </c>
      <c r="K8227" s="139">
        <f t="shared" si="386"/>
        <v>5887396</v>
      </c>
    </row>
    <row r="8228" spans="2:11">
      <c r="B8228" s="137" t="s">
        <v>10026</v>
      </c>
      <c r="C8228" s="43" t="s">
        <v>2629</v>
      </c>
      <c r="D8228" s="46">
        <v>200</v>
      </c>
      <c r="E8228" s="24">
        <v>14818.66</v>
      </c>
      <c r="F8228" s="19">
        <f t="shared" si="384"/>
        <v>2963732</v>
      </c>
      <c r="G8228" s="119">
        <v>3900</v>
      </c>
      <c r="H8228" s="26">
        <v>183.62897435897435</v>
      </c>
      <c r="I8228" s="115">
        <f t="shared" si="385"/>
        <v>716153</v>
      </c>
      <c r="J8228" s="117">
        <v>2021</v>
      </c>
      <c r="K8228" s="139">
        <f t="shared" si="386"/>
        <v>3679885</v>
      </c>
    </row>
    <row r="8229" spans="2:11">
      <c r="B8229" s="137" t="s">
        <v>10027</v>
      </c>
      <c r="C8229" s="43" t="s">
        <v>1182</v>
      </c>
      <c r="D8229" s="46">
        <v>280</v>
      </c>
      <c r="E8229" s="24">
        <v>4364.8785714285714</v>
      </c>
      <c r="F8229" s="19">
        <f t="shared" si="384"/>
        <v>1222166</v>
      </c>
      <c r="G8229" s="119">
        <v>2730</v>
      </c>
      <c r="H8229" s="26">
        <v>200.19743589743589</v>
      </c>
      <c r="I8229" s="115">
        <f t="shared" si="385"/>
        <v>546539</v>
      </c>
      <c r="J8229" s="117">
        <v>2021</v>
      </c>
      <c r="K8229" s="139">
        <f t="shared" si="386"/>
        <v>1768705</v>
      </c>
    </row>
    <row r="8230" spans="2:11">
      <c r="B8230" s="137" t="s">
        <v>10028</v>
      </c>
      <c r="C8230" s="43" t="s">
        <v>2809</v>
      </c>
      <c r="D8230" s="46">
        <v>290</v>
      </c>
      <c r="E8230" s="24">
        <v>5084.2448275862071</v>
      </c>
      <c r="F8230" s="19">
        <f t="shared" si="384"/>
        <v>1474431</v>
      </c>
      <c r="G8230" s="119">
        <v>2827.5</v>
      </c>
      <c r="H8230" s="26">
        <v>202.61786030061893</v>
      </c>
      <c r="I8230" s="115">
        <f t="shared" si="385"/>
        <v>572902</v>
      </c>
      <c r="J8230" s="117">
        <v>2021</v>
      </c>
      <c r="K8230" s="139">
        <f t="shared" si="386"/>
        <v>2047333</v>
      </c>
    </row>
    <row r="8231" spans="2:11">
      <c r="B8231" s="137" t="s">
        <v>4349</v>
      </c>
      <c r="C8231" s="43" t="s">
        <v>3512</v>
      </c>
      <c r="D8231" s="46">
        <v>360</v>
      </c>
      <c r="E8231" s="24">
        <v>9199.5027777777777</v>
      </c>
      <c r="F8231" s="19">
        <f t="shared" si="384"/>
        <v>3311821</v>
      </c>
      <c r="G8231" s="119">
        <v>3510</v>
      </c>
      <c r="H8231" s="26">
        <v>602.27692307692303</v>
      </c>
      <c r="I8231" s="115">
        <f t="shared" si="385"/>
        <v>2113992</v>
      </c>
      <c r="J8231" s="117">
        <v>2021</v>
      </c>
      <c r="K8231" s="139">
        <f t="shared" si="386"/>
        <v>5425813</v>
      </c>
    </row>
    <row r="8232" spans="2:11">
      <c r="B8232" s="137" t="s">
        <v>4350</v>
      </c>
      <c r="C8232" s="43" t="s">
        <v>3512</v>
      </c>
      <c r="D8232" s="46">
        <v>400</v>
      </c>
      <c r="E8232" s="24">
        <v>9277.7275000000009</v>
      </c>
      <c r="F8232" s="19">
        <f t="shared" si="384"/>
        <v>3711091.0000000005</v>
      </c>
      <c r="G8232" s="119">
        <v>3900</v>
      </c>
      <c r="H8232" s="26">
        <v>602.27692307692303</v>
      </c>
      <c r="I8232" s="115">
        <f t="shared" si="385"/>
        <v>2348880</v>
      </c>
      <c r="J8232" s="117">
        <v>2021</v>
      </c>
      <c r="K8232" s="139">
        <f t="shared" si="386"/>
        <v>6059971</v>
      </c>
    </row>
    <row r="8233" spans="2:11">
      <c r="B8233" s="137" t="s">
        <v>10029</v>
      </c>
      <c r="C8233" s="43" t="s">
        <v>1335</v>
      </c>
      <c r="D8233" s="46">
        <v>20</v>
      </c>
      <c r="E8233" s="24">
        <v>4189.55</v>
      </c>
      <c r="F8233" s="19">
        <f t="shared" si="384"/>
        <v>83791</v>
      </c>
      <c r="G8233" s="119">
        <v>195</v>
      </c>
      <c r="H8233" s="26">
        <v>2033.1538461538462</v>
      </c>
      <c r="I8233" s="115">
        <f t="shared" si="385"/>
        <v>396465</v>
      </c>
      <c r="J8233" s="117">
        <v>2021</v>
      </c>
      <c r="K8233" s="139">
        <f t="shared" si="386"/>
        <v>480256</v>
      </c>
    </row>
    <row r="8234" spans="2:11">
      <c r="B8234" s="137" t="s">
        <v>10030</v>
      </c>
      <c r="C8234" s="43" t="s">
        <v>1335</v>
      </c>
      <c r="D8234" s="46">
        <v>30</v>
      </c>
      <c r="E8234" s="24">
        <v>4423.3</v>
      </c>
      <c r="F8234" s="19">
        <f t="shared" si="384"/>
        <v>132699</v>
      </c>
      <c r="G8234" s="119">
        <v>292.5</v>
      </c>
      <c r="H8234" s="26">
        <v>4835.6649572649576</v>
      </c>
      <c r="I8234" s="115">
        <f t="shared" si="385"/>
        <v>1414432</v>
      </c>
      <c r="J8234" s="117">
        <v>2021</v>
      </c>
      <c r="K8234" s="139">
        <f t="shared" si="386"/>
        <v>1547131</v>
      </c>
    </row>
    <row r="8235" spans="2:11">
      <c r="B8235" s="137" t="s">
        <v>10031</v>
      </c>
      <c r="C8235" s="43" t="s">
        <v>400</v>
      </c>
      <c r="D8235" s="46">
        <v>50</v>
      </c>
      <c r="E8235" s="24">
        <v>7181.04</v>
      </c>
      <c r="F8235" s="19">
        <f t="shared" si="384"/>
        <v>359052</v>
      </c>
      <c r="G8235" s="119">
        <v>487.5</v>
      </c>
      <c r="H8235" s="26">
        <v>406.98871794871798</v>
      </c>
      <c r="I8235" s="115">
        <f t="shared" si="385"/>
        <v>198407</v>
      </c>
      <c r="J8235" s="117">
        <v>2021</v>
      </c>
      <c r="K8235" s="139">
        <f t="shared" si="386"/>
        <v>557459</v>
      </c>
    </row>
    <row r="8236" spans="2:11">
      <c r="B8236" s="137" t="s">
        <v>10032</v>
      </c>
      <c r="C8236" s="43" t="s">
        <v>389</v>
      </c>
      <c r="D8236" s="46">
        <v>30</v>
      </c>
      <c r="E8236" s="24">
        <v>3300.3</v>
      </c>
      <c r="F8236" s="19">
        <f t="shared" si="384"/>
        <v>99009</v>
      </c>
      <c r="G8236" s="119">
        <v>292.5</v>
      </c>
      <c r="H8236" s="26">
        <v>537.06666666666672</v>
      </c>
      <c r="I8236" s="115">
        <f t="shared" si="385"/>
        <v>157092.00000000003</v>
      </c>
      <c r="J8236" s="117">
        <v>2021</v>
      </c>
      <c r="K8236" s="139">
        <f t="shared" si="386"/>
        <v>256101</v>
      </c>
    </row>
    <row r="8237" spans="2:11">
      <c r="B8237" s="137" t="s">
        <v>10033</v>
      </c>
      <c r="C8237" s="43" t="s">
        <v>372</v>
      </c>
      <c r="D8237" s="46">
        <v>360</v>
      </c>
      <c r="E8237" s="24">
        <v>10613.058333333332</v>
      </c>
      <c r="F8237" s="19">
        <f t="shared" si="384"/>
        <v>3820700.9999999995</v>
      </c>
      <c r="G8237" s="119">
        <v>3510</v>
      </c>
      <c r="H8237" s="26">
        <v>235.81196581196582</v>
      </c>
      <c r="I8237" s="115">
        <f t="shared" si="385"/>
        <v>827700</v>
      </c>
      <c r="J8237" s="117">
        <v>2021</v>
      </c>
      <c r="K8237" s="139">
        <f t="shared" si="386"/>
        <v>4648401</v>
      </c>
    </row>
    <row r="8238" spans="2:11">
      <c r="B8238" s="137" t="s">
        <v>10034</v>
      </c>
      <c r="C8238" s="43" t="s">
        <v>372</v>
      </c>
      <c r="D8238" s="46">
        <v>640</v>
      </c>
      <c r="E8238" s="24">
        <v>3058.9906249999999</v>
      </c>
      <c r="F8238" s="19">
        <f t="shared" si="384"/>
        <v>1957754</v>
      </c>
      <c r="G8238" s="119">
        <v>6240</v>
      </c>
      <c r="H8238" s="26">
        <v>240.32371794871796</v>
      </c>
      <c r="I8238" s="115">
        <f t="shared" si="385"/>
        <v>1499620</v>
      </c>
      <c r="J8238" s="117">
        <v>2021</v>
      </c>
      <c r="K8238" s="139">
        <f t="shared" si="386"/>
        <v>3457374</v>
      </c>
    </row>
    <row r="8239" spans="2:11">
      <c r="B8239" s="137" t="s">
        <v>4351</v>
      </c>
      <c r="C8239" s="43" t="s">
        <v>3512</v>
      </c>
      <c r="D8239" s="46">
        <v>450</v>
      </c>
      <c r="E8239" s="24">
        <v>7977.3533333333335</v>
      </c>
      <c r="F8239" s="19">
        <f t="shared" si="384"/>
        <v>3589809</v>
      </c>
      <c r="G8239" s="119">
        <v>10755</v>
      </c>
      <c r="H8239" s="26">
        <v>445.60316132031613</v>
      </c>
      <c r="I8239" s="115">
        <f t="shared" si="385"/>
        <v>4792462</v>
      </c>
      <c r="J8239" s="117">
        <v>2021</v>
      </c>
      <c r="K8239" s="139">
        <f t="shared" si="386"/>
        <v>8382271</v>
      </c>
    </row>
    <row r="8240" spans="2:11">
      <c r="B8240" s="137" t="s">
        <v>10035</v>
      </c>
      <c r="C8240" s="43" t="s">
        <v>937</v>
      </c>
      <c r="D8240" s="46">
        <v>1030</v>
      </c>
      <c r="E8240" s="24">
        <v>2116.178640776699</v>
      </c>
      <c r="F8240" s="19">
        <f t="shared" si="384"/>
        <v>2179664</v>
      </c>
      <c r="G8240" s="119">
        <v>24617</v>
      </c>
      <c r="H8240" s="26">
        <v>61.048746800991182</v>
      </c>
      <c r="I8240" s="115">
        <f t="shared" si="385"/>
        <v>1502837</v>
      </c>
      <c r="J8240" s="117">
        <v>2021</v>
      </c>
      <c r="K8240" s="139">
        <f t="shared" si="386"/>
        <v>3682501</v>
      </c>
    </row>
    <row r="8241" spans="2:11">
      <c r="B8241" s="137" t="s">
        <v>10036</v>
      </c>
      <c r="C8241" s="43" t="s">
        <v>1182</v>
      </c>
      <c r="D8241" s="46">
        <v>330</v>
      </c>
      <c r="E8241" s="24">
        <v>8258.8545454545456</v>
      </c>
      <c r="F8241" s="19">
        <f t="shared" si="384"/>
        <v>2725422</v>
      </c>
      <c r="G8241" s="119">
        <v>3217.5</v>
      </c>
      <c r="H8241" s="26">
        <v>325.35384615384618</v>
      </c>
      <c r="I8241" s="115">
        <f t="shared" si="385"/>
        <v>1046826.0000000001</v>
      </c>
      <c r="J8241" s="117">
        <v>2021</v>
      </c>
      <c r="K8241" s="139">
        <f t="shared" si="386"/>
        <v>3772248</v>
      </c>
    </row>
    <row r="8242" spans="2:11">
      <c r="B8242" s="137" t="s">
        <v>10037</v>
      </c>
      <c r="C8242" s="43" t="s">
        <v>1182</v>
      </c>
      <c r="D8242" s="46">
        <v>380</v>
      </c>
      <c r="E8242" s="24">
        <v>10635.578947368422</v>
      </c>
      <c r="F8242" s="19">
        <f t="shared" si="384"/>
        <v>4041520.0000000005</v>
      </c>
      <c r="G8242" s="119">
        <v>3705</v>
      </c>
      <c r="H8242" s="26">
        <v>224.60161943319838</v>
      </c>
      <c r="I8242" s="115">
        <f t="shared" si="385"/>
        <v>832149</v>
      </c>
      <c r="J8242" s="117">
        <v>2021</v>
      </c>
      <c r="K8242" s="139">
        <f t="shared" si="386"/>
        <v>4873669</v>
      </c>
    </row>
    <row r="8243" spans="2:11">
      <c r="B8243" s="137" t="s">
        <v>10038</v>
      </c>
      <c r="C8243" s="43" t="s">
        <v>2399</v>
      </c>
      <c r="D8243" s="46">
        <v>320</v>
      </c>
      <c r="E8243" s="24">
        <v>11597.762500000001</v>
      </c>
      <c r="F8243" s="19">
        <f t="shared" si="384"/>
        <v>3711284</v>
      </c>
      <c r="G8243" s="119">
        <v>3120</v>
      </c>
      <c r="H8243" s="26">
        <v>265.57948717948716</v>
      </c>
      <c r="I8243" s="115">
        <f t="shared" si="385"/>
        <v>828607.99999999988</v>
      </c>
      <c r="J8243" s="117">
        <v>2021</v>
      </c>
      <c r="K8243" s="139">
        <f t="shared" si="386"/>
        <v>4539892</v>
      </c>
    </row>
    <row r="8244" spans="2:11">
      <c r="B8244" s="137" t="s">
        <v>10039</v>
      </c>
      <c r="C8244" s="43" t="s">
        <v>2399</v>
      </c>
      <c r="D8244" s="46">
        <v>420</v>
      </c>
      <c r="E8244" s="24">
        <v>5298.3952380952378</v>
      </c>
      <c r="F8244" s="19">
        <f t="shared" si="384"/>
        <v>2225326</v>
      </c>
      <c r="G8244" s="119">
        <v>8190</v>
      </c>
      <c r="H8244" s="26">
        <v>126.08620268620268</v>
      </c>
      <c r="I8244" s="115">
        <f t="shared" si="385"/>
        <v>1032646</v>
      </c>
      <c r="J8244" s="117">
        <v>2021</v>
      </c>
      <c r="K8244" s="139">
        <f t="shared" si="386"/>
        <v>3257972</v>
      </c>
    </row>
    <row r="8245" spans="2:11">
      <c r="B8245" s="137" t="s">
        <v>4352</v>
      </c>
      <c r="C8245" s="43" t="s">
        <v>3512</v>
      </c>
      <c r="D8245" s="46">
        <v>240</v>
      </c>
      <c r="E8245" s="24">
        <v>8559.3250000000007</v>
      </c>
      <c r="F8245" s="19">
        <f t="shared" si="384"/>
        <v>2054238.0000000002</v>
      </c>
      <c r="G8245" s="119">
        <v>2340</v>
      </c>
      <c r="H8245" s="26">
        <v>602.27692307692303</v>
      </c>
      <c r="I8245" s="115">
        <f t="shared" si="385"/>
        <v>1409327.9999999998</v>
      </c>
      <c r="J8245" s="117">
        <v>2021</v>
      </c>
      <c r="K8245" s="139">
        <f t="shared" si="386"/>
        <v>3463566</v>
      </c>
    </row>
    <row r="8246" spans="2:11">
      <c r="B8246" s="137" t="s">
        <v>10040</v>
      </c>
      <c r="C8246" s="43" t="s">
        <v>1182</v>
      </c>
      <c r="D8246" s="46">
        <v>380</v>
      </c>
      <c r="E8246" s="24">
        <v>10635.578947368422</v>
      </c>
      <c r="F8246" s="19">
        <f t="shared" si="384"/>
        <v>4041520.0000000005</v>
      </c>
      <c r="G8246" s="119">
        <v>3705</v>
      </c>
      <c r="H8246" s="26">
        <v>224.60161943319838</v>
      </c>
      <c r="I8246" s="115">
        <f t="shared" si="385"/>
        <v>832149</v>
      </c>
      <c r="J8246" s="117">
        <v>2021</v>
      </c>
      <c r="K8246" s="139">
        <f t="shared" si="386"/>
        <v>4873669</v>
      </c>
    </row>
    <row r="8247" spans="2:11">
      <c r="B8247" s="137" t="s">
        <v>10041</v>
      </c>
      <c r="C8247" s="43" t="s">
        <v>1182</v>
      </c>
      <c r="D8247" s="46">
        <v>260</v>
      </c>
      <c r="E8247" s="24">
        <v>2498.976923076923</v>
      </c>
      <c r="F8247" s="19">
        <f t="shared" si="384"/>
        <v>649734</v>
      </c>
      <c r="G8247" s="119">
        <v>2535</v>
      </c>
      <c r="H8247" s="26">
        <v>164.42209072978304</v>
      </c>
      <c r="I8247" s="115">
        <f t="shared" si="385"/>
        <v>416810</v>
      </c>
      <c r="J8247" s="117">
        <v>2021</v>
      </c>
      <c r="K8247" s="139">
        <f t="shared" si="386"/>
        <v>1066544</v>
      </c>
    </row>
    <row r="8248" spans="2:11">
      <c r="B8248" s="137" t="s">
        <v>10042</v>
      </c>
      <c r="C8248" s="43" t="s">
        <v>3512</v>
      </c>
      <c r="D8248" s="46">
        <v>60</v>
      </c>
      <c r="E8248" s="24">
        <v>15456.55</v>
      </c>
      <c r="F8248" s="19">
        <f t="shared" si="384"/>
        <v>927393</v>
      </c>
      <c r="G8248" s="119">
        <v>1170</v>
      </c>
      <c r="H8248" s="26">
        <v>0</v>
      </c>
      <c r="I8248" s="115">
        <f t="shared" si="385"/>
        <v>0</v>
      </c>
      <c r="J8248" s="117">
        <v>2021</v>
      </c>
      <c r="K8248" s="139">
        <f t="shared" si="386"/>
        <v>927393</v>
      </c>
    </row>
    <row r="8249" spans="2:11">
      <c r="B8249" s="137" t="s">
        <v>10043</v>
      </c>
      <c r="C8249" s="43" t="s">
        <v>1710</v>
      </c>
      <c r="D8249" s="46">
        <v>270</v>
      </c>
      <c r="E8249" s="24">
        <v>14785.551851851851</v>
      </c>
      <c r="F8249" s="19">
        <f t="shared" si="384"/>
        <v>3992099</v>
      </c>
      <c r="G8249" s="119">
        <v>2632.5</v>
      </c>
      <c r="H8249" s="26">
        <v>247.06894586894586</v>
      </c>
      <c r="I8249" s="115">
        <f t="shared" si="385"/>
        <v>650409</v>
      </c>
      <c r="J8249" s="117">
        <v>2021</v>
      </c>
      <c r="K8249" s="139">
        <f t="shared" si="386"/>
        <v>4642508</v>
      </c>
    </row>
    <row r="8250" spans="2:11">
      <c r="B8250" s="137" t="s">
        <v>10044</v>
      </c>
      <c r="C8250" s="43" t="s">
        <v>1710</v>
      </c>
      <c r="D8250" s="46">
        <v>560</v>
      </c>
      <c r="E8250" s="24">
        <v>9781.5499999999993</v>
      </c>
      <c r="F8250" s="19">
        <f t="shared" si="384"/>
        <v>5477668</v>
      </c>
      <c r="G8250" s="119">
        <v>5460</v>
      </c>
      <c r="H8250" s="26">
        <v>293.80421245421246</v>
      </c>
      <c r="I8250" s="115">
        <f t="shared" si="385"/>
        <v>1604171</v>
      </c>
      <c r="J8250" s="117">
        <v>2021</v>
      </c>
      <c r="K8250" s="139">
        <f t="shared" si="386"/>
        <v>7081839</v>
      </c>
    </row>
    <row r="8251" spans="2:11">
      <c r="B8251" s="137" t="s">
        <v>10045</v>
      </c>
      <c r="C8251" s="43" t="s">
        <v>2308</v>
      </c>
      <c r="D8251" s="46">
        <v>860</v>
      </c>
      <c r="E8251" s="24">
        <v>8882.5697674418607</v>
      </c>
      <c r="F8251" s="19">
        <f t="shared" si="384"/>
        <v>7639010</v>
      </c>
      <c r="G8251" s="119">
        <v>8385</v>
      </c>
      <c r="H8251" s="26">
        <v>211.9633870005963</v>
      </c>
      <c r="I8251" s="115">
        <f t="shared" si="385"/>
        <v>1777313</v>
      </c>
      <c r="J8251" s="117">
        <v>2021</v>
      </c>
      <c r="K8251" s="139">
        <f t="shared" si="386"/>
        <v>9416323</v>
      </c>
    </row>
    <row r="8252" spans="2:11">
      <c r="B8252" s="137" t="s">
        <v>10046</v>
      </c>
      <c r="C8252" s="43" t="s">
        <v>2308</v>
      </c>
      <c r="D8252" s="46">
        <v>100</v>
      </c>
      <c r="E8252" s="24">
        <v>12366.65</v>
      </c>
      <c r="F8252" s="19">
        <f t="shared" si="384"/>
        <v>1236665</v>
      </c>
      <c r="G8252" s="119">
        <v>975</v>
      </c>
      <c r="H8252" s="26">
        <v>574.50974358974361</v>
      </c>
      <c r="I8252" s="115">
        <f t="shared" si="385"/>
        <v>560147</v>
      </c>
      <c r="J8252" s="117">
        <v>2021</v>
      </c>
      <c r="K8252" s="139">
        <f t="shared" si="386"/>
        <v>1796812</v>
      </c>
    </row>
    <row r="8253" spans="2:11">
      <c r="B8253" s="137" t="s">
        <v>10047</v>
      </c>
      <c r="C8253" s="43" t="s">
        <v>1710</v>
      </c>
      <c r="D8253" s="46">
        <v>220</v>
      </c>
      <c r="E8253" s="24">
        <v>12107.99090909091</v>
      </c>
      <c r="F8253" s="19">
        <f t="shared" si="384"/>
        <v>2663758</v>
      </c>
      <c r="G8253" s="119">
        <v>2145</v>
      </c>
      <c r="H8253" s="26">
        <v>207.62097902097901</v>
      </c>
      <c r="I8253" s="115">
        <f t="shared" si="385"/>
        <v>445346.99999999994</v>
      </c>
      <c r="J8253" s="117">
        <v>2021</v>
      </c>
      <c r="K8253" s="139">
        <f t="shared" si="386"/>
        <v>3109105</v>
      </c>
    </row>
    <row r="8254" spans="2:11">
      <c r="B8254" s="137" t="s">
        <v>10048</v>
      </c>
      <c r="C8254" s="43" t="s">
        <v>1710</v>
      </c>
      <c r="D8254" s="46">
        <v>560</v>
      </c>
      <c r="E8254" s="24">
        <v>9781.5499999999993</v>
      </c>
      <c r="F8254" s="19">
        <f t="shared" si="384"/>
        <v>5477668</v>
      </c>
      <c r="G8254" s="119">
        <v>5460</v>
      </c>
      <c r="H8254" s="26">
        <v>293.80421245421246</v>
      </c>
      <c r="I8254" s="115">
        <f t="shared" si="385"/>
        <v>1604171</v>
      </c>
      <c r="J8254" s="117">
        <v>2021</v>
      </c>
      <c r="K8254" s="139">
        <f t="shared" si="386"/>
        <v>7081839</v>
      </c>
    </row>
    <row r="8255" spans="2:11">
      <c r="B8255" s="137" t="s">
        <v>10049</v>
      </c>
      <c r="C8255" s="43" t="s">
        <v>1702</v>
      </c>
      <c r="D8255" s="46">
        <v>320</v>
      </c>
      <c r="E8255" s="24">
        <v>4458.0562499999996</v>
      </c>
      <c r="F8255" s="19">
        <f t="shared" si="384"/>
        <v>1426578</v>
      </c>
      <c r="G8255" s="119">
        <v>3120</v>
      </c>
      <c r="H8255" s="26">
        <v>295.47916666666669</v>
      </c>
      <c r="I8255" s="115">
        <f t="shared" si="385"/>
        <v>921895.00000000012</v>
      </c>
      <c r="J8255" s="117">
        <v>2021</v>
      </c>
      <c r="K8255" s="139">
        <f t="shared" si="386"/>
        <v>2348473</v>
      </c>
    </row>
    <row r="8256" spans="2:11">
      <c r="B8256" s="137" t="s">
        <v>10050</v>
      </c>
      <c r="C8256" s="43" t="s">
        <v>2777</v>
      </c>
      <c r="D8256" s="46">
        <v>930</v>
      </c>
      <c r="E8256" s="24">
        <v>4639.5376344086026</v>
      </c>
      <c r="F8256" s="19">
        <f t="shared" si="384"/>
        <v>4314770</v>
      </c>
      <c r="G8256" s="119">
        <v>9067.5</v>
      </c>
      <c r="H8256" s="26">
        <v>257.09103942652331</v>
      </c>
      <c r="I8256" s="115">
        <f t="shared" si="385"/>
        <v>2331173</v>
      </c>
      <c r="J8256" s="117">
        <v>2021</v>
      </c>
      <c r="K8256" s="139">
        <f t="shared" si="386"/>
        <v>6645943</v>
      </c>
    </row>
    <row r="8257" spans="2:11">
      <c r="B8257" s="137" t="s">
        <v>10051</v>
      </c>
      <c r="C8257" s="43" t="s">
        <v>2777</v>
      </c>
      <c r="D8257" s="46">
        <v>430</v>
      </c>
      <c r="E8257" s="24">
        <v>8900.1790697674423</v>
      </c>
      <c r="F8257" s="19">
        <f t="shared" si="384"/>
        <v>3827077</v>
      </c>
      <c r="G8257" s="119">
        <v>4192.5</v>
      </c>
      <c r="H8257" s="26">
        <v>329.02373285629102</v>
      </c>
      <c r="I8257" s="115">
        <f t="shared" si="385"/>
        <v>1379432</v>
      </c>
      <c r="J8257" s="117">
        <v>2021</v>
      </c>
      <c r="K8257" s="139">
        <f t="shared" si="386"/>
        <v>5206509</v>
      </c>
    </row>
    <row r="8258" spans="2:11">
      <c r="B8258" s="137" t="s">
        <v>10052</v>
      </c>
      <c r="C8258" s="43" t="s">
        <v>2777</v>
      </c>
      <c r="D8258" s="46">
        <v>930</v>
      </c>
      <c r="E8258" s="24">
        <v>4639.5376344086026</v>
      </c>
      <c r="F8258" s="19">
        <f t="shared" si="384"/>
        <v>4314770</v>
      </c>
      <c r="G8258" s="119">
        <v>9067.5</v>
      </c>
      <c r="H8258" s="26">
        <v>257.09103942652331</v>
      </c>
      <c r="I8258" s="115">
        <f t="shared" si="385"/>
        <v>2331173</v>
      </c>
      <c r="J8258" s="117">
        <v>2021</v>
      </c>
      <c r="K8258" s="139">
        <f t="shared" si="386"/>
        <v>6645943</v>
      </c>
    </row>
    <row r="8259" spans="2:11">
      <c r="B8259" s="137" t="s">
        <v>10053</v>
      </c>
      <c r="C8259" s="43" t="s">
        <v>1129</v>
      </c>
      <c r="D8259" s="46">
        <v>50</v>
      </c>
      <c r="E8259" s="24">
        <v>77411.16</v>
      </c>
      <c r="F8259" s="19">
        <f t="shared" si="384"/>
        <v>3870558</v>
      </c>
      <c r="G8259" s="119">
        <v>487.5</v>
      </c>
      <c r="H8259" s="26">
        <v>4433.7107692307691</v>
      </c>
      <c r="I8259" s="115">
        <f t="shared" si="385"/>
        <v>2161434</v>
      </c>
      <c r="J8259" s="117">
        <v>2021</v>
      </c>
      <c r="K8259" s="139">
        <f t="shared" si="386"/>
        <v>6031992</v>
      </c>
    </row>
    <row r="8260" spans="2:11">
      <c r="B8260" s="137" t="s">
        <v>10054</v>
      </c>
      <c r="C8260" s="43" t="s">
        <v>1129</v>
      </c>
      <c r="D8260" s="46">
        <v>280</v>
      </c>
      <c r="E8260" s="24">
        <v>12736.139285714286</v>
      </c>
      <c r="F8260" s="19">
        <f t="shared" si="384"/>
        <v>3566119</v>
      </c>
      <c r="G8260" s="119">
        <v>2730</v>
      </c>
      <c r="H8260" s="26">
        <v>737.6699633699634</v>
      </c>
      <c r="I8260" s="115">
        <f t="shared" si="385"/>
        <v>2013839</v>
      </c>
      <c r="J8260" s="117">
        <v>2021</v>
      </c>
      <c r="K8260" s="139">
        <f t="shared" si="386"/>
        <v>5579958</v>
      </c>
    </row>
    <row r="8261" spans="2:11">
      <c r="B8261" s="137" t="s">
        <v>10055</v>
      </c>
      <c r="C8261" s="43" t="s">
        <v>2308</v>
      </c>
      <c r="D8261" s="46">
        <v>320</v>
      </c>
      <c r="E8261" s="24">
        <v>1889.4749999999999</v>
      </c>
      <c r="F8261" s="19">
        <f t="shared" si="384"/>
        <v>604632</v>
      </c>
      <c r="G8261" s="119">
        <v>3120</v>
      </c>
      <c r="H8261" s="26">
        <v>90.655128205128207</v>
      </c>
      <c r="I8261" s="115">
        <f t="shared" si="385"/>
        <v>282844</v>
      </c>
      <c r="J8261" s="117">
        <v>2021</v>
      </c>
      <c r="K8261" s="139">
        <f t="shared" si="386"/>
        <v>887476</v>
      </c>
    </row>
    <row r="8262" spans="2:11">
      <c r="B8262" s="137" t="s">
        <v>10056</v>
      </c>
      <c r="C8262" s="43" t="s">
        <v>2308</v>
      </c>
      <c r="D8262" s="46">
        <v>100</v>
      </c>
      <c r="E8262" s="24">
        <v>12366.65</v>
      </c>
      <c r="F8262" s="19">
        <f t="shared" si="384"/>
        <v>1236665</v>
      </c>
      <c r="G8262" s="119">
        <v>975</v>
      </c>
      <c r="H8262" s="26">
        <v>574.50974358974361</v>
      </c>
      <c r="I8262" s="115">
        <f t="shared" si="385"/>
        <v>560147</v>
      </c>
      <c r="J8262" s="117">
        <v>2021</v>
      </c>
      <c r="K8262" s="139">
        <f t="shared" si="386"/>
        <v>1796812</v>
      </c>
    </row>
    <row r="8263" spans="2:11">
      <c r="B8263" s="137" t="s">
        <v>10057</v>
      </c>
      <c r="C8263" s="43" t="s">
        <v>2807</v>
      </c>
      <c r="D8263" s="46">
        <v>370</v>
      </c>
      <c r="E8263" s="24">
        <v>5623.4648648648645</v>
      </c>
      <c r="F8263" s="19">
        <f t="shared" si="384"/>
        <v>2080681.9999999998</v>
      </c>
      <c r="G8263" s="119">
        <v>3607.5</v>
      </c>
      <c r="H8263" s="26">
        <v>182.10256410256412</v>
      </c>
      <c r="I8263" s="115">
        <f t="shared" si="385"/>
        <v>656935</v>
      </c>
      <c r="J8263" s="117">
        <v>2021</v>
      </c>
      <c r="K8263" s="139">
        <f t="shared" si="386"/>
        <v>2737617</v>
      </c>
    </row>
    <row r="8264" spans="2:11">
      <c r="B8264" s="137" t="s">
        <v>10058</v>
      </c>
      <c r="C8264" s="43" t="s">
        <v>2807</v>
      </c>
      <c r="D8264" s="46">
        <v>200</v>
      </c>
      <c r="E8264" s="24">
        <v>8148.2150000000001</v>
      </c>
      <c r="F8264" s="19">
        <f t="shared" si="384"/>
        <v>1629643</v>
      </c>
      <c r="G8264" s="119">
        <v>1950</v>
      </c>
      <c r="H8264" s="26">
        <v>238.46769230769232</v>
      </c>
      <c r="I8264" s="115">
        <f t="shared" si="385"/>
        <v>465012</v>
      </c>
      <c r="J8264" s="117">
        <v>2021</v>
      </c>
      <c r="K8264" s="139">
        <f t="shared" si="386"/>
        <v>2094655</v>
      </c>
    </row>
    <row r="8265" spans="2:11">
      <c r="B8265" s="137" t="s">
        <v>10059</v>
      </c>
      <c r="C8265" s="43" t="s">
        <v>2180</v>
      </c>
      <c r="D8265" s="46">
        <v>130</v>
      </c>
      <c r="E8265" s="24">
        <v>5958.5769230769229</v>
      </c>
      <c r="F8265" s="19">
        <f t="shared" si="384"/>
        <v>774615</v>
      </c>
      <c r="G8265" s="119">
        <v>1267.5</v>
      </c>
      <c r="H8265" s="26">
        <v>251.0240631163708</v>
      </c>
      <c r="I8265" s="115">
        <f t="shared" si="385"/>
        <v>318173</v>
      </c>
      <c r="J8265" s="117">
        <v>2021</v>
      </c>
      <c r="K8265" s="139">
        <f t="shared" si="386"/>
        <v>1092788</v>
      </c>
    </row>
    <row r="8266" spans="2:11">
      <c r="B8266" s="137" t="s">
        <v>10060</v>
      </c>
      <c r="C8266" s="43" t="s">
        <v>2808</v>
      </c>
      <c r="D8266" s="46">
        <v>300</v>
      </c>
      <c r="E8266" s="24">
        <v>9063.7233333333334</v>
      </c>
      <c r="F8266" s="19">
        <f t="shared" si="384"/>
        <v>2719117</v>
      </c>
      <c r="G8266" s="119">
        <v>2925</v>
      </c>
      <c r="H8266" s="26">
        <v>180.73641025641027</v>
      </c>
      <c r="I8266" s="115">
        <f t="shared" si="385"/>
        <v>528654</v>
      </c>
      <c r="J8266" s="117">
        <v>2021</v>
      </c>
      <c r="K8266" s="139">
        <f t="shared" si="386"/>
        <v>3247771</v>
      </c>
    </row>
    <row r="8267" spans="2:11">
      <c r="B8267" s="137" t="s">
        <v>4353</v>
      </c>
      <c r="C8267" s="43" t="s">
        <v>3512</v>
      </c>
      <c r="D8267" s="46">
        <v>520</v>
      </c>
      <c r="E8267" s="24">
        <v>6388.0538461538463</v>
      </c>
      <c r="F8267" s="19">
        <f t="shared" si="384"/>
        <v>3321788</v>
      </c>
      <c r="G8267" s="119">
        <v>5070</v>
      </c>
      <c r="H8267" s="26">
        <v>602.27672583826427</v>
      </c>
      <c r="I8267" s="115">
        <f t="shared" si="385"/>
        <v>3053543</v>
      </c>
      <c r="J8267" s="117">
        <v>2021</v>
      </c>
      <c r="K8267" s="139">
        <f t="shared" si="386"/>
        <v>6375331</v>
      </c>
    </row>
    <row r="8268" spans="2:11">
      <c r="B8268" s="137" t="s">
        <v>10061</v>
      </c>
      <c r="C8268" s="43" t="s">
        <v>3512</v>
      </c>
      <c r="D8268" s="46">
        <v>860</v>
      </c>
      <c r="E8268" s="24">
        <v>11420.670930232558</v>
      </c>
      <c r="F8268" s="19">
        <f t="shared" ref="F8268:F8331" si="387">IFERROR(D8268*E8268,0)</f>
        <v>9821777</v>
      </c>
      <c r="G8268" s="119">
        <v>8385</v>
      </c>
      <c r="H8268" s="26">
        <v>0</v>
      </c>
      <c r="I8268" s="115">
        <f t="shared" ref="I8268:I8331" si="388">IFERROR(G8268*H8268,"")</f>
        <v>0</v>
      </c>
      <c r="J8268" s="117">
        <v>2021</v>
      </c>
      <c r="K8268" s="139">
        <f t="shared" ref="K8268:K8331" si="389">IFERROR(ROUND((F8268+I8268),0),0)</f>
        <v>9821777</v>
      </c>
    </row>
    <row r="8269" spans="2:11">
      <c r="B8269" s="137" t="s">
        <v>10062</v>
      </c>
      <c r="C8269" s="43" t="s">
        <v>3512</v>
      </c>
      <c r="D8269" s="46">
        <v>210</v>
      </c>
      <c r="E8269" s="24">
        <v>16883.709523809524</v>
      </c>
      <c r="F8269" s="19">
        <f t="shared" si="387"/>
        <v>3545579</v>
      </c>
      <c r="G8269" s="119">
        <v>2047.5</v>
      </c>
      <c r="H8269" s="26">
        <v>0</v>
      </c>
      <c r="I8269" s="115">
        <f t="shared" si="388"/>
        <v>0</v>
      </c>
      <c r="J8269" s="117">
        <v>2021</v>
      </c>
      <c r="K8269" s="139">
        <f t="shared" si="389"/>
        <v>3545579</v>
      </c>
    </row>
    <row r="8270" spans="2:11">
      <c r="B8270" s="137" t="s">
        <v>10063</v>
      </c>
      <c r="C8270" s="43" t="s">
        <v>3512</v>
      </c>
      <c r="D8270" s="46">
        <v>350</v>
      </c>
      <c r="E8270" s="24">
        <v>16883.711428571427</v>
      </c>
      <c r="F8270" s="19">
        <f t="shared" si="387"/>
        <v>5909298.9999999991</v>
      </c>
      <c r="G8270" s="119">
        <v>3412.5</v>
      </c>
      <c r="H8270" s="26">
        <v>0</v>
      </c>
      <c r="I8270" s="115">
        <f t="shared" si="388"/>
        <v>0</v>
      </c>
      <c r="J8270" s="117">
        <v>2021</v>
      </c>
      <c r="K8270" s="139">
        <f t="shared" si="389"/>
        <v>5909299</v>
      </c>
    </row>
    <row r="8271" spans="2:11">
      <c r="B8271" s="137" t="s">
        <v>10064</v>
      </c>
      <c r="C8271" s="43" t="s">
        <v>3512</v>
      </c>
      <c r="D8271" s="46">
        <v>860</v>
      </c>
      <c r="E8271" s="24">
        <v>11420.670930232558</v>
      </c>
      <c r="F8271" s="19">
        <f t="shared" si="387"/>
        <v>9821777</v>
      </c>
      <c r="G8271" s="119">
        <v>8385</v>
      </c>
      <c r="H8271" s="26">
        <v>0</v>
      </c>
      <c r="I8271" s="115">
        <f t="shared" si="388"/>
        <v>0</v>
      </c>
      <c r="J8271" s="117">
        <v>2021</v>
      </c>
      <c r="K8271" s="139">
        <f t="shared" si="389"/>
        <v>9821777</v>
      </c>
    </row>
    <row r="8272" spans="2:11">
      <c r="B8272" s="137" t="s">
        <v>10065</v>
      </c>
      <c r="C8272" s="43" t="s">
        <v>3512</v>
      </c>
      <c r="D8272" s="46">
        <v>440</v>
      </c>
      <c r="E8272" s="24">
        <v>13071.377272727274</v>
      </c>
      <c r="F8272" s="19">
        <f t="shared" si="387"/>
        <v>5751406</v>
      </c>
      <c r="G8272" s="119">
        <v>9504</v>
      </c>
      <c r="H8272" s="26">
        <v>0</v>
      </c>
      <c r="I8272" s="115">
        <f t="shared" si="388"/>
        <v>0</v>
      </c>
      <c r="J8272" s="117">
        <v>2021</v>
      </c>
      <c r="K8272" s="139">
        <f t="shared" si="389"/>
        <v>5751406</v>
      </c>
    </row>
    <row r="8273" spans="2:11">
      <c r="B8273" s="137" t="s">
        <v>10066</v>
      </c>
      <c r="C8273" s="43" t="s">
        <v>3512</v>
      </c>
      <c r="D8273" s="46">
        <v>240</v>
      </c>
      <c r="E8273" s="24">
        <v>11437.454166666666</v>
      </c>
      <c r="F8273" s="19">
        <f t="shared" si="387"/>
        <v>2744989</v>
      </c>
      <c r="G8273" s="119">
        <v>7776</v>
      </c>
      <c r="H8273" s="26">
        <v>0</v>
      </c>
      <c r="I8273" s="115">
        <f t="shared" si="388"/>
        <v>0</v>
      </c>
      <c r="J8273" s="117">
        <v>2021</v>
      </c>
      <c r="K8273" s="139">
        <f t="shared" si="389"/>
        <v>2744989</v>
      </c>
    </row>
    <row r="8274" spans="2:11">
      <c r="B8274" s="137" t="s">
        <v>10067</v>
      </c>
      <c r="C8274" s="43" t="s">
        <v>3512</v>
      </c>
      <c r="D8274" s="46">
        <v>240</v>
      </c>
      <c r="E8274" s="24">
        <v>11437.454166666666</v>
      </c>
      <c r="F8274" s="19">
        <f t="shared" si="387"/>
        <v>2744989</v>
      </c>
      <c r="G8274" s="119">
        <v>5184</v>
      </c>
      <c r="H8274" s="26">
        <v>0</v>
      </c>
      <c r="I8274" s="115">
        <f t="shared" si="388"/>
        <v>0</v>
      </c>
      <c r="J8274" s="117">
        <v>2021</v>
      </c>
      <c r="K8274" s="139">
        <f t="shared" si="389"/>
        <v>2744989</v>
      </c>
    </row>
    <row r="8275" spans="2:11">
      <c r="B8275" s="137" t="s">
        <v>4354</v>
      </c>
      <c r="C8275" s="43" t="s">
        <v>3512</v>
      </c>
      <c r="D8275" s="46">
        <v>100</v>
      </c>
      <c r="E8275" s="24">
        <v>13044.35</v>
      </c>
      <c r="F8275" s="19">
        <f t="shared" si="387"/>
        <v>1304435</v>
      </c>
      <c r="G8275" s="119">
        <v>1810</v>
      </c>
      <c r="H8275" s="26">
        <v>831.59226519337017</v>
      </c>
      <c r="I8275" s="115">
        <f t="shared" si="388"/>
        <v>1505182</v>
      </c>
      <c r="J8275" s="117">
        <v>2021</v>
      </c>
      <c r="K8275" s="139">
        <f t="shared" si="389"/>
        <v>2809617</v>
      </c>
    </row>
    <row r="8276" spans="2:11">
      <c r="B8276" s="137" t="s">
        <v>4355</v>
      </c>
      <c r="C8276" s="43" t="s">
        <v>3512</v>
      </c>
      <c r="D8276" s="46">
        <v>440</v>
      </c>
      <c r="E8276" s="24">
        <v>6888.0363636363636</v>
      </c>
      <c r="F8276" s="19">
        <f t="shared" si="387"/>
        <v>3030736</v>
      </c>
      <c r="G8276" s="119">
        <v>4752</v>
      </c>
      <c r="H8276" s="26">
        <v>786.12920875420878</v>
      </c>
      <c r="I8276" s="115">
        <f t="shared" si="388"/>
        <v>3735686</v>
      </c>
      <c r="J8276" s="117">
        <v>2021</v>
      </c>
      <c r="K8276" s="139">
        <f t="shared" si="389"/>
        <v>6766422</v>
      </c>
    </row>
    <row r="8277" spans="2:11">
      <c r="B8277" s="137" t="s">
        <v>4356</v>
      </c>
      <c r="C8277" s="43" t="s">
        <v>3512</v>
      </c>
      <c r="D8277" s="46">
        <v>210</v>
      </c>
      <c r="E8277" s="24">
        <v>6888.0380952380956</v>
      </c>
      <c r="F8277" s="19">
        <f t="shared" si="387"/>
        <v>1446488</v>
      </c>
      <c r="G8277" s="119">
        <v>2268</v>
      </c>
      <c r="H8277" s="26">
        <v>786.12918871252202</v>
      </c>
      <c r="I8277" s="115">
        <f t="shared" si="388"/>
        <v>1782941</v>
      </c>
      <c r="J8277" s="117">
        <v>2021</v>
      </c>
      <c r="K8277" s="139">
        <f t="shared" si="389"/>
        <v>3229429</v>
      </c>
    </row>
    <row r="8278" spans="2:11">
      <c r="B8278" s="137" t="s">
        <v>10068</v>
      </c>
      <c r="C8278" s="43" t="s">
        <v>2694</v>
      </c>
      <c r="D8278" s="46">
        <v>440</v>
      </c>
      <c r="E8278" s="24">
        <v>12417.997727272726</v>
      </c>
      <c r="F8278" s="19">
        <f t="shared" si="387"/>
        <v>5463919</v>
      </c>
      <c r="G8278" s="119">
        <v>10516</v>
      </c>
      <c r="H8278" s="26">
        <v>645.25503993914037</v>
      </c>
      <c r="I8278" s="115">
        <f t="shared" si="388"/>
        <v>6785502</v>
      </c>
      <c r="J8278" s="117">
        <v>2021</v>
      </c>
      <c r="K8278" s="139">
        <f t="shared" si="389"/>
        <v>12249421</v>
      </c>
    </row>
    <row r="8279" spans="2:11">
      <c r="B8279" s="137" t="s">
        <v>10069</v>
      </c>
      <c r="C8279" s="43" t="s">
        <v>2694</v>
      </c>
      <c r="D8279" s="46">
        <v>130</v>
      </c>
      <c r="E8279" s="24">
        <v>9374.2538461538461</v>
      </c>
      <c r="F8279" s="19">
        <f t="shared" si="387"/>
        <v>1218653</v>
      </c>
      <c r="G8279" s="119">
        <v>1553.5</v>
      </c>
      <c r="H8279" s="26">
        <v>1231.9163179916318</v>
      </c>
      <c r="I8279" s="115">
        <f t="shared" si="388"/>
        <v>1913782</v>
      </c>
      <c r="J8279" s="117">
        <v>2021</v>
      </c>
      <c r="K8279" s="139">
        <f t="shared" si="389"/>
        <v>3132435</v>
      </c>
    </row>
    <row r="8280" spans="2:11">
      <c r="B8280" s="137" t="s">
        <v>10070</v>
      </c>
      <c r="C8280" s="43" t="s">
        <v>2694</v>
      </c>
      <c r="D8280" s="46">
        <v>440</v>
      </c>
      <c r="E8280" s="24">
        <v>12417.997727272726</v>
      </c>
      <c r="F8280" s="19">
        <f t="shared" si="387"/>
        <v>5463919</v>
      </c>
      <c r="G8280" s="119">
        <v>10516</v>
      </c>
      <c r="H8280" s="26">
        <v>645.25503993914037</v>
      </c>
      <c r="I8280" s="115">
        <f t="shared" si="388"/>
        <v>6785502</v>
      </c>
      <c r="J8280" s="117">
        <v>2021</v>
      </c>
      <c r="K8280" s="139">
        <f t="shared" si="389"/>
        <v>12249421</v>
      </c>
    </row>
    <row r="8281" spans="2:11">
      <c r="B8281" s="137" t="s">
        <v>10071</v>
      </c>
      <c r="C8281" s="43" t="s">
        <v>2694</v>
      </c>
      <c r="D8281" s="46">
        <v>270</v>
      </c>
      <c r="E8281" s="24">
        <v>3804.448148148148</v>
      </c>
      <c r="F8281" s="19">
        <f t="shared" si="387"/>
        <v>1027201</v>
      </c>
      <c r="G8281" s="119">
        <v>6453</v>
      </c>
      <c r="H8281" s="26">
        <v>1005.6731752673176</v>
      </c>
      <c r="I8281" s="115">
        <f t="shared" si="388"/>
        <v>6489609</v>
      </c>
      <c r="J8281" s="117">
        <v>2021</v>
      </c>
      <c r="K8281" s="139">
        <f t="shared" si="389"/>
        <v>7516810</v>
      </c>
    </row>
    <row r="8282" spans="2:11">
      <c r="B8282" s="137" t="s">
        <v>10072</v>
      </c>
      <c r="C8282" s="43" t="s">
        <v>2694</v>
      </c>
      <c r="D8282" s="46">
        <v>270</v>
      </c>
      <c r="E8282" s="24">
        <v>3804.448148148148</v>
      </c>
      <c r="F8282" s="19">
        <f t="shared" si="387"/>
        <v>1027201</v>
      </c>
      <c r="G8282" s="119">
        <v>6453</v>
      </c>
      <c r="H8282" s="26">
        <v>1005.6731752673176</v>
      </c>
      <c r="I8282" s="115">
        <f t="shared" si="388"/>
        <v>6489609</v>
      </c>
      <c r="J8282" s="117">
        <v>2021</v>
      </c>
      <c r="K8282" s="139">
        <f t="shared" si="389"/>
        <v>7516810</v>
      </c>
    </row>
    <row r="8283" spans="2:11">
      <c r="B8283" s="137" t="s">
        <v>10073</v>
      </c>
      <c r="C8283" s="43" t="s">
        <v>2694</v>
      </c>
      <c r="D8283" s="46">
        <v>230</v>
      </c>
      <c r="E8283" s="24">
        <v>2949.6391304347826</v>
      </c>
      <c r="F8283" s="19">
        <f t="shared" si="387"/>
        <v>678417</v>
      </c>
      <c r="G8283" s="119">
        <v>4968</v>
      </c>
      <c r="H8283" s="26">
        <v>590.61050724637676</v>
      </c>
      <c r="I8283" s="115">
        <f t="shared" si="388"/>
        <v>2934152.9999999995</v>
      </c>
      <c r="J8283" s="117">
        <v>2021</v>
      </c>
      <c r="K8283" s="139">
        <f t="shared" si="389"/>
        <v>3612570</v>
      </c>
    </row>
    <row r="8284" spans="2:11">
      <c r="B8284" s="137" t="s">
        <v>10074</v>
      </c>
      <c r="C8284" s="43" t="s">
        <v>2694</v>
      </c>
      <c r="D8284" s="46">
        <v>230</v>
      </c>
      <c r="E8284" s="24">
        <v>2949.6391304347826</v>
      </c>
      <c r="F8284" s="19">
        <f t="shared" si="387"/>
        <v>678417</v>
      </c>
      <c r="G8284" s="119">
        <v>4968</v>
      </c>
      <c r="H8284" s="26">
        <v>590.61050724637676</v>
      </c>
      <c r="I8284" s="115">
        <f t="shared" si="388"/>
        <v>2934152.9999999995</v>
      </c>
      <c r="J8284" s="117">
        <v>2021</v>
      </c>
      <c r="K8284" s="139">
        <f t="shared" si="389"/>
        <v>3612570</v>
      </c>
    </row>
    <row r="8285" spans="2:11">
      <c r="B8285" s="137" t="s">
        <v>4357</v>
      </c>
      <c r="C8285" s="43" t="s">
        <v>3512</v>
      </c>
      <c r="D8285" s="46">
        <v>390</v>
      </c>
      <c r="E8285" s="24">
        <v>6888.0384615384619</v>
      </c>
      <c r="F8285" s="19">
        <f t="shared" si="387"/>
        <v>2686335</v>
      </c>
      <c r="G8285" s="119">
        <v>4212</v>
      </c>
      <c r="H8285" s="26">
        <v>786.12915479582148</v>
      </c>
      <c r="I8285" s="115">
        <f t="shared" si="388"/>
        <v>3311176</v>
      </c>
      <c r="J8285" s="117">
        <v>2021</v>
      </c>
      <c r="K8285" s="139">
        <f t="shared" si="389"/>
        <v>5997511</v>
      </c>
    </row>
    <row r="8286" spans="2:11">
      <c r="B8286" s="137" t="s">
        <v>4358</v>
      </c>
      <c r="C8286" s="43" t="s">
        <v>3512</v>
      </c>
      <c r="D8286" s="46">
        <v>210</v>
      </c>
      <c r="E8286" s="24">
        <v>6888.0380952380956</v>
      </c>
      <c r="F8286" s="19">
        <f t="shared" si="387"/>
        <v>1446488</v>
      </c>
      <c r="G8286" s="119">
        <v>2268</v>
      </c>
      <c r="H8286" s="26">
        <v>786.12918871252202</v>
      </c>
      <c r="I8286" s="115">
        <f t="shared" si="388"/>
        <v>1782941</v>
      </c>
      <c r="J8286" s="117">
        <v>2021</v>
      </c>
      <c r="K8286" s="139">
        <f t="shared" si="389"/>
        <v>3229429</v>
      </c>
    </row>
    <row r="8287" spans="2:11">
      <c r="B8287" s="137" t="s">
        <v>10075</v>
      </c>
      <c r="C8287" s="43" t="s">
        <v>2694</v>
      </c>
      <c r="D8287" s="46">
        <v>200</v>
      </c>
      <c r="E8287" s="24">
        <v>16707.044999999998</v>
      </c>
      <c r="F8287" s="19">
        <f t="shared" si="387"/>
        <v>3341408.9999999995</v>
      </c>
      <c r="G8287" s="119">
        <v>4780</v>
      </c>
      <c r="H8287" s="26">
        <v>918.18368200836824</v>
      </c>
      <c r="I8287" s="115">
        <f t="shared" si="388"/>
        <v>4388918</v>
      </c>
      <c r="J8287" s="117">
        <v>2021</v>
      </c>
      <c r="K8287" s="139">
        <f t="shared" si="389"/>
        <v>7730327</v>
      </c>
    </row>
    <row r="8288" spans="2:11">
      <c r="B8288" s="137" t="s">
        <v>10076</v>
      </c>
      <c r="C8288" s="43" t="s">
        <v>2694</v>
      </c>
      <c r="D8288" s="46">
        <v>130</v>
      </c>
      <c r="E8288" s="24">
        <v>9374.2538461538461</v>
      </c>
      <c r="F8288" s="19">
        <f t="shared" si="387"/>
        <v>1218653</v>
      </c>
      <c r="G8288" s="119">
        <v>1553.5</v>
      </c>
      <c r="H8288" s="26">
        <v>1231.9163179916318</v>
      </c>
      <c r="I8288" s="115">
        <f t="shared" si="388"/>
        <v>1913782</v>
      </c>
      <c r="J8288" s="117">
        <v>2021</v>
      </c>
      <c r="K8288" s="139">
        <f t="shared" si="389"/>
        <v>3132435</v>
      </c>
    </row>
    <row r="8289" spans="2:11">
      <c r="B8289" s="137" t="s">
        <v>10077</v>
      </c>
      <c r="C8289" s="43" t="s">
        <v>1698</v>
      </c>
      <c r="D8289" s="46">
        <v>470</v>
      </c>
      <c r="E8289" s="24">
        <v>6792.9148936170213</v>
      </c>
      <c r="F8289" s="19">
        <f t="shared" si="387"/>
        <v>3192670</v>
      </c>
      <c r="G8289" s="119">
        <v>15228</v>
      </c>
      <c r="H8289" s="26">
        <v>445.08983451536642</v>
      </c>
      <c r="I8289" s="115">
        <f t="shared" si="388"/>
        <v>6777828</v>
      </c>
      <c r="J8289" s="117">
        <v>2021</v>
      </c>
      <c r="K8289" s="139">
        <f t="shared" si="389"/>
        <v>9970498</v>
      </c>
    </row>
    <row r="8290" spans="2:11">
      <c r="B8290" s="137" t="s">
        <v>10078</v>
      </c>
      <c r="C8290" s="43" t="s">
        <v>1698</v>
      </c>
      <c r="D8290" s="46">
        <v>80</v>
      </c>
      <c r="E8290" s="24">
        <v>18474.825000000001</v>
      </c>
      <c r="F8290" s="19">
        <f t="shared" si="387"/>
        <v>1477986</v>
      </c>
      <c r="G8290" s="119">
        <v>2592</v>
      </c>
      <c r="H8290" s="26">
        <v>1171.7010030864199</v>
      </c>
      <c r="I8290" s="115">
        <f t="shared" si="388"/>
        <v>3037049.0000000005</v>
      </c>
      <c r="J8290" s="117">
        <v>2021</v>
      </c>
      <c r="K8290" s="139">
        <f t="shared" si="389"/>
        <v>4515035</v>
      </c>
    </row>
    <row r="8291" spans="2:11">
      <c r="B8291" s="137" t="s">
        <v>10079</v>
      </c>
      <c r="C8291" s="43" t="s">
        <v>1698</v>
      </c>
      <c r="D8291" s="46">
        <v>150</v>
      </c>
      <c r="E8291" s="24">
        <v>9117.9266666666663</v>
      </c>
      <c r="F8291" s="19">
        <f t="shared" si="387"/>
        <v>1367689</v>
      </c>
      <c r="G8291" s="119">
        <v>4860</v>
      </c>
      <c r="H8291" s="26">
        <v>599.54259259259254</v>
      </c>
      <c r="I8291" s="115">
        <f t="shared" si="388"/>
        <v>2913776.9999999995</v>
      </c>
      <c r="J8291" s="117">
        <v>2021</v>
      </c>
      <c r="K8291" s="139">
        <f t="shared" si="389"/>
        <v>4281466</v>
      </c>
    </row>
    <row r="8292" spans="2:11">
      <c r="B8292" s="137" t="s">
        <v>10080</v>
      </c>
      <c r="C8292" s="43" t="s">
        <v>1698</v>
      </c>
      <c r="D8292" s="46">
        <v>80</v>
      </c>
      <c r="E8292" s="24">
        <v>18474.825000000001</v>
      </c>
      <c r="F8292" s="19">
        <f t="shared" si="387"/>
        <v>1477986</v>
      </c>
      <c r="G8292" s="119">
        <v>2592</v>
      </c>
      <c r="H8292" s="26">
        <v>1171.7010030864199</v>
      </c>
      <c r="I8292" s="115">
        <f t="shared" si="388"/>
        <v>3037049.0000000005</v>
      </c>
      <c r="J8292" s="117">
        <v>2021</v>
      </c>
      <c r="K8292" s="139">
        <f t="shared" si="389"/>
        <v>4515035</v>
      </c>
    </row>
    <row r="8293" spans="2:11">
      <c r="B8293" s="137" t="s">
        <v>10081</v>
      </c>
      <c r="C8293" s="43" t="s">
        <v>518</v>
      </c>
      <c r="D8293" s="46">
        <v>70</v>
      </c>
      <c r="E8293" s="24">
        <v>4916.8142857142857</v>
      </c>
      <c r="F8293" s="19">
        <f t="shared" si="387"/>
        <v>344177</v>
      </c>
      <c r="G8293" s="119">
        <v>682.5</v>
      </c>
      <c r="H8293" s="26">
        <v>522.15531135531137</v>
      </c>
      <c r="I8293" s="115">
        <f t="shared" si="388"/>
        <v>356371</v>
      </c>
      <c r="J8293" s="117">
        <v>2021</v>
      </c>
      <c r="K8293" s="139">
        <f t="shared" si="389"/>
        <v>700548</v>
      </c>
    </row>
    <row r="8294" spans="2:11">
      <c r="B8294" s="137" t="s">
        <v>4359</v>
      </c>
      <c r="C8294" s="43" t="s">
        <v>3512</v>
      </c>
      <c r="D8294" s="46">
        <v>960</v>
      </c>
      <c r="E8294" s="24">
        <v>6388.0531250000004</v>
      </c>
      <c r="F8294" s="19">
        <f t="shared" si="387"/>
        <v>6132531</v>
      </c>
      <c r="G8294" s="119">
        <v>9360</v>
      </c>
      <c r="H8294" s="26">
        <v>602.27681623931619</v>
      </c>
      <c r="I8294" s="115">
        <f t="shared" si="388"/>
        <v>5637311</v>
      </c>
      <c r="J8294" s="117">
        <v>2021</v>
      </c>
      <c r="K8294" s="139">
        <f t="shared" si="389"/>
        <v>11769842</v>
      </c>
    </row>
    <row r="8295" spans="2:11">
      <c r="B8295" s="137" t="s">
        <v>4360</v>
      </c>
      <c r="C8295" s="43" t="s">
        <v>3512</v>
      </c>
      <c r="D8295" s="46">
        <v>110</v>
      </c>
      <c r="E8295" s="24">
        <v>19164.154545454545</v>
      </c>
      <c r="F8295" s="19">
        <f t="shared" si="387"/>
        <v>2108057</v>
      </c>
      <c r="G8295" s="119">
        <v>3218</v>
      </c>
      <c r="H8295" s="26">
        <v>602.18334369173397</v>
      </c>
      <c r="I8295" s="115">
        <f t="shared" si="388"/>
        <v>1937826</v>
      </c>
      <c r="J8295" s="117">
        <v>2021</v>
      </c>
      <c r="K8295" s="139">
        <f t="shared" si="389"/>
        <v>4045883</v>
      </c>
    </row>
    <row r="8296" spans="2:11">
      <c r="B8296" s="137" t="s">
        <v>4361</v>
      </c>
      <c r="C8296" s="43" t="s">
        <v>3512</v>
      </c>
      <c r="D8296" s="46">
        <v>370</v>
      </c>
      <c r="E8296" s="24">
        <v>6388.0513513513515</v>
      </c>
      <c r="F8296" s="19">
        <f t="shared" si="387"/>
        <v>2363579</v>
      </c>
      <c r="G8296" s="119">
        <v>3608</v>
      </c>
      <c r="H8296" s="26">
        <v>602.1934589800444</v>
      </c>
      <c r="I8296" s="115">
        <f t="shared" si="388"/>
        <v>2172714</v>
      </c>
      <c r="J8296" s="117">
        <v>2021</v>
      </c>
      <c r="K8296" s="139">
        <f t="shared" si="389"/>
        <v>4536293</v>
      </c>
    </row>
    <row r="8297" spans="2:11">
      <c r="B8297" s="137" t="s">
        <v>4362</v>
      </c>
      <c r="C8297" s="43" t="s">
        <v>3512</v>
      </c>
      <c r="D8297" s="46">
        <v>190</v>
      </c>
      <c r="E8297" s="24">
        <v>12776.105263157895</v>
      </c>
      <c r="F8297" s="19">
        <f t="shared" si="387"/>
        <v>2427460</v>
      </c>
      <c r="G8297" s="119">
        <v>3705</v>
      </c>
      <c r="H8297" s="26">
        <v>602.27692307692303</v>
      </c>
      <c r="I8297" s="115">
        <f t="shared" si="388"/>
        <v>2231436</v>
      </c>
      <c r="J8297" s="117">
        <v>2021</v>
      </c>
      <c r="K8297" s="139">
        <f t="shared" si="389"/>
        <v>4658896</v>
      </c>
    </row>
    <row r="8298" spans="2:11">
      <c r="B8298" s="137" t="s">
        <v>4363</v>
      </c>
      <c r="C8298" s="43" t="s">
        <v>3512</v>
      </c>
      <c r="D8298" s="46">
        <v>190</v>
      </c>
      <c r="E8298" s="24">
        <v>6388.0526315789475</v>
      </c>
      <c r="F8298" s="19">
        <f t="shared" si="387"/>
        <v>1213730</v>
      </c>
      <c r="G8298" s="119">
        <v>1853</v>
      </c>
      <c r="H8298" s="26">
        <v>602.11440906637881</v>
      </c>
      <c r="I8298" s="115">
        <f t="shared" si="388"/>
        <v>1115718</v>
      </c>
      <c r="J8298" s="117">
        <v>2021</v>
      </c>
      <c r="K8298" s="139">
        <f t="shared" si="389"/>
        <v>2329448</v>
      </c>
    </row>
    <row r="8299" spans="2:11">
      <c r="B8299" s="137" t="s">
        <v>4364</v>
      </c>
      <c r="C8299" s="43" t="s">
        <v>3512</v>
      </c>
      <c r="D8299" s="46">
        <v>120</v>
      </c>
      <c r="E8299" s="24">
        <v>19164.158333333333</v>
      </c>
      <c r="F8299" s="19">
        <f t="shared" si="387"/>
        <v>2299699</v>
      </c>
      <c r="G8299" s="119">
        <v>3510</v>
      </c>
      <c r="H8299" s="26">
        <v>602.27692307692303</v>
      </c>
      <c r="I8299" s="115">
        <f t="shared" si="388"/>
        <v>2113992</v>
      </c>
      <c r="J8299" s="117">
        <v>2021</v>
      </c>
      <c r="K8299" s="139">
        <f t="shared" si="389"/>
        <v>4413691</v>
      </c>
    </row>
    <row r="8300" spans="2:11">
      <c r="B8300" s="137" t="s">
        <v>4365</v>
      </c>
      <c r="C8300" s="43" t="s">
        <v>3512</v>
      </c>
      <c r="D8300" s="46">
        <v>110</v>
      </c>
      <c r="E8300" s="24">
        <v>12776.109090909091</v>
      </c>
      <c r="F8300" s="19">
        <f t="shared" si="387"/>
        <v>1405372</v>
      </c>
      <c r="G8300" s="119">
        <v>2145</v>
      </c>
      <c r="H8300" s="26">
        <v>602.27692307692303</v>
      </c>
      <c r="I8300" s="115">
        <f t="shared" si="388"/>
        <v>1291884</v>
      </c>
      <c r="J8300" s="117">
        <v>2021</v>
      </c>
      <c r="K8300" s="139">
        <f t="shared" si="389"/>
        <v>2697256</v>
      </c>
    </row>
    <row r="8301" spans="2:11">
      <c r="B8301" s="137" t="s">
        <v>4366</v>
      </c>
      <c r="C8301" s="43" t="s">
        <v>3512</v>
      </c>
      <c r="D8301" s="46">
        <v>120</v>
      </c>
      <c r="E8301" s="24">
        <v>12776.108333333334</v>
      </c>
      <c r="F8301" s="19">
        <f t="shared" si="387"/>
        <v>1533133</v>
      </c>
      <c r="G8301" s="119">
        <v>2340</v>
      </c>
      <c r="H8301" s="26">
        <v>602.27692307692303</v>
      </c>
      <c r="I8301" s="115">
        <f t="shared" si="388"/>
        <v>1409327.9999999998</v>
      </c>
      <c r="J8301" s="117">
        <v>2021</v>
      </c>
      <c r="K8301" s="139">
        <f t="shared" si="389"/>
        <v>2942461</v>
      </c>
    </row>
    <row r="8302" spans="2:11">
      <c r="B8302" s="137" t="s">
        <v>4367</v>
      </c>
      <c r="C8302" s="43" t="s">
        <v>3512</v>
      </c>
      <c r="D8302" s="46">
        <v>270</v>
      </c>
      <c r="E8302" s="24">
        <v>14425.3</v>
      </c>
      <c r="F8302" s="19">
        <f t="shared" si="387"/>
        <v>3894831</v>
      </c>
      <c r="G8302" s="119">
        <v>2633</v>
      </c>
      <c r="H8302" s="26">
        <v>770.39650588682116</v>
      </c>
      <c r="I8302" s="115">
        <f t="shared" si="388"/>
        <v>2028454</v>
      </c>
      <c r="J8302" s="117">
        <v>2021</v>
      </c>
      <c r="K8302" s="139">
        <f t="shared" si="389"/>
        <v>5923285</v>
      </c>
    </row>
    <row r="8303" spans="2:11">
      <c r="B8303" s="137" t="s">
        <v>4368</v>
      </c>
      <c r="C8303" s="43" t="s">
        <v>3512</v>
      </c>
      <c r="D8303" s="46">
        <v>70</v>
      </c>
      <c r="E8303" s="24">
        <v>14425.285714285714</v>
      </c>
      <c r="F8303" s="19">
        <f t="shared" si="387"/>
        <v>1009770</v>
      </c>
      <c r="G8303" s="119">
        <v>683</v>
      </c>
      <c r="H8303" s="26">
        <v>769.97950219619327</v>
      </c>
      <c r="I8303" s="115">
        <f t="shared" si="388"/>
        <v>525896</v>
      </c>
      <c r="J8303" s="117">
        <v>2021</v>
      </c>
      <c r="K8303" s="139">
        <f t="shared" si="389"/>
        <v>1535666</v>
      </c>
    </row>
    <row r="8304" spans="2:11">
      <c r="B8304" s="137" t="s">
        <v>4369</v>
      </c>
      <c r="C8304" s="43" t="s">
        <v>3512</v>
      </c>
      <c r="D8304" s="46">
        <v>470</v>
      </c>
      <c r="E8304" s="24">
        <v>16167.144680851065</v>
      </c>
      <c r="F8304" s="19">
        <f t="shared" si="387"/>
        <v>7598558</v>
      </c>
      <c r="G8304" s="119">
        <v>17202</v>
      </c>
      <c r="H8304" s="26">
        <v>391.13701895128474</v>
      </c>
      <c r="I8304" s="115">
        <f t="shared" si="388"/>
        <v>6728339</v>
      </c>
      <c r="J8304" s="117">
        <v>2021</v>
      </c>
      <c r="K8304" s="139">
        <f t="shared" si="389"/>
        <v>14326897</v>
      </c>
    </row>
    <row r="8305" spans="2:11">
      <c r="B8305" s="137" t="s">
        <v>4370</v>
      </c>
      <c r="C8305" s="43" t="s">
        <v>3512</v>
      </c>
      <c r="D8305" s="46">
        <v>60</v>
      </c>
      <c r="E8305" s="24">
        <v>4905.0666666666666</v>
      </c>
      <c r="F8305" s="19">
        <f t="shared" si="387"/>
        <v>294304</v>
      </c>
      <c r="G8305" s="119">
        <v>1098</v>
      </c>
      <c r="H8305" s="26">
        <v>391.1366120218579</v>
      </c>
      <c r="I8305" s="115">
        <f t="shared" si="388"/>
        <v>429468</v>
      </c>
      <c r="J8305" s="117">
        <v>2021</v>
      </c>
      <c r="K8305" s="139">
        <f t="shared" si="389"/>
        <v>723772</v>
      </c>
    </row>
    <row r="8306" spans="2:11">
      <c r="B8306" s="137" t="s">
        <v>4371</v>
      </c>
      <c r="C8306" s="43" t="s">
        <v>3512</v>
      </c>
      <c r="D8306" s="46">
        <v>50</v>
      </c>
      <c r="E8306" s="24">
        <v>4905.0600000000004</v>
      </c>
      <c r="F8306" s="19">
        <f t="shared" si="387"/>
        <v>245253.00000000003</v>
      </c>
      <c r="G8306" s="119">
        <v>915</v>
      </c>
      <c r="H8306" s="26">
        <v>391.1366120218579</v>
      </c>
      <c r="I8306" s="115">
        <f t="shared" si="388"/>
        <v>357890</v>
      </c>
      <c r="J8306" s="117">
        <v>2021</v>
      </c>
      <c r="K8306" s="139">
        <f t="shared" si="389"/>
        <v>603143</v>
      </c>
    </row>
    <row r="8307" spans="2:11">
      <c r="B8307" s="137" t="s">
        <v>4372</v>
      </c>
      <c r="C8307" s="43" t="s">
        <v>3512</v>
      </c>
      <c r="D8307" s="46">
        <v>180</v>
      </c>
      <c r="E8307" s="24">
        <v>5495.0944444444449</v>
      </c>
      <c r="F8307" s="19">
        <f t="shared" si="387"/>
        <v>989117.00000000012</v>
      </c>
      <c r="G8307" s="119">
        <v>9882</v>
      </c>
      <c r="H8307" s="26">
        <v>211.1825541388383</v>
      </c>
      <c r="I8307" s="115">
        <f t="shared" si="388"/>
        <v>2086906</v>
      </c>
      <c r="J8307" s="117">
        <v>2021</v>
      </c>
      <c r="K8307" s="139">
        <f t="shared" si="389"/>
        <v>3076023</v>
      </c>
    </row>
    <row r="8308" spans="2:11">
      <c r="B8308" s="137" t="s">
        <v>4373</v>
      </c>
      <c r="C8308" s="43" t="s">
        <v>3512</v>
      </c>
      <c r="D8308" s="46">
        <v>20</v>
      </c>
      <c r="E8308" s="24">
        <v>6522.2</v>
      </c>
      <c r="F8308" s="19">
        <f t="shared" si="387"/>
        <v>130444</v>
      </c>
      <c r="G8308" s="119">
        <v>181</v>
      </c>
      <c r="H8308" s="26">
        <v>831.59116022099442</v>
      </c>
      <c r="I8308" s="115">
        <f t="shared" si="388"/>
        <v>150518</v>
      </c>
      <c r="J8308" s="117">
        <v>2021</v>
      </c>
      <c r="K8308" s="139">
        <f t="shared" si="389"/>
        <v>280962</v>
      </c>
    </row>
    <row r="8309" spans="2:11">
      <c r="B8309" s="137" t="s">
        <v>4374</v>
      </c>
      <c r="C8309" s="43" t="s">
        <v>3512</v>
      </c>
      <c r="D8309" s="46">
        <v>40</v>
      </c>
      <c r="E8309" s="24">
        <v>9810.1</v>
      </c>
      <c r="F8309" s="19">
        <f t="shared" si="387"/>
        <v>392404</v>
      </c>
      <c r="G8309" s="119">
        <v>1464</v>
      </c>
      <c r="H8309" s="26">
        <v>391.13729508196724</v>
      </c>
      <c r="I8309" s="115">
        <f t="shared" si="388"/>
        <v>572625</v>
      </c>
      <c r="J8309" s="117">
        <v>2021</v>
      </c>
      <c r="K8309" s="139">
        <f t="shared" si="389"/>
        <v>965029</v>
      </c>
    </row>
    <row r="8310" spans="2:11">
      <c r="B8310" s="137" t="s">
        <v>10082</v>
      </c>
      <c r="C8310" s="43" t="s">
        <v>441</v>
      </c>
      <c r="D8310" s="46">
        <v>120</v>
      </c>
      <c r="E8310" s="24">
        <v>36276.933333333334</v>
      </c>
      <c r="F8310" s="19">
        <f t="shared" si="387"/>
        <v>4353232</v>
      </c>
      <c r="G8310" s="119">
        <v>3258</v>
      </c>
      <c r="H8310" s="26">
        <v>1531.5583179864948</v>
      </c>
      <c r="I8310" s="115">
        <f t="shared" si="388"/>
        <v>4989817</v>
      </c>
      <c r="J8310" s="117">
        <v>2021</v>
      </c>
      <c r="K8310" s="139">
        <f t="shared" si="389"/>
        <v>9343049</v>
      </c>
    </row>
    <row r="8311" spans="2:11">
      <c r="B8311" s="137" t="s">
        <v>10083</v>
      </c>
      <c r="C8311" s="43" t="s">
        <v>441</v>
      </c>
      <c r="D8311" s="46">
        <v>80</v>
      </c>
      <c r="E8311" s="24">
        <v>17660.974999999999</v>
      </c>
      <c r="F8311" s="19">
        <f t="shared" si="387"/>
        <v>1412878</v>
      </c>
      <c r="G8311" s="119">
        <v>1448</v>
      </c>
      <c r="H8311" s="26">
        <v>4617.486878453039</v>
      </c>
      <c r="I8311" s="115">
        <f t="shared" si="388"/>
        <v>6686121.0000000009</v>
      </c>
      <c r="J8311" s="117">
        <v>2021</v>
      </c>
      <c r="K8311" s="139">
        <f t="shared" si="389"/>
        <v>8098999</v>
      </c>
    </row>
    <row r="8312" spans="2:11">
      <c r="B8312" s="137" t="s">
        <v>10084</v>
      </c>
      <c r="C8312" s="43" t="s">
        <v>441</v>
      </c>
      <c r="D8312" s="46">
        <v>170</v>
      </c>
      <c r="E8312" s="24">
        <v>17763.382352941175</v>
      </c>
      <c r="F8312" s="19">
        <f t="shared" si="387"/>
        <v>3019774.9999999995</v>
      </c>
      <c r="G8312" s="119">
        <v>6154</v>
      </c>
      <c r="H8312" s="26">
        <v>1094.7650308742282</v>
      </c>
      <c r="I8312" s="115">
        <f t="shared" si="388"/>
        <v>6737184</v>
      </c>
      <c r="J8312" s="117">
        <v>2021</v>
      </c>
      <c r="K8312" s="139">
        <f t="shared" si="389"/>
        <v>9756959</v>
      </c>
    </row>
    <row r="8313" spans="2:11">
      <c r="B8313" s="137" t="s">
        <v>10085</v>
      </c>
      <c r="C8313" s="43" t="s">
        <v>3512</v>
      </c>
      <c r="D8313" s="46">
        <v>100</v>
      </c>
      <c r="E8313" s="24">
        <v>7842.83</v>
      </c>
      <c r="F8313" s="19">
        <f t="shared" si="387"/>
        <v>784283</v>
      </c>
      <c r="G8313" s="119">
        <v>3660</v>
      </c>
      <c r="H8313" s="26">
        <v>0</v>
      </c>
      <c r="I8313" s="115">
        <f t="shared" si="388"/>
        <v>0</v>
      </c>
      <c r="J8313" s="117">
        <v>2021</v>
      </c>
      <c r="K8313" s="139">
        <f t="shared" si="389"/>
        <v>784283</v>
      </c>
    </row>
    <row r="8314" spans="2:11">
      <c r="B8314" s="137" t="s">
        <v>4375</v>
      </c>
      <c r="C8314" s="43" t="s">
        <v>3512</v>
      </c>
      <c r="D8314" s="46">
        <v>390</v>
      </c>
      <c r="E8314" s="24">
        <v>3663.4</v>
      </c>
      <c r="F8314" s="19">
        <f t="shared" si="387"/>
        <v>1428726</v>
      </c>
      <c r="G8314" s="119">
        <v>14274</v>
      </c>
      <c r="H8314" s="26">
        <v>211.18249964971275</v>
      </c>
      <c r="I8314" s="115">
        <f t="shared" si="388"/>
        <v>3014419</v>
      </c>
      <c r="J8314" s="117">
        <v>2021</v>
      </c>
      <c r="K8314" s="139">
        <f t="shared" si="389"/>
        <v>4443145</v>
      </c>
    </row>
    <row r="8315" spans="2:11">
      <c r="B8315" s="137" t="s">
        <v>10086</v>
      </c>
      <c r="C8315" s="43" t="s">
        <v>719</v>
      </c>
      <c r="D8315" s="46">
        <v>150</v>
      </c>
      <c r="E8315" s="24">
        <v>16896.906666666666</v>
      </c>
      <c r="F8315" s="19">
        <f t="shared" si="387"/>
        <v>2534536</v>
      </c>
      <c r="G8315" s="119">
        <v>1462.5</v>
      </c>
      <c r="H8315" s="26">
        <v>1467.105641025641</v>
      </c>
      <c r="I8315" s="115">
        <f t="shared" si="388"/>
        <v>2145642</v>
      </c>
      <c r="J8315" s="117">
        <v>2021</v>
      </c>
      <c r="K8315" s="139">
        <f t="shared" si="389"/>
        <v>4680178</v>
      </c>
    </row>
    <row r="8316" spans="2:11">
      <c r="B8316" s="137" t="s">
        <v>10087</v>
      </c>
      <c r="C8316" s="43" t="s">
        <v>3512</v>
      </c>
      <c r="D8316" s="46">
        <v>330</v>
      </c>
      <c r="E8316" s="24">
        <v>13071.378787878788</v>
      </c>
      <c r="F8316" s="19">
        <f t="shared" si="387"/>
        <v>4313555</v>
      </c>
      <c r="G8316" s="119">
        <v>12078</v>
      </c>
      <c r="H8316" s="26">
        <v>0</v>
      </c>
      <c r="I8316" s="115">
        <f t="shared" si="388"/>
        <v>0</v>
      </c>
      <c r="J8316" s="117">
        <v>2021</v>
      </c>
      <c r="K8316" s="139">
        <f t="shared" si="389"/>
        <v>4313555</v>
      </c>
    </row>
    <row r="8317" spans="2:11">
      <c r="B8317" s="137" t="s">
        <v>4376</v>
      </c>
      <c r="C8317" s="43" t="s">
        <v>3512</v>
      </c>
      <c r="D8317" s="46">
        <v>80</v>
      </c>
      <c r="E8317" s="24">
        <v>9810.1124999999993</v>
      </c>
      <c r="F8317" s="19">
        <f t="shared" si="387"/>
        <v>784809</v>
      </c>
      <c r="G8317" s="119">
        <v>2928</v>
      </c>
      <c r="H8317" s="26">
        <v>391.13695355191254</v>
      </c>
      <c r="I8317" s="115">
        <f t="shared" si="388"/>
        <v>1145249</v>
      </c>
      <c r="J8317" s="117">
        <v>2021</v>
      </c>
      <c r="K8317" s="139">
        <f t="shared" si="389"/>
        <v>1930058</v>
      </c>
    </row>
    <row r="8318" spans="2:11">
      <c r="B8318" s="137" t="s">
        <v>4377</v>
      </c>
      <c r="C8318" s="43" t="s">
        <v>3512</v>
      </c>
      <c r="D8318" s="46">
        <v>110</v>
      </c>
      <c r="E8318" s="24">
        <v>20927.018181818181</v>
      </c>
      <c r="F8318" s="19">
        <f t="shared" si="387"/>
        <v>2301972</v>
      </c>
      <c r="G8318" s="119">
        <v>8052</v>
      </c>
      <c r="H8318" s="26">
        <v>391.13698460009937</v>
      </c>
      <c r="I8318" s="115">
        <f t="shared" si="388"/>
        <v>3149435</v>
      </c>
      <c r="J8318" s="117">
        <v>2021</v>
      </c>
      <c r="K8318" s="139">
        <f t="shared" si="389"/>
        <v>5451407</v>
      </c>
    </row>
    <row r="8319" spans="2:11">
      <c r="B8319" s="137" t="s">
        <v>4378</v>
      </c>
      <c r="C8319" s="43" t="s">
        <v>3512</v>
      </c>
      <c r="D8319" s="46">
        <v>100</v>
      </c>
      <c r="E8319" s="24">
        <v>3663.4</v>
      </c>
      <c r="F8319" s="19">
        <f t="shared" si="387"/>
        <v>366340</v>
      </c>
      <c r="G8319" s="119">
        <v>3660</v>
      </c>
      <c r="H8319" s="26">
        <v>211.18251366120219</v>
      </c>
      <c r="I8319" s="115">
        <f t="shared" si="388"/>
        <v>772928</v>
      </c>
      <c r="J8319" s="117">
        <v>2021</v>
      </c>
      <c r="K8319" s="139">
        <f t="shared" si="389"/>
        <v>1139268</v>
      </c>
    </row>
    <row r="8320" spans="2:11">
      <c r="B8320" s="137" t="s">
        <v>10088</v>
      </c>
      <c r="C8320" s="43" t="s">
        <v>3512</v>
      </c>
      <c r="D8320" s="46">
        <v>90</v>
      </c>
      <c r="E8320" s="24">
        <v>2743.3666666666668</v>
      </c>
      <c r="F8320" s="19">
        <f t="shared" si="387"/>
        <v>246903</v>
      </c>
      <c r="G8320" s="119">
        <v>4941</v>
      </c>
      <c r="H8320" s="26">
        <v>0</v>
      </c>
      <c r="I8320" s="115">
        <f t="shared" si="388"/>
        <v>0</v>
      </c>
      <c r="J8320" s="117">
        <v>2021</v>
      </c>
      <c r="K8320" s="139">
        <f t="shared" si="389"/>
        <v>246903</v>
      </c>
    </row>
    <row r="8321" spans="2:11">
      <c r="B8321" s="137" t="s">
        <v>10089</v>
      </c>
      <c r="C8321" s="43" t="s">
        <v>3512</v>
      </c>
      <c r="D8321" s="46">
        <v>110</v>
      </c>
      <c r="E8321" s="24">
        <v>22577.836363636365</v>
      </c>
      <c r="F8321" s="19">
        <f t="shared" si="387"/>
        <v>2483562</v>
      </c>
      <c r="G8321" s="119">
        <v>4026</v>
      </c>
      <c r="H8321" s="26">
        <v>0</v>
      </c>
      <c r="I8321" s="115">
        <f t="shared" si="388"/>
        <v>0</v>
      </c>
      <c r="J8321" s="117">
        <v>2021</v>
      </c>
      <c r="K8321" s="139">
        <f t="shared" si="389"/>
        <v>2483562</v>
      </c>
    </row>
    <row r="8322" spans="2:11">
      <c r="B8322" s="137" t="s">
        <v>10090</v>
      </c>
      <c r="C8322" s="43" t="s">
        <v>3512</v>
      </c>
      <c r="D8322" s="46">
        <v>240</v>
      </c>
      <c r="E8322" s="24">
        <v>5991.05</v>
      </c>
      <c r="F8322" s="19">
        <f t="shared" si="387"/>
        <v>1437852</v>
      </c>
      <c r="G8322" s="119">
        <v>13176</v>
      </c>
      <c r="H8322" s="26">
        <v>0</v>
      </c>
      <c r="I8322" s="115">
        <f t="shared" si="388"/>
        <v>0</v>
      </c>
      <c r="J8322" s="117">
        <v>2021</v>
      </c>
      <c r="K8322" s="139">
        <f t="shared" si="389"/>
        <v>1437852</v>
      </c>
    </row>
    <row r="8323" spans="2:11">
      <c r="B8323" s="137" t="s">
        <v>4379</v>
      </c>
      <c r="C8323" s="43" t="s">
        <v>3512</v>
      </c>
      <c r="D8323" s="46">
        <v>430</v>
      </c>
      <c r="E8323" s="24">
        <v>3663.3976744186048</v>
      </c>
      <c r="F8323" s="19">
        <f t="shared" si="387"/>
        <v>1575261</v>
      </c>
      <c r="G8323" s="119">
        <v>15738</v>
      </c>
      <c r="H8323" s="26">
        <v>211.18255178548736</v>
      </c>
      <c r="I8323" s="115">
        <f t="shared" si="388"/>
        <v>3323591</v>
      </c>
      <c r="J8323" s="117">
        <v>2021</v>
      </c>
      <c r="K8323" s="139">
        <f t="shared" si="389"/>
        <v>4898852</v>
      </c>
    </row>
    <row r="8324" spans="2:11">
      <c r="B8324" s="137" t="s">
        <v>4380</v>
      </c>
      <c r="C8324" s="43" t="s">
        <v>3512</v>
      </c>
      <c r="D8324" s="46">
        <v>80</v>
      </c>
      <c r="E8324" s="24">
        <v>3988.6750000000002</v>
      </c>
      <c r="F8324" s="19">
        <f t="shared" si="387"/>
        <v>319094</v>
      </c>
      <c r="G8324" s="119">
        <v>956</v>
      </c>
      <c r="H8324" s="26">
        <v>445.60355648535563</v>
      </c>
      <c r="I8324" s="115">
        <f t="shared" si="388"/>
        <v>425997</v>
      </c>
      <c r="J8324" s="117">
        <v>2021</v>
      </c>
      <c r="K8324" s="139">
        <f t="shared" si="389"/>
        <v>745091</v>
      </c>
    </row>
    <row r="8325" spans="2:11">
      <c r="B8325" s="137" t="s">
        <v>10091</v>
      </c>
      <c r="C8325" s="43" t="s">
        <v>3512</v>
      </c>
      <c r="D8325" s="46">
        <v>80</v>
      </c>
      <c r="E8325" s="24">
        <v>10092.299999999999</v>
      </c>
      <c r="F8325" s="19">
        <f t="shared" si="387"/>
        <v>807384</v>
      </c>
      <c r="G8325" s="119">
        <v>1912</v>
      </c>
      <c r="H8325" s="26">
        <v>0</v>
      </c>
      <c r="I8325" s="115">
        <f t="shared" si="388"/>
        <v>0</v>
      </c>
      <c r="J8325" s="117">
        <v>2021</v>
      </c>
      <c r="K8325" s="139">
        <f t="shared" si="389"/>
        <v>807384</v>
      </c>
    </row>
    <row r="8326" spans="2:11">
      <c r="B8326" s="137" t="s">
        <v>10092</v>
      </c>
      <c r="C8326" s="43" t="s">
        <v>3512</v>
      </c>
      <c r="D8326" s="46">
        <v>110</v>
      </c>
      <c r="E8326" s="24">
        <v>10092.299999999999</v>
      </c>
      <c r="F8326" s="19">
        <f t="shared" si="387"/>
        <v>1110153</v>
      </c>
      <c r="G8326" s="119">
        <v>2629</v>
      </c>
      <c r="H8326" s="26">
        <v>0</v>
      </c>
      <c r="I8326" s="115">
        <f t="shared" si="388"/>
        <v>0</v>
      </c>
      <c r="J8326" s="117">
        <v>2021</v>
      </c>
      <c r="K8326" s="139">
        <f t="shared" si="389"/>
        <v>1110153</v>
      </c>
    </row>
    <row r="8327" spans="2:11">
      <c r="B8327" s="137" t="s">
        <v>10093</v>
      </c>
      <c r="C8327" s="43" t="s">
        <v>3512</v>
      </c>
      <c r="D8327" s="46">
        <v>190</v>
      </c>
      <c r="E8327" s="24">
        <v>10092.299999999999</v>
      </c>
      <c r="F8327" s="19">
        <f t="shared" si="387"/>
        <v>1917536.9999999998</v>
      </c>
      <c r="G8327" s="119">
        <v>2270.5</v>
      </c>
      <c r="H8327" s="26">
        <v>0</v>
      </c>
      <c r="I8327" s="115">
        <f t="shared" si="388"/>
        <v>0</v>
      </c>
      <c r="J8327" s="117">
        <v>2021</v>
      </c>
      <c r="K8327" s="139">
        <f t="shared" si="389"/>
        <v>1917537</v>
      </c>
    </row>
    <row r="8328" spans="2:11">
      <c r="B8328" s="137" t="s">
        <v>4381</v>
      </c>
      <c r="C8328" s="43" t="s">
        <v>3512</v>
      </c>
      <c r="D8328" s="46">
        <v>120</v>
      </c>
      <c r="E8328" s="24">
        <v>8068.2666666666664</v>
      </c>
      <c r="F8328" s="19">
        <f t="shared" si="387"/>
        <v>968192</v>
      </c>
      <c r="G8328" s="119">
        <v>1170</v>
      </c>
      <c r="H8328" s="26">
        <v>770.54273504273499</v>
      </c>
      <c r="I8328" s="115">
        <f t="shared" si="388"/>
        <v>901534.99999999988</v>
      </c>
      <c r="J8328" s="117">
        <v>2021</v>
      </c>
      <c r="K8328" s="139">
        <f t="shared" si="389"/>
        <v>1869727</v>
      </c>
    </row>
    <row r="8329" spans="2:11">
      <c r="B8329" s="137" t="s">
        <v>10094</v>
      </c>
      <c r="C8329" s="43" t="s">
        <v>814</v>
      </c>
      <c r="D8329" s="46">
        <v>60</v>
      </c>
      <c r="E8329" s="24">
        <v>36818.166666666664</v>
      </c>
      <c r="F8329" s="19">
        <f t="shared" si="387"/>
        <v>2209090</v>
      </c>
      <c r="G8329" s="119">
        <v>1170</v>
      </c>
      <c r="H8329" s="26">
        <v>0</v>
      </c>
      <c r="I8329" s="115">
        <f t="shared" si="388"/>
        <v>0</v>
      </c>
      <c r="J8329" s="117">
        <v>2021</v>
      </c>
      <c r="K8329" s="139">
        <f t="shared" si="389"/>
        <v>2209090</v>
      </c>
    </row>
    <row r="8330" spans="2:11">
      <c r="B8330" s="137" t="s">
        <v>4382</v>
      </c>
      <c r="C8330" s="43" t="s">
        <v>3512</v>
      </c>
      <c r="D8330" s="46">
        <v>130</v>
      </c>
      <c r="E8330" s="24">
        <v>13512.923076923076</v>
      </c>
      <c r="F8330" s="19">
        <f t="shared" si="387"/>
        <v>1756680</v>
      </c>
      <c r="G8330" s="119">
        <v>2353</v>
      </c>
      <c r="H8330" s="26">
        <v>831.59243518912024</v>
      </c>
      <c r="I8330" s="115">
        <f t="shared" si="388"/>
        <v>1956737</v>
      </c>
      <c r="J8330" s="117">
        <v>2021</v>
      </c>
      <c r="K8330" s="139">
        <f t="shared" si="389"/>
        <v>3713417</v>
      </c>
    </row>
    <row r="8331" spans="2:11">
      <c r="B8331" s="137" t="s">
        <v>4383</v>
      </c>
      <c r="C8331" s="43" t="s">
        <v>3512</v>
      </c>
      <c r="D8331" s="46">
        <v>80</v>
      </c>
      <c r="E8331" s="24">
        <v>10278.6875</v>
      </c>
      <c r="F8331" s="19">
        <f t="shared" si="387"/>
        <v>822295</v>
      </c>
      <c r="G8331" s="119">
        <v>1728</v>
      </c>
      <c r="H8331" s="26">
        <v>662.75983796296293</v>
      </c>
      <c r="I8331" s="115">
        <f t="shared" si="388"/>
        <v>1145249</v>
      </c>
      <c r="J8331" s="117">
        <v>2021</v>
      </c>
      <c r="K8331" s="139">
        <f t="shared" si="389"/>
        <v>1967544</v>
      </c>
    </row>
    <row r="8332" spans="2:11">
      <c r="B8332" s="137" t="s">
        <v>4384</v>
      </c>
      <c r="C8332" s="43" t="s">
        <v>3512</v>
      </c>
      <c r="D8332" s="46">
        <v>110</v>
      </c>
      <c r="E8332" s="24">
        <v>19620.218181818182</v>
      </c>
      <c r="F8332" s="19">
        <f t="shared" ref="F8332:F8384" si="390">IFERROR(D8332*E8332,0)</f>
        <v>2158224</v>
      </c>
      <c r="G8332" s="119">
        <v>8052</v>
      </c>
      <c r="H8332" s="26">
        <v>391.13698460009937</v>
      </c>
      <c r="I8332" s="115">
        <f t="shared" ref="I8332:I8384" si="391">IFERROR(G8332*H8332,"")</f>
        <v>3149435</v>
      </c>
      <c r="J8332" s="117">
        <v>2021</v>
      </c>
      <c r="K8332" s="139">
        <f t="shared" ref="K8332:K8384" si="392">IFERROR(ROUND((F8332+I8332),0),0)</f>
        <v>5307659</v>
      </c>
    </row>
    <row r="8333" spans="2:11">
      <c r="B8333" s="137" t="s">
        <v>4385</v>
      </c>
      <c r="C8333" s="43" t="s">
        <v>3512</v>
      </c>
      <c r="D8333" s="46">
        <v>70</v>
      </c>
      <c r="E8333" s="24">
        <v>9792.5</v>
      </c>
      <c r="F8333" s="19">
        <f t="shared" si="390"/>
        <v>685475</v>
      </c>
      <c r="G8333" s="119">
        <v>683</v>
      </c>
      <c r="H8333" s="26">
        <v>769.97950219619327</v>
      </c>
      <c r="I8333" s="115">
        <f t="shared" si="391"/>
        <v>525896</v>
      </c>
      <c r="J8333" s="117">
        <v>2021</v>
      </c>
      <c r="K8333" s="139">
        <f t="shared" si="392"/>
        <v>1211371</v>
      </c>
    </row>
    <row r="8334" spans="2:11">
      <c r="B8334" s="137" t="s">
        <v>4386</v>
      </c>
      <c r="C8334" s="43" t="s">
        <v>3512</v>
      </c>
      <c r="D8334" s="46">
        <v>190</v>
      </c>
      <c r="E8334" s="24">
        <v>8068.2631578947367</v>
      </c>
      <c r="F8334" s="19">
        <f t="shared" si="390"/>
        <v>1532970</v>
      </c>
      <c r="G8334" s="119">
        <v>1853</v>
      </c>
      <c r="H8334" s="26">
        <v>770.3351322180248</v>
      </c>
      <c r="I8334" s="115">
        <f t="shared" si="391"/>
        <v>1427431</v>
      </c>
      <c r="J8334" s="117">
        <v>2021</v>
      </c>
      <c r="K8334" s="139">
        <f t="shared" si="392"/>
        <v>2960401</v>
      </c>
    </row>
    <row r="8335" spans="2:11">
      <c r="B8335" s="137" t="s">
        <v>4387</v>
      </c>
      <c r="C8335" s="43" t="s">
        <v>3512</v>
      </c>
      <c r="D8335" s="46">
        <v>300</v>
      </c>
      <c r="E8335" s="24">
        <v>9810.11</v>
      </c>
      <c r="F8335" s="19">
        <f t="shared" si="390"/>
        <v>2943033</v>
      </c>
      <c r="G8335" s="119">
        <v>10980</v>
      </c>
      <c r="H8335" s="26">
        <v>391.1369763205829</v>
      </c>
      <c r="I8335" s="115">
        <f t="shared" si="391"/>
        <v>4294684</v>
      </c>
      <c r="J8335" s="117">
        <v>2021</v>
      </c>
      <c r="K8335" s="139">
        <f t="shared" si="392"/>
        <v>7237717</v>
      </c>
    </row>
    <row r="8336" spans="2:11">
      <c r="B8336" s="137" t="s">
        <v>4388</v>
      </c>
      <c r="C8336" s="43" t="s">
        <v>3512</v>
      </c>
      <c r="D8336" s="46">
        <v>90</v>
      </c>
      <c r="E8336" s="24">
        <v>6388.0555555555557</v>
      </c>
      <c r="F8336" s="19">
        <f t="shared" si="390"/>
        <v>574925</v>
      </c>
      <c r="G8336" s="119">
        <v>878</v>
      </c>
      <c r="H8336" s="26">
        <v>601.9339407744875</v>
      </c>
      <c r="I8336" s="115">
        <f t="shared" si="391"/>
        <v>528498</v>
      </c>
      <c r="J8336" s="117">
        <v>2021</v>
      </c>
      <c r="K8336" s="139">
        <f t="shared" si="392"/>
        <v>1103423</v>
      </c>
    </row>
    <row r="8337" spans="2:11">
      <c r="B8337" s="137" t="s">
        <v>4389</v>
      </c>
      <c r="C8337" s="43" t="s">
        <v>3512</v>
      </c>
      <c r="D8337" s="46">
        <v>130</v>
      </c>
      <c r="E8337" s="24">
        <v>6388.0538461538463</v>
      </c>
      <c r="F8337" s="19">
        <f t="shared" si="390"/>
        <v>830447</v>
      </c>
      <c r="G8337" s="119">
        <v>1268</v>
      </c>
      <c r="H8337" s="26">
        <v>602.03943217665619</v>
      </c>
      <c r="I8337" s="115">
        <f t="shared" si="391"/>
        <v>763386</v>
      </c>
      <c r="J8337" s="117">
        <v>2021</v>
      </c>
      <c r="K8337" s="139">
        <f t="shared" si="392"/>
        <v>1593833</v>
      </c>
    </row>
    <row r="8338" spans="2:11">
      <c r="B8338" s="137" t="s">
        <v>4390</v>
      </c>
      <c r="C8338" s="43" t="s">
        <v>3512</v>
      </c>
      <c r="D8338" s="46">
        <v>160</v>
      </c>
      <c r="E8338" s="24">
        <v>6388.05</v>
      </c>
      <c r="F8338" s="19">
        <f t="shared" si="390"/>
        <v>1022088</v>
      </c>
      <c r="G8338" s="119">
        <v>1560</v>
      </c>
      <c r="H8338" s="26">
        <v>602.27692307692303</v>
      </c>
      <c r="I8338" s="115">
        <f t="shared" si="391"/>
        <v>939551.99999999988</v>
      </c>
      <c r="J8338" s="117">
        <v>2021</v>
      </c>
      <c r="K8338" s="139">
        <f t="shared" si="392"/>
        <v>1961640</v>
      </c>
    </row>
    <row r="8339" spans="2:11">
      <c r="B8339" s="137" t="s">
        <v>4391</v>
      </c>
      <c r="C8339" s="43" t="s">
        <v>3512</v>
      </c>
      <c r="D8339" s="46">
        <v>150</v>
      </c>
      <c r="E8339" s="24">
        <v>6388.0533333333333</v>
      </c>
      <c r="F8339" s="19">
        <f t="shared" si="390"/>
        <v>958208</v>
      </c>
      <c r="G8339" s="119">
        <v>1463</v>
      </c>
      <c r="H8339" s="26">
        <v>602.07108680792896</v>
      </c>
      <c r="I8339" s="115">
        <f t="shared" si="391"/>
        <v>880830.00000000012</v>
      </c>
      <c r="J8339" s="117">
        <v>2021</v>
      </c>
      <c r="K8339" s="139">
        <f t="shared" si="392"/>
        <v>1839038</v>
      </c>
    </row>
    <row r="8340" spans="2:11">
      <c r="B8340" s="137" t="s">
        <v>4392</v>
      </c>
      <c r="C8340" s="43" t="s">
        <v>3512</v>
      </c>
      <c r="D8340" s="46">
        <v>160</v>
      </c>
      <c r="E8340" s="24">
        <v>6388.05</v>
      </c>
      <c r="F8340" s="19">
        <f t="shared" si="390"/>
        <v>1022088</v>
      </c>
      <c r="G8340" s="119">
        <v>1560</v>
      </c>
      <c r="H8340" s="26">
        <v>602.27692307692303</v>
      </c>
      <c r="I8340" s="115">
        <f t="shared" si="391"/>
        <v>939551.99999999988</v>
      </c>
      <c r="J8340" s="117">
        <v>2021</v>
      </c>
      <c r="K8340" s="139">
        <f t="shared" si="392"/>
        <v>1961640</v>
      </c>
    </row>
    <row r="8341" spans="2:11">
      <c r="B8341" s="137" t="s">
        <v>4393</v>
      </c>
      <c r="C8341" s="43" t="s">
        <v>3512</v>
      </c>
      <c r="D8341" s="46">
        <v>970</v>
      </c>
      <c r="E8341" s="24">
        <v>8068.2628865979377</v>
      </c>
      <c r="F8341" s="19">
        <f t="shared" si="390"/>
        <v>7826215</v>
      </c>
      <c r="G8341" s="119">
        <v>9458</v>
      </c>
      <c r="H8341" s="26">
        <v>770.50222034256717</v>
      </c>
      <c r="I8341" s="115">
        <f t="shared" si="391"/>
        <v>7287410</v>
      </c>
      <c r="J8341" s="117">
        <v>2021</v>
      </c>
      <c r="K8341" s="139">
        <f t="shared" si="392"/>
        <v>15113625</v>
      </c>
    </row>
    <row r="8342" spans="2:11">
      <c r="B8342" s="137" t="s">
        <v>4394</v>
      </c>
      <c r="C8342" s="43" t="s">
        <v>3512</v>
      </c>
      <c r="D8342" s="46">
        <v>240</v>
      </c>
      <c r="E8342" s="24">
        <v>8068.2624999999998</v>
      </c>
      <c r="F8342" s="19">
        <f t="shared" si="390"/>
        <v>1936383</v>
      </c>
      <c r="G8342" s="119">
        <v>2340</v>
      </c>
      <c r="H8342" s="26">
        <v>770.54316239316245</v>
      </c>
      <c r="I8342" s="115">
        <f t="shared" si="391"/>
        <v>1803071.0000000002</v>
      </c>
      <c r="J8342" s="117">
        <v>2021</v>
      </c>
      <c r="K8342" s="139">
        <f t="shared" si="392"/>
        <v>3739454</v>
      </c>
    </row>
    <row r="8343" spans="2:11">
      <c r="B8343" s="137" t="s">
        <v>4395</v>
      </c>
      <c r="C8343" s="43" t="s">
        <v>3512</v>
      </c>
      <c r="D8343" s="46">
        <v>880</v>
      </c>
      <c r="E8343" s="24">
        <v>8344.6170454545463</v>
      </c>
      <c r="F8343" s="19">
        <f t="shared" si="390"/>
        <v>7343263.0000000009</v>
      </c>
      <c r="G8343" s="119">
        <v>8580</v>
      </c>
      <c r="H8343" s="26">
        <v>602.27680652680658</v>
      </c>
      <c r="I8343" s="115">
        <f t="shared" si="391"/>
        <v>5167535.0000000009</v>
      </c>
      <c r="J8343" s="117">
        <v>2021</v>
      </c>
      <c r="K8343" s="139">
        <f t="shared" si="392"/>
        <v>12510798</v>
      </c>
    </row>
    <row r="8344" spans="2:11">
      <c r="B8344" s="137" t="s">
        <v>4396</v>
      </c>
      <c r="C8344" s="43" t="s">
        <v>3512</v>
      </c>
      <c r="D8344" s="46">
        <v>480</v>
      </c>
      <c r="E8344" s="24">
        <v>7196.2562500000004</v>
      </c>
      <c r="F8344" s="19">
        <f t="shared" si="390"/>
        <v>3454203</v>
      </c>
      <c r="G8344" s="119">
        <v>4680</v>
      </c>
      <c r="H8344" s="26">
        <v>602.27670940170935</v>
      </c>
      <c r="I8344" s="115">
        <f t="shared" si="391"/>
        <v>2818655</v>
      </c>
      <c r="J8344" s="117">
        <v>2021</v>
      </c>
      <c r="K8344" s="139">
        <f t="shared" si="392"/>
        <v>6272858</v>
      </c>
    </row>
    <row r="8345" spans="2:11">
      <c r="B8345" s="137" t="s">
        <v>4397</v>
      </c>
      <c r="C8345" s="43" t="s">
        <v>3512</v>
      </c>
      <c r="D8345" s="46">
        <v>630</v>
      </c>
      <c r="E8345" s="24">
        <v>9287.528571428571</v>
      </c>
      <c r="F8345" s="19">
        <f t="shared" si="390"/>
        <v>5851143</v>
      </c>
      <c r="G8345" s="119">
        <v>6143</v>
      </c>
      <c r="H8345" s="26">
        <v>602.22773888979327</v>
      </c>
      <c r="I8345" s="115">
        <f t="shared" si="391"/>
        <v>3699485</v>
      </c>
      <c r="J8345" s="117">
        <v>2021</v>
      </c>
      <c r="K8345" s="139">
        <f t="shared" si="392"/>
        <v>9550628</v>
      </c>
    </row>
    <row r="8346" spans="2:11">
      <c r="B8346" s="137" t="s">
        <v>4398</v>
      </c>
      <c r="C8346" s="43" t="s">
        <v>3512</v>
      </c>
      <c r="D8346" s="46">
        <v>720</v>
      </c>
      <c r="E8346" s="24">
        <v>16329.220833333333</v>
      </c>
      <c r="F8346" s="19">
        <f t="shared" si="390"/>
        <v>11757039</v>
      </c>
      <c r="G8346" s="119">
        <v>14040</v>
      </c>
      <c r="H8346" s="26">
        <v>602.27678062678058</v>
      </c>
      <c r="I8346" s="115">
        <f t="shared" si="391"/>
        <v>8455966</v>
      </c>
      <c r="J8346" s="117">
        <v>2021</v>
      </c>
      <c r="K8346" s="139">
        <f t="shared" si="392"/>
        <v>20213005</v>
      </c>
    </row>
    <row r="8347" spans="2:11">
      <c r="B8347" s="137" t="s">
        <v>4399</v>
      </c>
      <c r="C8347" s="43" t="s">
        <v>3512</v>
      </c>
      <c r="D8347" s="46">
        <v>220</v>
      </c>
      <c r="E8347" s="24">
        <v>9233.4136363636371</v>
      </c>
      <c r="F8347" s="19">
        <f t="shared" si="390"/>
        <v>2031351.0000000002</v>
      </c>
      <c r="G8347" s="119">
        <v>2145</v>
      </c>
      <c r="H8347" s="26">
        <v>602.27692307692303</v>
      </c>
      <c r="I8347" s="115">
        <f t="shared" si="391"/>
        <v>1291884</v>
      </c>
      <c r="J8347" s="117">
        <v>2021</v>
      </c>
      <c r="K8347" s="139">
        <f t="shared" si="392"/>
        <v>3323235</v>
      </c>
    </row>
    <row r="8348" spans="2:11">
      <c r="B8348" s="137" t="s">
        <v>4400</v>
      </c>
      <c r="C8348" s="43" t="s">
        <v>3512</v>
      </c>
      <c r="D8348" s="46">
        <v>390</v>
      </c>
      <c r="E8348" s="24">
        <v>9343.7000000000007</v>
      </c>
      <c r="F8348" s="19">
        <f t="shared" si="390"/>
        <v>3644043.0000000005</v>
      </c>
      <c r="G8348" s="119">
        <v>3803</v>
      </c>
      <c r="H8348" s="26">
        <v>602.19773862739942</v>
      </c>
      <c r="I8348" s="115">
        <f t="shared" si="391"/>
        <v>2290158</v>
      </c>
      <c r="J8348" s="117">
        <v>2021</v>
      </c>
      <c r="K8348" s="139">
        <f t="shared" si="392"/>
        <v>5934201</v>
      </c>
    </row>
    <row r="8349" spans="2:11">
      <c r="B8349" s="137" t="s">
        <v>4401</v>
      </c>
      <c r="C8349" s="43" t="s">
        <v>3512</v>
      </c>
      <c r="D8349" s="46">
        <v>260</v>
      </c>
      <c r="E8349" s="24">
        <v>6388.0538461538463</v>
      </c>
      <c r="F8349" s="19">
        <f t="shared" si="390"/>
        <v>1660894</v>
      </c>
      <c r="G8349" s="119">
        <v>2535</v>
      </c>
      <c r="H8349" s="26">
        <v>602.27692307692303</v>
      </c>
      <c r="I8349" s="115">
        <f t="shared" si="391"/>
        <v>1526771.9999999998</v>
      </c>
      <c r="J8349" s="117">
        <v>2021</v>
      </c>
      <c r="K8349" s="139">
        <f t="shared" si="392"/>
        <v>3187666</v>
      </c>
    </row>
    <row r="8350" spans="2:11">
      <c r="B8350" s="137" t="s">
        <v>4402</v>
      </c>
      <c r="C8350" s="43" t="s">
        <v>3512</v>
      </c>
      <c r="D8350" s="46">
        <v>2620</v>
      </c>
      <c r="E8350" s="24">
        <v>6388.053816793893</v>
      </c>
      <c r="F8350" s="19">
        <f t="shared" si="390"/>
        <v>16736701</v>
      </c>
      <c r="G8350" s="119">
        <v>25545</v>
      </c>
      <c r="H8350" s="26">
        <v>602.27680563711101</v>
      </c>
      <c r="I8350" s="115">
        <f t="shared" si="391"/>
        <v>15385161</v>
      </c>
      <c r="J8350" s="117">
        <v>2021</v>
      </c>
      <c r="K8350" s="139">
        <f t="shared" si="392"/>
        <v>32121862</v>
      </c>
    </row>
    <row r="8351" spans="2:11">
      <c r="B8351" s="137" t="s">
        <v>4403</v>
      </c>
      <c r="C8351" s="43" t="s">
        <v>3512</v>
      </c>
      <c r="D8351" s="46">
        <v>920</v>
      </c>
      <c r="E8351" s="24">
        <v>6388.0532608695648</v>
      </c>
      <c r="F8351" s="19">
        <f t="shared" si="390"/>
        <v>5877009</v>
      </c>
      <c r="G8351" s="119">
        <v>8970</v>
      </c>
      <c r="H8351" s="26">
        <v>602.27681159420285</v>
      </c>
      <c r="I8351" s="115">
        <f t="shared" si="391"/>
        <v>5402423</v>
      </c>
      <c r="J8351" s="117">
        <v>2021</v>
      </c>
      <c r="K8351" s="139">
        <f t="shared" si="392"/>
        <v>11279432</v>
      </c>
    </row>
    <row r="8352" spans="2:11">
      <c r="B8352" s="137" t="s">
        <v>4404</v>
      </c>
      <c r="C8352" s="43" t="s">
        <v>3512</v>
      </c>
      <c r="D8352" s="46">
        <v>530</v>
      </c>
      <c r="E8352" s="24">
        <v>6388.0547169811325</v>
      </c>
      <c r="F8352" s="19">
        <f t="shared" si="390"/>
        <v>3385669</v>
      </c>
      <c r="G8352" s="119">
        <v>5168</v>
      </c>
      <c r="H8352" s="26">
        <v>602.21845975232202</v>
      </c>
      <c r="I8352" s="115">
        <f t="shared" si="391"/>
        <v>3112265</v>
      </c>
      <c r="J8352" s="117">
        <v>2021</v>
      </c>
      <c r="K8352" s="139">
        <f t="shared" si="392"/>
        <v>6497934</v>
      </c>
    </row>
    <row r="8353" spans="2:11">
      <c r="B8353" s="137" t="s">
        <v>4424</v>
      </c>
      <c r="C8353" s="43" t="s">
        <v>3512</v>
      </c>
      <c r="D8353" s="46">
        <v>570</v>
      </c>
      <c r="E8353" s="24">
        <v>8068.2631578947367</v>
      </c>
      <c r="F8353" s="19">
        <f t="shared" si="390"/>
        <v>4598910</v>
      </c>
      <c r="G8353" s="119">
        <v>5558</v>
      </c>
      <c r="H8353" s="26">
        <v>770.47373155811442</v>
      </c>
      <c r="I8353" s="115">
        <f t="shared" si="391"/>
        <v>4282293</v>
      </c>
      <c r="J8353" s="117">
        <v>2021</v>
      </c>
      <c r="K8353" s="139">
        <f t="shared" si="392"/>
        <v>8881203</v>
      </c>
    </row>
    <row r="8354" spans="2:11">
      <c r="B8354" s="137" t="s">
        <v>4425</v>
      </c>
      <c r="C8354" s="43" t="s">
        <v>3512</v>
      </c>
      <c r="D8354" s="46">
        <v>390</v>
      </c>
      <c r="E8354" s="24">
        <v>8068.2615384615383</v>
      </c>
      <c r="F8354" s="19">
        <f t="shared" si="390"/>
        <v>3146622</v>
      </c>
      <c r="G8354" s="119">
        <v>3803</v>
      </c>
      <c r="H8354" s="26">
        <v>770.44175650802003</v>
      </c>
      <c r="I8354" s="115">
        <f t="shared" si="391"/>
        <v>2929990</v>
      </c>
      <c r="J8354" s="117">
        <v>2021</v>
      </c>
      <c r="K8354" s="139">
        <f t="shared" si="392"/>
        <v>6076612</v>
      </c>
    </row>
    <row r="8355" spans="2:11">
      <c r="B8355" s="137" t="s">
        <v>4426</v>
      </c>
      <c r="C8355" s="43" t="s">
        <v>3512</v>
      </c>
      <c r="D8355" s="46">
        <v>830</v>
      </c>
      <c r="E8355" s="24">
        <v>8068.2626506024098</v>
      </c>
      <c r="F8355" s="19">
        <f t="shared" si="390"/>
        <v>6696658</v>
      </c>
      <c r="G8355" s="119">
        <v>13280</v>
      </c>
      <c r="H8355" s="26">
        <v>469.5496234939759</v>
      </c>
      <c r="I8355" s="115">
        <f t="shared" si="391"/>
        <v>6235619</v>
      </c>
      <c r="J8355" s="117">
        <v>2021</v>
      </c>
      <c r="K8355" s="139">
        <f t="shared" si="392"/>
        <v>12932277</v>
      </c>
    </row>
    <row r="8356" spans="2:11">
      <c r="B8356" s="137" t="s">
        <v>4427</v>
      </c>
      <c r="C8356" s="43" t="s">
        <v>3512</v>
      </c>
      <c r="D8356" s="46">
        <v>330</v>
      </c>
      <c r="E8356" s="24">
        <v>6388.0515151515156</v>
      </c>
      <c r="F8356" s="19">
        <f t="shared" si="390"/>
        <v>2108057</v>
      </c>
      <c r="G8356" s="119">
        <v>3218</v>
      </c>
      <c r="H8356" s="26">
        <v>602.18334369173397</v>
      </c>
      <c r="I8356" s="115">
        <f t="shared" si="391"/>
        <v>1937826</v>
      </c>
      <c r="J8356" s="117">
        <v>2021</v>
      </c>
      <c r="K8356" s="139">
        <f t="shared" si="392"/>
        <v>4045883</v>
      </c>
    </row>
    <row r="8357" spans="2:11">
      <c r="B8357" s="137" t="s">
        <v>4428</v>
      </c>
      <c r="C8357" s="43" t="s">
        <v>3512</v>
      </c>
      <c r="D8357" s="46">
        <v>190</v>
      </c>
      <c r="E8357" s="24">
        <v>6388.0526315789475</v>
      </c>
      <c r="F8357" s="19">
        <f t="shared" si="390"/>
        <v>1213730</v>
      </c>
      <c r="G8357" s="119">
        <v>1853</v>
      </c>
      <c r="H8357" s="26">
        <v>602.11440906637881</v>
      </c>
      <c r="I8357" s="115">
        <f t="shared" si="391"/>
        <v>1115718</v>
      </c>
      <c r="J8357" s="117">
        <v>2021</v>
      </c>
      <c r="K8357" s="139">
        <f t="shared" si="392"/>
        <v>2329448</v>
      </c>
    </row>
    <row r="8358" spans="2:11">
      <c r="B8358" s="137" t="s">
        <v>4429</v>
      </c>
      <c r="C8358" s="43" t="s">
        <v>3512</v>
      </c>
      <c r="D8358" s="46">
        <v>960</v>
      </c>
      <c r="E8358" s="24">
        <v>6388.0531250000004</v>
      </c>
      <c r="F8358" s="19">
        <f t="shared" si="390"/>
        <v>6132531</v>
      </c>
      <c r="G8358" s="119">
        <v>9360</v>
      </c>
      <c r="H8358" s="26">
        <v>602.27681623931619</v>
      </c>
      <c r="I8358" s="115">
        <f t="shared" si="391"/>
        <v>5637311</v>
      </c>
      <c r="J8358" s="117">
        <v>2021</v>
      </c>
      <c r="K8358" s="139">
        <f t="shared" si="392"/>
        <v>11769842</v>
      </c>
    </row>
    <row r="8359" spans="2:11">
      <c r="B8359" s="137" t="s">
        <v>4430</v>
      </c>
      <c r="C8359" s="43" t="s">
        <v>3512</v>
      </c>
      <c r="D8359" s="46">
        <v>190</v>
      </c>
      <c r="E8359" s="24">
        <v>6388.0526315789475</v>
      </c>
      <c r="F8359" s="19">
        <f t="shared" si="390"/>
        <v>1213730</v>
      </c>
      <c r="G8359" s="119">
        <v>1853</v>
      </c>
      <c r="H8359" s="26">
        <v>602.11440906637881</v>
      </c>
      <c r="I8359" s="115">
        <f t="shared" si="391"/>
        <v>1115718</v>
      </c>
      <c r="J8359" s="117">
        <v>2021</v>
      </c>
      <c r="K8359" s="139">
        <f t="shared" si="392"/>
        <v>2329448</v>
      </c>
    </row>
    <row r="8360" spans="2:11">
      <c r="B8360" s="137" t="s">
        <v>4405</v>
      </c>
      <c r="C8360" s="43" t="s">
        <v>3512</v>
      </c>
      <c r="D8360" s="46">
        <v>370</v>
      </c>
      <c r="E8360" s="24">
        <v>8068.262162162162</v>
      </c>
      <c r="F8360" s="19">
        <f t="shared" si="390"/>
        <v>2985257</v>
      </c>
      <c r="G8360" s="119">
        <v>3608</v>
      </c>
      <c r="H8360" s="26">
        <v>770.43625277161857</v>
      </c>
      <c r="I8360" s="115">
        <f t="shared" si="391"/>
        <v>2779734</v>
      </c>
      <c r="J8360" s="117">
        <v>2021</v>
      </c>
      <c r="K8360" s="139">
        <f t="shared" si="392"/>
        <v>5764991</v>
      </c>
    </row>
    <row r="8361" spans="2:11">
      <c r="B8361" s="137" t="s">
        <v>10095</v>
      </c>
      <c r="C8361" s="43" t="s">
        <v>568</v>
      </c>
      <c r="D8361" s="46">
        <v>220</v>
      </c>
      <c r="E8361" s="24">
        <v>11763.004545454545</v>
      </c>
      <c r="F8361" s="19">
        <f t="shared" si="390"/>
        <v>2587861</v>
      </c>
      <c r="G8361" s="119">
        <v>1991</v>
      </c>
      <c r="H8361" s="26">
        <v>0</v>
      </c>
      <c r="I8361" s="115">
        <f t="shared" si="391"/>
        <v>0</v>
      </c>
      <c r="J8361" s="117">
        <v>2021</v>
      </c>
      <c r="K8361" s="139">
        <f t="shared" si="392"/>
        <v>2587861</v>
      </c>
    </row>
    <row r="8362" spans="2:11">
      <c r="B8362" s="137" t="s">
        <v>10096</v>
      </c>
      <c r="C8362" s="43" t="s">
        <v>568</v>
      </c>
      <c r="D8362" s="46">
        <v>10</v>
      </c>
      <c r="E8362" s="24">
        <v>7216.3</v>
      </c>
      <c r="F8362" s="19">
        <f t="shared" si="390"/>
        <v>72163</v>
      </c>
      <c r="G8362" s="119">
        <v>181</v>
      </c>
      <c r="H8362" s="26">
        <v>0</v>
      </c>
      <c r="I8362" s="115">
        <f t="shared" si="391"/>
        <v>0</v>
      </c>
      <c r="J8362" s="117">
        <v>2021</v>
      </c>
      <c r="K8362" s="139">
        <f t="shared" si="392"/>
        <v>72163</v>
      </c>
    </row>
    <row r="8363" spans="2:11">
      <c r="B8363" s="137" t="s">
        <v>4406</v>
      </c>
      <c r="C8363" s="43" t="s">
        <v>3512</v>
      </c>
      <c r="D8363" s="46">
        <v>270</v>
      </c>
      <c r="E8363" s="24">
        <v>8068.2629629629628</v>
      </c>
      <c r="F8363" s="19">
        <f t="shared" si="390"/>
        <v>2178431</v>
      </c>
      <c r="G8363" s="119">
        <v>2633</v>
      </c>
      <c r="H8363" s="26">
        <v>770.39650588682116</v>
      </c>
      <c r="I8363" s="115">
        <f t="shared" si="391"/>
        <v>2028454</v>
      </c>
      <c r="J8363" s="117">
        <v>2021</v>
      </c>
      <c r="K8363" s="139">
        <f t="shared" si="392"/>
        <v>4206885</v>
      </c>
    </row>
    <row r="8364" spans="2:11">
      <c r="B8364" s="137" t="s">
        <v>4407</v>
      </c>
      <c r="C8364" s="43" t="s">
        <v>3512</v>
      </c>
      <c r="D8364" s="46">
        <v>430</v>
      </c>
      <c r="E8364" s="24">
        <v>8068.2627906976741</v>
      </c>
      <c r="F8364" s="19">
        <f t="shared" si="390"/>
        <v>3469353</v>
      </c>
      <c r="G8364" s="119">
        <v>4193</v>
      </c>
      <c r="H8364" s="26">
        <v>770.45122823753877</v>
      </c>
      <c r="I8364" s="115">
        <f t="shared" si="391"/>
        <v>3230502</v>
      </c>
      <c r="J8364" s="117">
        <v>2021</v>
      </c>
      <c r="K8364" s="139">
        <f t="shared" si="392"/>
        <v>6699855</v>
      </c>
    </row>
    <row r="8365" spans="2:11">
      <c r="B8365" s="137" t="s">
        <v>4408</v>
      </c>
      <c r="C8365" s="43" t="s">
        <v>3512</v>
      </c>
      <c r="D8365" s="46">
        <v>430</v>
      </c>
      <c r="E8365" s="24">
        <v>8068.2627906976741</v>
      </c>
      <c r="F8365" s="19">
        <f t="shared" si="390"/>
        <v>3469353</v>
      </c>
      <c r="G8365" s="119">
        <v>4193</v>
      </c>
      <c r="H8365" s="26">
        <v>770.45122823753877</v>
      </c>
      <c r="I8365" s="115">
        <f t="shared" si="391"/>
        <v>3230502</v>
      </c>
      <c r="J8365" s="117">
        <v>2021</v>
      </c>
      <c r="K8365" s="139">
        <f t="shared" si="392"/>
        <v>6699855</v>
      </c>
    </row>
    <row r="8366" spans="2:11">
      <c r="B8366" s="137" t="s">
        <v>4409</v>
      </c>
      <c r="C8366" s="43" t="s">
        <v>3512</v>
      </c>
      <c r="D8366" s="46">
        <v>290</v>
      </c>
      <c r="E8366" s="24">
        <v>8068.2655172413797</v>
      </c>
      <c r="F8366" s="19">
        <f t="shared" si="390"/>
        <v>2339797</v>
      </c>
      <c r="G8366" s="119">
        <v>2828</v>
      </c>
      <c r="H8366" s="26">
        <v>770.40664780763791</v>
      </c>
      <c r="I8366" s="115">
        <f t="shared" si="391"/>
        <v>2178710</v>
      </c>
      <c r="J8366" s="117">
        <v>2021</v>
      </c>
      <c r="K8366" s="139">
        <f t="shared" si="392"/>
        <v>4518507</v>
      </c>
    </row>
    <row r="8367" spans="2:11">
      <c r="B8367" s="137" t="s">
        <v>4410</v>
      </c>
      <c r="C8367" s="43" t="s">
        <v>3512</v>
      </c>
      <c r="D8367" s="46">
        <v>110</v>
      </c>
      <c r="E8367" s="24">
        <v>8068.2636363636366</v>
      </c>
      <c r="F8367" s="19">
        <f t="shared" si="390"/>
        <v>887509</v>
      </c>
      <c r="G8367" s="119">
        <v>1073</v>
      </c>
      <c r="H8367" s="26">
        <v>770.1835973904939</v>
      </c>
      <c r="I8367" s="115">
        <f t="shared" si="391"/>
        <v>826407</v>
      </c>
      <c r="J8367" s="117">
        <v>2021</v>
      </c>
      <c r="K8367" s="139">
        <f t="shared" si="392"/>
        <v>1713916</v>
      </c>
    </row>
    <row r="8368" spans="2:11">
      <c r="B8368" s="137" t="s">
        <v>4411</v>
      </c>
      <c r="C8368" s="43" t="s">
        <v>3512</v>
      </c>
      <c r="D8368" s="46">
        <v>290</v>
      </c>
      <c r="E8368" s="24">
        <v>8068.2655172413797</v>
      </c>
      <c r="F8368" s="19">
        <f t="shared" si="390"/>
        <v>2339797</v>
      </c>
      <c r="G8368" s="119">
        <v>2828</v>
      </c>
      <c r="H8368" s="26">
        <v>770.40664780763791</v>
      </c>
      <c r="I8368" s="115">
        <f t="shared" si="391"/>
        <v>2178710</v>
      </c>
      <c r="J8368" s="117">
        <v>2021</v>
      </c>
      <c r="K8368" s="139">
        <f t="shared" si="392"/>
        <v>4518507</v>
      </c>
    </row>
    <row r="8369" spans="2:11">
      <c r="B8369" s="137" t="s">
        <v>10097</v>
      </c>
      <c r="C8369" s="43" t="s">
        <v>492</v>
      </c>
      <c r="D8369" s="46">
        <v>610</v>
      </c>
      <c r="E8369" s="24">
        <v>15581.057377049181</v>
      </c>
      <c r="F8369" s="19">
        <f t="shared" si="390"/>
        <v>9504445</v>
      </c>
      <c r="G8369" s="119">
        <v>5947.5</v>
      </c>
      <c r="H8369" s="26">
        <v>0</v>
      </c>
      <c r="I8369" s="115">
        <f t="shared" si="391"/>
        <v>0</v>
      </c>
      <c r="J8369" s="117">
        <v>2021</v>
      </c>
      <c r="K8369" s="139">
        <f t="shared" si="392"/>
        <v>9504445</v>
      </c>
    </row>
    <row r="8370" spans="2:11">
      <c r="B8370" s="137" t="s">
        <v>4412</v>
      </c>
      <c r="C8370" s="43" t="s">
        <v>3512</v>
      </c>
      <c r="D8370" s="46">
        <v>450</v>
      </c>
      <c r="E8370" s="24">
        <v>9001.7488888888893</v>
      </c>
      <c r="F8370" s="19">
        <f t="shared" si="390"/>
        <v>4050787</v>
      </c>
      <c r="G8370" s="119">
        <v>4388</v>
      </c>
      <c r="H8370" s="26">
        <v>770.4551048313582</v>
      </c>
      <c r="I8370" s="115">
        <f t="shared" si="391"/>
        <v>3380757</v>
      </c>
      <c r="J8370" s="117">
        <v>2021</v>
      </c>
      <c r="K8370" s="139">
        <f t="shared" si="392"/>
        <v>7431544</v>
      </c>
    </row>
    <row r="8371" spans="2:11">
      <c r="B8371" s="137" t="s">
        <v>10098</v>
      </c>
      <c r="C8371" s="43" t="s">
        <v>541</v>
      </c>
      <c r="D8371" s="46">
        <v>620</v>
      </c>
      <c r="E8371" s="24">
        <v>15581.056451612903</v>
      </c>
      <c r="F8371" s="19">
        <f t="shared" si="390"/>
        <v>9660255</v>
      </c>
      <c r="G8371" s="119">
        <v>6045</v>
      </c>
      <c r="H8371" s="26">
        <v>0</v>
      </c>
      <c r="I8371" s="115">
        <f t="shared" si="391"/>
        <v>0</v>
      </c>
      <c r="J8371" s="117">
        <v>2021</v>
      </c>
      <c r="K8371" s="139">
        <f t="shared" si="392"/>
        <v>9660255</v>
      </c>
    </row>
    <row r="8372" spans="2:11">
      <c r="B8372" s="137" t="s">
        <v>10099</v>
      </c>
      <c r="C8372" s="43" t="s">
        <v>2637</v>
      </c>
      <c r="D8372" s="46">
        <v>710</v>
      </c>
      <c r="E8372" s="24">
        <v>15581.057746478873</v>
      </c>
      <c r="F8372" s="19">
        <f t="shared" si="390"/>
        <v>11062551</v>
      </c>
      <c r="G8372" s="119">
        <v>6922.5</v>
      </c>
      <c r="H8372" s="26">
        <v>0</v>
      </c>
      <c r="I8372" s="115">
        <f t="shared" si="391"/>
        <v>0</v>
      </c>
      <c r="J8372" s="117">
        <v>2021</v>
      </c>
      <c r="K8372" s="139">
        <f t="shared" si="392"/>
        <v>11062551</v>
      </c>
    </row>
    <row r="8373" spans="2:11">
      <c r="B8373" s="137" t="s">
        <v>10100</v>
      </c>
      <c r="C8373" s="43" t="s">
        <v>2637</v>
      </c>
      <c r="D8373" s="46">
        <v>710</v>
      </c>
      <c r="E8373" s="24">
        <v>15581.057746478873</v>
      </c>
      <c r="F8373" s="19">
        <f t="shared" si="390"/>
        <v>11062551</v>
      </c>
      <c r="G8373" s="119">
        <v>6922.5</v>
      </c>
      <c r="H8373" s="26">
        <v>0</v>
      </c>
      <c r="I8373" s="115">
        <f t="shared" si="391"/>
        <v>0</v>
      </c>
      <c r="J8373" s="117">
        <v>2021</v>
      </c>
      <c r="K8373" s="139">
        <f t="shared" si="392"/>
        <v>11062551</v>
      </c>
    </row>
    <row r="8374" spans="2:11">
      <c r="B8374" s="137" t="s">
        <v>10101</v>
      </c>
      <c r="C8374" s="43" t="s">
        <v>687</v>
      </c>
      <c r="D8374" s="46">
        <v>660</v>
      </c>
      <c r="E8374" s="24">
        <v>15581.057575757575</v>
      </c>
      <c r="F8374" s="19">
        <f t="shared" si="390"/>
        <v>10283498</v>
      </c>
      <c r="G8374" s="119">
        <v>6435</v>
      </c>
      <c r="H8374" s="26">
        <v>0</v>
      </c>
      <c r="I8374" s="115">
        <f t="shared" si="391"/>
        <v>0</v>
      </c>
      <c r="J8374" s="117">
        <v>2021</v>
      </c>
      <c r="K8374" s="139">
        <f t="shared" si="392"/>
        <v>10283498</v>
      </c>
    </row>
    <row r="8375" spans="2:11">
      <c r="B8375" s="137" t="s">
        <v>10102</v>
      </c>
      <c r="C8375" s="43" t="s">
        <v>687</v>
      </c>
      <c r="D8375" s="46">
        <v>390</v>
      </c>
      <c r="E8375" s="24">
        <v>15581.056410256409</v>
      </c>
      <c r="F8375" s="19">
        <f t="shared" si="390"/>
        <v>6076612</v>
      </c>
      <c r="G8375" s="119">
        <v>3802.5</v>
      </c>
      <c r="H8375" s="26">
        <v>0</v>
      </c>
      <c r="I8375" s="115">
        <f t="shared" si="391"/>
        <v>0</v>
      </c>
      <c r="J8375" s="117">
        <v>2021</v>
      </c>
      <c r="K8375" s="139">
        <f t="shared" si="392"/>
        <v>6076612</v>
      </c>
    </row>
    <row r="8376" spans="2:11">
      <c r="B8376" s="137" t="s">
        <v>10103</v>
      </c>
      <c r="C8376" s="43" t="s">
        <v>687</v>
      </c>
      <c r="D8376" s="46">
        <v>660</v>
      </c>
      <c r="E8376" s="24">
        <v>15581.057575757575</v>
      </c>
      <c r="F8376" s="19">
        <f t="shared" si="390"/>
        <v>10283498</v>
      </c>
      <c r="G8376" s="119">
        <v>6435</v>
      </c>
      <c r="H8376" s="26">
        <v>0</v>
      </c>
      <c r="I8376" s="115">
        <f t="shared" si="391"/>
        <v>0</v>
      </c>
      <c r="J8376" s="117">
        <v>2021</v>
      </c>
      <c r="K8376" s="139">
        <f t="shared" si="392"/>
        <v>10283498</v>
      </c>
    </row>
    <row r="8377" spans="2:11">
      <c r="B8377" s="137" t="s">
        <v>10104</v>
      </c>
      <c r="C8377" s="43" t="s">
        <v>2029</v>
      </c>
      <c r="D8377" s="46">
        <v>350</v>
      </c>
      <c r="E8377" s="24">
        <v>15581.057142857142</v>
      </c>
      <c r="F8377" s="19">
        <f t="shared" si="390"/>
        <v>5453370</v>
      </c>
      <c r="G8377" s="119">
        <v>3412.5</v>
      </c>
      <c r="H8377" s="26">
        <v>0</v>
      </c>
      <c r="I8377" s="115">
        <f t="shared" si="391"/>
        <v>0</v>
      </c>
      <c r="J8377" s="117">
        <v>2021</v>
      </c>
      <c r="K8377" s="139">
        <f t="shared" si="392"/>
        <v>5453370</v>
      </c>
    </row>
    <row r="8378" spans="2:11">
      <c r="B8378" s="137" t="s">
        <v>10105</v>
      </c>
      <c r="C8378" s="43" t="s">
        <v>1477</v>
      </c>
      <c r="D8378" s="46">
        <v>1090</v>
      </c>
      <c r="E8378" s="24">
        <v>15581.056880733944</v>
      </c>
      <c r="F8378" s="19">
        <f t="shared" si="390"/>
        <v>16983352</v>
      </c>
      <c r="G8378" s="119">
        <v>10627.5</v>
      </c>
      <c r="H8378" s="26">
        <v>0</v>
      </c>
      <c r="I8378" s="115">
        <f t="shared" si="391"/>
        <v>0</v>
      </c>
      <c r="J8378" s="117">
        <v>2021</v>
      </c>
      <c r="K8378" s="139">
        <f t="shared" si="392"/>
        <v>16983352</v>
      </c>
    </row>
    <row r="8379" spans="2:11">
      <c r="B8379" s="137" t="s">
        <v>10106</v>
      </c>
      <c r="C8379" s="43" t="s">
        <v>1477</v>
      </c>
      <c r="D8379" s="46">
        <v>850</v>
      </c>
      <c r="E8379" s="24">
        <v>15581.057647058824</v>
      </c>
      <c r="F8379" s="19">
        <f t="shared" si="390"/>
        <v>13243899</v>
      </c>
      <c r="G8379" s="119">
        <v>8287.5</v>
      </c>
      <c r="H8379" s="26">
        <v>0</v>
      </c>
      <c r="I8379" s="115">
        <f t="shared" si="391"/>
        <v>0</v>
      </c>
      <c r="J8379" s="117">
        <v>2021</v>
      </c>
      <c r="K8379" s="139">
        <f t="shared" si="392"/>
        <v>13243899</v>
      </c>
    </row>
    <row r="8380" spans="2:11">
      <c r="B8380" s="137" t="s">
        <v>10107</v>
      </c>
      <c r="C8380" s="43" t="s">
        <v>1477</v>
      </c>
      <c r="D8380" s="46">
        <v>1090</v>
      </c>
      <c r="E8380" s="24">
        <v>15581.056880733944</v>
      </c>
      <c r="F8380" s="19">
        <f t="shared" si="390"/>
        <v>16983352</v>
      </c>
      <c r="G8380" s="119">
        <v>10627.5</v>
      </c>
      <c r="H8380" s="26">
        <v>0</v>
      </c>
      <c r="I8380" s="115">
        <f t="shared" si="391"/>
        <v>0</v>
      </c>
      <c r="J8380" s="117">
        <v>2021</v>
      </c>
      <c r="K8380" s="139">
        <f t="shared" si="392"/>
        <v>16983352</v>
      </c>
    </row>
    <row r="8381" spans="2:11">
      <c r="B8381" s="137" t="s">
        <v>10108</v>
      </c>
      <c r="C8381" s="43" t="s">
        <v>1482</v>
      </c>
      <c r="D8381" s="46">
        <v>840</v>
      </c>
      <c r="E8381" s="24">
        <v>15581.057142857142</v>
      </c>
      <c r="F8381" s="19">
        <f t="shared" si="390"/>
        <v>13088088</v>
      </c>
      <c r="G8381" s="119">
        <v>8190</v>
      </c>
      <c r="H8381" s="26">
        <v>0</v>
      </c>
      <c r="I8381" s="115">
        <f t="shared" si="391"/>
        <v>0</v>
      </c>
      <c r="J8381" s="117">
        <v>2021</v>
      </c>
      <c r="K8381" s="139">
        <f t="shared" si="392"/>
        <v>13088088</v>
      </c>
    </row>
    <row r="8382" spans="2:11">
      <c r="B8382" s="137" t="s">
        <v>4413</v>
      </c>
      <c r="C8382" s="43" t="s">
        <v>3512</v>
      </c>
      <c r="D8382" s="46">
        <v>550</v>
      </c>
      <c r="E8382" s="24">
        <v>8068.2618181818179</v>
      </c>
      <c r="F8382" s="19">
        <f t="shared" si="390"/>
        <v>4437544</v>
      </c>
      <c r="G8382" s="119">
        <v>5363</v>
      </c>
      <c r="H8382" s="26">
        <v>770.47119149729633</v>
      </c>
      <c r="I8382" s="115">
        <f t="shared" si="391"/>
        <v>4132037</v>
      </c>
      <c r="J8382" s="117">
        <v>2021</v>
      </c>
      <c r="K8382" s="139">
        <f t="shared" si="392"/>
        <v>8569581</v>
      </c>
    </row>
    <row r="8383" spans="2:11">
      <c r="B8383" s="137" t="s">
        <v>4414</v>
      </c>
      <c r="C8383" s="43" t="s">
        <v>3512</v>
      </c>
      <c r="D8383" s="46">
        <v>680</v>
      </c>
      <c r="E8383" s="24">
        <v>8068.2632352941173</v>
      </c>
      <c r="F8383" s="19">
        <f t="shared" si="390"/>
        <v>5486419</v>
      </c>
      <c r="G8383" s="119">
        <v>6630</v>
      </c>
      <c r="H8383" s="26">
        <v>770.54298642533934</v>
      </c>
      <c r="I8383" s="115">
        <f t="shared" si="391"/>
        <v>5108700</v>
      </c>
      <c r="J8383" s="117">
        <v>2021</v>
      </c>
      <c r="K8383" s="139">
        <f t="shared" si="392"/>
        <v>10595119</v>
      </c>
    </row>
    <row r="8384" spans="2:11" ht="17.25" thickBot="1">
      <c r="B8384" s="141" t="s">
        <v>4415</v>
      </c>
      <c r="C8384" s="142" t="s">
        <v>3512</v>
      </c>
      <c r="D8384" s="143">
        <v>70</v>
      </c>
      <c r="E8384" s="144">
        <v>8068.2571428571428</v>
      </c>
      <c r="F8384" s="145">
        <f t="shared" si="390"/>
        <v>564778</v>
      </c>
      <c r="G8384" s="146">
        <v>683</v>
      </c>
      <c r="H8384" s="147">
        <v>769.97950219619327</v>
      </c>
      <c r="I8384" s="115">
        <f t="shared" si="391"/>
        <v>525896</v>
      </c>
      <c r="J8384" s="148">
        <v>2021</v>
      </c>
      <c r="K8384" s="149">
        <f t="shared" si="392"/>
        <v>1090674</v>
      </c>
    </row>
    <row r="8385" spans="11:11" ht="17.25" thickBot="1">
      <c r="K8385" s="327">
        <f>SUM(K12:K8384)</f>
        <v>45748881287</v>
      </c>
    </row>
  </sheetData>
  <mergeCells count="7">
    <mergeCell ref="I9:K9"/>
    <mergeCell ref="B9:C9"/>
    <mergeCell ref="B1:H1"/>
    <mergeCell ref="B2:H2"/>
    <mergeCell ref="B4:H4"/>
    <mergeCell ref="E9:F9"/>
    <mergeCell ref="G9:H9"/>
  </mergeCells>
  <conditionalFormatting sqref="D12:D8383">
    <cfRule type="expression" dxfId="4" priority="2">
      <formula>#REF!="Active"</formula>
    </cfRule>
    <cfRule type="expression" dxfId="3" priority="18">
      <formula>#REF!="Active"</formula>
    </cfRule>
  </conditionalFormatting>
  <conditionalFormatting sqref="D8384">
    <cfRule type="expression" dxfId="2" priority="1">
      <formula>#REF!="Active"</formula>
    </cfRule>
  </conditionalFormatting>
  <dataValidations count="1">
    <dataValidation type="list" allowBlank="1" showInputMessage="1" showErrorMessage="1" sqref="C6" xr:uid="{00000000-0002-0000-0700-000000000000}">
      <formula1>LANDRATETYPE</formula1>
    </dataValidation>
  </dataValidations>
  <pageMargins left="0.23622047244094491" right="0.23622047244094491" top="0.74803149606299213" bottom="0.74803149606299213" header="0.31496062992125984" footer="0.31496062992125984"/>
  <pageSetup paperSize="9" scale="60" fitToHeight="0" orientation="landscape" r:id="rId1"/>
  <headerFooter>
    <oddFooter>&amp;L&amp;"Arial,Regular"&amp;10Schedule of Works Model - Road Network - &amp;A
&amp;"Arial,Bold"&amp;K000000Effective 27th June 2025&amp;R&amp;"Arial,Regular"&amp;10Page &amp;P of &amp;N</oddFooter>
  </headerFooter>
  <customProperties>
    <customPr name="EpmWorksheetKeyString_GUID" r:id="rId2"/>
  </customProperties>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B1:AD381"/>
  <sheetViews>
    <sheetView showGridLines="0" zoomScale="70" zoomScaleNormal="70" workbookViewId="0"/>
  </sheetViews>
  <sheetFormatPr defaultColWidth="9" defaultRowHeight="16.5"/>
  <cols>
    <col min="1" max="1" width="5.125" customWidth="1"/>
    <col min="2" max="2" width="12.75" customWidth="1"/>
    <col min="3" max="3" width="13.125" bestFit="1" customWidth="1"/>
    <col min="4" max="4" width="24.625" customWidth="1"/>
    <col min="5" max="5" width="8" customWidth="1"/>
    <col min="6" max="6" width="78.75" customWidth="1"/>
    <col min="7" max="7" width="26" customWidth="1"/>
    <col min="8" max="8" width="10.25" customWidth="1"/>
    <col min="9" max="9" width="20.75" style="171" customWidth="1"/>
    <col min="10" max="10" width="9.25" style="175" bestFit="1" customWidth="1"/>
    <col min="11" max="11" width="10.25" customWidth="1"/>
    <col min="12" max="12" width="13.75" bestFit="1" customWidth="1"/>
    <col min="13" max="13" width="10.25" customWidth="1"/>
    <col min="14" max="14" width="18.625" customWidth="1"/>
    <col min="15" max="16" width="8" customWidth="1"/>
    <col min="17" max="17" width="23" customWidth="1"/>
    <col min="18" max="18" width="8" style="170" customWidth="1"/>
    <col min="19" max="19" width="13.75" style="166" bestFit="1" customWidth="1"/>
    <col min="20" max="20" width="10.25" customWidth="1"/>
    <col min="21" max="21" width="13.75" style="166" bestFit="1" customWidth="1"/>
    <col min="22" max="22" width="15" style="166" customWidth="1"/>
    <col min="23" max="23" width="15" style="166" bestFit="1" customWidth="1"/>
    <col min="24" max="24" width="15" bestFit="1" customWidth="1"/>
    <col min="25" max="25" width="8" customWidth="1"/>
    <col min="26" max="26" width="8.125" style="163" customWidth="1"/>
    <col min="27" max="27" width="8" style="163" customWidth="1"/>
    <col min="28" max="28" width="19.25" style="165" bestFit="1" customWidth="1"/>
    <col min="29" max="29" width="20" style="166" bestFit="1" customWidth="1"/>
    <col min="30" max="30" width="19.625" style="166" bestFit="1" customWidth="1"/>
  </cols>
  <sheetData>
    <row r="1" spans="2:30" ht="26.25">
      <c r="B1" s="387" t="str">
        <f>'Navigation Pane'!B2</f>
        <v>Brisbane City Council</v>
      </c>
      <c r="C1" s="387"/>
      <c r="D1" s="387"/>
      <c r="E1" s="387"/>
      <c r="F1" s="387"/>
      <c r="G1" s="387"/>
      <c r="H1" s="387"/>
      <c r="I1" s="387"/>
      <c r="J1" s="387"/>
      <c r="K1" s="387"/>
      <c r="L1" s="387"/>
      <c r="M1" s="387"/>
      <c r="AA1" s="164"/>
    </row>
    <row r="2" spans="2:30" ht="25.5" customHeight="1">
      <c r="B2" s="387" t="s">
        <v>80</v>
      </c>
      <c r="C2" s="387"/>
      <c r="D2" s="387"/>
      <c r="E2" s="387"/>
      <c r="F2" s="387"/>
      <c r="G2" s="387"/>
      <c r="H2" s="387"/>
      <c r="I2" s="387"/>
      <c r="J2" s="387"/>
      <c r="K2" s="387"/>
      <c r="L2" s="387"/>
      <c r="M2" s="387"/>
      <c r="AA2" s="164"/>
    </row>
    <row r="3" spans="2:30">
      <c r="J3" s="172"/>
      <c r="X3" s="173"/>
      <c r="AA3" s="164"/>
    </row>
    <row r="4" spans="2:30" ht="21" customHeight="1">
      <c r="B4" s="388" t="s">
        <v>59</v>
      </c>
      <c r="C4" s="388"/>
      <c r="D4" s="388"/>
      <c r="E4" s="388"/>
      <c r="F4" s="388"/>
      <c r="G4" s="388"/>
      <c r="H4" s="388"/>
      <c r="I4" s="388"/>
      <c r="J4" s="388"/>
      <c r="K4" s="388"/>
      <c r="L4" s="388"/>
      <c r="M4" s="388"/>
      <c r="AA4" s="164"/>
    </row>
    <row r="5" spans="2:30" ht="17.25" thickBot="1">
      <c r="J5" s="172"/>
      <c r="R5" s="174"/>
      <c r="S5" s="169"/>
      <c r="U5" s="169"/>
      <c r="V5" s="169"/>
      <c r="W5" s="169"/>
      <c r="Z5" s="167"/>
      <c r="AA5" s="167"/>
      <c r="AB5" s="168"/>
      <c r="AC5" s="169"/>
      <c r="AD5" s="169"/>
    </row>
    <row r="6" spans="2:30" ht="96.6" customHeight="1" thickBot="1">
      <c r="B6" s="393" t="s">
        <v>10396</v>
      </c>
      <c r="C6" s="394"/>
      <c r="D6" s="395" t="s">
        <v>10344</v>
      </c>
      <c r="E6" s="395"/>
      <c r="F6" s="395"/>
      <c r="G6" s="395"/>
      <c r="H6" s="395"/>
      <c r="I6" s="395"/>
      <c r="J6" s="395"/>
      <c r="K6" s="395"/>
      <c r="L6" s="395"/>
      <c r="M6" s="395"/>
      <c r="N6" s="395"/>
      <c r="O6" s="395"/>
      <c r="P6" s="395"/>
      <c r="Q6" s="395"/>
      <c r="R6" s="395"/>
      <c r="S6" s="395"/>
      <c r="T6" s="395"/>
      <c r="U6" s="395"/>
      <c r="V6" s="395"/>
      <c r="W6" s="395"/>
      <c r="X6" s="395"/>
      <c r="Y6" s="396"/>
      <c r="Z6" s="167"/>
      <c r="AA6" s="167"/>
      <c r="AB6" s="168"/>
      <c r="AC6" s="169"/>
      <c r="AD6" s="169"/>
    </row>
    <row r="7" spans="2:30" ht="17.25" thickBot="1">
      <c r="J7" s="172"/>
      <c r="R7" s="174"/>
      <c r="S7" s="169"/>
      <c r="U7" s="169"/>
      <c r="V7" s="169"/>
      <c r="W7" s="169"/>
      <c r="Z7" s="167"/>
      <c r="AA7" s="167"/>
      <c r="AB7" s="168"/>
      <c r="AC7" s="169"/>
      <c r="AD7" s="169"/>
    </row>
    <row r="8" spans="2:30" ht="17.25" thickBot="1">
      <c r="B8" s="120"/>
      <c r="C8" s="121"/>
      <c r="D8" s="121"/>
      <c r="E8" s="121"/>
      <c r="F8" s="121"/>
      <c r="G8" s="121"/>
      <c r="H8" s="121" t="s">
        <v>37</v>
      </c>
      <c r="I8" s="121"/>
      <c r="J8" s="121"/>
      <c r="K8" s="121"/>
      <c r="L8" s="121"/>
      <c r="M8" s="121"/>
      <c r="N8" s="121"/>
      <c r="O8" s="121"/>
      <c r="P8" s="121"/>
      <c r="Q8" s="121"/>
      <c r="R8" s="122"/>
      <c r="S8" s="123"/>
      <c r="T8" s="121"/>
      <c r="U8" s="123"/>
      <c r="V8" s="123"/>
      <c r="W8" s="123"/>
      <c r="X8" s="121"/>
      <c r="Y8" s="121"/>
      <c r="Z8" s="121"/>
      <c r="AA8" s="121"/>
      <c r="AB8" s="124"/>
      <c r="AC8" s="121"/>
      <c r="AD8" s="125"/>
    </row>
    <row r="9" spans="2:30" ht="15.75" customHeight="1" thickBot="1">
      <c r="B9" s="380" t="s">
        <v>62</v>
      </c>
      <c r="C9" s="381"/>
      <c r="D9" s="381"/>
      <c r="E9" s="381"/>
      <c r="F9" s="381"/>
      <c r="G9" s="380" t="s">
        <v>65</v>
      </c>
      <c r="H9" s="381"/>
      <c r="I9" s="381"/>
      <c r="J9" s="381"/>
      <c r="K9" s="381"/>
      <c r="L9" s="382"/>
      <c r="M9" s="389" t="s">
        <v>63</v>
      </c>
      <c r="N9" s="390"/>
      <c r="O9" s="390"/>
      <c r="P9" s="390"/>
      <c r="Q9" s="390"/>
      <c r="R9" s="390"/>
      <c r="S9" s="390"/>
      <c r="T9" s="390"/>
      <c r="U9" s="391"/>
      <c r="V9" s="391"/>
      <c r="W9" s="391"/>
      <c r="X9" s="392"/>
      <c r="Y9" s="380" t="s">
        <v>64</v>
      </c>
      <c r="Z9" s="381"/>
      <c r="AA9" s="381"/>
      <c r="AB9" s="381"/>
      <c r="AC9" s="381"/>
      <c r="AD9" s="382"/>
    </row>
    <row r="10" spans="2:30" ht="119.25" customHeight="1" thickBot="1">
      <c r="B10" s="183" t="s">
        <v>33</v>
      </c>
      <c r="C10" s="217" t="s">
        <v>60</v>
      </c>
      <c r="D10" s="217" t="s">
        <v>3269</v>
      </c>
      <c r="E10" s="217" t="s">
        <v>94</v>
      </c>
      <c r="F10" s="162" t="s">
        <v>35</v>
      </c>
      <c r="G10" s="183" t="s">
        <v>66</v>
      </c>
      <c r="H10" s="217" t="s">
        <v>10329</v>
      </c>
      <c r="I10" s="217" t="s">
        <v>10330</v>
      </c>
      <c r="J10" s="217" t="s">
        <v>10339</v>
      </c>
      <c r="K10" s="217" t="s">
        <v>10340</v>
      </c>
      <c r="L10" s="162" t="s">
        <v>86</v>
      </c>
      <c r="M10" s="183" t="s">
        <v>10341</v>
      </c>
      <c r="N10" s="224" t="s">
        <v>10331</v>
      </c>
      <c r="O10" s="225" t="s">
        <v>36</v>
      </c>
      <c r="P10" s="220" t="s">
        <v>90</v>
      </c>
      <c r="Q10" s="217" t="s">
        <v>76</v>
      </c>
      <c r="R10" s="217" t="s">
        <v>3277</v>
      </c>
      <c r="S10" s="221" t="s">
        <v>3278</v>
      </c>
      <c r="T10" s="217" t="s">
        <v>10332</v>
      </c>
      <c r="U10" s="221" t="s">
        <v>3279</v>
      </c>
      <c r="V10" s="221" t="s">
        <v>10333</v>
      </c>
      <c r="W10" s="222" t="s">
        <v>3280</v>
      </c>
      <c r="X10" s="162" t="s">
        <v>10334</v>
      </c>
      <c r="Y10" s="223" t="s">
        <v>10335</v>
      </c>
      <c r="Z10" s="220" t="s">
        <v>42</v>
      </c>
      <c r="AA10" s="224" t="s">
        <v>43</v>
      </c>
      <c r="AB10" s="184" t="s">
        <v>10336</v>
      </c>
      <c r="AC10" s="183" t="s">
        <v>10337</v>
      </c>
      <c r="AD10" s="162" t="s">
        <v>10338</v>
      </c>
    </row>
    <row r="11" spans="2:30" ht="61.5" customHeight="1" thickBot="1">
      <c r="B11" s="218" t="s">
        <v>67</v>
      </c>
      <c r="C11" s="152" t="s">
        <v>61</v>
      </c>
      <c r="D11" s="152"/>
      <c r="E11" s="152"/>
      <c r="F11" s="219"/>
      <c r="G11" s="218"/>
      <c r="H11" s="152"/>
      <c r="I11" s="152"/>
      <c r="J11" s="152"/>
      <c r="K11" s="152"/>
      <c r="L11" s="219"/>
      <c r="M11" s="218"/>
      <c r="N11" s="229" t="s">
        <v>89</v>
      </c>
      <c r="O11" s="230"/>
      <c r="P11" s="231"/>
      <c r="Q11" s="229"/>
      <c r="R11" s="232"/>
      <c r="S11" s="154"/>
      <c r="T11" s="232"/>
      <c r="U11" s="154"/>
      <c r="V11" s="154"/>
      <c r="W11" s="154"/>
      <c r="X11" s="233"/>
      <c r="Y11" s="230"/>
      <c r="Z11" s="231"/>
      <c r="AA11" s="229"/>
      <c r="AB11" s="234"/>
      <c r="AC11" s="235" t="s">
        <v>68</v>
      </c>
      <c r="AD11" s="219" t="s">
        <v>77</v>
      </c>
    </row>
    <row r="12" spans="2:30">
      <c r="B12" s="199" t="s">
        <v>2837</v>
      </c>
      <c r="C12" s="195" t="s">
        <v>10173</v>
      </c>
      <c r="D12" s="195" t="s">
        <v>3248</v>
      </c>
      <c r="E12" s="209" t="s">
        <v>10347</v>
      </c>
      <c r="F12" s="203" t="s">
        <v>3326</v>
      </c>
      <c r="G12" s="199" t="s">
        <v>3251</v>
      </c>
      <c r="H12" s="118">
        <v>42</v>
      </c>
      <c r="I12" s="200" t="s">
        <v>3260</v>
      </c>
      <c r="J12" s="118">
        <v>0</v>
      </c>
      <c r="K12" s="73">
        <f t="shared" ref="K12:K75" si="0">IFERROR(L12/J12,0)</f>
        <v>0</v>
      </c>
      <c r="L12" s="214">
        <v>0</v>
      </c>
      <c r="M12" s="179">
        <f t="shared" ref="M12:M75" si="1">IFERROR(N12/H12,0)</f>
        <v>150930.71428571429</v>
      </c>
      <c r="N12" s="214">
        <v>6339090</v>
      </c>
      <c r="O12" s="226">
        <v>2021</v>
      </c>
      <c r="P12" s="111">
        <f>IFERROR(('General Input Sheet'!$G$38/(VLOOKUP(O12,Histindex,3,FALSE))),1)</f>
        <v>1</v>
      </c>
      <c r="Q12" s="195" t="s">
        <v>3274</v>
      </c>
      <c r="R12" s="74" cm="1">
        <f t="array" ref="R12">IFERROR(_xlfn.IFS(AND(Q12&lt;&gt;"New",D12&lt;&gt;"Road Bridge"),30%,AND(Q12&lt;&gt;"New",D12="Road Bridge"),10%),0)</f>
        <v>0.1</v>
      </c>
      <c r="S12" s="73">
        <f t="shared" ref="S12:S75" si="2">ROUND(N12*R12,0)</f>
        <v>633909</v>
      </c>
      <c r="T12" s="75">
        <f t="shared" ref="T12:T75" si="3">IF(Y12="","",IF(Y12&lt;=YEAR+5,0.075,IF(AND(Y12&gt;YEAR+5,Y12&lt;=YEAR+10),0.15,IF(AND(Y12&gt;YEAR+10,Y12&lt;=YEAR+20),0.2,IF(Y12&gt;YEAR+20,0.25,"")))))</f>
        <v>0.15</v>
      </c>
      <c r="U12" s="73">
        <f t="shared" ref="U12:U75" si="4">ROUND((N12+V12)*T12,0)</f>
        <v>1169562</v>
      </c>
      <c r="V12" s="73">
        <f t="shared" ref="V12:V75" si="5">ROUND((N12)*23%,0)</f>
        <v>1457991</v>
      </c>
      <c r="W12" s="197">
        <v>0</v>
      </c>
      <c r="X12" s="76">
        <f t="shared" ref="X12:X75" si="6">ROUND(N12+S12+U12+V12,0)</f>
        <v>9600552</v>
      </c>
      <c r="Y12" s="192">
        <v>2029</v>
      </c>
      <c r="Z12" s="186">
        <f>(1+PPI)^('Future Trunk Assets - Roads'!Y12-YEAR)</f>
        <v>1.1552634751694639</v>
      </c>
      <c r="AA12" s="187">
        <f>IF(Y12&lt;YEAR,1,IF('General Input Sheet'!$E$32="WACC1",1/(1+WACC1)^(Y12-YEAR), IF('General Input Sheet'!$E$32="WACC2",1/(1+WACC2)^(Y12-YEAR),"Check WACC Option in General Input Sheet")))</f>
        <v>0.63169036926213096</v>
      </c>
      <c r="AB12" s="112">
        <f t="shared" ref="AB12:AB75" si="7">ROUND(X12+L12-W12,0)</f>
        <v>9600552</v>
      </c>
      <c r="AC12" s="179">
        <f t="shared" ref="AC12:AC75" si="8">IFERROR(ROUND((X12*Z12)+((1+Landind)^(Y12-YEAR)*L12),0),0)</f>
        <v>11091167</v>
      </c>
      <c r="AD12" s="76">
        <f t="shared" ref="AD12:AD75" si="9">IFERROR(ROUND((AC12*AA12),0),0)</f>
        <v>7006183</v>
      </c>
    </row>
    <row r="13" spans="2:30">
      <c r="B13" s="201" t="s">
        <v>2837</v>
      </c>
      <c r="C13" s="196" t="s">
        <v>10174</v>
      </c>
      <c r="D13" s="196" t="s">
        <v>3246</v>
      </c>
      <c r="E13" s="210">
        <v>7</v>
      </c>
      <c r="F13" s="204" t="s">
        <v>3328</v>
      </c>
      <c r="G13" s="201" t="s">
        <v>3251</v>
      </c>
      <c r="H13" s="119">
        <v>1036</v>
      </c>
      <c r="I13" s="202" t="s">
        <v>3260</v>
      </c>
      <c r="J13" s="119">
        <v>6090</v>
      </c>
      <c r="K13" s="19">
        <f t="shared" si="0"/>
        <v>749.05106732348111</v>
      </c>
      <c r="L13" s="215">
        <v>4561721</v>
      </c>
      <c r="M13" s="180">
        <f t="shared" si="1"/>
        <v>2671.3581081081079</v>
      </c>
      <c r="N13" s="215">
        <v>2767527</v>
      </c>
      <c r="O13" s="227">
        <v>2021</v>
      </c>
      <c r="P13" s="110">
        <f>IFERROR(('General Input Sheet'!$G$38/(VLOOKUP(O13,Histindex,3,FALSE))),1)</f>
        <v>1</v>
      </c>
      <c r="Q13" s="196" t="s">
        <v>3274</v>
      </c>
      <c r="R13" s="48" cm="1">
        <f t="array" ref="R13">IFERROR(_xlfn.IFS(AND(Q13&lt;&gt;"New",D13&lt;&gt;"Road Bridge"),30%,AND(Q13&lt;&gt;"New",D13="Road Bridge"),10%),0)</f>
        <v>0.3</v>
      </c>
      <c r="S13" s="19">
        <f t="shared" si="2"/>
        <v>830258</v>
      </c>
      <c r="T13" s="20">
        <f t="shared" si="3"/>
        <v>0.15</v>
      </c>
      <c r="U13" s="23">
        <f t="shared" si="4"/>
        <v>510609</v>
      </c>
      <c r="V13" s="23">
        <f t="shared" si="5"/>
        <v>636531</v>
      </c>
      <c r="W13" s="198">
        <v>0</v>
      </c>
      <c r="X13" s="21">
        <f t="shared" si="6"/>
        <v>4744925</v>
      </c>
      <c r="Y13" s="193">
        <v>2029</v>
      </c>
      <c r="Z13" s="188">
        <f>(1+PPI)^('Future Trunk Assets - Roads'!Y13-YEAR)</f>
        <v>1.1552634751694639</v>
      </c>
      <c r="AA13" s="189">
        <f>IF(Y13&lt;YEAR,1,IF('General Input Sheet'!$E$32="WACC1",1/(1+WACC1)^(Y13-YEAR), IF('General Input Sheet'!$E$32="WACC2",1/(1+WACC2)^(Y13-YEAR),"Check WACC Option in General Input Sheet")))</f>
        <v>0.63169036926213096</v>
      </c>
      <c r="AB13" s="113">
        <f t="shared" si="7"/>
        <v>9306646</v>
      </c>
      <c r="AC13" s="180">
        <f t="shared" si="8"/>
        <v>10831112</v>
      </c>
      <c r="AD13" s="21">
        <f t="shared" si="9"/>
        <v>6841909</v>
      </c>
    </row>
    <row r="14" spans="2:30">
      <c r="B14" s="201" t="s">
        <v>2835</v>
      </c>
      <c r="C14" s="196" t="s">
        <v>2834</v>
      </c>
      <c r="D14" s="196" t="s">
        <v>3245</v>
      </c>
      <c r="E14" s="210">
        <v>7</v>
      </c>
      <c r="F14" s="204" t="s">
        <v>3087</v>
      </c>
      <c r="G14" s="201" t="s">
        <v>3249</v>
      </c>
      <c r="H14" s="119">
        <v>0</v>
      </c>
      <c r="I14" s="202" t="s">
        <v>3258</v>
      </c>
      <c r="J14" s="119">
        <v>600</v>
      </c>
      <c r="K14" s="19">
        <f t="shared" si="0"/>
        <v>338.99333333333334</v>
      </c>
      <c r="L14" s="215">
        <v>203396</v>
      </c>
      <c r="M14" s="180">
        <f t="shared" si="1"/>
        <v>0</v>
      </c>
      <c r="N14" s="215">
        <v>971801</v>
      </c>
      <c r="O14" s="227">
        <v>2021</v>
      </c>
      <c r="P14" s="110">
        <f>IFERROR(('General Input Sheet'!$G$38/(VLOOKUP(O14,Histindex,3,FALSE))),1)</f>
        <v>1</v>
      </c>
      <c r="Q14" s="196" t="s">
        <v>3272</v>
      </c>
      <c r="R14" s="48" cm="1">
        <f t="array" ref="R14">IFERROR(_xlfn.IFS(AND(Q14&lt;&gt;"New",D14&lt;&gt;"Road Bridge"),30%,AND(Q14&lt;&gt;"New",D14="Road Bridge"),10%),0)</f>
        <v>0.3</v>
      </c>
      <c r="S14" s="19">
        <f t="shared" si="2"/>
        <v>291540</v>
      </c>
      <c r="T14" s="20">
        <f t="shared" si="3"/>
        <v>7.4999999999999997E-2</v>
      </c>
      <c r="U14" s="23">
        <f t="shared" si="4"/>
        <v>89649</v>
      </c>
      <c r="V14" s="23">
        <f t="shared" si="5"/>
        <v>223514</v>
      </c>
      <c r="W14" s="198">
        <v>0</v>
      </c>
      <c r="X14" s="21">
        <f t="shared" si="6"/>
        <v>1576504</v>
      </c>
      <c r="Y14" s="193">
        <v>2024</v>
      </c>
      <c r="Z14" s="188">
        <f>(1+PPI)^('Future Trunk Assets - Roads'!Y14-YEAR)</f>
        <v>1.0556146069383956</v>
      </c>
      <c r="AA14" s="189">
        <f>IF(Y14&lt;YEAR,1,IF('General Input Sheet'!$E$32="WACC1",1/(1+WACC1)^(Y14-YEAR), IF('General Input Sheet'!$E$32="WACC2",1/(1+WACC2)^(Y14-YEAR),"Check WACC Option in General Input Sheet")))</f>
        <v>0.84176157274348007</v>
      </c>
      <c r="AB14" s="113">
        <f t="shared" si="7"/>
        <v>1779900</v>
      </c>
      <c r="AC14" s="180">
        <f t="shared" si="8"/>
        <v>1880097</v>
      </c>
      <c r="AD14" s="21">
        <f t="shared" si="9"/>
        <v>1582593</v>
      </c>
    </row>
    <row r="15" spans="2:30">
      <c r="B15" s="201" t="s">
        <v>2837</v>
      </c>
      <c r="C15" s="196" t="s">
        <v>2836</v>
      </c>
      <c r="D15" s="196" t="s">
        <v>3245</v>
      </c>
      <c r="E15" s="210">
        <v>7</v>
      </c>
      <c r="F15" s="204" t="s">
        <v>3088</v>
      </c>
      <c r="G15" s="201" t="s">
        <v>3249</v>
      </c>
      <c r="H15" s="119">
        <v>0</v>
      </c>
      <c r="I15" s="202" t="s">
        <v>3258</v>
      </c>
      <c r="J15" s="119">
        <v>300</v>
      </c>
      <c r="K15" s="19">
        <f t="shared" si="0"/>
        <v>102.33666666666667</v>
      </c>
      <c r="L15" s="215">
        <v>30701</v>
      </c>
      <c r="M15" s="180">
        <f t="shared" si="1"/>
        <v>0</v>
      </c>
      <c r="N15" s="215">
        <v>647867</v>
      </c>
      <c r="O15" s="227">
        <v>2021</v>
      </c>
      <c r="P15" s="110">
        <f>IFERROR(('General Input Sheet'!$G$38/(VLOOKUP(O15,Histindex,3,FALSE))),1)</f>
        <v>1</v>
      </c>
      <c r="Q15" s="196" t="s">
        <v>3273</v>
      </c>
      <c r="R15" s="48" cm="1">
        <f t="array" ref="R15">IFERROR(_xlfn.IFS(AND(Q15&lt;&gt;"New",D15&lt;&gt;"Road Bridge"),30%,AND(Q15&lt;&gt;"New",D15="Road Bridge"),10%),0)</f>
        <v>0.3</v>
      </c>
      <c r="S15" s="19">
        <f t="shared" si="2"/>
        <v>194360</v>
      </c>
      <c r="T15" s="20">
        <f t="shared" si="3"/>
        <v>0.15</v>
      </c>
      <c r="U15" s="23">
        <f t="shared" si="4"/>
        <v>119531</v>
      </c>
      <c r="V15" s="23">
        <f t="shared" si="5"/>
        <v>149009</v>
      </c>
      <c r="W15" s="198">
        <v>0</v>
      </c>
      <c r="X15" s="21">
        <f t="shared" si="6"/>
        <v>1110767</v>
      </c>
      <c r="Y15" s="193">
        <v>2029</v>
      </c>
      <c r="Z15" s="188">
        <f>(1+PPI)^('Future Trunk Assets - Roads'!Y15-YEAR)</f>
        <v>1.1552634751694639</v>
      </c>
      <c r="AA15" s="189">
        <f>IF(Y15&lt;YEAR,1,IF('General Input Sheet'!$E$32="WACC1",1/(1+WACC1)^(Y15-YEAR), IF('General Input Sheet'!$E$32="WACC2",1/(1+WACC2)^(Y15-YEAR),"Check WACC Option in General Input Sheet")))</f>
        <v>0.63169036926213096</v>
      </c>
      <c r="AB15" s="113">
        <f t="shared" si="7"/>
        <v>1141468</v>
      </c>
      <c r="AC15" s="180">
        <f t="shared" si="8"/>
        <v>1319231</v>
      </c>
      <c r="AD15" s="21">
        <f t="shared" si="9"/>
        <v>833346</v>
      </c>
    </row>
    <row r="16" spans="2:30">
      <c r="B16" s="201" t="s">
        <v>2839</v>
      </c>
      <c r="C16" s="196" t="s">
        <v>2838</v>
      </c>
      <c r="D16" s="196" t="s">
        <v>3245</v>
      </c>
      <c r="E16" s="210">
        <v>7</v>
      </c>
      <c r="F16" s="204" t="s">
        <v>3089</v>
      </c>
      <c r="G16" s="201" t="s">
        <v>3250</v>
      </c>
      <c r="H16" s="119">
        <v>0</v>
      </c>
      <c r="I16" s="202" t="s">
        <v>3259</v>
      </c>
      <c r="J16" s="119">
        <v>450</v>
      </c>
      <c r="K16" s="19">
        <f t="shared" si="0"/>
        <v>551.92444444444448</v>
      </c>
      <c r="L16" s="215">
        <v>248366</v>
      </c>
      <c r="M16" s="180">
        <f t="shared" si="1"/>
        <v>0</v>
      </c>
      <c r="N16" s="215">
        <v>514316</v>
      </c>
      <c r="O16" s="227">
        <v>2021</v>
      </c>
      <c r="P16" s="110">
        <f>IFERROR(('General Input Sheet'!$G$38/(VLOOKUP(O16,Histindex,3,FALSE))),1)</f>
        <v>1</v>
      </c>
      <c r="Q16" s="196" t="s">
        <v>3273</v>
      </c>
      <c r="R16" s="48" cm="1">
        <f t="array" ref="R16">IFERROR(_xlfn.IFS(AND(Q16&lt;&gt;"New",D16&lt;&gt;"Road Bridge"),30%,AND(Q16&lt;&gt;"New",D16="Road Bridge"),10%),0)</f>
        <v>0.3</v>
      </c>
      <c r="S16" s="19">
        <f t="shared" si="2"/>
        <v>154295</v>
      </c>
      <c r="T16" s="20">
        <f t="shared" si="3"/>
        <v>0.15</v>
      </c>
      <c r="U16" s="23">
        <f t="shared" si="4"/>
        <v>94891</v>
      </c>
      <c r="V16" s="23">
        <f t="shared" si="5"/>
        <v>118293</v>
      </c>
      <c r="W16" s="198">
        <v>0</v>
      </c>
      <c r="X16" s="21">
        <f t="shared" si="6"/>
        <v>881795</v>
      </c>
      <c r="Y16" s="193">
        <v>2029</v>
      </c>
      <c r="Z16" s="188">
        <f>(1+PPI)^('Future Trunk Assets - Roads'!Y16-YEAR)</f>
        <v>1.1552634751694639</v>
      </c>
      <c r="AA16" s="189">
        <f>IF(Y16&lt;YEAR,1,IF('General Input Sheet'!$E$32="WACC1",1/(1+WACC1)^(Y16-YEAR), IF('General Input Sheet'!$E$32="WACC2",1/(1+WACC2)^(Y16-YEAR),"Check WACC Option in General Input Sheet")))</f>
        <v>0.63169036926213096</v>
      </c>
      <c r="AB16" s="113">
        <f t="shared" si="7"/>
        <v>1130161</v>
      </c>
      <c r="AC16" s="180">
        <f t="shared" si="8"/>
        <v>1309961</v>
      </c>
      <c r="AD16" s="21">
        <f t="shared" si="9"/>
        <v>827490</v>
      </c>
    </row>
    <row r="17" spans="2:30">
      <c r="B17" s="201" t="s">
        <v>2839</v>
      </c>
      <c r="C17" s="196" t="s">
        <v>2840</v>
      </c>
      <c r="D17" s="196" t="s">
        <v>3246</v>
      </c>
      <c r="E17" s="210">
        <v>7</v>
      </c>
      <c r="F17" s="204" t="s">
        <v>3090</v>
      </c>
      <c r="G17" s="201" t="s">
        <v>3251</v>
      </c>
      <c r="H17" s="119">
        <v>435</v>
      </c>
      <c r="I17" s="202" t="s">
        <v>3260</v>
      </c>
      <c r="J17" s="119">
        <v>2099</v>
      </c>
      <c r="K17" s="19">
        <f t="shared" si="0"/>
        <v>457.53978084802287</v>
      </c>
      <c r="L17" s="215">
        <v>960376</v>
      </c>
      <c r="M17" s="180">
        <f t="shared" si="1"/>
        <v>2671.3586206896553</v>
      </c>
      <c r="N17" s="215">
        <v>1162041</v>
      </c>
      <c r="O17" s="227">
        <v>2021</v>
      </c>
      <c r="P17" s="110">
        <f>IFERROR(('General Input Sheet'!$G$38/(VLOOKUP(O17,Histindex,3,FALSE))),1)</f>
        <v>1</v>
      </c>
      <c r="Q17" s="196" t="s">
        <v>3274</v>
      </c>
      <c r="R17" s="48" cm="1">
        <f t="array" ref="R17">IFERROR(_xlfn.IFS(AND(Q17&lt;&gt;"New",D17&lt;&gt;"Road Bridge"),30%,AND(Q17&lt;&gt;"New",D17="Road Bridge"),10%),0)</f>
        <v>0.3</v>
      </c>
      <c r="S17" s="19">
        <f t="shared" si="2"/>
        <v>348612</v>
      </c>
      <c r="T17" s="20">
        <f t="shared" si="3"/>
        <v>0.15</v>
      </c>
      <c r="U17" s="23">
        <f t="shared" si="4"/>
        <v>214397</v>
      </c>
      <c r="V17" s="23">
        <f t="shared" si="5"/>
        <v>267269</v>
      </c>
      <c r="W17" s="198">
        <v>0</v>
      </c>
      <c r="X17" s="21">
        <f t="shared" si="6"/>
        <v>1992319</v>
      </c>
      <c r="Y17" s="193">
        <v>2029</v>
      </c>
      <c r="Z17" s="188">
        <f>(1+PPI)^('Future Trunk Assets - Roads'!Y17-YEAR)</f>
        <v>1.1552634751694639</v>
      </c>
      <c r="AA17" s="189">
        <f>IF(Y17&lt;YEAR,1,IF('General Input Sheet'!$E$32="WACC1",1/(1+WACC1)^(Y17-YEAR), IF('General Input Sheet'!$E$32="WACC2",1/(1+WACC2)^(Y17-YEAR),"Check WACC Option in General Input Sheet")))</f>
        <v>0.63169036926213096</v>
      </c>
      <c r="AB17" s="113">
        <f t="shared" si="7"/>
        <v>2952695</v>
      </c>
      <c r="AC17" s="180">
        <f t="shared" si="8"/>
        <v>3427874</v>
      </c>
      <c r="AD17" s="21">
        <f t="shared" si="9"/>
        <v>2165355</v>
      </c>
    </row>
    <row r="18" spans="2:30">
      <c r="B18" s="201" t="s">
        <v>2839</v>
      </c>
      <c r="C18" s="196" t="s">
        <v>2841</v>
      </c>
      <c r="D18" s="196" t="s">
        <v>3246</v>
      </c>
      <c r="E18" s="210">
        <v>7</v>
      </c>
      <c r="F18" s="204" t="s">
        <v>3091</v>
      </c>
      <c r="G18" s="201" t="s">
        <v>3251</v>
      </c>
      <c r="H18" s="119">
        <v>701</v>
      </c>
      <c r="I18" s="202" t="s">
        <v>3260</v>
      </c>
      <c r="J18" s="119">
        <v>4686</v>
      </c>
      <c r="K18" s="19">
        <f t="shared" si="0"/>
        <v>306.97801963294921</v>
      </c>
      <c r="L18" s="215">
        <v>1438499</v>
      </c>
      <c r="M18" s="180">
        <f t="shared" si="1"/>
        <v>2671.3580599144079</v>
      </c>
      <c r="N18" s="215">
        <v>1872622</v>
      </c>
      <c r="O18" s="227">
        <v>2021</v>
      </c>
      <c r="P18" s="110">
        <f>IFERROR(('General Input Sheet'!$G$38/(VLOOKUP(O18,Histindex,3,FALSE))),1)</f>
        <v>1</v>
      </c>
      <c r="Q18" s="196" t="s">
        <v>3274</v>
      </c>
      <c r="R18" s="48" cm="1">
        <f t="array" ref="R18">IFERROR(_xlfn.IFS(AND(Q18&lt;&gt;"New",D18&lt;&gt;"Road Bridge"),30%,AND(Q18&lt;&gt;"New",D18="Road Bridge"),10%),0)</f>
        <v>0.3</v>
      </c>
      <c r="S18" s="19">
        <f t="shared" si="2"/>
        <v>561787</v>
      </c>
      <c r="T18" s="20">
        <f t="shared" si="3"/>
        <v>0.15</v>
      </c>
      <c r="U18" s="23">
        <f t="shared" si="4"/>
        <v>345499</v>
      </c>
      <c r="V18" s="23">
        <f t="shared" si="5"/>
        <v>430703</v>
      </c>
      <c r="W18" s="198">
        <v>0</v>
      </c>
      <c r="X18" s="21">
        <f t="shared" si="6"/>
        <v>3210611</v>
      </c>
      <c r="Y18" s="193">
        <v>2029</v>
      </c>
      <c r="Z18" s="188">
        <f>(1+PPI)^('Future Trunk Assets - Roads'!Y18-YEAR)</f>
        <v>1.1552634751694639</v>
      </c>
      <c r="AA18" s="189">
        <f>IF(Y18&lt;YEAR,1,IF('General Input Sheet'!$E$32="WACC1",1/(1+WACC1)^(Y18-YEAR), IF('General Input Sheet'!$E$32="WACC2",1/(1+WACC2)^(Y18-YEAR),"Check WACC Option in General Input Sheet")))</f>
        <v>0.63169036926213096</v>
      </c>
      <c r="AB18" s="113">
        <f t="shared" si="7"/>
        <v>4649110</v>
      </c>
      <c r="AC18" s="180">
        <f t="shared" si="8"/>
        <v>5396012</v>
      </c>
      <c r="AD18" s="21">
        <f t="shared" si="9"/>
        <v>3408609</v>
      </c>
    </row>
    <row r="19" spans="2:30">
      <c r="B19" s="201" t="s">
        <v>2839</v>
      </c>
      <c r="C19" s="196" t="s">
        <v>2842</v>
      </c>
      <c r="D19" s="196" t="s">
        <v>3246</v>
      </c>
      <c r="E19" s="210">
        <v>7</v>
      </c>
      <c r="F19" s="204" t="s">
        <v>3092</v>
      </c>
      <c r="G19" s="201" t="s">
        <v>3251</v>
      </c>
      <c r="H19" s="119">
        <v>460</v>
      </c>
      <c r="I19" s="202" t="s">
        <v>3260</v>
      </c>
      <c r="J19" s="119">
        <v>2834</v>
      </c>
      <c r="K19" s="19">
        <f t="shared" si="0"/>
        <v>300.07939308398022</v>
      </c>
      <c r="L19" s="215">
        <v>850425</v>
      </c>
      <c r="M19" s="180">
        <f t="shared" si="1"/>
        <v>2671.358695652174</v>
      </c>
      <c r="N19" s="215">
        <v>1228825</v>
      </c>
      <c r="O19" s="227">
        <v>2021</v>
      </c>
      <c r="P19" s="110">
        <f>IFERROR(('General Input Sheet'!$G$38/(VLOOKUP(O19,Histindex,3,FALSE))),1)</f>
        <v>1</v>
      </c>
      <c r="Q19" s="196" t="s">
        <v>3274</v>
      </c>
      <c r="R19" s="48" cm="1">
        <f t="array" ref="R19">IFERROR(_xlfn.IFS(AND(Q19&lt;&gt;"New",D19&lt;&gt;"Road Bridge"),30%,AND(Q19&lt;&gt;"New",D19="Road Bridge"),10%),0)</f>
        <v>0.3</v>
      </c>
      <c r="S19" s="19">
        <f t="shared" si="2"/>
        <v>368648</v>
      </c>
      <c r="T19" s="20">
        <f t="shared" si="3"/>
        <v>0.15</v>
      </c>
      <c r="U19" s="23">
        <f t="shared" si="4"/>
        <v>226718</v>
      </c>
      <c r="V19" s="23">
        <f t="shared" si="5"/>
        <v>282630</v>
      </c>
      <c r="W19" s="198">
        <v>0</v>
      </c>
      <c r="X19" s="21">
        <f t="shared" si="6"/>
        <v>2106821</v>
      </c>
      <c r="Y19" s="193">
        <v>2029</v>
      </c>
      <c r="Z19" s="188">
        <f>(1+PPI)^('Future Trunk Assets - Roads'!Y19-YEAR)</f>
        <v>1.1552634751694639</v>
      </c>
      <c r="AA19" s="189">
        <f>IF(Y19&lt;YEAR,1,IF('General Input Sheet'!$E$32="WACC1",1/(1+WACC1)^(Y19-YEAR), IF('General Input Sheet'!$E$32="WACC2",1/(1+WACC2)^(Y19-YEAR),"Check WACC Option in General Input Sheet")))</f>
        <v>0.63169036926213096</v>
      </c>
      <c r="AB19" s="113">
        <f t="shared" si="7"/>
        <v>2957246</v>
      </c>
      <c r="AC19" s="180">
        <f t="shared" si="8"/>
        <v>3431216</v>
      </c>
      <c r="AD19" s="21">
        <f t="shared" si="9"/>
        <v>2167466</v>
      </c>
    </row>
    <row r="20" spans="2:30">
      <c r="B20" s="201" t="s">
        <v>2839</v>
      </c>
      <c r="C20" s="196" t="s">
        <v>2843</v>
      </c>
      <c r="D20" s="196" t="s">
        <v>3246</v>
      </c>
      <c r="E20" s="210">
        <v>7</v>
      </c>
      <c r="F20" s="204" t="s">
        <v>3093</v>
      </c>
      <c r="G20" s="201" t="s">
        <v>3251</v>
      </c>
      <c r="H20" s="119">
        <v>512</v>
      </c>
      <c r="I20" s="202" t="s">
        <v>3260</v>
      </c>
      <c r="J20" s="119">
        <v>1885</v>
      </c>
      <c r="K20" s="19">
        <f t="shared" si="0"/>
        <v>265.28222811671088</v>
      </c>
      <c r="L20" s="215">
        <v>500057</v>
      </c>
      <c r="M20" s="180">
        <f t="shared" si="1"/>
        <v>2671.357421875</v>
      </c>
      <c r="N20" s="215">
        <v>1367735</v>
      </c>
      <c r="O20" s="227">
        <v>2021</v>
      </c>
      <c r="P20" s="110">
        <f>IFERROR(('General Input Sheet'!$G$38/(VLOOKUP(O20,Histindex,3,FALSE))),1)</f>
        <v>1</v>
      </c>
      <c r="Q20" s="196" t="s">
        <v>3274</v>
      </c>
      <c r="R20" s="48" cm="1">
        <f t="array" ref="R20">IFERROR(_xlfn.IFS(AND(Q20&lt;&gt;"New",D20&lt;&gt;"Road Bridge"),30%,AND(Q20&lt;&gt;"New",D20="Road Bridge"),10%),0)</f>
        <v>0.3</v>
      </c>
      <c r="S20" s="19">
        <f t="shared" si="2"/>
        <v>410321</v>
      </c>
      <c r="T20" s="20">
        <f t="shared" si="3"/>
        <v>0.15</v>
      </c>
      <c r="U20" s="23">
        <f t="shared" si="4"/>
        <v>252347</v>
      </c>
      <c r="V20" s="23">
        <f t="shared" si="5"/>
        <v>314579</v>
      </c>
      <c r="W20" s="198">
        <v>0</v>
      </c>
      <c r="X20" s="21">
        <f t="shared" si="6"/>
        <v>2344982</v>
      </c>
      <c r="Y20" s="193">
        <v>2029</v>
      </c>
      <c r="Z20" s="188">
        <f>(1+PPI)^('Future Trunk Assets - Roads'!Y20-YEAR)</f>
        <v>1.1552634751694639</v>
      </c>
      <c r="AA20" s="189">
        <f>IF(Y20&lt;YEAR,1,IF('General Input Sheet'!$E$32="WACC1",1/(1+WACC1)^(Y20-YEAR), IF('General Input Sheet'!$E$32="WACC2",1/(1+WACC2)^(Y20-YEAR),"Check WACC Option in General Input Sheet")))</f>
        <v>0.63169036926213096</v>
      </c>
      <c r="AB20" s="113">
        <f t="shared" si="7"/>
        <v>2845039</v>
      </c>
      <c r="AC20" s="180">
        <f t="shared" si="8"/>
        <v>3295483</v>
      </c>
      <c r="AD20" s="21">
        <f t="shared" si="9"/>
        <v>2081725</v>
      </c>
    </row>
    <row r="21" spans="2:30">
      <c r="B21" s="201" t="s">
        <v>2839</v>
      </c>
      <c r="C21" s="196" t="s">
        <v>2844</v>
      </c>
      <c r="D21" s="196" t="s">
        <v>3245</v>
      </c>
      <c r="E21" s="210">
        <v>7</v>
      </c>
      <c r="F21" s="204" t="s">
        <v>3094</v>
      </c>
      <c r="G21" s="201" t="s">
        <v>3252</v>
      </c>
      <c r="H21" s="119">
        <v>0</v>
      </c>
      <c r="I21" s="202" t="s">
        <v>3261</v>
      </c>
      <c r="J21" s="119">
        <v>150</v>
      </c>
      <c r="K21" s="19">
        <f t="shared" si="0"/>
        <v>1404.44</v>
      </c>
      <c r="L21" s="215">
        <v>210666</v>
      </c>
      <c r="M21" s="180">
        <f t="shared" si="1"/>
        <v>0</v>
      </c>
      <c r="N21" s="215">
        <v>516545</v>
      </c>
      <c r="O21" s="227">
        <v>2021</v>
      </c>
      <c r="P21" s="110">
        <f>IFERROR(('General Input Sheet'!$G$38/(VLOOKUP(O21,Histindex,3,FALSE))),1)</f>
        <v>1</v>
      </c>
      <c r="Q21" s="196" t="s">
        <v>3273</v>
      </c>
      <c r="R21" s="48" cm="1">
        <f t="array" ref="R21">IFERROR(_xlfn.IFS(AND(Q21&lt;&gt;"New",D21&lt;&gt;"Road Bridge"),30%,AND(Q21&lt;&gt;"New",D21="Road Bridge"),10%),0)</f>
        <v>0.3</v>
      </c>
      <c r="S21" s="19">
        <f t="shared" si="2"/>
        <v>154964</v>
      </c>
      <c r="T21" s="20">
        <f t="shared" si="3"/>
        <v>7.4999999999999997E-2</v>
      </c>
      <c r="U21" s="23">
        <f t="shared" si="4"/>
        <v>47651</v>
      </c>
      <c r="V21" s="23">
        <f t="shared" si="5"/>
        <v>118805</v>
      </c>
      <c r="W21" s="198">
        <v>0</v>
      </c>
      <c r="X21" s="21">
        <f t="shared" si="6"/>
        <v>837965</v>
      </c>
      <c r="Y21" s="193">
        <v>2024</v>
      </c>
      <c r="Z21" s="188">
        <f>(1+PPI)^('Future Trunk Assets - Roads'!Y21-YEAR)</f>
        <v>1.0556146069383956</v>
      </c>
      <c r="AA21" s="189">
        <f>IF(Y21&lt;YEAR,1,IF('General Input Sheet'!$E$32="WACC1",1/(1+WACC1)^(Y21-YEAR), IF('General Input Sheet'!$E$32="WACC2",1/(1+WACC2)^(Y21-YEAR),"Check WACC Option in General Input Sheet")))</f>
        <v>0.84176157274348007</v>
      </c>
      <c r="AB21" s="113">
        <f t="shared" si="7"/>
        <v>1048631</v>
      </c>
      <c r="AC21" s="180">
        <f t="shared" si="8"/>
        <v>1108202</v>
      </c>
      <c r="AD21" s="21">
        <f t="shared" si="9"/>
        <v>932842</v>
      </c>
    </row>
    <row r="22" spans="2:30">
      <c r="B22" s="201" t="s">
        <v>2839</v>
      </c>
      <c r="C22" s="196" t="s">
        <v>2845</v>
      </c>
      <c r="D22" s="196" t="s">
        <v>3245</v>
      </c>
      <c r="E22" s="210">
        <v>7</v>
      </c>
      <c r="F22" s="204" t="s">
        <v>3095</v>
      </c>
      <c r="G22" s="201" t="s">
        <v>3250</v>
      </c>
      <c r="H22" s="119">
        <v>0</v>
      </c>
      <c r="I22" s="202" t="s">
        <v>3259</v>
      </c>
      <c r="J22" s="119">
        <v>150</v>
      </c>
      <c r="K22" s="19">
        <f t="shared" si="0"/>
        <v>537.27333333333331</v>
      </c>
      <c r="L22" s="215">
        <v>80591</v>
      </c>
      <c r="M22" s="180">
        <f t="shared" si="1"/>
        <v>0</v>
      </c>
      <c r="N22" s="215">
        <v>578606</v>
      </c>
      <c r="O22" s="227">
        <v>2021</v>
      </c>
      <c r="P22" s="110">
        <f>IFERROR(('General Input Sheet'!$G$38/(VLOOKUP(O22,Histindex,3,FALSE))),1)</f>
        <v>1</v>
      </c>
      <c r="Q22" s="196" t="s">
        <v>3272</v>
      </c>
      <c r="R22" s="48" cm="1">
        <f t="array" ref="R22">IFERROR(_xlfn.IFS(AND(Q22&lt;&gt;"New",D22&lt;&gt;"Road Bridge"),30%,AND(Q22&lt;&gt;"New",D22="Road Bridge"),10%),0)</f>
        <v>0.3</v>
      </c>
      <c r="S22" s="19">
        <f t="shared" si="2"/>
        <v>173582</v>
      </c>
      <c r="T22" s="20">
        <f t="shared" si="3"/>
        <v>7.4999999999999997E-2</v>
      </c>
      <c r="U22" s="23">
        <f t="shared" si="4"/>
        <v>53376</v>
      </c>
      <c r="V22" s="23">
        <f t="shared" si="5"/>
        <v>133079</v>
      </c>
      <c r="W22" s="198">
        <v>0</v>
      </c>
      <c r="X22" s="21">
        <f t="shared" si="6"/>
        <v>938643</v>
      </c>
      <c r="Y22" s="193">
        <v>2024</v>
      </c>
      <c r="Z22" s="188">
        <f>(1+PPI)^('Future Trunk Assets - Roads'!Y22-YEAR)</f>
        <v>1.0556146069383956</v>
      </c>
      <c r="AA22" s="189">
        <f>IF(Y22&lt;YEAR,1,IF('General Input Sheet'!$E$32="WACC1",1/(1+WACC1)^(Y22-YEAR), IF('General Input Sheet'!$E$32="WACC2",1/(1+WACC2)^(Y22-YEAR),"Check WACC Option in General Input Sheet")))</f>
        <v>0.84176157274348007</v>
      </c>
      <c r="AB22" s="113">
        <f t="shared" si="7"/>
        <v>1019234</v>
      </c>
      <c r="AC22" s="180">
        <f t="shared" si="8"/>
        <v>1076397</v>
      </c>
      <c r="AD22" s="21">
        <f t="shared" si="9"/>
        <v>906070</v>
      </c>
    </row>
    <row r="23" spans="2:30">
      <c r="B23" s="201" t="s">
        <v>2839</v>
      </c>
      <c r="C23" s="196" t="s">
        <v>2846</v>
      </c>
      <c r="D23" s="196" t="s">
        <v>3245</v>
      </c>
      <c r="E23" s="210">
        <v>7</v>
      </c>
      <c r="F23" s="204" t="s">
        <v>3096</v>
      </c>
      <c r="G23" s="201" t="s">
        <v>3252</v>
      </c>
      <c r="H23" s="119">
        <v>0</v>
      </c>
      <c r="I23" s="202" t="s">
        <v>3261</v>
      </c>
      <c r="J23" s="119">
        <v>150</v>
      </c>
      <c r="K23" s="19">
        <f t="shared" si="0"/>
        <v>537.27333333333331</v>
      </c>
      <c r="L23" s="215">
        <v>80591</v>
      </c>
      <c r="M23" s="180">
        <f t="shared" si="1"/>
        <v>0</v>
      </c>
      <c r="N23" s="215">
        <v>590337</v>
      </c>
      <c r="O23" s="227">
        <v>2021</v>
      </c>
      <c r="P23" s="110">
        <f>IFERROR(('General Input Sheet'!$G$38/(VLOOKUP(O23,Histindex,3,FALSE))),1)</f>
        <v>1</v>
      </c>
      <c r="Q23" s="196" t="s">
        <v>3273</v>
      </c>
      <c r="R23" s="48" cm="1">
        <f t="array" ref="R23">IFERROR(_xlfn.IFS(AND(Q23&lt;&gt;"New",D23&lt;&gt;"Road Bridge"),30%,AND(Q23&lt;&gt;"New",D23="Road Bridge"),10%),0)</f>
        <v>0.3</v>
      </c>
      <c r="S23" s="19">
        <f t="shared" si="2"/>
        <v>177101</v>
      </c>
      <c r="T23" s="20">
        <f t="shared" si="3"/>
        <v>0.15</v>
      </c>
      <c r="U23" s="23">
        <f t="shared" si="4"/>
        <v>108917</v>
      </c>
      <c r="V23" s="23">
        <f t="shared" si="5"/>
        <v>135778</v>
      </c>
      <c r="W23" s="198">
        <v>0</v>
      </c>
      <c r="X23" s="21">
        <f t="shared" si="6"/>
        <v>1012133</v>
      </c>
      <c r="Y23" s="193">
        <v>2029</v>
      </c>
      <c r="Z23" s="188">
        <f>(1+PPI)^('Future Trunk Assets - Roads'!Y23-YEAR)</f>
        <v>1.1552634751694639</v>
      </c>
      <c r="AA23" s="189">
        <f>IF(Y23&lt;YEAR,1,IF('General Input Sheet'!$E$32="WACC1",1/(1+WACC1)^(Y23-YEAR), IF('General Input Sheet'!$E$32="WACC2",1/(1+WACC2)^(Y23-YEAR),"Check WACC Option in General Input Sheet")))</f>
        <v>0.63169036926213096</v>
      </c>
      <c r="AB23" s="113">
        <f t="shared" si="7"/>
        <v>1092724</v>
      </c>
      <c r="AC23" s="180">
        <f t="shared" si="8"/>
        <v>1263788</v>
      </c>
      <c r="AD23" s="21">
        <f t="shared" si="9"/>
        <v>798323</v>
      </c>
    </row>
    <row r="24" spans="2:30">
      <c r="B24" s="201" t="s">
        <v>2847</v>
      </c>
      <c r="C24" s="196" t="s">
        <v>10175</v>
      </c>
      <c r="D24" s="196" t="s">
        <v>3248</v>
      </c>
      <c r="E24" s="210" t="s">
        <v>10348</v>
      </c>
      <c r="F24" s="204" t="s">
        <v>3329</v>
      </c>
      <c r="G24" s="201" t="s">
        <v>3254</v>
      </c>
      <c r="H24" s="119">
        <v>65</v>
      </c>
      <c r="I24" s="202" t="s">
        <v>3262</v>
      </c>
      <c r="J24" s="119">
        <v>82</v>
      </c>
      <c r="K24" s="19">
        <f t="shared" si="0"/>
        <v>1.6951219512195121</v>
      </c>
      <c r="L24" s="215">
        <v>139</v>
      </c>
      <c r="M24" s="180">
        <f t="shared" si="1"/>
        <v>184171.2</v>
      </c>
      <c r="N24" s="215">
        <v>11971128</v>
      </c>
      <c r="O24" s="227">
        <v>2021</v>
      </c>
      <c r="P24" s="110">
        <f>IFERROR(('General Input Sheet'!$G$38/(VLOOKUP(O24,Histindex,3,FALSE))),1)</f>
        <v>1</v>
      </c>
      <c r="Q24" s="196" t="s">
        <v>3274</v>
      </c>
      <c r="R24" s="48" cm="1">
        <f t="array" ref="R24">IFERROR(_xlfn.IFS(AND(Q24&lt;&gt;"New",D24&lt;&gt;"Road Bridge"),30%,AND(Q24&lt;&gt;"New",D24="Road Bridge"),10%),0)</f>
        <v>0.1</v>
      </c>
      <c r="S24" s="19">
        <f t="shared" si="2"/>
        <v>1197113</v>
      </c>
      <c r="T24" s="20">
        <f t="shared" si="3"/>
        <v>0.15</v>
      </c>
      <c r="U24" s="23">
        <f t="shared" si="4"/>
        <v>2208673</v>
      </c>
      <c r="V24" s="23">
        <f t="shared" si="5"/>
        <v>2753359</v>
      </c>
      <c r="W24" s="198">
        <v>0</v>
      </c>
      <c r="X24" s="21">
        <f t="shared" si="6"/>
        <v>18130273</v>
      </c>
      <c r="Y24" s="193">
        <v>2029</v>
      </c>
      <c r="Z24" s="188">
        <f>(1+PPI)^('Future Trunk Assets - Roads'!Y24-YEAR)</f>
        <v>1.1552634751694639</v>
      </c>
      <c r="AA24" s="189">
        <f>IF(Y24&lt;YEAR,1,IF('General Input Sheet'!$E$32="WACC1",1/(1+WACC1)^(Y24-YEAR), IF('General Input Sheet'!$E$32="WACC2",1/(1+WACC2)^(Y24-YEAR),"Check WACC Option in General Input Sheet")))</f>
        <v>0.63169036926213096</v>
      </c>
      <c r="AB24" s="113">
        <f t="shared" si="7"/>
        <v>18130412</v>
      </c>
      <c r="AC24" s="180">
        <f t="shared" si="8"/>
        <v>20945405</v>
      </c>
      <c r="AD24" s="21">
        <f t="shared" si="9"/>
        <v>13231011</v>
      </c>
    </row>
    <row r="25" spans="2:30">
      <c r="B25" s="201" t="s">
        <v>2847</v>
      </c>
      <c r="C25" s="196" t="s">
        <v>2848</v>
      </c>
      <c r="D25" s="196" t="s">
        <v>3246</v>
      </c>
      <c r="E25" s="210">
        <v>16</v>
      </c>
      <c r="F25" s="204" t="s">
        <v>3097</v>
      </c>
      <c r="G25" s="201" t="s">
        <v>3254</v>
      </c>
      <c r="H25" s="119">
        <v>66</v>
      </c>
      <c r="I25" s="202" t="s">
        <v>3262</v>
      </c>
      <c r="J25" s="119">
        <v>11</v>
      </c>
      <c r="K25" s="19">
        <f t="shared" si="0"/>
        <v>2507.3636363636365</v>
      </c>
      <c r="L25" s="215">
        <v>27581</v>
      </c>
      <c r="M25" s="180">
        <f t="shared" si="1"/>
        <v>4177.30303030303</v>
      </c>
      <c r="N25" s="215">
        <v>275702</v>
      </c>
      <c r="O25" s="227">
        <v>2021</v>
      </c>
      <c r="P25" s="110">
        <f>IFERROR(('General Input Sheet'!$G$38/(VLOOKUP(O25,Histindex,3,FALSE))),1)</f>
        <v>1</v>
      </c>
      <c r="Q25" s="196" t="s">
        <v>3274</v>
      </c>
      <c r="R25" s="48" cm="1">
        <f t="array" ref="R25">IFERROR(_xlfn.IFS(AND(Q25&lt;&gt;"New",D25&lt;&gt;"Road Bridge"),30%,AND(Q25&lt;&gt;"New",D25="Road Bridge"),10%),0)</f>
        <v>0.3</v>
      </c>
      <c r="S25" s="19">
        <f t="shared" si="2"/>
        <v>82711</v>
      </c>
      <c r="T25" s="20">
        <f t="shared" si="3"/>
        <v>0.15</v>
      </c>
      <c r="U25" s="23">
        <f t="shared" si="4"/>
        <v>50867</v>
      </c>
      <c r="V25" s="23">
        <f t="shared" si="5"/>
        <v>63411</v>
      </c>
      <c r="W25" s="198">
        <v>0</v>
      </c>
      <c r="X25" s="21">
        <f t="shared" si="6"/>
        <v>472691</v>
      </c>
      <c r="Y25" s="193">
        <v>2029</v>
      </c>
      <c r="Z25" s="188">
        <f>(1+PPI)^('Future Trunk Assets - Roads'!Y25-YEAR)</f>
        <v>1.1552634751694639</v>
      </c>
      <c r="AA25" s="189">
        <f>IF(Y25&lt;YEAR,1,IF('General Input Sheet'!$E$32="WACC1",1/(1+WACC1)^(Y25-YEAR), IF('General Input Sheet'!$E$32="WACC2",1/(1+WACC2)^(Y25-YEAR),"Check WACC Option in General Input Sheet")))</f>
        <v>0.63169036926213096</v>
      </c>
      <c r="AB25" s="113">
        <f t="shared" si="7"/>
        <v>500272</v>
      </c>
      <c r="AC25" s="180">
        <f t="shared" si="8"/>
        <v>578427</v>
      </c>
      <c r="AD25" s="21">
        <f t="shared" si="9"/>
        <v>365387</v>
      </c>
    </row>
    <row r="26" spans="2:30">
      <c r="B26" s="201" t="s">
        <v>2847</v>
      </c>
      <c r="C26" s="196" t="s">
        <v>2849</v>
      </c>
      <c r="D26" s="196" t="s">
        <v>3246</v>
      </c>
      <c r="E26" s="210">
        <v>16</v>
      </c>
      <c r="F26" s="204" t="s">
        <v>3098</v>
      </c>
      <c r="G26" s="201" t="s">
        <v>3254</v>
      </c>
      <c r="H26" s="119">
        <v>59</v>
      </c>
      <c r="I26" s="202" t="s">
        <v>3262</v>
      </c>
      <c r="J26" s="119">
        <v>766</v>
      </c>
      <c r="K26" s="19">
        <f t="shared" si="0"/>
        <v>1686.3916449086162</v>
      </c>
      <c r="L26" s="215">
        <v>1291776</v>
      </c>
      <c r="M26" s="180">
        <f t="shared" si="1"/>
        <v>4803.8983050847455</v>
      </c>
      <c r="N26" s="215">
        <v>283430</v>
      </c>
      <c r="O26" s="227">
        <v>2021</v>
      </c>
      <c r="P26" s="110">
        <f>IFERROR(('General Input Sheet'!$G$38/(VLOOKUP(O26,Histindex,3,FALSE))),1)</f>
        <v>1</v>
      </c>
      <c r="Q26" s="196" t="s">
        <v>3274</v>
      </c>
      <c r="R26" s="48" cm="1">
        <f t="array" ref="R26">IFERROR(_xlfn.IFS(AND(Q26&lt;&gt;"New",D26&lt;&gt;"Road Bridge"),30%,AND(Q26&lt;&gt;"New",D26="Road Bridge"),10%),0)</f>
        <v>0.3</v>
      </c>
      <c r="S26" s="19">
        <f t="shared" si="2"/>
        <v>85029</v>
      </c>
      <c r="T26" s="20">
        <f t="shared" si="3"/>
        <v>7.4999999999999997E-2</v>
      </c>
      <c r="U26" s="23">
        <f t="shared" si="4"/>
        <v>26146</v>
      </c>
      <c r="V26" s="23">
        <f t="shared" si="5"/>
        <v>65189</v>
      </c>
      <c r="W26" s="198">
        <v>0</v>
      </c>
      <c r="X26" s="21">
        <f t="shared" si="6"/>
        <v>459794</v>
      </c>
      <c r="Y26" s="193">
        <v>2024</v>
      </c>
      <c r="Z26" s="188">
        <f>(1+PPI)^('Future Trunk Assets - Roads'!Y26-YEAR)</f>
        <v>1.0556146069383956</v>
      </c>
      <c r="AA26" s="189">
        <f>IF(Y26&lt;YEAR,1,IF('General Input Sheet'!$E$32="WACC1",1/(1+WACC1)^(Y26-YEAR), IF('General Input Sheet'!$E$32="WACC2",1/(1+WACC2)^(Y26-YEAR),"Check WACC Option in General Input Sheet")))</f>
        <v>0.84176157274348007</v>
      </c>
      <c r="AB26" s="113">
        <f t="shared" si="7"/>
        <v>1751570</v>
      </c>
      <c r="AC26" s="180">
        <f t="shared" si="8"/>
        <v>1856659</v>
      </c>
      <c r="AD26" s="21">
        <f t="shared" si="9"/>
        <v>1562864</v>
      </c>
    </row>
    <row r="27" spans="2:30">
      <c r="B27" s="201" t="s">
        <v>2847</v>
      </c>
      <c r="C27" s="196" t="s">
        <v>2850</v>
      </c>
      <c r="D27" s="196" t="s">
        <v>3246</v>
      </c>
      <c r="E27" s="210">
        <v>16</v>
      </c>
      <c r="F27" s="204" t="s">
        <v>3331</v>
      </c>
      <c r="G27" s="201" t="s">
        <v>3254</v>
      </c>
      <c r="H27" s="119">
        <v>118</v>
      </c>
      <c r="I27" s="202" t="s">
        <v>3262</v>
      </c>
      <c r="J27" s="119">
        <v>1497</v>
      </c>
      <c r="K27" s="19">
        <f t="shared" si="0"/>
        <v>1172.0694722778892</v>
      </c>
      <c r="L27" s="215">
        <v>1754588</v>
      </c>
      <c r="M27" s="180">
        <f t="shared" si="1"/>
        <v>3425.2796610169494</v>
      </c>
      <c r="N27" s="215">
        <v>404183</v>
      </c>
      <c r="O27" s="227">
        <v>2021</v>
      </c>
      <c r="P27" s="110">
        <f>IFERROR(('General Input Sheet'!$G$38/(VLOOKUP(O27,Histindex,3,FALSE))),1)</f>
        <v>1</v>
      </c>
      <c r="Q27" s="196" t="s">
        <v>3274</v>
      </c>
      <c r="R27" s="48" cm="1">
        <f t="array" ref="R27">IFERROR(_xlfn.IFS(AND(Q27&lt;&gt;"New",D27&lt;&gt;"Road Bridge"),30%,AND(Q27&lt;&gt;"New",D27="Road Bridge"),10%),0)</f>
        <v>0.3</v>
      </c>
      <c r="S27" s="19">
        <f t="shared" si="2"/>
        <v>121255</v>
      </c>
      <c r="T27" s="20">
        <f t="shared" si="3"/>
        <v>7.4999999999999997E-2</v>
      </c>
      <c r="U27" s="23">
        <f t="shared" si="4"/>
        <v>37286</v>
      </c>
      <c r="V27" s="23">
        <f t="shared" si="5"/>
        <v>92962</v>
      </c>
      <c r="W27" s="198">
        <v>0</v>
      </c>
      <c r="X27" s="21">
        <f t="shared" si="6"/>
        <v>655686</v>
      </c>
      <c r="Y27" s="193">
        <v>2024</v>
      </c>
      <c r="Z27" s="188">
        <f>(1+PPI)^('Future Trunk Assets - Roads'!Y27-YEAR)</f>
        <v>1.0556146069383956</v>
      </c>
      <c r="AA27" s="189">
        <f>IF(Y27&lt;YEAR,1,IF('General Input Sheet'!$E$32="WACC1",1/(1+WACC1)^(Y27-YEAR), IF('General Input Sheet'!$E$32="WACC2",1/(1+WACC2)^(Y27-YEAR),"Check WACC Option in General Input Sheet")))</f>
        <v>0.84176157274348007</v>
      </c>
      <c r="AB27" s="113">
        <f t="shared" si="7"/>
        <v>2410274</v>
      </c>
      <c r="AC27" s="180">
        <f t="shared" si="8"/>
        <v>2554747</v>
      </c>
      <c r="AD27" s="21">
        <f t="shared" si="9"/>
        <v>2150488</v>
      </c>
    </row>
    <row r="28" spans="2:30">
      <c r="B28" s="201" t="s">
        <v>2847</v>
      </c>
      <c r="C28" s="196" t="s">
        <v>10176</v>
      </c>
      <c r="D28" s="196" t="s">
        <v>3246</v>
      </c>
      <c r="E28" s="210">
        <v>16</v>
      </c>
      <c r="F28" s="204" t="s">
        <v>3330</v>
      </c>
      <c r="G28" s="201" t="s">
        <v>3251</v>
      </c>
      <c r="H28" s="119">
        <v>403</v>
      </c>
      <c r="I28" s="202" t="s">
        <v>3262</v>
      </c>
      <c r="J28" s="119">
        <v>4013</v>
      </c>
      <c r="K28" s="19">
        <f t="shared" si="0"/>
        <v>1381.697233989534</v>
      </c>
      <c r="L28" s="215">
        <v>5544751</v>
      </c>
      <c r="M28" s="180">
        <f t="shared" si="1"/>
        <v>2811.9553349875932</v>
      </c>
      <c r="N28" s="215">
        <v>1133218</v>
      </c>
      <c r="O28" s="227">
        <v>2021</v>
      </c>
      <c r="P28" s="110">
        <f>IFERROR(('General Input Sheet'!$G$38/(VLOOKUP(O28,Histindex,3,FALSE))),1)</f>
        <v>1</v>
      </c>
      <c r="Q28" s="196" t="s">
        <v>3274</v>
      </c>
      <c r="R28" s="48" cm="1">
        <f t="array" ref="R28">IFERROR(_xlfn.IFS(AND(Q28&lt;&gt;"New",D28&lt;&gt;"Road Bridge"),30%,AND(Q28&lt;&gt;"New",D28="Road Bridge"),10%),0)</f>
        <v>0.3</v>
      </c>
      <c r="S28" s="19">
        <f t="shared" si="2"/>
        <v>339965</v>
      </c>
      <c r="T28" s="20">
        <f t="shared" si="3"/>
        <v>0.15</v>
      </c>
      <c r="U28" s="23">
        <f t="shared" si="4"/>
        <v>209079</v>
      </c>
      <c r="V28" s="23">
        <f t="shared" si="5"/>
        <v>260640</v>
      </c>
      <c r="W28" s="198">
        <v>0</v>
      </c>
      <c r="X28" s="21">
        <f t="shared" si="6"/>
        <v>1942902</v>
      </c>
      <c r="Y28" s="193">
        <v>2029</v>
      </c>
      <c r="Z28" s="188">
        <f>(1+PPI)^('Future Trunk Assets - Roads'!Y28-YEAR)</f>
        <v>1.1552634751694639</v>
      </c>
      <c r="AA28" s="189">
        <f>IF(Y28&lt;YEAR,1,IF('General Input Sheet'!$E$32="WACC1",1/(1+WACC1)^(Y28-YEAR), IF('General Input Sheet'!$E$32="WACC2",1/(1+WACC2)^(Y28-YEAR),"Check WACC Option in General Input Sheet")))</f>
        <v>0.63169036926213096</v>
      </c>
      <c r="AB28" s="113">
        <f t="shared" si="7"/>
        <v>7487653</v>
      </c>
      <c r="AC28" s="180">
        <f t="shared" si="8"/>
        <v>8746825</v>
      </c>
      <c r="AD28" s="21">
        <f t="shared" si="9"/>
        <v>5525285</v>
      </c>
    </row>
    <row r="29" spans="2:30">
      <c r="B29" s="201" t="s">
        <v>2847</v>
      </c>
      <c r="C29" s="196" t="s">
        <v>2851</v>
      </c>
      <c r="D29" s="196" t="s">
        <v>3245</v>
      </c>
      <c r="E29" s="210">
        <v>16</v>
      </c>
      <c r="F29" s="204" t="s">
        <v>3099</v>
      </c>
      <c r="G29" s="201" t="s">
        <v>3252</v>
      </c>
      <c r="H29" s="119">
        <v>0</v>
      </c>
      <c r="I29" s="202" t="s">
        <v>3261</v>
      </c>
      <c r="J29" s="119">
        <v>450</v>
      </c>
      <c r="K29" s="19">
        <f t="shared" si="0"/>
        <v>1057.4888888888888</v>
      </c>
      <c r="L29" s="215">
        <v>475870</v>
      </c>
      <c r="M29" s="180">
        <f t="shared" si="1"/>
        <v>0</v>
      </c>
      <c r="N29" s="215">
        <v>714619</v>
      </c>
      <c r="O29" s="227">
        <v>2021</v>
      </c>
      <c r="P29" s="110">
        <f>IFERROR(('General Input Sheet'!$G$38/(VLOOKUP(O29,Histindex,3,FALSE))),1)</f>
        <v>1</v>
      </c>
      <c r="Q29" s="196" t="s">
        <v>3273</v>
      </c>
      <c r="R29" s="48" cm="1">
        <f t="array" ref="R29">IFERROR(_xlfn.IFS(AND(Q29&lt;&gt;"New",D29&lt;&gt;"Road Bridge"),30%,AND(Q29&lt;&gt;"New",D29="Road Bridge"),10%),0)</f>
        <v>0.3</v>
      </c>
      <c r="S29" s="19">
        <f t="shared" si="2"/>
        <v>214386</v>
      </c>
      <c r="T29" s="20">
        <f t="shared" si="3"/>
        <v>0.15</v>
      </c>
      <c r="U29" s="23">
        <f t="shared" si="4"/>
        <v>131847</v>
      </c>
      <c r="V29" s="23">
        <f t="shared" si="5"/>
        <v>164362</v>
      </c>
      <c r="W29" s="198">
        <v>0</v>
      </c>
      <c r="X29" s="21">
        <f t="shared" si="6"/>
        <v>1225214</v>
      </c>
      <c r="Y29" s="193">
        <v>2029</v>
      </c>
      <c r="Z29" s="188">
        <f>(1+PPI)^('Future Trunk Assets - Roads'!Y29-YEAR)</f>
        <v>1.1552634751694639</v>
      </c>
      <c r="AA29" s="189">
        <f>IF(Y29&lt;YEAR,1,IF('General Input Sheet'!$E$32="WACC1",1/(1+WACC1)^(Y29-YEAR), IF('General Input Sheet'!$E$32="WACC2",1/(1+WACC2)^(Y29-YEAR),"Check WACC Option in General Input Sheet")))</f>
        <v>0.63169036926213096</v>
      </c>
      <c r="AB29" s="113">
        <f t="shared" si="7"/>
        <v>1701084</v>
      </c>
      <c r="AC29" s="180">
        <f t="shared" si="8"/>
        <v>1973492</v>
      </c>
      <c r="AD29" s="21">
        <f t="shared" si="9"/>
        <v>1246636</v>
      </c>
    </row>
    <row r="30" spans="2:30">
      <c r="B30" s="201" t="s">
        <v>2847</v>
      </c>
      <c r="C30" s="196" t="s">
        <v>2852</v>
      </c>
      <c r="D30" s="196" t="s">
        <v>3245</v>
      </c>
      <c r="E30" s="210">
        <v>16</v>
      </c>
      <c r="F30" s="204" t="s">
        <v>3100</v>
      </c>
      <c r="G30" s="201" t="s">
        <v>3249</v>
      </c>
      <c r="H30" s="119">
        <v>0</v>
      </c>
      <c r="I30" s="202" t="s">
        <v>3258</v>
      </c>
      <c r="J30" s="119">
        <v>600</v>
      </c>
      <c r="K30" s="19">
        <f t="shared" si="0"/>
        <v>1319.3883333333333</v>
      </c>
      <c r="L30" s="215">
        <v>791633</v>
      </c>
      <c r="M30" s="180">
        <f t="shared" si="1"/>
        <v>0</v>
      </c>
      <c r="N30" s="215">
        <v>681965</v>
      </c>
      <c r="O30" s="227">
        <v>2021</v>
      </c>
      <c r="P30" s="110">
        <f>IFERROR(('General Input Sheet'!$G$38/(VLOOKUP(O30,Histindex,3,FALSE))),1)</f>
        <v>1</v>
      </c>
      <c r="Q30" s="196" t="s">
        <v>3273</v>
      </c>
      <c r="R30" s="48" cm="1">
        <f t="array" ref="R30">IFERROR(_xlfn.IFS(AND(Q30&lt;&gt;"New",D30&lt;&gt;"Road Bridge"),30%,AND(Q30&lt;&gt;"New",D30="Road Bridge"),10%),0)</f>
        <v>0.3</v>
      </c>
      <c r="S30" s="19">
        <f t="shared" si="2"/>
        <v>204590</v>
      </c>
      <c r="T30" s="20">
        <f t="shared" si="3"/>
        <v>0.15</v>
      </c>
      <c r="U30" s="23">
        <f t="shared" si="4"/>
        <v>125823</v>
      </c>
      <c r="V30" s="23">
        <f t="shared" si="5"/>
        <v>156852</v>
      </c>
      <c r="W30" s="198">
        <v>0</v>
      </c>
      <c r="X30" s="21">
        <f t="shared" si="6"/>
        <v>1169230</v>
      </c>
      <c r="Y30" s="193">
        <v>2029</v>
      </c>
      <c r="Z30" s="188">
        <f>(1+PPI)^('Future Trunk Assets - Roads'!Y30-YEAR)</f>
        <v>1.1552634751694639</v>
      </c>
      <c r="AA30" s="189">
        <f>IF(Y30&lt;YEAR,1,IF('General Input Sheet'!$E$32="WACC1",1/(1+WACC1)^(Y30-YEAR), IF('General Input Sheet'!$E$32="WACC2",1/(1+WACC2)^(Y30-YEAR),"Check WACC Option in General Input Sheet")))</f>
        <v>0.63169036926213096</v>
      </c>
      <c r="AB30" s="113">
        <f t="shared" si="7"/>
        <v>1960863</v>
      </c>
      <c r="AC30" s="180">
        <f t="shared" si="8"/>
        <v>2279107</v>
      </c>
      <c r="AD30" s="21">
        <f t="shared" si="9"/>
        <v>1439690</v>
      </c>
    </row>
    <row r="31" spans="2:30">
      <c r="B31" s="201" t="s">
        <v>2847</v>
      </c>
      <c r="C31" s="196" t="s">
        <v>2853</v>
      </c>
      <c r="D31" s="196" t="s">
        <v>3245</v>
      </c>
      <c r="E31" s="210">
        <v>16</v>
      </c>
      <c r="F31" s="204" t="s">
        <v>3332</v>
      </c>
      <c r="G31" s="201" t="s">
        <v>3249</v>
      </c>
      <c r="H31" s="119">
        <v>0</v>
      </c>
      <c r="I31" s="202" t="s">
        <v>3258</v>
      </c>
      <c r="J31" s="119">
        <v>150</v>
      </c>
      <c r="K31" s="19">
        <f t="shared" si="0"/>
        <v>1279.22</v>
      </c>
      <c r="L31" s="215">
        <v>191883</v>
      </c>
      <c r="M31" s="180">
        <f t="shared" si="1"/>
        <v>0</v>
      </c>
      <c r="N31" s="215">
        <v>686228</v>
      </c>
      <c r="O31" s="227">
        <v>2021</v>
      </c>
      <c r="P31" s="110">
        <f>IFERROR(('General Input Sheet'!$G$38/(VLOOKUP(O31,Histindex,3,FALSE))),1)</f>
        <v>1</v>
      </c>
      <c r="Q31" s="196" t="s">
        <v>3273</v>
      </c>
      <c r="R31" s="48" cm="1">
        <f t="array" ref="R31">IFERROR(_xlfn.IFS(AND(Q31&lt;&gt;"New",D31&lt;&gt;"Road Bridge"),30%,AND(Q31&lt;&gt;"New",D31="Road Bridge"),10%),0)</f>
        <v>0.3</v>
      </c>
      <c r="S31" s="19">
        <f t="shared" si="2"/>
        <v>205868</v>
      </c>
      <c r="T31" s="20">
        <f t="shared" si="3"/>
        <v>7.4999999999999997E-2</v>
      </c>
      <c r="U31" s="23">
        <f t="shared" si="4"/>
        <v>63305</v>
      </c>
      <c r="V31" s="23">
        <f t="shared" si="5"/>
        <v>157832</v>
      </c>
      <c r="W31" s="198">
        <v>0</v>
      </c>
      <c r="X31" s="21">
        <f t="shared" si="6"/>
        <v>1113233</v>
      </c>
      <c r="Y31" s="193">
        <v>2024</v>
      </c>
      <c r="Z31" s="188">
        <f>(1+PPI)^('Future Trunk Assets - Roads'!Y31-YEAR)</f>
        <v>1.0556146069383956</v>
      </c>
      <c r="AA31" s="189">
        <f>IF(Y31&lt;YEAR,1,IF('General Input Sheet'!$E$32="WACC1",1/(1+WACC1)^(Y31-YEAR), IF('General Input Sheet'!$E$32="WACC2",1/(1+WACC2)^(Y31-YEAR),"Check WACC Option in General Input Sheet")))</f>
        <v>0.84176157274348007</v>
      </c>
      <c r="AB31" s="113">
        <f t="shared" si="7"/>
        <v>1305116</v>
      </c>
      <c r="AC31" s="180">
        <f t="shared" si="8"/>
        <v>1378840</v>
      </c>
      <c r="AD31" s="21">
        <f t="shared" si="9"/>
        <v>1160655</v>
      </c>
    </row>
    <row r="32" spans="2:30">
      <c r="B32" s="201" t="s">
        <v>2847</v>
      </c>
      <c r="C32" s="196" t="s">
        <v>2854</v>
      </c>
      <c r="D32" s="196" t="s">
        <v>3245</v>
      </c>
      <c r="E32" s="210">
        <v>16</v>
      </c>
      <c r="F32" s="204" t="s">
        <v>3101</v>
      </c>
      <c r="G32" s="201" t="s">
        <v>3249</v>
      </c>
      <c r="H32" s="119">
        <v>0</v>
      </c>
      <c r="I32" s="202" t="s">
        <v>3258</v>
      </c>
      <c r="J32" s="119">
        <v>150</v>
      </c>
      <c r="K32" s="19">
        <f t="shared" si="0"/>
        <v>1404.44</v>
      </c>
      <c r="L32" s="215">
        <v>210666</v>
      </c>
      <c r="M32" s="180">
        <f t="shared" si="1"/>
        <v>0</v>
      </c>
      <c r="N32" s="215">
        <v>596720</v>
      </c>
      <c r="O32" s="227">
        <v>2021</v>
      </c>
      <c r="P32" s="110">
        <f>IFERROR(('General Input Sheet'!$G$38/(VLOOKUP(O32,Histindex,3,FALSE))),1)</f>
        <v>1</v>
      </c>
      <c r="Q32" s="196" t="s">
        <v>3273</v>
      </c>
      <c r="R32" s="48" cm="1">
        <f t="array" ref="R32">IFERROR(_xlfn.IFS(AND(Q32&lt;&gt;"New",D32&lt;&gt;"Road Bridge"),30%,AND(Q32&lt;&gt;"New",D32="Road Bridge"),10%),0)</f>
        <v>0.3</v>
      </c>
      <c r="S32" s="19">
        <f t="shared" si="2"/>
        <v>179016</v>
      </c>
      <c r="T32" s="20">
        <f t="shared" si="3"/>
        <v>0.15</v>
      </c>
      <c r="U32" s="23">
        <f t="shared" si="4"/>
        <v>110095</v>
      </c>
      <c r="V32" s="23">
        <f t="shared" si="5"/>
        <v>137246</v>
      </c>
      <c r="W32" s="198">
        <v>0</v>
      </c>
      <c r="X32" s="21">
        <f t="shared" si="6"/>
        <v>1023077</v>
      </c>
      <c r="Y32" s="193">
        <v>2029</v>
      </c>
      <c r="Z32" s="188">
        <f>(1+PPI)^('Future Trunk Assets - Roads'!Y32-YEAR)</f>
        <v>1.1552634751694639</v>
      </c>
      <c r="AA32" s="189">
        <f>IF(Y32&lt;YEAR,1,IF('General Input Sheet'!$E$32="WACC1",1/(1+WACC1)^(Y32-YEAR), IF('General Input Sheet'!$E$32="WACC2",1/(1+WACC2)^(Y32-YEAR),"Check WACC Option in General Input Sheet")))</f>
        <v>0.63169036926213096</v>
      </c>
      <c r="AB32" s="113">
        <f t="shared" si="7"/>
        <v>1233743</v>
      </c>
      <c r="AC32" s="180">
        <f t="shared" si="8"/>
        <v>1428969</v>
      </c>
      <c r="AD32" s="21">
        <f t="shared" si="9"/>
        <v>902666</v>
      </c>
    </row>
    <row r="33" spans="2:30">
      <c r="B33" s="201" t="s">
        <v>10357</v>
      </c>
      <c r="C33" s="196" t="s">
        <v>10177</v>
      </c>
      <c r="D33" s="196" t="s">
        <v>3246</v>
      </c>
      <c r="E33" s="210">
        <v>7</v>
      </c>
      <c r="F33" s="204" t="s">
        <v>3334</v>
      </c>
      <c r="G33" s="201" t="s">
        <v>3254</v>
      </c>
      <c r="H33" s="119">
        <v>302</v>
      </c>
      <c r="I33" s="202" t="s">
        <v>3262</v>
      </c>
      <c r="J33" s="119">
        <v>490</v>
      </c>
      <c r="K33" s="19">
        <f t="shared" si="0"/>
        <v>1023.5918367346939</v>
      </c>
      <c r="L33" s="215">
        <v>501560</v>
      </c>
      <c r="M33" s="180">
        <f t="shared" si="1"/>
        <v>3555.2549668874171</v>
      </c>
      <c r="N33" s="215">
        <v>1073687</v>
      </c>
      <c r="O33" s="227">
        <v>2021</v>
      </c>
      <c r="P33" s="110">
        <f>IFERROR(('General Input Sheet'!$G$38/(VLOOKUP(O33,Histindex,3,FALSE))),1)</f>
        <v>1</v>
      </c>
      <c r="Q33" s="196" t="s">
        <v>3274</v>
      </c>
      <c r="R33" s="48" cm="1">
        <f t="array" ref="R33">IFERROR(_xlfn.IFS(AND(Q33&lt;&gt;"New",D33&lt;&gt;"Road Bridge"),30%,AND(Q33&lt;&gt;"New",D33="Road Bridge"),10%),0)</f>
        <v>0.3</v>
      </c>
      <c r="S33" s="19">
        <f t="shared" si="2"/>
        <v>322106</v>
      </c>
      <c r="T33" s="20">
        <f t="shared" si="3"/>
        <v>0.2</v>
      </c>
      <c r="U33" s="23">
        <f t="shared" si="4"/>
        <v>264127</v>
      </c>
      <c r="V33" s="23">
        <f t="shared" si="5"/>
        <v>246948</v>
      </c>
      <c r="W33" s="198">
        <v>0</v>
      </c>
      <c r="X33" s="21">
        <f t="shared" si="6"/>
        <v>1906868</v>
      </c>
      <c r="Y33" s="193">
        <v>2034</v>
      </c>
      <c r="Z33" s="188">
        <f>(1+PPI)^('Future Trunk Assets - Roads'!Y33-YEAR)</f>
        <v>1.2643190879401258</v>
      </c>
      <c r="AA33" s="189">
        <f>IF(Y33&lt;YEAR,1,IF('General Input Sheet'!$E$32="WACC1",1/(1+WACC1)^(Y33-YEAR), IF('General Input Sheet'!$E$32="WACC2",1/(1+WACC2)^(Y33-YEAR),"Check WACC Option in General Input Sheet")))</f>
        <v>0.47404483114855755</v>
      </c>
      <c r="AB33" s="113">
        <f t="shared" si="7"/>
        <v>2408428</v>
      </c>
      <c r="AC33" s="180">
        <f t="shared" si="8"/>
        <v>3060637</v>
      </c>
      <c r="AD33" s="21">
        <f t="shared" si="9"/>
        <v>1450879</v>
      </c>
    </row>
    <row r="34" spans="2:30">
      <c r="B34" s="201" t="s">
        <v>2855</v>
      </c>
      <c r="C34" s="196" t="s">
        <v>10178</v>
      </c>
      <c r="D34" s="196" t="s">
        <v>3246</v>
      </c>
      <c r="E34" s="210">
        <v>7</v>
      </c>
      <c r="F34" s="204" t="s">
        <v>3338</v>
      </c>
      <c r="G34" s="201" t="s">
        <v>3254</v>
      </c>
      <c r="H34" s="119">
        <v>301</v>
      </c>
      <c r="I34" s="202" t="s">
        <v>3262</v>
      </c>
      <c r="J34" s="119">
        <v>1056</v>
      </c>
      <c r="K34" s="19">
        <f t="shared" si="0"/>
        <v>1974.2121212121212</v>
      </c>
      <c r="L34" s="215">
        <v>2084768</v>
      </c>
      <c r="M34" s="180">
        <f t="shared" si="1"/>
        <v>3555.2558139534885</v>
      </c>
      <c r="N34" s="215">
        <v>1070132</v>
      </c>
      <c r="O34" s="227">
        <v>2021</v>
      </c>
      <c r="P34" s="110">
        <f>IFERROR(('General Input Sheet'!$G$38/(VLOOKUP(O34,Histindex,3,FALSE))),1)</f>
        <v>1</v>
      </c>
      <c r="Q34" s="196" t="s">
        <v>3274</v>
      </c>
      <c r="R34" s="48" cm="1">
        <f t="array" ref="R34">IFERROR(_xlfn.IFS(AND(Q34&lt;&gt;"New",D34&lt;&gt;"Road Bridge"),30%,AND(Q34&lt;&gt;"New",D34="Road Bridge"),10%),0)</f>
        <v>0.3</v>
      </c>
      <c r="S34" s="19">
        <f t="shared" si="2"/>
        <v>321040</v>
      </c>
      <c r="T34" s="20">
        <f t="shared" si="3"/>
        <v>0.15</v>
      </c>
      <c r="U34" s="23">
        <f t="shared" si="4"/>
        <v>197439</v>
      </c>
      <c r="V34" s="23">
        <f t="shared" si="5"/>
        <v>246130</v>
      </c>
      <c r="W34" s="198">
        <v>0</v>
      </c>
      <c r="X34" s="21">
        <f t="shared" si="6"/>
        <v>1834741</v>
      </c>
      <c r="Y34" s="193">
        <v>2029</v>
      </c>
      <c r="Z34" s="188">
        <f>(1+PPI)^('Future Trunk Assets - Roads'!Y34-YEAR)</f>
        <v>1.1552634751694639</v>
      </c>
      <c r="AA34" s="189">
        <f>IF(Y34&lt;YEAR,1,IF('General Input Sheet'!$E$32="WACC1",1/(1+WACC1)^(Y34-YEAR), IF('General Input Sheet'!$E$32="WACC2",1/(1+WACC2)^(Y34-YEAR),"Check WACC Option in General Input Sheet")))</f>
        <v>0.63169036926213096</v>
      </c>
      <c r="AB34" s="113">
        <f t="shared" si="7"/>
        <v>3919509</v>
      </c>
      <c r="AC34" s="180">
        <f t="shared" si="8"/>
        <v>4564391</v>
      </c>
      <c r="AD34" s="21">
        <f t="shared" si="9"/>
        <v>2883282</v>
      </c>
    </row>
    <row r="35" spans="2:30">
      <c r="B35" s="201" t="s">
        <v>2855</v>
      </c>
      <c r="C35" s="196" t="s">
        <v>10179</v>
      </c>
      <c r="D35" s="196" t="s">
        <v>3246</v>
      </c>
      <c r="E35" s="210">
        <v>7</v>
      </c>
      <c r="F35" s="204" t="s">
        <v>3339</v>
      </c>
      <c r="G35" s="201" t="s">
        <v>3254</v>
      </c>
      <c r="H35" s="119">
        <v>824</v>
      </c>
      <c r="I35" s="202" t="s">
        <v>3262</v>
      </c>
      <c r="J35" s="119">
        <v>1972</v>
      </c>
      <c r="K35" s="19">
        <f t="shared" si="0"/>
        <v>1153.7221095334685</v>
      </c>
      <c r="L35" s="215">
        <v>2275140</v>
      </c>
      <c r="M35" s="180">
        <f t="shared" si="1"/>
        <v>3091.5254854368932</v>
      </c>
      <c r="N35" s="215">
        <v>2547417</v>
      </c>
      <c r="O35" s="227">
        <v>2021</v>
      </c>
      <c r="P35" s="110">
        <f>IFERROR(('General Input Sheet'!$G$38/(VLOOKUP(O35,Histindex,3,FALSE))),1)</f>
        <v>1</v>
      </c>
      <c r="Q35" s="196" t="s">
        <v>3274</v>
      </c>
      <c r="R35" s="48" cm="1">
        <f t="array" ref="R35">IFERROR(_xlfn.IFS(AND(Q35&lt;&gt;"New",D35&lt;&gt;"Road Bridge"),30%,AND(Q35&lt;&gt;"New",D35="Road Bridge"),10%),0)</f>
        <v>0.3</v>
      </c>
      <c r="S35" s="19">
        <f t="shared" si="2"/>
        <v>764225</v>
      </c>
      <c r="T35" s="20">
        <f t="shared" si="3"/>
        <v>0.2</v>
      </c>
      <c r="U35" s="23">
        <f t="shared" si="4"/>
        <v>626665</v>
      </c>
      <c r="V35" s="23">
        <f t="shared" si="5"/>
        <v>585906</v>
      </c>
      <c r="W35" s="198">
        <v>0</v>
      </c>
      <c r="X35" s="21">
        <f t="shared" si="6"/>
        <v>4524213</v>
      </c>
      <c r="Y35" s="193">
        <v>2034</v>
      </c>
      <c r="Z35" s="188">
        <f>(1+PPI)^('Future Trunk Assets - Roads'!Y35-YEAR)</f>
        <v>1.2643190879401258</v>
      </c>
      <c r="AA35" s="189">
        <f>IF(Y35&lt;YEAR,1,IF('General Input Sheet'!$E$32="WACC1",1/(1+WACC1)^(Y35-YEAR), IF('General Input Sheet'!$E$32="WACC2",1/(1+WACC2)^(Y35-YEAR),"Check WACC Option in General Input Sheet")))</f>
        <v>0.47404483114855755</v>
      </c>
      <c r="AB35" s="113">
        <f t="shared" si="7"/>
        <v>6799353</v>
      </c>
      <c r="AC35" s="180">
        <f t="shared" si="8"/>
        <v>8667383</v>
      </c>
      <c r="AD35" s="21">
        <f t="shared" si="9"/>
        <v>4108728</v>
      </c>
    </row>
    <row r="36" spans="2:30">
      <c r="B36" s="201" t="s">
        <v>3333</v>
      </c>
      <c r="C36" s="196" t="s">
        <v>10180</v>
      </c>
      <c r="D36" s="196" t="s">
        <v>3246</v>
      </c>
      <c r="E36" s="210">
        <v>7</v>
      </c>
      <c r="F36" s="204" t="s">
        <v>3336</v>
      </c>
      <c r="G36" s="201" t="s">
        <v>3254</v>
      </c>
      <c r="H36" s="119">
        <v>157</v>
      </c>
      <c r="I36" s="202" t="s">
        <v>3262</v>
      </c>
      <c r="J36" s="119">
        <v>337</v>
      </c>
      <c r="K36" s="19">
        <f t="shared" si="0"/>
        <v>1049.5103857566767</v>
      </c>
      <c r="L36" s="215">
        <v>353685</v>
      </c>
      <c r="M36" s="180">
        <f t="shared" si="1"/>
        <v>3939.0700636942674</v>
      </c>
      <c r="N36" s="215">
        <v>618434</v>
      </c>
      <c r="O36" s="227">
        <v>2021</v>
      </c>
      <c r="P36" s="110">
        <f>IFERROR(('General Input Sheet'!$G$38/(VLOOKUP(O36,Histindex,3,FALSE))),1)</f>
        <v>1</v>
      </c>
      <c r="Q36" s="196" t="s">
        <v>3274</v>
      </c>
      <c r="R36" s="48" cm="1">
        <f t="array" ref="R36">IFERROR(_xlfn.IFS(AND(Q36&lt;&gt;"New",D36&lt;&gt;"Road Bridge"),30%,AND(Q36&lt;&gt;"New",D36="Road Bridge"),10%),0)</f>
        <v>0.3</v>
      </c>
      <c r="S36" s="19">
        <f t="shared" si="2"/>
        <v>185530</v>
      </c>
      <c r="T36" s="20">
        <f t="shared" si="3"/>
        <v>0.2</v>
      </c>
      <c r="U36" s="23">
        <f t="shared" si="4"/>
        <v>152135</v>
      </c>
      <c r="V36" s="23">
        <f t="shared" si="5"/>
        <v>142240</v>
      </c>
      <c r="W36" s="198">
        <v>0</v>
      </c>
      <c r="X36" s="21">
        <f t="shared" si="6"/>
        <v>1098339</v>
      </c>
      <c r="Y36" s="193">
        <v>2034</v>
      </c>
      <c r="Z36" s="188">
        <f>(1+PPI)^('Future Trunk Assets - Roads'!Y36-YEAR)</f>
        <v>1.2643190879401258</v>
      </c>
      <c r="AA36" s="189">
        <f>IF(Y36&lt;YEAR,1,IF('General Input Sheet'!$E$32="WACC1",1/(1+WACC1)^(Y36-YEAR), IF('General Input Sheet'!$E$32="WACC2",1/(1+WACC2)^(Y36-YEAR),"Check WACC Option in General Input Sheet")))</f>
        <v>0.47404483114855755</v>
      </c>
      <c r="AB36" s="113">
        <f t="shared" si="7"/>
        <v>1452024</v>
      </c>
      <c r="AC36" s="180">
        <f t="shared" si="8"/>
        <v>1846833</v>
      </c>
      <c r="AD36" s="21">
        <f t="shared" si="9"/>
        <v>875482</v>
      </c>
    </row>
    <row r="37" spans="2:30">
      <c r="B37" s="201" t="s">
        <v>10358</v>
      </c>
      <c r="C37" s="196" t="s">
        <v>10181</v>
      </c>
      <c r="D37" s="196" t="s">
        <v>3246</v>
      </c>
      <c r="E37" s="210">
        <v>7</v>
      </c>
      <c r="F37" s="204" t="s">
        <v>3335</v>
      </c>
      <c r="G37" s="201" t="s">
        <v>3254</v>
      </c>
      <c r="H37" s="119">
        <v>547</v>
      </c>
      <c r="I37" s="202" t="s">
        <v>3262</v>
      </c>
      <c r="J37" s="119">
        <v>1798</v>
      </c>
      <c r="K37" s="19">
        <f t="shared" si="0"/>
        <v>960.91212458286986</v>
      </c>
      <c r="L37" s="215">
        <v>1727720</v>
      </c>
      <c r="M37" s="180">
        <f t="shared" si="1"/>
        <v>2936.9488117001829</v>
      </c>
      <c r="N37" s="215">
        <v>1606511</v>
      </c>
      <c r="O37" s="227">
        <v>2021</v>
      </c>
      <c r="P37" s="110">
        <f>IFERROR(('General Input Sheet'!$G$38/(VLOOKUP(O37,Histindex,3,FALSE))),1)</f>
        <v>1</v>
      </c>
      <c r="Q37" s="196" t="s">
        <v>3274</v>
      </c>
      <c r="R37" s="48" cm="1">
        <f t="array" ref="R37">IFERROR(_xlfn.IFS(AND(Q37&lt;&gt;"New",D37&lt;&gt;"Road Bridge"),30%,AND(Q37&lt;&gt;"New",D37="Road Bridge"),10%),0)</f>
        <v>0.3</v>
      </c>
      <c r="S37" s="19">
        <f t="shared" si="2"/>
        <v>481953</v>
      </c>
      <c r="T37" s="20">
        <f t="shared" si="3"/>
        <v>0.2</v>
      </c>
      <c r="U37" s="23">
        <f t="shared" si="4"/>
        <v>395202</v>
      </c>
      <c r="V37" s="23">
        <f t="shared" si="5"/>
        <v>369498</v>
      </c>
      <c r="W37" s="198">
        <v>0</v>
      </c>
      <c r="X37" s="21">
        <f t="shared" si="6"/>
        <v>2853164</v>
      </c>
      <c r="Y37" s="193">
        <v>2034</v>
      </c>
      <c r="Z37" s="188">
        <f>(1+PPI)^('Future Trunk Assets - Roads'!Y37-YEAR)</f>
        <v>1.2643190879401258</v>
      </c>
      <c r="AA37" s="189">
        <f>IF(Y37&lt;YEAR,1,IF('General Input Sheet'!$E$32="WACC1",1/(1+WACC1)^(Y37-YEAR), IF('General Input Sheet'!$E$32="WACC2",1/(1+WACC2)^(Y37-YEAR),"Check WACC Option in General Input Sheet")))</f>
        <v>0.47404483114855755</v>
      </c>
      <c r="AB37" s="113">
        <f t="shared" si="7"/>
        <v>4580884</v>
      </c>
      <c r="AC37" s="180">
        <f t="shared" si="8"/>
        <v>5845488</v>
      </c>
      <c r="AD37" s="21">
        <f t="shared" si="9"/>
        <v>2771023</v>
      </c>
    </row>
    <row r="38" spans="2:30">
      <c r="B38" s="201" t="s">
        <v>2857</v>
      </c>
      <c r="C38" s="196" t="s">
        <v>10182</v>
      </c>
      <c r="D38" s="196" t="s">
        <v>3246</v>
      </c>
      <c r="E38" s="210">
        <v>7</v>
      </c>
      <c r="F38" s="204" t="s">
        <v>3337</v>
      </c>
      <c r="G38" s="201" t="s">
        <v>3254</v>
      </c>
      <c r="H38" s="119">
        <v>588</v>
      </c>
      <c r="I38" s="202" t="s">
        <v>3262</v>
      </c>
      <c r="J38" s="119">
        <v>1872</v>
      </c>
      <c r="K38" s="19">
        <f t="shared" si="0"/>
        <v>1114.0443376068376</v>
      </c>
      <c r="L38" s="215">
        <v>2085491</v>
      </c>
      <c r="M38" s="180">
        <f t="shared" si="1"/>
        <v>2936.9489795918366</v>
      </c>
      <c r="N38" s="215">
        <v>1726926</v>
      </c>
      <c r="O38" s="227">
        <v>2021</v>
      </c>
      <c r="P38" s="110">
        <f>IFERROR(('General Input Sheet'!$G$38/(VLOOKUP(O38,Histindex,3,FALSE))),1)</f>
        <v>1</v>
      </c>
      <c r="Q38" s="196" t="s">
        <v>3274</v>
      </c>
      <c r="R38" s="48" cm="1">
        <f t="array" ref="R38">IFERROR(_xlfn.IFS(AND(Q38&lt;&gt;"New",D38&lt;&gt;"Road Bridge"),30%,AND(Q38&lt;&gt;"New",D38="Road Bridge"),10%),0)</f>
        <v>0.3</v>
      </c>
      <c r="S38" s="19">
        <f t="shared" si="2"/>
        <v>518078</v>
      </c>
      <c r="T38" s="20">
        <f t="shared" si="3"/>
        <v>0.2</v>
      </c>
      <c r="U38" s="23">
        <f t="shared" si="4"/>
        <v>424824</v>
      </c>
      <c r="V38" s="23">
        <f t="shared" si="5"/>
        <v>397193</v>
      </c>
      <c r="W38" s="198">
        <v>0</v>
      </c>
      <c r="X38" s="21">
        <f t="shared" si="6"/>
        <v>3067021</v>
      </c>
      <c r="Y38" s="193">
        <v>2034</v>
      </c>
      <c r="Z38" s="188">
        <f>(1+PPI)^('Future Trunk Assets - Roads'!Y38-YEAR)</f>
        <v>1.2643190879401258</v>
      </c>
      <c r="AA38" s="189">
        <f>IF(Y38&lt;YEAR,1,IF('General Input Sheet'!$E$32="WACC1",1/(1+WACC1)^(Y38-YEAR), IF('General Input Sheet'!$E$32="WACC2",1/(1+WACC2)^(Y38-YEAR),"Check WACC Option in General Input Sheet")))</f>
        <v>0.47404483114855755</v>
      </c>
      <c r="AB38" s="113">
        <f t="shared" si="7"/>
        <v>5152512</v>
      </c>
      <c r="AC38" s="180">
        <f t="shared" si="8"/>
        <v>6579347</v>
      </c>
      <c r="AD38" s="21">
        <f t="shared" si="9"/>
        <v>3118905</v>
      </c>
    </row>
    <row r="39" spans="2:30">
      <c r="B39" s="201" t="s">
        <v>2857</v>
      </c>
      <c r="C39" s="196" t="s">
        <v>2856</v>
      </c>
      <c r="D39" s="196" t="s">
        <v>3245</v>
      </c>
      <c r="E39" s="210">
        <v>7</v>
      </c>
      <c r="F39" s="204" t="s">
        <v>3102</v>
      </c>
      <c r="G39" s="201" t="s">
        <v>3255</v>
      </c>
      <c r="H39" s="119">
        <v>0</v>
      </c>
      <c r="I39" s="202" t="s">
        <v>3265</v>
      </c>
      <c r="J39" s="119">
        <v>300</v>
      </c>
      <c r="K39" s="19">
        <f t="shared" si="0"/>
        <v>1353.4166666666667</v>
      </c>
      <c r="L39" s="215">
        <v>406025</v>
      </c>
      <c r="M39" s="180">
        <f t="shared" si="1"/>
        <v>0</v>
      </c>
      <c r="N39" s="215">
        <v>570476</v>
      </c>
      <c r="O39" s="227">
        <v>2021</v>
      </c>
      <c r="P39" s="110">
        <f>IFERROR(('General Input Sheet'!$G$38/(VLOOKUP(O39,Histindex,3,FALSE))),1)</f>
        <v>1</v>
      </c>
      <c r="Q39" s="196" t="s">
        <v>3273</v>
      </c>
      <c r="R39" s="48" cm="1">
        <f t="array" ref="R39">IFERROR(_xlfn.IFS(AND(Q39&lt;&gt;"New",D39&lt;&gt;"Road Bridge"),30%,AND(Q39&lt;&gt;"New",D39="Road Bridge"),10%),0)</f>
        <v>0.3</v>
      </c>
      <c r="S39" s="19">
        <f t="shared" si="2"/>
        <v>171143</v>
      </c>
      <c r="T39" s="20">
        <f t="shared" si="3"/>
        <v>0.2</v>
      </c>
      <c r="U39" s="23">
        <f t="shared" si="4"/>
        <v>140337</v>
      </c>
      <c r="V39" s="23">
        <f t="shared" si="5"/>
        <v>131209</v>
      </c>
      <c r="W39" s="198">
        <v>0</v>
      </c>
      <c r="X39" s="21">
        <f t="shared" si="6"/>
        <v>1013165</v>
      </c>
      <c r="Y39" s="193">
        <v>2034</v>
      </c>
      <c r="Z39" s="188">
        <f>(1+PPI)^('Future Trunk Assets - Roads'!Y39-YEAR)</f>
        <v>1.2643190879401258</v>
      </c>
      <c r="AA39" s="189">
        <f>IF(Y39&lt;YEAR,1,IF('General Input Sheet'!$E$32="WACC1",1/(1+WACC1)^(Y39-YEAR), IF('General Input Sheet'!$E$32="WACC2",1/(1+WACC2)^(Y39-YEAR),"Check WACC Option in General Input Sheet")))</f>
        <v>0.47404483114855755</v>
      </c>
      <c r="AB39" s="113">
        <f t="shared" si="7"/>
        <v>1419190</v>
      </c>
      <c r="AC39" s="180">
        <f t="shared" si="8"/>
        <v>1806950</v>
      </c>
      <c r="AD39" s="21">
        <f t="shared" si="9"/>
        <v>856575</v>
      </c>
    </row>
    <row r="40" spans="2:30">
      <c r="B40" s="201" t="s">
        <v>3333</v>
      </c>
      <c r="C40" s="196" t="s">
        <v>10183</v>
      </c>
      <c r="D40" s="196" t="s">
        <v>3245</v>
      </c>
      <c r="E40" s="210">
        <v>7</v>
      </c>
      <c r="F40" s="204" t="s">
        <v>3341</v>
      </c>
      <c r="G40" s="201" t="s">
        <v>3255</v>
      </c>
      <c r="H40" s="119">
        <v>0</v>
      </c>
      <c r="I40" s="202" t="s">
        <v>3258</v>
      </c>
      <c r="J40" s="119">
        <v>300</v>
      </c>
      <c r="K40" s="19">
        <f t="shared" si="0"/>
        <v>1438.6966666666667</v>
      </c>
      <c r="L40" s="215">
        <v>431609</v>
      </c>
      <c r="M40" s="180">
        <f t="shared" si="1"/>
        <v>0</v>
      </c>
      <c r="N40" s="215">
        <v>570476</v>
      </c>
      <c r="O40" s="227">
        <v>2021</v>
      </c>
      <c r="P40" s="110">
        <f>IFERROR(('General Input Sheet'!$G$38/(VLOOKUP(O40,Histindex,3,FALSE))),1)</f>
        <v>1</v>
      </c>
      <c r="Q40" s="196" t="s">
        <v>3273</v>
      </c>
      <c r="R40" s="48" cm="1">
        <f t="array" ref="R40">IFERROR(_xlfn.IFS(AND(Q40&lt;&gt;"New",D40&lt;&gt;"Road Bridge"),30%,AND(Q40&lt;&gt;"New",D40="Road Bridge"),10%),0)</f>
        <v>0.3</v>
      </c>
      <c r="S40" s="19">
        <f t="shared" si="2"/>
        <v>171143</v>
      </c>
      <c r="T40" s="20">
        <f t="shared" si="3"/>
        <v>7.4999999999999997E-2</v>
      </c>
      <c r="U40" s="23">
        <f t="shared" si="4"/>
        <v>52626</v>
      </c>
      <c r="V40" s="23">
        <f t="shared" si="5"/>
        <v>131209</v>
      </c>
      <c r="W40" s="198">
        <v>0</v>
      </c>
      <c r="X40" s="21">
        <f t="shared" si="6"/>
        <v>925454</v>
      </c>
      <c r="Y40" s="193">
        <v>2024</v>
      </c>
      <c r="Z40" s="188">
        <f>(1+PPI)^('Future Trunk Assets - Roads'!Y40-YEAR)</f>
        <v>1.0556146069383956</v>
      </c>
      <c r="AA40" s="189">
        <f>IF(Y40&lt;YEAR,1,IF('General Input Sheet'!$E$32="WACC1",1/(1+WACC1)^(Y40-YEAR), IF('General Input Sheet'!$E$32="WACC2",1/(1+WACC2)^(Y40-YEAR),"Check WACC Option in General Input Sheet")))</f>
        <v>0.84176157274348007</v>
      </c>
      <c r="AB40" s="113">
        <f t="shared" si="7"/>
        <v>1357063</v>
      </c>
      <c r="AC40" s="180">
        <f t="shared" si="8"/>
        <v>1435100</v>
      </c>
      <c r="AD40" s="21">
        <f t="shared" si="9"/>
        <v>1208012</v>
      </c>
    </row>
    <row r="41" spans="2:30">
      <c r="B41" s="201" t="s">
        <v>3333</v>
      </c>
      <c r="C41" s="196" t="s">
        <v>10184</v>
      </c>
      <c r="D41" s="196" t="s">
        <v>3245</v>
      </c>
      <c r="E41" s="210">
        <v>7</v>
      </c>
      <c r="F41" s="204" t="s">
        <v>3340</v>
      </c>
      <c r="G41" s="201" t="s">
        <v>3257</v>
      </c>
      <c r="H41" s="119">
        <v>0</v>
      </c>
      <c r="I41" s="202" t="s">
        <v>3261</v>
      </c>
      <c r="J41" s="119">
        <v>150</v>
      </c>
      <c r="K41" s="19">
        <f t="shared" si="0"/>
        <v>1692.04</v>
      </c>
      <c r="L41" s="215">
        <v>253806</v>
      </c>
      <c r="M41" s="180">
        <f t="shared" si="1"/>
        <v>0</v>
      </c>
      <c r="N41" s="215">
        <v>430761</v>
      </c>
      <c r="O41" s="227">
        <v>2021</v>
      </c>
      <c r="P41" s="110">
        <f>IFERROR(('General Input Sheet'!$G$38/(VLOOKUP(O41,Histindex,3,FALSE))),1)</f>
        <v>1</v>
      </c>
      <c r="Q41" s="196" t="s">
        <v>3272</v>
      </c>
      <c r="R41" s="48" cm="1">
        <f t="array" ref="R41">IFERROR(_xlfn.IFS(AND(Q41&lt;&gt;"New",D41&lt;&gt;"Road Bridge"),30%,AND(Q41&lt;&gt;"New",D41="Road Bridge"),10%),0)</f>
        <v>0.3</v>
      </c>
      <c r="S41" s="19">
        <f t="shared" si="2"/>
        <v>129228</v>
      </c>
      <c r="T41" s="20">
        <f t="shared" si="3"/>
        <v>0.15</v>
      </c>
      <c r="U41" s="23">
        <f t="shared" si="4"/>
        <v>79475</v>
      </c>
      <c r="V41" s="23">
        <f t="shared" si="5"/>
        <v>99075</v>
      </c>
      <c r="W41" s="198">
        <v>0</v>
      </c>
      <c r="X41" s="21">
        <f t="shared" si="6"/>
        <v>738539</v>
      </c>
      <c r="Y41" s="193">
        <v>2029</v>
      </c>
      <c r="Z41" s="188">
        <f>(1+PPI)^('Future Trunk Assets - Roads'!Y41-YEAR)</f>
        <v>1.1552634751694639</v>
      </c>
      <c r="AA41" s="189">
        <f>IF(Y41&lt;YEAR,1,IF('General Input Sheet'!$E$32="WACC1",1/(1+WACC1)^(Y41-YEAR), IF('General Input Sheet'!$E$32="WACC2",1/(1+WACC2)^(Y41-YEAR),"Check WACC Option in General Input Sheet")))</f>
        <v>0.63169036926213096</v>
      </c>
      <c r="AB41" s="113">
        <f t="shared" si="7"/>
        <v>992345</v>
      </c>
      <c r="AC41" s="180">
        <f t="shared" si="8"/>
        <v>1150842</v>
      </c>
      <c r="AD41" s="21">
        <f t="shared" si="9"/>
        <v>726976</v>
      </c>
    </row>
    <row r="42" spans="2:30">
      <c r="B42" s="201" t="s">
        <v>2939</v>
      </c>
      <c r="C42" s="196" t="s">
        <v>10185</v>
      </c>
      <c r="D42" s="196" t="s">
        <v>3245</v>
      </c>
      <c r="E42" s="210">
        <v>12</v>
      </c>
      <c r="F42" s="204" t="s">
        <v>3343</v>
      </c>
      <c r="G42" s="201" t="s">
        <v>3250</v>
      </c>
      <c r="H42" s="119">
        <v>0</v>
      </c>
      <c r="I42" s="202" t="s">
        <v>3263</v>
      </c>
      <c r="J42" s="119">
        <v>450</v>
      </c>
      <c r="K42" s="19">
        <f t="shared" si="0"/>
        <v>1475.0533333333333</v>
      </c>
      <c r="L42" s="215">
        <v>663774</v>
      </c>
      <c r="M42" s="180">
        <f t="shared" si="1"/>
        <v>0</v>
      </c>
      <c r="N42" s="215">
        <v>450026</v>
      </c>
      <c r="O42" s="227">
        <v>2021</v>
      </c>
      <c r="P42" s="110">
        <f>IFERROR(('General Input Sheet'!$G$38/(VLOOKUP(O42,Histindex,3,FALSE))),1)</f>
        <v>1</v>
      </c>
      <c r="Q42" s="196" t="s">
        <v>3273</v>
      </c>
      <c r="R42" s="48" cm="1">
        <f t="array" ref="R42">IFERROR(_xlfn.IFS(AND(Q42&lt;&gt;"New",D42&lt;&gt;"Road Bridge"),30%,AND(Q42&lt;&gt;"New",D42="Road Bridge"),10%),0)</f>
        <v>0.3</v>
      </c>
      <c r="S42" s="19">
        <f t="shared" si="2"/>
        <v>135008</v>
      </c>
      <c r="T42" s="20">
        <f t="shared" si="3"/>
        <v>0.15</v>
      </c>
      <c r="U42" s="23">
        <f t="shared" si="4"/>
        <v>83030</v>
      </c>
      <c r="V42" s="23">
        <f t="shared" si="5"/>
        <v>103506</v>
      </c>
      <c r="W42" s="198">
        <v>0</v>
      </c>
      <c r="X42" s="21">
        <f t="shared" si="6"/>
        <v>771570</v>
      </c>
      <c r="Y42" s="193">
        <v>2029</v>
      </c>
      <c r="Z42" s="188">
        <f>(1+PPI)^('Future Trunk Assets - Roads'!Y42-YEAR)</f>
        <v>1.1552634751694639</v>
      </c>
      <c r="AA42" s="189">
        <f>IF(Y42&lt;YEAR,1,IF('General Input Sheet'!$E$32="WACC1",1/(1+WACC1)^(Y42-YEAR), IF('General Input Sheet'!$E$32="WACC2",1/(1+WACC2)^(Y42-YEAR),"Check WACC Option in General Input Sheet")))</f>
        <v>0.63169036926213096</v>
      </c>
      <c r="AB42" s="113">
        <f t="shared" si="7"/>
        <v>1435344</v>
      </c>
      <c r="AC42" s="180">
        <f t="shared" si="8"/>
        <v>1669766</v>
      </c>
      <c r="AD42" s="21">
        <f t="shared" si="9"/>
        <v>1054775</v>
      </c>
    </row>
    <row r="43" spans="2:30">
      <c r="B43" s="201" t="s">
        <v>2858</v>
      </c>
      <c r="C43" s="196" t="s">
        <v>10186</v>
      </c>
      <c r="D43" s="196" t="s">
        <v>3245</v>
      </c>
      <c r="E43" s="210">
        <v>12</v>
      </c>
      <c r="F43" s="204" t="s">
        <v>3342</v>
      </c>
      <c r="G43" s="201" t="s">
        <v>3255</v>
      </c>
      <c r="H43" s="119">
        <v>0</v>
      </c>
      <c r="I43" s="202" t="s">
        <v>3265</v>
      </c>
      <c r="J43" s="119">
        <v>150</v>
      </c>
      <c r="K43" s="19">
        <f t="shared" si="0"/>
        <v>1475.0533333333333</v>
      </c>
      <c r="L43" s="215">
        <v>221258</v>
      </c>
      <c r="M43" s="180">
        <f t="shared" si="1"/>
        <v>0</v>
      </c>
      <c r="N43" s="215">
        <v>570476</v>
      </c>
      <c r="O43" s="227">
        <v>2021</v>
      </c>
      <c r="P43" s="110">
        <f>IFERROR(('General Input Sheet'!$G$38/(VLOOKUP(O43,Histindex,3,FALSE))),1)</f>
        <v>1</v>
      </c>
      <c r="Q43" s="196" t="s">
        <v>3273</v>
      </c>
      <c r="R43" s="48" cm="1">
        <f t="array" ref="R43">IFERROR(_xlfn.IFS(AND(Q43&lt;&gt;"New",D43&lt;&gt;"Road Bridge"),30%,AND(Q43&lt;&gt;"New",D43="Road Bridge"),10%),0)</f>
        <v>0.3</v>
      </c>
      <c r="S43" s="19">
        <f t="shared" si="2"/>
        <v>171143</v>
      </c>
      <c r="T43" s="20">
        <f t="shared" si="3"/>
        <v>0.2</v>
      </c>
      <c r="U43" s="23">
        <f t="shared" si="4"/>
        <v>140337</v>
      </c>
      <c r="V43" s="23">
        <f t="shared" si="5"/>
        <v>131209</v>
      </c>
      <c r="W43" s="198">
        <v>0</v>
      </c>
      <c r="X43" s="21">
        <f t="shared" si="6"/>
        <v>1013165</v>
      </c>
      <c r="Y43" s="193">
        <v>2034</v>
      </c>
      <c r="Z43" s="188">
        <f>(1+PPI)^('Future Trunk Assets - Roads'!Y43-YEAR)</f>
        <v>1.2643190879401258</v>
      </c>
      <c r="AA43" s="189">
        <f>IF(Y43&lt;YEAR,1,IF('General Input Sheet'!$E$32="WACC1",1/(1+WACC1)^(Y43-YEAR), IF('General Input Sheet'!$E$32="WACC2",1/(1+WACC2)^(Y43-YEAR),"Check WACC Option in General Input Sheet")))</f>
        <v>0.47404483114855755</v>
      </c>
      <c r="AB43" s="113">
        <f t="shared" si="7"/>
        <v>1234423</v>
      </c>
      <c r="AC43" s="180">
        <f t="shared" si="8"/>
        <v>1567593</v>
      </c>
      <c r="AD43" s="21">
        <f t="shared" si="9"/>
        <v>743109</v>
      </c>
    </row>
    <row r="44" spans="2:30">
      <c r="B44" s="201" t="s">
        <v>3321</v>
      </c>
      <c r="C44" s="196" t="s">
        <v>10187</v>
      </c>
      <c r="D44" s="196" t="s">
        <v>3245</v>
      </c>
      <c r="E44" s="210">
        <v>15</v>
      </c>
      <c r="F44" s="204" t="s">
        <v>3344</v>
      </c>
      <c r="G44" s="201" t="s">
        <v>3257</v>
      </c>
      <c r="H44" s="119">
        <v>0</v>
      </c>
      <c r="I44" s="202" t="s">
        <v>3266</v>
      </c>
      <c r="J44" s="119">
        <v>0</v>
      </c>
      <c r="K44" s="19">
        <f t="shared" si="0"/>
        <v>0</v>
      </c>
      <c r="L44" s="215">
        <v>0</v>
      </c>
      <c r="M44" s="180">
        <f t="shared" si="1"/>
        <v>0</v>
      </c>
      <c r="N44" s="215">
        <v>430761</v>
      </c>
      <c r="O44" s="227">
        <v>2021</v>
      </c>
      <c r="P44" s="110">
        <f>IFERROR(('General Input Sheet'!$G$38/(VLOOKUP(O44,Histindex,3,FALSE))),1)</f>
        <v>1</v>
      </c>
      <c r="Q44" s="196" t="s">
        <v>3272</v>
      </c>
      <c r="R44" s="48" cm="1">
        <f t="array" ref="R44">IFERROR(_xlfn.IFS(AND(Q44&lt;&gt;"New",D44&lt;&gt;"Road Bridge"),30%,AND(Q44&lt;&gt;"New",D44="Road Bridge"),10%),0)</f>
        <v>0.3</v>
      </c>
      <c r="S44" s="19">
        <f t="shared" si="2"/>
        <v>129228</v>
      </c>
      <c r="T44" s="20">
        <f t="shared" si="3"/>
        <v>7.4999999999999997E-2</v>
      </c>
      <c r="U44" s="23">
        <f t="shared" si="4"/>
        <v>39738</v>
      </c>
      <c r="V44" s="23">
        <f t="shared" si="5"/>
        <v>99075</v>
      </c>
      <c r="W44" s="198">
        <v>0</v>
      </c>
      <c r="X44" s="21">
        <f t="shared" si="6"/>
        <v>698802</v>
      </c>
      <c r="Y44" s="193">
        <v>2024</v>
      </c>
      <c r="Z44" s="188">
        <f>(1+PPI)^('Future Trunk Assets - Roads'!Y44-YEAR)</f>
        <v>1.0556146069383956</v>
      </c>
      <c r="AA44" s="189">
        <f>IF(Y44&lt;YEAR,1,IF('General Input Sheet'!$E$32="WACC1",1/(1+WACC1)^(Y44-YEAR), IF('General Input Sheet'!$E$32="WACC2",1/(1+WACC2)^(Y44-YEAR),"Check WACC Option in General Input Sheet")))</f>
        <v>0.84176157274348007</v>
      </c>
      <c r="AB44" s="113">
        <f t="shared" si="7"/>
        <v>698802</v>
      </c>
      <c r="AC44" s="180">
        <f t="shared" si="8"/>
        <v>737666</v>
      </c>
      <c r="AD44" s="21">
        <f t="shared" si="9"/>
        <v>620939</v>
      </c>
    </row>
    <row r="45" spans="2:30">
      <c r="B45" s="201" t="s">
        <v>3321</v>
      </c>
      <c r="C45" s="196" t="s">
        <v>10381</v>
      </c>
      <c r="D45" s="196" t="s">
        <v>3245</v>
      </c>
      <c r="E45" s="210">
        <v>15</v>
      </c>
      <c r="F45" s="204" t="s">
        <v>3106</v>
      </c>
      <c r="G45" s="201" t="s">
        <v>3255</v>
      </c>
      <c r="H45" s="119">
        <v>0</v>
      </c>
      <c r="I45" s="202" t="s">
        <v>3265</v>
      </c>
      <c r="J45" s="119">
        <v>150</v>
      </c>
      <c r="K45" s="19">
        <f t="shared" si="0"/>
        <v>850.92</v>
      </c>
      <c r="L45" s="215">
        <v>127638</v>
      </c>
      <c r="M45" s="180">
        <f t="shared" si="1"/>
        <v>0</v>
      </c>
      <c r="N45" s="215">
        <v>855714</v>
      </c>
      <c r="O45" s="227">
        <v>2021</v>
      </c>
      <c r="P45" s="110">
        <f>IFERROR(('General Input Sheet'!$G$38/(VLOOKUP(O45,Histindex,3,FALSE))),1)</f>
        <v>1</v>
      </c>
      <c r="Q45" s="196" t="s">
        <v>3272</v>
      </c>
      <c r="R45" s="48" cm="1">
        <f t="array" ref="R45">IFERROR(_xlfn.IFS(AND(Q45&lt;&gt;"New",D45&lt;&gt;"Road Bridge"),30%,AND(Q45&lt;&gt;"New",D45="Road Bridge"),10%),0)</f>
        <v>0.3</v>
      </c>
      <c r="S45" s="19">
        <f t="shared" si="2"/>
        <v>256714</v>
      </c>
      <c r="T45" s="20">
        <f t="shared" si="3"/>
        <v>0.15</v>
      </c>
      <c r="U45" s="23">
        <f t="shared" si="4"/>
        <v>157879</v>
      </c>
      <c r="V45" s="23">
        <f t="shared" si="5"/>
        <v>196814</v>
      </c>
      <c r="W45" s="198">
        <v>0</v>
      </c>
      <c r="X45" s="21">
        <f t="shared" si="6"/>
        <v>1467121</v>
      </c>
      <c r="Y45" s="193">
        <v>2029</v>
      </c>
      <c r="Z45" s="188">
        <f>(1+PPI)^('Future Trunk Assets - Roads'!Y45-YEAR)</f>
        <v>1.1552634751694639</v>
      </c>
      <c r="AA45" s="189">
        <f>IF(Y45&lt;YEAR,1,IF('General Input Sheet'!$E$32="WACC1",1/(1+WACC1)^(Y45-YEAR), IF('General Input Sheet'!$E$32="WACC2",1/(1+WACC2)^(Y45-YEAR),"Check WACC Option in General Input Sheet")))</f>
        <v>0.63169036926213096</v>
      </c>
      <c r="AB45" s="113">
        <f t="shared" si="7"/>
        <v>1594759</v>
      </c>
      <c r="AC45" s="180">
        <f t="shared" si="8"/>
        <v>1844591</v>
      </c>
      <c r="AD45" s="21">
        <f t="shared" si="9"/>
        <v>1165210</v>
      </c>
    </row>
    <row r="46" spans="2:30">
      <c r="B46" s="201" t="s">
        <v>2860</v>
      </c>
      <c r="C46" s="196" t="s">
        <v>2859</v>
      </c>
      <c r="D46" s="196" t="s">
        <v>3246</v>
      </c>
      <c r="E46" s="210">
        <v>1</v>
      </c>
      <c r="F46" s="204" t="s">
        <v>10388</v>
      </c>
      <c r="G46" s="201" t="s">
        <v>3251</v>
      </c>
      <c r="H46" s="119">
        <v>400</v>
      </c>
      <c r="I46" s="202" t="s">
        <v>3260</v>
      </c>
      <c r="J46" s="119">
        <v>523</v>
      </c>
      <c r="K46" s="19">
        <f t="shared" si="0"/>
        <v>850.14913957934994</v>
      </c>
      <c r="L46" s="215">
        <v>444628</v>
      </c>
      <c r="M46" s="180">
        <f t="shared" si="1"/>
        <v>2671.3575000000001</v>
      </c>
      <c r="N46" s="215">
        <v>1068543</v>
      </c>
      <c r="O46" s="227">
        <v>2021</v>
      </c>
      <c r="P46" s="110">
        <f>IFERROR(('General Input Sheet'!$G$38/(VLOOKUP(O46,Histindex,3,FALSE))),1)</f>
        <v>1</v>
      </c>
      <c r="Q46" s="196" t="s">
        <v>3274</v>
      </c>
      <c r="R46" s="48" cm="1">
        <f t="array" ref="R46">IFERROR(_xlfn.IFS(AND(Q46&lt;&gt;"New",D46&lt;&gt;"Road Bridge"),30%,AND(Q46&lt;&gt;"New",D46="Road Bridge"),10%),0)</f>
        <v>0.3</v>
      </c>
      <c r="S46" s="19">
        <f t="shared" si="2"/>
        <v>320563</v>
      </c>
      <c r="T46" s="20">
        <f t="shared" si="3"/>
        <v>7.4999999999999997E-2</v>
      </c>
      <c r="U46" s="23">
        <f t="shared" si="4"/>
        <v>98573</v>
      </c>
      <c r="V46" s="23">
        <f t="shared" si="5"/>
        <v>245765</v>
      </c>
      <c r="W46" s="198">
        <v>0</v>
      </c>
      <c r="X46" s="21">
        <f t="shared" si="6"/>
        <v>1733444</v>
      </c>
      <c r="Y46" s="193">
        <v>2024</v>
      </c>
      <c r="Z46" s="188">
        <f>(1+PPI)^('Future Trunk Assets - Roads'!Y46-YEAR)</f>
        <v>1.0556146069383956</v>
      </c>
      <c r="AA46" s="189">
        <f>IF(Y46&lt;YEAR,1,IF('General Input Sheet'!$E$32="WACC1",1/(1+WACC1)^(Y46-YEAR), IF('General Input Sheet'!$E$32="WACC2",1/(1+WACC2)^(Y46-YEAR),"Check WACC Option in General Input Sheet")))</f>
        <v>0.84176157274348007</v>
      </c>
      <c r="AB46" s="113">
        <f t="shared" si="7"/>
        <v>2178072</v>
      </c>
      <c r="AC46" s="180">
        <f t="shared" si="8"/>
        <v>2301847</v>
      </c>
      <c r="AD46" s="21">
        <f t="shared" si="9"/>
        <v>1937606</v>
      </c>
    </row>
    <row r="47" spans="2:30">
      <c r="B47" s="201" t="s">
        <v>2860</v>
      </c>
      <c r="C47" s="196" t="s">
        <v>10188</v>
      </c>
      <c r="D47" s="196" t="s">
        <v>3246</v>
      </c>
      <c r="E47" s="210">
        <v>1</v>
      </c>
      <c r="F47" s="204" t="s">
        <v>3345</v>
      </c>
      <c r="G47" s="201" t="s">
        <v>3253</v>
      </c>
      <c r="H47" s="119">
        <v>292</v>
      </c>
      <c r="I47" s="202" t="s">
        <v>3260</v>
      </c>
      <c r="J47" s="119">
        <v>0</v>
      </c>
      <c r="K47" s="19">
        <f t="shared" si="0"/>
        <v>0</v>
      </c>
      <c r="L47" s="215">
        <v>0</v>
      </c>
      <c r="M47" s="180">
        <f t="shared" si="1"/>
        <v>2746.5068493150684</v>
      </c>
      <c r="N47" s="215">
        <v>801980</v>
      </c>
      <c r="O47" s="227">
        <v>2021</v>
      </c>
      <c r="P47" s="110">
        <f>IFERROR(('General Input Sheet'!$G$38/(VLOOKUP(O47,Histindex,3,FALSE))),1)</f>
        <v>1</v>
      </c>
      <c r="Q47" s="196" t="s">
        <v>3275</v>
      </c>
      <c r="R47" s="48" cm="1">
        <f t="array" ref="R47">IFERROR(_xlfn.IFS(AND(Q47&lt;&gt;"New",D47&lt;&gt;"Road Bridge"),30%,AND(Q47&lt;&gt;"New",D47="Road Bridge"),10%),0)</f>
        <v>0</v>
      </c>
      <c r="S47" s="19">
        <f t="shared" si="2"/>
        <v>0</v>
      </c>
      <c r="T47" s="20">
        <f t="shared" si="3"/>
        <v>7.4999999999999997E-2</v>
      </c>
      <c r="U47" s="23">
        <f t="shared" si="4"/>
        <v>73983</v>
      </c>
      <c r="V47" s="23">
        <f t="shared" si="5"/>
        <v>184455</v>
      </c>
      <c r="W47" s="198">
        <v>0</v>
      </c>
      <c r="X47" s="21">
        <f t="shared" si="6"/>
        <v>1060418</v>
      </c>
      <c r="Y47" s="193">
        <v>2024</v>
      </c>
      <c r="Z47" s="188">
        <f>(1+PPI)^('Future Trunk Assets - Roads'!Y47-YEAR)</f>
        <v>1.0556146069383956</v>
      </c>
      <c r="AA47" s="189">
        <f>IF(Y47&lt;YEAR,1,IF('General Input Sheet'!$E$32="WACC1",1/(1+WACC1)^(Y47-YEAR), IF('General Input Sheet'!$E$32="WACC2",1/(1+WACC2)^(Y47-YEAR),"Check WACC Option in General Input Sheet")))</f>
        <v>0.84176157274348007</v>
      </c>
      <c r="AB47" s="113">
        <f t="shared" si="7"/>
        <v>1060418</v>
      </c>
      <c r="AC47" s="180">
        <f t="shared" si="8"/>
        <v>1119393</v>
      </c>
      <c r="AD47" s="21">
        <f t="shared" si="9"/>
        <v>942262</v>
      </c>
    </row>
    <row r="48" spans="2:30">
      <c r="B48" s="201" t="s">
        <v>2860</v>
      </c>
      <c r="C48" s="196" t="s">
        <v>2861</v>
      </c>
      <c r="D48" s="196" t="s">
        <v>3245</v>
      </c>
      <c r="E48" s="210">
        <v>1</v>
      </c>
      <c r="F48" s="204" t="s">
        <v>3103</v>
      </c>
      <c r="G48" s="201" t="s">
        <v>3252</v>
      </c>
      <c r="H48" s="119">
        <v>0</v>
      </c>
      <c r="I48" s="202" t="s">
        <v>3261</v>
      </c>
      <c r="J48" s="119">
        <v>150</v>
      </c>
      <c r="K48" s="19">
        <f t="shared" si="0"/>
        <v>266.08</v>
      </c>
      <c r="L48" s="215">
        <v>39912</v>
      </c>
      <c r="M48" s="180">
        <f t="shared" si="1"/>
        <v>0</v>
      </c>
      <c r="N48" s="215">
        <v>590337</v>
      </c>
      <c r="O48" s="227">
        <v>2021</v>
      </c>
      <c r="P48" s="110">
        <f>IFERROR(('General Input Sheet'!$G$38/(VLOOKUP(O48,Histindex,3,FALSE))),1)</f>
        <v>1</v>
      </c>
      <c r="Q48" s="196" t="s">
        <v>3273</v>
      </c>
      <c r="R48" s="48" cm="1">
        <f t="array" ref="R48">IFERROR(_xlfn.IFS(AND(Q48&lt;&gt;"New",D48&lt;&gt;"Road Bridge"),30%,AND(Q48&lt;&gt;"New",D48="Road Bridge"),10%),0)</f>
        <v>0.3</v>
      </c>
      <c r="S48" s="19">
        <f t="shared" si="2"/>
        <v>177101</v>
      </c>
      <c r="T48" s="20">
        <f t="shared" si="3"/>
        <v>7.4999999999999997E-2</v>
      </c>
      <c r="U48" s="23">
        <f t="shared" si="4"/>
        <v>54459</v>
      </c>
      <c r="V48" s="23">
        <f t="shared" si="5"/>
        <v>135778</v>
      </c>
      <c r="W48" s="198">
        <v>0</v>
      </c>
      <c r="X48" s="21">
        <f t="shared" si="6"/>
        <v>957675</v>
      </c>
      <c r="Y48" s="193">
        <v>2024</v>
      </c>
      <c r="Z48" s="188">
        <f>(1+PPI)^('Future Trunk Assets - Roads'!Y48-YEAR)</f>
        <v>1.0556146069383956</v>
      </c>
      <c r="AA48" s="189">
        <f>IF(Y48&lt;YEAR,1,IF('General Input Sheet'!$E$32="WACC1",1/(1+WACC1)^(Y48-YEAR), IF('General Input Sheet'!$E$32="WACC2",1/(1+WACC2)^(Y48-YEAR),"Check WACC Option in General Input Sheet")))</f>
        <v>0.84176157274348007</v>
      </c>
      <c r="AB48" s="113">
        <f t="shared" si="7"/>
        <v>997587</v>
      </c>
      <c r="AC48" s="180">
        <f t="shared" si="8"/>
        <v>1053305</v>
      </c>
      <c r="AD48" s="21">
        <f t="shared" si="9"/>
        <v>886632</v>
      </c>
    </row>
    <row r="49" spans="2:30">
      <c r="B49" s="201" t="s">
        <v>2860</v>
      </c>
      <c r="C49" s="196" t="s">
        <v>2862</v>
      </c>
      <c r="D49" s="196" t="s">
        <v>3245</v>
      </c>
      <c r="E49" s="210">
        <v>1</v>
      </c>
      <c r="F49" s="204" t="s">
        <v>3104</v>
      </c>
      <c r="G49" s="201" t="s">
        <v>3252</v>
      </c>
      <c r="H49" s="119">
        <v>0</v>
      </c>
      <c r="I49" s="202" t="s">
        <v>3261</v>
      </c>
      <c r="J49" s="119">
        <v>0</v>
      </c>
      <c r="K49" s="19">
        <f t="shared" si="0"/>
        <v>0</v>
      </c>
      <c r="L49" s="215">
        <v>0</v>
      </c>
      <c r="M49" s="180">
        <f t="shared" si="1"/>
        <v>0</v>
      </c>
      <c r="N49" s="215">
        <v>516545</v>
      </c>
      <c r="O49" s="227">
        <v>2021</v>
      </c>
      <c r="P49" s="110">
        <f>IFERROR(('General Input Sheet'!$G$38/(VLOOKUP(O49,Histindex,3,FALSE))),1)</f>
        <v>1</v>
      </c>
      <c r="Q49" s="196" t="s">
        <v>3273</v>
      </c>
      <c r="R49" s="48" cm="1">
        <f t="array" ref="R49">IFERROR(_xlfn.IFS(AND(Q49&lt;&gt;"New",D49&lt;&gt;"Road Bridge"),30%,AND(Q49&lt;&gt;"New",D49="Road Bridge"),10%),0)</f>
        <v>0.3</v>
      </c>
      <c r="S49" s="19">
        <f t="shared" si="2"/>
        <v>154964</v>
      </c>
      <c r="T49" s="20">
        <f t="shared" si="3"/>
        <v>7.4999999999999997E-2</v>
      </c>
      <c r="U49" s="23">
        <f t="shared" si="4"/>
        <v>47651</v>
      </c>
      <c r="V49" s="23">
        <f t="shared" si="5"/>
        <v>118805</v>
      </c>
      <c r="W49" s="198">
        <v>0</v>
      </c>
      <c r="X49" s="21">
        <f t="shared" si="6"/>
        <v>837965</v>
      </c>
      <c r="Y49" s="193">
        <v>2024</v>
      </c>
      <c r="Z49" s="188">
        <f>(1+PPI)^('Future Trunk Assets - Roads'!Y49-YEAR)</f>
        <v>1.0556146069383956</v>
      </c>
      <c r="AA49" s="189">
        <f>IF(Y49&lt;YEAR,1,IF('General Input Sheet'!$E$32="WACC1",1/(1+WACC1)^(Y49-YEAR), IF('General Input Sheet'!$E$32="WACC2",1/(1+WACC2)^(Y49-YEAR),"Check WACC Option in General Input Sheet")))</f>
        <v>0.84176157274348007</v>
      </c>
      <c r="AB49" s="113">
        <f t="shared" si="7"/>
        <v>837965</v>
      </c>
      <c r="AC49" s="180">
        <f t="shared" si="8"/>
        <v>884568</v>
      </c>
      <c r="AD49" s="21">
        <f t="shared" si="9"/>
        <v>744595</v>
      </c>
    </row>
    <row r="50" spans="2:30">
      <c r="B50" s="201" t="s">
        <v>2847</v>
      </c>
      <c r="C50" s="196" t="s">
        <v>2863</v>
      </c>
      <c r="D50" s="196" t="s">
        <v>3246</v>
      </c>
      <c r="E50" s="210">
        <v>8</v>
      </c>
      <c r="F50" s="204" t="s">
        <v>3105</v>
      </c>
      <c r="G50" s="201" t="s">
        <v>3254</v>
      </c>
      <c r="H50" s="119">
        <v>355</v>
      </c>
      <c r="I50" s="202" t="s">
        <v>3262</v>
      </c>
      <c r="J50" s="119">
        <v>2975</v>
      </c>
      <c r="K50" s="19">
        <f t="shared" si="0"/>
        <v>331.0057142857143</v>
      </c>
      <c r="L50" s="215">
        <v>984742</v>
      </c>
      <c r="M50" s="180">
        <f t="shared" si="1"/>
        <v>3091.5267605633803</v>
      </c>
      <c r="N50" s="215">
        <v>1097492</v>
      </c>
      <c r="O50" s="227">
        <v>2021</v>
      </c>
      <c r="P50" s="110">
        <f>IFERROR(('General Input Sheet'!$G$38/(VLOOKUP(O50,Histindex,3,FALSE))),1)</f>
        <v>1</v>
      </c>
      <c r="Q50" s="196" t="s">
        <v>3274</v>
      </c>
      <c r="R50" s="48" cm="1">
        <f t="array" ref="R50">IFERROR(_xlfn.IFS(AND(Q50&lt;&gt;"New",D50&lt;&gt;"Road Bridge"),30%,AND(Q50&lt;&gt;"New",D50="Road Bridge"),10%),0)</f>
        <v>0.3</v>
      </c>
      <c r="S50" s="19">
        <f t="shared" si="2"/>
        <v>329248</v>
      </c>
      <c r="T50" s="20">
        <f t="shared" si="3"/>
        <v>0.15</v>
      </c>
      <c r="U50" s="23">
        <f t="shared" si="4"/>
        <v>202487</v>
      </c>
      <c r="V50" s="23">
        <f t="shared" si="5"/>
        <v>252423</v>
      </c>
      <c r="W50" s="198">
        <v>0</v>
      </c>
      <c r="X50" s="21">
        <f t="shared" si="6"/>
        <v>1881650</v>
      </c>
      <c r="Y50" s="193">
        <v>2029</v>
      </c>
      <c r="Z50" s="188">
        <f>(1+PPI)^('Future Trunk Assets - Roads'!Y50-YEAR)</f>
        <v>1.1552634751694639</v>
      </c>
      <c r="AA50" s="189">
        <f>IF(Y50&lt;YEAR,1,IF('General Input Sheet'!$E$32="WACC1",1/(1+WACC1)^(Y50-YEAR), IF('General Input Sheet'!$E$32="WACC2",1/(1+WACC2)^(Y50-YEAR),"Check WACC Option in General Input Sheet")))</f>
        <v>0.63169036926213096</v>
      </c>
      <c r="AB50" s="113">
        <f t="shared" si="7"/>
        <v>2866392</v>
      </c>
      <c r="AC50" s="180">
        <f t="shared" si="8"/>
        <v>3328596</v>
      </c>
      <c r="AD50" s="21">
        <f t="shared" si="9"/>
        <v>2102642</v>
      </c>
    </row>
    <row r="51" spans="2:30">
      <c r="B51" s="201" t="s">
        <v>2847</v>
      </c>
      <c r="C51" s="196" t="s">
        <v>10189</v>
      </c>
      <c r="D51" s="196" t="s">
        <v>3246</v>
      </c>
      <c r="E51" s="210">
        <v>8</v>
      </c>
      <c r="F51" s="204" t="s">
        <v>3346</v>
      </c>
      <c r="G51" s="201" t="s">
        <v>3254</v>
      </c>
      <c r="H51" s="119">
        <v>367</v>
      </c>
      <c r="I51" s="202" t="s">
        <v>3262</v>
      </c>
      <c r="J51" s="119">
        <v>1449</v>
      </c>
      <c r="K51" s="19">
        <f t="shared" si="0"/>
        <v>293.09316770186336</v>
      </c>
      <c r="L51" s="215">
        <v>424692</v>
      </c>
      <c r="M51" s="180">
        <f t="shared" si="1"/>
        <v>3091.525885558583</v>
      </c>
      <c r="N51" s="215">
        <v>1134590</v>
      </c>
      <c r="O51" s="227">
        <v>2021</v>
      </c>
      <c r="P51" s="110">
        <f>IFERROR(('General Input Sheet'!$G$38/(VLOOKUP(O51,Histindex,3,FALSE))),1)</f>
        <v>1</v>
      </c>
      <c r="Q51" s="196" t="s">
        <v>3274</v>
      </c>
      <c r="R51" s="48" cm="1">
        <f t="array" ref="R51">IFERROR(_xlfn.IFS(AND(Q51&lt;&gt;"New",D51&lt;&gt;"Road Bridge"),30%,AND(Q51&lt;&gt;"New",D51="Road Bridge"),10%),0)</f>
        <v>0.3</v>
      </c>
      <c r="S51" s="19">
        <f t="shared" si="2"/>
        <v>340377</v>
      </c>
      <c r="T51" s="20">
        <f t="shared" si="3"/>
        <v>0.15</v>
      </c>
      <c r="U51" s="23">
        <f t="shared" si="4"/>
        <v>209332</v>
      </c>
      <c r="V51" s="23">
        <f t="shared" si="5"/>
        <v>260956</v>
      </c>
      <c r="W51" s="198">
        <v>0</v>
      </c>
      <c r="X51" s="21">
        <f t="shared" si="6"/>
        <v>1945255</v>
      </c>
      <c r="Y51" s="193">
        <v>2029</v>
      </c>
      <c r="Z51" s="188">
        <f>(1+PPI)^('Future Trunk Assets - Roads'!Y51-YEAR)</f>
        <v>1.1552634751694639</v>
      </c>
      <c r="AA51" s="189">
        <f>IF(Y51&lt;YEAR,1,IF('General Input Sheet'!$E$32="WACC1",1/(1+WACC1)^(Y51-YEAR), IF('General Input Sheet'!$E$32="WACC2",1/(1+WACC2)^(Y51-YEAR),"Check WACC Option in General Input Sheet")))</f>
        <v>0.63169036926213096</v>
      </c>
      <c r="AB51" s="113">
        <f t="shared" si="7"/>
        <v>2369947</v>
      </c>
      <c r="AC51" s="180">
        <f t="shared" si="8"/>
        <v>2745313</v>
      </c>
      <c r="AD51" s="21">
        <f t="shared" si="9"/>
        <v>1734188</v>
      </c>
    </row>
    <row r="52" spans="2:30">
      <c r="B52" s="201" t="s">
        <v>2982</v>
      </c>
      <c r="C52" s="196" t="s">
        <v>3303</v>
      </c>
      <c r="D52" s="196" t="s">
        <v>3245</v>
      </c>
      <c r="E52" s="210">
        <v>8</v>
      </c>
      <c r="F52" s="204" t="s">
        <v>3287</v>
      </c>
      <c r="G52" s="201" t="s">
        <v>3249</v>
      </c>
      <c r="H52" s="119">
        <v>0</v>
      </c>
      <c r="I52" s="202" t="s">
        <v>3258</v>
      </c>
      <c r="J52" s="119">
        <v>300</v>
      </c>
      <c r="K52" s="19">
        <f t="shared" si="0"/>
        <v>1023.3766666666667</v>
      </c>
      <c r="L52" s="215">
        <v>307013</v>
      </c>
      <c r="M52" s="180">
        <f t="shared" si="1"/>
        <v>0</v>
      </c>
      <c r="N52" s="215">
        <v>596720</v>
      </c>
      <c r="O52" s="227">
        <v>2021</v>
      </c>
      <c r="P52" s="110">
        <f>IFERROR(('General Input Sheet'!$G$38/(VLOOKUP(O52,Histindex,3,FALSE))),1)</f>
        <v>1</v>
      </c>
      <c r="Q52" s="196" t="s">
        <v>3273</v>
      </c>
      <c r="R52" s="48" cm="1">
        <f t="array" ref="R52">IFERROR(_xlfn.IFS(AND(Q52&lt;&gt;"New",D52&lt;&gt;"Road Bridge"),30%,AND(Q52&lt;&gt;"New",D52="Road Bridge"),10%),0)</f>
        <v>0.3</v>
      </c>
      <c r="S52" s="19">
        <f t="shared" si="2"/>
        <v>179016</v>
      </c>
      <c r="T52" s="20">
        <f t="shared" si="3"/>
        <v>7.4999999999999997E-2</v>
      </c>
      <c r="U52" s="23">
        <f t="shared" si="4"/>
        <v>55047</v>
      </c>
      <c r="V52" s="23">
        <f t="shared" si="5"/>
        <v>137246</v>
      </c>
      <c r="W52" s="198">
        <v>0</v>
      </c>
      <c r="X52" s="21">
        <f t="shared" si="6"/>
        <v>968029</v>
      </c>
      <c r="Y52" s="193">
        <v>2024</v>
      </c>
      <c r="Z52" s="188">
        <f>(1+PPI)^('Future Trunk Assets - Roads'!Y52-YEAR)</f>
        <v>1.0556146069383956</v>
      </c>
      <c r="AA52" s="189">
        <f>IF(Y52&lt;YEAR,1,IF('General Input Sheet'!$E$32="WACC1",1/(1+WACC1)^(Y52-YEAR), IF('General Input Sheet'!$E$32="WACC2",1/(1+WACC2)^(Y52-YEAR),"Check WACC Option in General Input Sheet")))</f>
        <v>0.84176157274348007</v>
      </c>
      <c r="AB52" s="113">
        <f t="shared" si="7"/>
        <v>1275042</v>
      </c>
      <c r="AC52" s="180">
        <f t="shared" si="8"/>
        <v>1347777</v>
      </c>
      <c r="AD52" s="21">
        <f t="shared" si="9"/>
        <v>1134507</v>
      </c>
    </row>
    <row r="53" spans="2:30">
      <c r="B53" s="201" t="s">
        <v>2864</v>
      </c>
      <c r="C53" s="196" t="s">
        <v>3302</v>
      </c>
      <c r="D53" s="196" t="s">
        <v>3245</v>
      </c>
      <c r="E53" s="210">
        <v>8</v>
      </c>
      <c r="F53" s="204" t="s">
        <v>3319</v>
      </c>
      <c r="G53" s="201" t="s">
        <v>3249</v>
      </c>
      <c r="H53" s="119">
        <v>0</v>
      </c>
      <c r="I53" s="202" t="s">
        <v>3258</v>
      </c>
      <c r="J53" s="119">
        <v>0</v>
      </c>
      <c r="K53" s="19">
        <f t="shared" si="0"/>
        <v>0</v>
      </c>
      <c r="L53" s="215">
        <v>0</v>
      </c>
      <c r="M53" s="180">
        <f t="shared" si="1"/>
        <v>0</v>
      </c>
      <c r="N53" s="215">
        <v>681965</v>
      </c>
      <c r="O53" s="227">
        <v>2021</v>
      </c>
      <c r="P53" s="110">
        <f>IFERROR(('General Input Sheet'!$G$38/(VLOOKUP(O53,Histindex,3,FALSE))),1)</f>
        <v>1</v>
      </c>
      <c r="Q53" s="196" t="s">
        <v>3273</v>
      </c>
      <c r="R53" s="48" cm="1">
        <f t="array" ref="R53">IFERROR(_xlfn.IFS(AND(Q53&lt;&gt;"New",D53&lt;&gt;"Road Bridge"),30%,AND(Q53&lt;&gt;"New",D53="Road Bridge"),10%),0)</f>
        <v>0.3</v>
      </c>
      <c r="S53" s="19">
        <f t="shared" si="2"/>
        <v>204590</v>
      </c>
      <c r="T53" s="20">
        <f t="shared" si="3"/>
        <v>7.4999999999999997E-2</v>
      </c>
      <c r="U53" s="23">
        <f t="shared" si="4"/>
        <v>62911</v>
      </c>
      <c r="V53" s="23">
        <f t="shared" si="5"/>
        <v>156852</v>
      </c>
      <c r="W53" s="198">
        <v>0</v>
      </c>
      <c r="X53" s="21">
        <f t="shared" si="6"/>
        <v>1106318</v>
      </c>
      <c r="Y53" s="193">
        <v>2024</v>
      </c>
      <c r="Z53" s="188">
        <f>(1+PPI)^('Future Trunk Assets - Roads'!Y53-YEAR)</f>
        <v>1.0556146069383956</v>
      </c>
      <c r="AA53" s="189">
        <f>IF(Y53&lt;YEAR,1,IF('General Input Sheet'!$E$32="WACC1",1/(1+WACC1)^(Y53-YEAR), IF('General Input Sheet'!$E$32="WACC2",1/(1+WACC2)^(Y53-YEAR),"Check WACC Option in General Input Sheet")))</f>
        <v>0.84176157274348007</v>
      </c>
      <c r="AB53" s="113">
        <f t="shared" si="7"/>
        <v>1106318</v>
      </c>
      <c r="AC53" s="180">
        <f t="shared" si="8"/>
        <v>1167845</v>
      </c>
      <c r="AD53" s="21">
        <f t="shared" si="9"/>
        <v>983047</v>
      </c>
    </row>
    <row r="54" spans="2:30">
      <c r="B54" s="201" t="s">
        <v>10359</v>
      </c>
      <c r="C54" s="196" t="s">
        <v>10190</v>
      </c>
      <c r="D54" s="196" t="s">
        <v>3246</v>
      </c>
      <c r="E54" s="210">
        <v>15</v>
      </c>
      <c r="F54" s="204" t="s">
        <v>3348</v>
      </c>
      <c r="G54" s="201" t="s">
        <v>3251</v>
      </c>
      <c r="H54" s="119">
        <v>793</v>
      </c>
      <c r="I54" s="202" t="s">
        <v>3262</v>
      </c>
      <c r="J54" s="119">
        <v>3772</v>
      </c>
      <c r="K54" s="19">
        <f t="shared" si="0"/>
        <v>268.7701484623542</v>
      </c>
      <c r="L54" s="215">
        <v>1013801</v>
      </c>
      <c r="M54" s="180">
        <f t="shared" si="1"/>
        <v>2671.3581336696093</v>
      </c>
      <c r="N54" s="215">
        <v>2118387</v>
      </c>
      <c r="O54" s="227">
        <v>2021</v>
      </c>
      <c r="P54" s="110">
        <f>IFERROR(('General Input Sheet'!$G$38/(VLOOKUP(O54,Histindex,3,FALSE))),1)</f>
        <v>1</v>
      </c>
      <c r="Q54" s="196" t="s">
        <v>3274</v>
      </c>
      <c r="R54" s="48" cm="1">
        <f t="array" ref="R54">IFERROR(_xlfn.IFS(AND(Q54&lt;&gt;"New",D54&lt;&gt;"Road Bridge"),30%,AND(Q54&lt;&gt;"New",D54="Road Bridge"),10%),0)</f>
        <v>0.3</v>
      </c>
      <c r="S54" s="19">
        <f t="shared" si="2"/>
        <v>635516</v>
      </c>
      <c r="T54" s="20">
        <f t="shared" si="3"/>
        <v>0.15</v>
      </c>
      <c r="U54" s="23">
        <f t="shared" si="4"/>
        <v>390842</v>
      </c>
      <c r="V54" s="23">
        <f t="shared" si="5"/>
        <v>487229</v>
      </c>
      <c r="W54" s="198">
        <v>0</v>
      </c>
      <c r="X54" s="21">
        <f t="shared" si="6"/>
        <v>3631974</v>
      </c>
      <c r="Y54" s="193">
        <v>2029</v>
      </c>
      <c r="Z54" s="188">
        <f>(1+PPI)^('Future Trunk Assets - Roads'!Y54-YEAR)</f>
        <v>1.1552634751694639</v>
      </c>
      <c r="AA54" s="189">
        <f>IF(Y54&lt;YEAR,1,IF('General Input Sheet'!$E$32="WACC1",1/(1+WACC1)^(Y54-YEAR), IF('General Input Sheet'!$E$32="WACC2",1/(1+WACC2)^(Y54-YEAR),"Check WACC Option in General Input Sheet")))</f>
        <v>0.63169036926213096</v>
      </c>
      <c r="AB54" s="113">
        <f t="shared" si="7"/>
        <v>4645775</v>
      </c>
      <c r="AC54" s="180">
        <f t="shared" si="8"/>
        <v>5384759</v>
      </c>
      <c r="AD54" s="21">
        <f t="shared" si="9"/>
        <v>3401500</v>
      </c>
    </row>
    <row r="55" spans="2:30">
      <c r="B55" s="201" t="s">
        <v>10360</v>
      </c>
      <c r="C55" s="196" t="s">
        <v>10191</v>
      </c>
      <c r="D55" s="196" t="s">
        <v>3246</v>
      </c>
      <c r="E55" s="210">
        <v>15</v>
      </c>
      <c r="F55" s="204" t="s">
        <v>3347</v>
      </c>
      <c r="G55" s="201" t="s">
        <v>3253</v>
      </c>
      <c r="H55" s="119">
        <v>513</v>
      </c>
      <c r="I55" s="202" t="s">
        <v>93</v>
      </c>
      <c r="J55" s="119">
        <v>32</v>
      </c>
      <c r="K55" s="19">
        <f t="shared" si="0"/>
        <v>325.96875</v>
      </c>
      <c r="L55" s="215">
        <v>10431</v>
      </c>
      <c r="M55" s="180">
        <f t="shared" si="1"/>
        <v>1468.990253411306</v>
      </c>
      <c r="N55" s="215">
        <v>753592</v>
      </c>
      <c r="O55" s="227">
        <v>2021</v>
      </c>
      <c r="P55" s="110">
        <f>IFERROR(('General Input Sheet'!$G$38/(VLOOKUP(O55,Histindex,3,FALSE))),1)</f>
        <v>1</v>
      </c>
      <c r="Q55" s="196" t="s">
        <v>3274</v>
      </c>
      <c r="R55" s="48" cm="1">
        <f t="array" ref="R55">IFERROR(_xlfn.IFS(AND(Q55&lt;&gt;"New",D55&lt;&gt;"Road Bridge"),30%,AND(Q55&lt;&gt;"New",D55="Road Bridge"),10%),0)</f>
        <v>0.3</v>
      </c>
      <c r="S55" s="19">
        <f t="shared" si="2"/>
        <v>226078</v>
      </c>
      <c r="T55" s="20">
        <f t="shared" si="3"/>
        <v>0.15</v>
      </c>
      <c r="U55" s="23">
        <f t="shared" si="4"/>
        <v>139038</v>
      </c>
      <c r="V55" s="23">
        <f t="shared" si="5"/>
        <v>173326</v>
      </c>
      <c r="W55" s="198">
        <v>0</v>
      </c>
      <c r="X55" s="21">
        <f t="shared" si="6"/>
        <v>1292034</v>
      </c>
      <c r="Y55" s="193">
        <v>2029</v>
      </c>
      <c r="Z55" s="188">
        <f>(1+PPI)^('Future Trunk Assets - Roads'!Y55-YEAR)</f>
        <v>1.1552634751694639</v>
      </c>
      <c r="AA55" s="189">
        <f>IF(Y55&lt;YEAR,1,IF('General Input Sheet'!$E$32="WACC1",1/(1+WACC1)^(Y55-YEAR), IF('General Input Sheet'!$E$32="WACC2",1/(1+WACC2)^(Y55-YEAR),"Check WACC Option in General Input Sheet")))</f>
        <v>0.63169036926213096</v>
      </c>
      <c r="AB55" s="113">
        <f t="shared" si="7"/>
        <v>1302465</v>
      </c>
      <c r="AC55" s="180">
        <f t="shared" si="8"/>
        <v>1504872</v>
      </c>
      <c r="AD55" s="21">
        <f t="shared" si="9"/>
        <v>950613</v>
      </c>
    </row>
    <row r="56" spans="2:30">
      <c r="B56" s="201" t="s">
        <v>3316</v>
      </c>
      <c r="C56" s="196" t="s">
        <v>3307</v>
      </c>
      <c r="D56" s="196" t="s">
        <v>3246</v>
      </c>
      <c r="E56" s="210">
        <v>15</v>
      </c>
      <c r="F56" s="204" t="s">
        <v>3290</v>
      </c>
      <c r="G56" s="201" t="s">
        <v>3251</v>
      </c>
      <c r="H56" s="119">
        <v>1093</v>
      </c>
      <c r="I56" s="202" t="s">
        <v>3262</v>
      </c>
      <c r="J56" s="119">
        <v>0</v>
      </c>
      <c r="K56" s="19">
        <f t="shared" si="0"/>
        <v>0</v>
      </c>
      <c r="L56" s="215">
        <v>0</v>
      </c>
      <c r="M56" s="180">
        <f t="shared" si="1"/>
        <v>2671.3577310155533</v>
      </c>
      <c r="N56" s="215">
        <v>2919794</v>
      </c>
      <c r="O56" s="227">
        <v>2021</v>
      </c>
      <c r="P56" s="110">
        <f>IFERROR(('General Input Sheet'!$G$38/(VLOOKUP(O56,Histindex,3,FALSE))),1)</f>
        <v>1</v>
      </c>
      <c r="Q56" s="196" t="s">
        <v>3274</v>
      </c>
      <c r="R56" s="48" cm="1">
        <f t="array" ref="R56">IFERROR(_xlfn.IFS(AND(Q56&lt;&gt;"New",D56&lt;&gt;"Road Bridge"),30%,AND(Q56&lt;&gt;"New",D56="Road Bridge"),10%),0)</f>
        <v>0.3</v>
      </c>
      <c r="S56" s="19">
        <f t="shared" si="2"/>
        <v>875938</v>
      </c>
      <c r="T56" s="20">
        <f t="shared" si="3"/>
        <v>7.4999999999999997E-2</v>
      </c>
      <c r="U56" s="23">
        <f t="shared" si="4"/>
        <v>269351</v>
      </c>
      <c r="V56" s="23">
        <f t="shared" si="5"/>
        <v>671553</v>
      </c>
      <c r="W56" s="198">
        <v>0</v>
      </c>
      <c r="X56" s="21">
        <f t="shared" si="6"/>
        <v>4736636</v>
      </c>
      <c r="Y56" s="193">
        <v>2024</v>
      </c>
      <c r="Z56" s="188">
        <f>(1+PPI)^('Future Trunk Assets - Roads'!Y56-YEAR)</f>
        <v>1.0556146069383956</v>
      </c>
      <c r="AA56" s="189">
        <f>IF(Y56&lt;YEAR,1,IF('General Input Sheet'!$E$32="WACC1",1/(1+WACC1)^(Y56-YEAR), IF('General Input Sheet'!$E$32="WACC2",1/(1+WACC2)^(Y56-YEAR),"Check WACC Option in General Input Sheet")))</f>
        <v>0.84176157274348007</v>
      </c>
      <c r="AB56" s="113">
        <f t="shared" si="7"/>
        <v>4736636</v>
      </c>
      <c r="AC56" s="180">
        <f t="shared" si="8"/>
        <v>5000062</v>
      </c>
      <c r="AD56" s="21">
        <f t="shared" si="9"/>
        <v>4208860</v>
      </c>
    </row>
    <row r="57" spans="2:30">
      <c r="B57" s="201" t="s">
        <v>3316</v>
      </c>
      <c r="C57" s="196" t="s">
        <v>3304</v>
      </c>
      <c r="D57" s="196" t="s">
        <v>3245</v>
      </c>
      <c r="E57" s="210">
        <v>15</v>
      </c>
      <c r="F57" s="204" t="s">
        <v>3288</v>
      </c>
      <c r="G57" s="201" t="s">
        <v>3257</v>
      </c>
      <c r="H57" s="119">
        <v>0</v>
      </c>
      <c r="I57" s="202" t="s">
        <v>3267</v>
      </c>
      <c r="J57" s="119">
        <v>0</v>
      </c>
      <c r="K57" s="19">
        <f t="shared" si="0"/>
        <v>0</v>
      </c>
      <c r="L57" s="215">
        <v>0</v>
      </c>
      <c r="M57" s="180">
        <f t="shared" si="1"/>
        <v>0</v>
      </c>
      <c r="N57" s="215">
        <v>430761</v>
      </c>
      <c r="O57" s="227">
        <v>2021</v>
      </c>
      <c r="P57" s="110">
        <f>IFERROR(('General Input Sheet'!$G$38/(VLOOKUP(O57,Histindex,3,FALSE))),1)</f>
        <v>1</v>
      </c>
      <c r="Q57" s="196" t="s">
        <v>3272</v>
      </c>
      <c r="R57" s="48" cm="1">
        <f t="array" ref="R57">IFERROR(_xlfn.IFS(AND(Q57&lt;&gt;"New",D57&lt;&gt;"Road Bridge"),30%,AND(Q57&lt;&gt;"New",D57="Road Bridge"),10%),0)</f>
        <v>0.3</v>
      </c>
      <c r="S57" s="19">
        <f t="shared" si="2"/>
        <v>129228</v>
      </c>
      <c r="T57" s="20">
        <f t="shared" si="3"/>
        <v>7.4999999999999997E-2</v>
      </c>
      <c r="U57" s="23">
        <f t="shared" si="4"/>
        <v>39738</v>
      </c>
      <c r="V57" s="23">
        <f t="shared" si="5"/>
        <v>99075</v>
      </c>
      <c r="W57" s="198">
        <v>0</v>
      </c>
      <c r="X57" s="21">
        <f t="shared" si="6"/>
        <v>698802</v>
      </c>
      <c r="Y57" s="193">
        <v>2024</v>
      </c>
      <c r="Z57" s="188">
        <f>(1+PPI)^('Future Trunk Assets - Roads'!Y57-YEAR)</f>
        <v>1.0556146069383956</v>
      </c>
      <c r="AA57" s="189">
        <f>IF(Y57&lt;YEAR,1,IF('General Input Sheet'!$E$32="WACC1",1/(1+WACC1)^(Y57-YEAR), IF('General Input Sheet'!$E$32="WACC2",1/(1+WACC2)^(Y57-YEAR),"Check WACC Option in General Input Sheet")))</f>
        <v>0.84176157274348007</v>
      </c>
      <c r="AB57" s="113">
        <f t="shared" si="7"/>
        <v>698802</v>
      </c>
      <c r="AC57" s="180">
        <f t="shared" si="8"/>
        <v>737666</v>
      </c>
      <c r="AD57" s="21">
        <f t="shared" si="9"/>
        <v>620939</v>
      </c>
    </row>
    <row r="58" spans="2:30">
      <c r="B58" s="201" t="s">
        <v>3316</v>
      </c>
      <c r="C58" s="196" t="s">
        <v>3305</v>
      </c>
      <c r="D58" s="196" t="s">
        <v>3245</v>
      </c>
      <c r="E58" s="210">
        <v>15</v>
      </c>
      <c r="F58" s="204" t="s">
        <v>3289</v>
      </c>
      <c r="G58" s="201" t="s">
        <v>3252</v>
      </c>
      <c r="H58" s="119">
        <v>0</v>
      </c>
      <c r="I58" s="202" t="s">
        <v>3259</v>
      </c>
      <c r="J58" s="119">
        <v>0</v>
      </c>
      <c r="K58" s="19">
        <f t="shared" si="0"/>
        <v>0</v>
      </c>
      <c r="L58" s="215">
        <v>0</v>
      </c>
      <c r="M58" s="180">
        <f t="shared" si="1"/>
        <v>0</v>
      </c>
      <c r="N58" s="215">
        <v>885505</v>
      </c>
      <c r="O58" s="227">
        <v>2021</v>
      </c>
      <c r="P58" s="110">
        <f>IFERROR(('General Input Sheet'!$G$38/(VLOOKUP(O58,Histindex,3,FALSE))),1)</f>
        <v>1</v>
      </c>
      <c r="Q58" s="196" t="s">
        <v>3272</v>
      </c>
      <c r="R58" s="48" cm="1">
        <f t="array" ref="R58">IFERROR(_xlfn.IFS(AND(Q58&lt;&gt;"New",D58&lt;&gt;"Road Bridge"),30%,AND(Q58&lt;&gt;"New",D58="Road Bridge"),10%),0)</f>
        <v>0.3</v>
      </c>
      <c r="S58" s="19">
        <f t="shared" si="2"/>
        <v>265652</v>
      </c>
      <c r="T58" s="20">
        <f t="shared" si="3"/>
        <v>7.4999999999999997E-2</v>
      </c>
      <c r="U58" s="23">
        <f t="shared" si="4"/>
        <v>81688</v>
      </c>
      <c r="V58" s="23">
        <f t="shared" si="5"/>
        <v>203666</v>
      </c>
      <c r="W58" s="198">
        <v>0</v>
      </c>
      <c r="X58" s="21">
        <f t="shared" si="6"/>
        <v>1436511</v>
      </c>
      <c r="Y58" s="193">
        <v>2024</v>
      </c>
      <c r="Z58" s="188">
        <f>(1+PPI)^('Future Trunk Assets - Roads'!Y58-YEAR)</f>
        <v>1.0556146069383956</v>
      </c>
      <c r="AA58" s="189">
        <f>IF(Y58&lt;YEAR,1,IF('General Input Sheet'!$E$32="WACC1",1/(1+WACC1)^(Y58-YEAR), IF('General Input Sheet'!$E$32="WACC2",1/(1+WACC2)^(Y58-YEAR),"Check WACC Option in General Input Sheet")))</f>
        <v>0.84176157274348007</v>
      </c>
      <c r="AB58" s="113">
        <f t="shared" si="7"/>
        <v>1436511</v>
      </c>
      <c r="AC58" s="180">
        <f t="shared" si="8"/>
        <v>1516402</v>
      </c>
      <c r="AD58" s="21">
        <f t="shared" si="9"/>
        <v>1276449</v>
      </c>
    </row>
    <row r="59" spans="2:30">
      <c r="B59" s="201" t="s">
        <v>3349</v>
      </c>
      <c r="C59" s="196" t="s">
        <v>10192</v>
      </c>
      <c r="D59" s="196" t="s">
        <v>3245</v>
      </c>
      <c r="E59" s="210">
        <v>2</v>
      </c>
      <c r="F59" s="204" t="s">
        <v>3350</v>
      </c>
      <c r="G59" s="201" t="s">
        <v>3252</v>
      </c>
      <c r="H59" s="119">
        <v>0</v>
      </c>
      <c r="I59" s="202" t="s">
        <v>3264</v>
      </c>
      <c r="J59" s="119">
        <v>0</v>
      </c>
      <c r="K59" s="19">
        <f t="shared" si="0"/>
        <v>0</v>
      </c>
      <c r="L59" s="215">
        <v>0</v>
      </c>
      <c r="M59" s="180">
        <f t="shared" si="1"/>
        <v>0</v>
      </c>
      <c r="N59" s="215">
        <v>664129</v>
      </c>
      <c r="O59" s="227">
        <v>2021</v>
      </c>
      <c r="P59" s="110">
        <f>IFERROR(('General Input Sheet'!$G$38/(VLOOKUP(O59,Histindex,3,FALSE))),1)</f>
        <v>1</v>
      </c>
      <c r="Q59" s="196" t="s">
        <v>3272</v>
      </c>
      <c r="R59" s="48" cm="1">
        <f t="array" ref="R59">IFERROR(_xlfn.IFS(AND(Q59&lt;&gt;"New",D59&lt;&gt;"Road Bridge"),30%,AND(Q59&lt;&gt;"New",D59="Road Bridge"),10%),0)</f>
        <v>0.3</v>
      </c>
      <c r="S59" s="19">
        <f t="shared" si="2"/>
        <v>199239</v>
      </c>
      <c r="T59" s="20">
        <f t="shared" si="3"/>
        <v>0.2</v>
      </c>
      <c r="U59" s="23">
        <f t="shared" si="4"/>
        <v>163376</v>
      </c>
      <c r="V59" s="23">
        <f t="shared" si="5"/>
        <v>152750</v>
      </c>
      <c r="W59" s="198">
        <v>0</v>
      </c>
      <c r="X59" s="21">
        <f t="shared" si="6"/>
        <v>1179494</v>
      </c>
      <c r="Y59" s="193">
        <v>2034</v>
      </c>
      <c r="Z59" s="188">
        <f>(1+PPI)^('Future Trunk Assets - Roads'!Y59-YEAR)</f>
        <v>1.2643190879401258</v>
      </c>
      <c r="AA59" s="189">
        <f>IF(Y59&lt;YEAR,1,IF('General Input Sheet'!$E$32="WACC1",1/(1+WACC1)^(Y59-YEAR), IF('General Input Sheet'!$E$32="WACC2",1/(1+WACC2)^(Y59-YEAR),"Check WACC Option in General Input Sheet")))</f>
        <v>0.47404483114855755</v>
      </c>
      <c r="AB59" s="113">
        <f t="shared" si="7"/>
        <v>1179494</v>
      </c>
      <c r="AC59" s="180">
        <f t="shared" si="8"/>
        <v>1491257</v>
      </c>
      <c r="AD59" s="21">
        <f t="shared" si="9"/>
        <v>706923</v>
      </c>
    </row>
    <row r="60" spans="2:30">
      <c r="B60" s="201" t="s">
        <v>2869</v>
      </c>
      <c r="C60" s="196" t="s">
        <v>2868</v>
      </c>
      <c r="D60" s="196" t="s">
        <v>3246</v>
      </c>
      <c r="E60" s="210">
        <v>16</v>
      </c>
      <c r="F60" s="204" t="s">
        <v>3107</v>
      </c>
      <c r="G60" s="201" t="s">
        <v>3251</v>
      </c>
      <c r="H60" s="119">
        <v>615</v>
      </c>
      <c r="I60" s="202" t="s">
        <v>3260</v>
      </c>
      <c r="J60" s="119">
        <v>2935</v>
      </c>
      <c r="K60" s="19">
        <f t="shared" si="0"/>
        <v>256.9243611584327</v>
      </c>
      <c r="L60" s="215">
        <v>754073</v>
      </c>
      <c r="M60" s="180">
        <f t="shared" si="1"/>
        <v>2671.3577235772359</v>
      </c>
      <c r="N60" s="215">
        <v>1642885</v>
      </c>
      <c r="O60" s="227">
        <v>2021</v>
      </c>
      <c r="P60" s="110">
        <f>IFERROR(('General Input Sheet'!$G$38/(VLOOKUP(O60,Histindex,3,FALSE))),1)</f>
        <v>1</v>
      </c>
      <c r="Q60" s="196" t="s">
        <v>3274</v>
      </c>
      <c r="R60" s="48" cm="1">
        <f t="array" ref="R60">IFERROR(_xlfn.IFS(AND(Q60&lt;&gt;"New",D60&lt;&gt;"Road Bridge"),30%,AND(Q60&lt;&gt;"New",D60="Road Bridge"),10%),0)</f>
        <v>0.3</v>
      </c>
      <c r="S60" s="19">
        <f t="shared" si="2"/>
        <v>492866</v>
      </c>
      <c r="T60" s="20">
        <f t="shared" si="3"/>
        <v>0.2</v>
      </c>
      <c r="U60" s="23">
        <f t="shared" si="4"/>
        <v>404150</v>
      </c>
      <c r="V60" s="23">
        <f t="shared" si="5"/>
        <v>377864</v>
      </c>
      <c r="W60" s="198">
        <v>0</v>
      </c>
      <c r="X60" s="21">
        <f t="shared" si="6"/>
        <v>2917765</v>
      </c>
      <c r="Y60" s="193">
        <v>2034</v>
      </c>
      <c r="Z60" s="188">
        <f>(1+PPI)^('Future Trunk Assets - Roads'!Y60-YEAR)</f>
        <v>1.2643190879401258</v>
      </c>
      <c r="AA60" s="189">
        <f>IF(Y60&lt;YEAR,1,IF('General Input Sheet'!$E$32="WACC1",1/(1+WACC1)^(Y60-YEAR), IF('General Input Sheet'!$E$32="WACC2",1/(1+WACC2)^(Y60-YEAR),"Check WACC Option in General Input Sheet")))</f>
        <v>0.47404483114855755</v>
      </c>
      <c r="AB60" s="113">
        <f t="shared" si="7"/>
        <v>3671838</v>
      </c>
      <c r="AC60" s="180">
        <f t="shared" si="8"/>
        <v>4665851</v>
      </c>
      <c r="AD60" s="21">
        <f t="shared" si="9"/>
        <v>2211823</v>
      </c>
    </row>
    <row r="61" spans="2:30">
      <c r="B61" s="201" t="s">
        <v>2872</v>
      </c>
      <c r="C61" s="196" t="s">
        <v>2871</v>
      </c>
      <c r="D61" s="196" t="s">
        <v>3247</v>
      </c>
      <c r="E61" s="210">
        <v>15</v>
      </c>
      <c r="F61" s="204" t="s">
        <v>3108</v>
      </c>
      <c r="G61" s="201" t="s">
        <v>3251</v>
      </c>
      <c r="H61" s="119">
        <v>0</v>
      </c>
      <c r="I61" s="202" t="s">
        <v>3260</v>
      </c>
      <c r="J61" s="119">
        <v>0</v>
      </c>
      <c r="K61" s="19">
        <f t="shared" si="0"/>
        <v>0</v>
      </c>
      <c r="L61" s="215">
        <v>34500000</v>
      </c>
      <c r="M61" s="180">
        <f t="shared" si="1"/>
        <v>0</v>
      </c>
      <c r="N61" s="215">
        <v>141778394</v>
      </c>
      <c r="O61" s="227">
        <v>2021</v>
      </c>
      <c r="P61" s="110">
        <f>IFERROR(('General Input Sheet'!$G$38/(VLOOKUP(O61,Histindex,3,FALSE))),1)</f>
        <v>1</v>
      </c>
      <c r="Q61" s="196" t="s">
        <v>3512</v>
      </c>
      <c r="R61" s="48" cm="1">
        <f t="array" ref="R61">IFERROR(_xlfn.IFS(AND(Q61&lt;&gt;"New",D61&lt;&gt;"Road Bridge"),30%,AND(Q61&lt;&gt;"New",D61="Road Bridge"),10%),0)</f>
        <v>0.3</v>
      </c>
      <c r="S61" s="19">
        <f t="shared" si="2"/>
        <v>42533518</v>
      </c>
      <c r="T61" s="20">
        <f t="shared" si="3"/>
        <v>7.4999999999999997E-2</v>
      </c>
      <c r="U61" s="23">
        <f t="shared" si="4"/>
        <v>13079057</v>
      </c>
      <c r="V61" s="23">
        <f t="shared" si="5"/>
        <v>32609031</v>
      </c>
      <c r="W61" s="198">
        <v>195500000</v>
      </c>
      <c r="X61" s="21">
        <f t="shared" si="6"/>
        <v>230000000</v>
      </c>
      <c r="Y61" s="193">
        <v>2024</v>
      </c>
      <c r="Z61" s="188">
        <f>(1+PPI)^('Future Trunk Assets - Roads'!Y61-YEAR)</f>
        <v>1.0556146069383956</v>
      </c>
      <c r="AA61" s="189">
        <f>IF(Y61&lt;YEAR,1,IF('General Input Sheet'!$E$32="WACC1",1/(1+WACC1)^(Y61-YEAR), IF('General Input Sheet'!$E$32="WACC2",1/(1+WACC2)^(Y61-YEAR),"Check WACC Option in General Input Sheet")))</f>
        <v>0.84176157274348007</v>
      </c>
      <c r="AB61" s="113">
        <f t="shared" si="7"/>
        <v>69000000</v>
      </c>
      <c r="AC61" s="180">
        <f t="shared" si="8"/>
        <v>279415081</v>
      </c>
      <c r="AD61" s="21">
        <f t="shared" si="9"/>
        <v>235200878</v>
      </c>
    </row>
    <row r="62" spans="2:30">
      <c r="B62" s="201" t="s">
        <v>2872</v>
      </c>
      <c r="C62" s="196" t="s">
        <v>2873</v>
      </c>
      <c r="D62" s="196" t="s">
        <v>3246</v>
      </c>
      <c r="E62" s="210">
        <v>15</v>
      </c>
      <c r="F62" s="204" t="s">
        <v>3109</v>
      </c>
      <c r="G62" s="201" t="s">
        <v>3251</v>
      </c>
      <c r="H62" s="119">
        <v>475</v>
      </c>
      <c r="I62" s="202" t="s">
        <v>3260</v>
      </c>
      <c r="J62" s="119">
        <v>291</v>
      </c>
      <c r="K62" s="19">
        <f t="shared" si="0"/>
        <v>51.233676975945016</v>
      </c>
      <c r="L62" s="215">
        <v>14909</v>
      </c>
      <c r="M62" s="180">
        <f t="shared" si="1"/>
        <v>2671.3578947368419</v>
      </c>
      <c r="N62" s="215">
        <v>1268895</v>
      </c>
      <c r="O62" s="227">
        <v>2021</v>
      </c>
      <c r="P62" s="110">
        <f>IFERROR(('General Input Sheet'!$G$38/(VLOOKUP(O62,Histindex,3,FALSE))),1)</f>
        <v>1</v>
      </c>
      <c r="Q62" s="196" t="s">
        <v>3274</v>
      </c>
      <c r="R62" s="48" cm="1">
        <f t="array" ref="R62">IFERROR(_xlfn.IFS(AND(Q62&lt;&gt;"New",D62&lt;&gt;"Road Bridge"),30%,AND(Q62&lt;&gt;"New",D62="Road Bridge"),10%),0)</f>
        <v>0.3</v>
      </c>
      <c r="S62" s="19">
        <f t="shared" si="2"/>
        <v>380669</v>
      </c>
      <c r="T62" s="20">
        <f t="shared" si="3"/>
        <v>7.4999999999999997E-2</v>
      </c>
      <c r="U62" s="23">
        <f t="shared" si="4"/>
        <v>117056</v>
      </c>
      <c r="V62" s="23">
        <f t="shared" si="5"/>
        <v>291846</v>
      </c>
      <c r="W62" s="198">
        <v>0</v>
      </c>
      <c r="X62" s="21">
        <f t="shared" si="6"/>
        <v>2058466</v>
      </c>
      <c r="Y62" s="193">
        <v>2024</v>
      </c>
      <c r="Z62" s="188">
        <f>(1+PPI)^('Future Trunk Assets - Roads'!Y62-YEAR)</f>
        <v>1.0556146069383956</v>
      </c>
      <c r="AA62" s="189">
        <f>IF(Y62&lt;YEAR,1,IF('General Input Sheet'!$E$32="WACC1",1/(1+WACC1)^(Y62-YEAR), IF('General Input Sheet'!$E$32="WACC2",1/(1+WACC2)^(Y62-YEAR),"Check WACC Option in General Input Sheet")))</f>
        <v>0.84176157274348007</v>
      </c>
      <c r="AB62" s="113">
        <f t="shared" si="7"/>
        <v>2073375</v>
      </c>
      <c r="AC62" s="180">
        <f t="shared" si="8"/>
        <v>2188774</v>
      </c>
      <c r="AD62" s="21">
        <f t="shared" si="9"/>
        <v>1842426</v>
      </c>
    </row>
    <row r="63" spans="2:30">
      <c r="B63" s="201" t="s">
        <v>2872</v>
      </c>
      <c r="C63" s="196" t="s">
        <v>2874</v>
      </c>
      <c r="D63" s="196" t="s">
        <v>3246</v>
      </c>
      <c r="E63" s="210">
        <v>15</v>
      </c>
      <c r="F63" s="204" t="s">
        <v>3110</v>
      </c>
      <c r="G63" s="201" t="s">
        <v>3251</v>
      </c>
      <c r="H63" s="119">
        <v>145</v>
      </c>
      <c r="I63" s="202" t="s">
        <v>3260</v>
      </c>
      <c r="J63" s="119">
        <v>233</v>
      </c>
      <c r="K63" s="19">
        <f t="shared" si="0"/>
        <v>0</v>
      </c>
      <c r="L63" s="215">
        <v>0</v>
      </c>
      <c r="M63" s="180">
        <f t="shared" si="1"/>
        <v>2959.6</v>
      </c>
      <c r="N63" s="215">
        <v>429142</v>
      </c>
      <c r="O63" s="227">
        <v>2021</v>
      </c>
      <c r="P63" s="110">
        <f>IFERROR(('General Input Sheet'!$G$38/(VLOOKUP(O63,Histindex,3,FALSE))),1)</f>
        <v>1</v>
      </c>
      <c r="Q63" s="196" t="s">
        <v>3274</v>
      </c>
      <c r="R63" s="48" cm="1">
        <f t="array" ref="R63">IFERROR(_xlfn.IFS(AND(Q63&lt;&gt;"New",D63&lt;&gt;"Road Bridge"),30%,AND(Q63&lt;&gt;"New",D63="Road Bridge"),10%),0)</f>
        <v>0.3</v>
      </c>
      <c r="S63" s="19">
        <f t="shared" si="2"/>
        <v>128743</v>
      </c>
      <c r="T63" s="20">
        <f t="shared" si="3"/>
        <v>7.4999999999999997E-2</v>
      </c>
      <c r="U63" s="23">
        <f t="shared" si="4"/>
        <v>39588</v>
      </c>
      <c r="V63" s="23">
        <f t="shared" si="5"/>
        <v>98703</v>
      </c>
      <c r="W63" s="198">
        <v>0</v>
      </c>
      <c r="X63" s="21">
        <f t="shared" si="6"/>
        <v>696176</v>
      </c>
      <c r="Y63" s="193">
        <v>2024</v>
      </c>
      <c r="Z63" s="188">
        <f>(1+PPI)^('Future Trunk Assets - Roads'!Y63-YEAR)</f>
        <v>1.0556146069383956</v>
      </c>
      <c r="AA63" s="189">
        <f>IF(Y63&lt;YEAR,1,IF('General Input Sheet'!$E$32="WACC1",1/(1+WACC1)^(Y63-YEAR), IF('General Input Sheet'!$E$32="WACC2",1/(1+WACC2)^(Y63-YEAR),"Check WACC Option in General Input Sheet")))</f>
        <v>0.84176157274348007</v>
      </c>
      <c r="AB63" s="113">
        <f t="shared" si="7"/>
        <v>696176</v>
      </c>
      <c r="AC63" s="180">
        <f t="shared" si="8"/>
        <v>734894</v>
      </c>
      <c r="AD63" s="21">
        <f t="shared" si="9"/>
        <v>618606</v>
      </c>
    </row>
    <row r="64" spans="2:30">
      <c r="B64" s="201" t="s">
        <v>2872</v>
      </c>
      <c r="C64" s="196" t="s">
        <v>2875</v>
      </c>
      <c r="D64" s="196" t="s">
        <v>3246</v>
      </c>
      <c r="E64" s="210">
        <v>15</v>
      </c>
      <c r="F64" s="204" t="s">
        <v>3111</v>
      </c>
      <c r="G64" s="201" t="s">
        <v>3251</v>
      </c>
      <c r="H64" s="119">
        <v>384</v>
      </c>
      <c r="I64" s="202" t="s">
        <v>3260</v>
      </c>
      <c r="J64" s="119">
        <v>2045</v>
      </c>
      <c r="K64" s="19">
        <f t="shared" si="0"/>
        <v>619.28850855745725</v>
      </c>
      <c r="L64" s="215">
        <v>1266445</v>
      </c>
      <c r="M64" s="180">
        <f t="shared" si="1"/>
        <v>2671.3567708333335</v>
      </c>
      <c r="N64" s="215">
        <v>1025801</v>
      </c>
      <c r="O64" s="227">
        <v>2021</v>
      </c>
      <c r="P64" s="110">
        <f>IFERROR(('General Input Sheet'!$G$38/(VLOOKUP(O64,Histindex,3,FALSE))),1)</f>
        <v>1</v>
      </c>
      <c r="Q64" s="196" t="s">
        <v>3274</v>
      </c>
      <c r="R64" s="48" cm="1">
        <f t="array" ref="R64">IFERROR(_xlfn.IFS(AND(Q64&lt;&gt;"New",D64&lt;&gt;"Road Bridge"),30%,AND(Q64&lt;&gt;"New",D64="Road Bridge"),10%),0)</f>
        <v>0.3</v>
      </c>
      <c r="S64" s="19">
        <f t="shared" si="2"/>
        <v>307740</v>
      </c>
      <c r="T64" s="20">
        <f t="shared" si="3"/>
        <v>7.4999999999999997E-2</v>
      </c>
      <c r="U64" s="23">
        <f t="shared" si="4"/>
        <v>94630</v>
      </c>
      <c r="V64" s="23">
        <f t="shared" si="5"/>
        <v>235934</v>
      </c>
      <c r="W64" s="198">
        <v>0</v>
      </c>
      <c r="X64" s="21">
        <f t="shared" si="6"/>
        <v>1664105</v>
      </c>
      <c r="Y64" s="193">
        <v>2024</v>
      </c>
      <c r="Z64" s="188">
        <f>(1+PPI)^('Future Trunk Assets - Roads'!Y64-YEAR)</f>
        <v>1.0556146069383956</v>
      </c>
      <c r="AA64" s="189">
        <f>IF(Y64&lt;YEAR,1,IF('General Input Sheet'!$E$32="WACC1",1/(1+WACC1)^(Y64-YEAR), IF('General Input Sheet'!$E$32="WACC2",1/(1+WACC2)^(Y64-YEAR),"Check WACC Option in General Input Sheet")))</f>
        <v>0.84176157274348007</v>
      </c>
      <c r="AB64" s="113">
        <f t="shared" si="7"/>
        <v>2930550</v>
      </c>
      <c r="AC64" s="180">
        <f t="shared" si="8"/>
        <v>3101057</v>
      </c>
      <c r="AD64" s="21">
        <f t="shared" si="9"/>
        <v>2610351</v>
      </c>
    </row>
    <row r="65" spans="2:30">
      <c r="B65" s="201" t="s">
        <v>2872</v>
      </c>
      <c r="C65" s="196" t="s">
        <v>2876</v>
      </c>
      <c r="D65" s="196" t="s">
        <v>3246</v>
      </c>
      <c r="E65" s="210">
        <v>15</v>
      </c>
      <c r="F65" s="204" t="s">
        <v>3112</v>
      </c>
      <c r="G65" s="201" t="s">
        <v>3251</v>
      </c>
      <c r="H65" s="119">
        <v>383</v>
      </c>
      <c r="I65" s="202" t="s">
        <v>3260</v>
      </c>
      <c r="J65" s="119">
        <v>1526</v>
      </c>
      <c r="K65" s="19">
        <f t="shared" si="0"/>
        <v>825.12385321100919</v>
      </c>
      <c r="L65" s="215">
        <v>1259139</v>
      </c>
      <c r="M65" s="180">
        <f t="shared" si="1"/>
        <v>2671.3577023498697</v>
      </c>
      <c r="N65" s="215">
        <v>1023130</v>
      </c>
      <c r="O65" s="227">
        <v>2021</v>
      </c>
      <c r="P65" s="110">
        <f>IFERROR(('General Input Sheet'!$G$38/(VLOOKUP(O65,Histindex,3,FALSE))),1)</f>
        <v>1</v>
      </c>
      <c r="Q65" s="196" t="s">
        <v>3274</v>
      </c>
      <c r="R65" s="48" cm="1">
        <f t="array" ref="R65">IFERROR(_xlfn.IFS(AND(Q65&lt;&gt;"New",D65&lt;&gt;"Road Bridge"),30%,AND(Q65&lt;&gt;"New",D65="Road Bridge"),10%),0)</f>
        <v>0.3</v>
      </c>
      <c r="S65" s="19">
        <f t="shared" si="2"/>
        <v>306939</v>
      </c>
      <c r="T65" s="20">
        <f t="shared" si="3"/>
        <v>7.4999999999999997E-2</v>
      </c>
      <c r="U65" s="23">
        <f t="shared" si="4"/>
        <v>94384</v>
      </c>
      <c r="V65" s="23">
        <f t="shared" si="5"/>
        <v>235320</v>
      </c>
      <c r="W65" s="198">
        <v>0</v>
      </c>
      <c r="X65" s="21">
        <f t="shared" si="6"/>
        <v>1659773</v>
      </c>
      <c r="Y65" s="193">
        <v>2024</v>
      </c>
      <c r="Z65" s="188">
        <f>(1+PPI)^('Future Trunk Assets - Roads'!Y65-YEAR)</f>
        <v>1.0556146069383956</v>
      </c>
      <c r="AA65" s="189">
        <f>IF(Y65&lt;YEAR,1,IF('General Input Sheet'!$E$32="WACC1",1/(1+WACC1)^(Y65-YEAR), IF('General Input Sheet'!$E$32="WACC2",1/(1+WACC2)^(Y65-YEAR),"Check WACC Option in General Input Sheet")))</f>
        <v>0.84176157274348007</v>
      </c>
      <c r="AB65" s="113">
        <f t="shared" si="7"/>
        <v>2918912</v>
      </c>
      <c r="AC65" s="180">
        <f t="shared" si="8"/>
        <v>3088729</v>
      </c>
      <c r="AD65" s="21">
        <f t="shared" si="9"/>
        <v>2599973</v>
      </c>
    </row>
    <row r="66" spans="2:30">
      <c r="B66" s="201" t="s">
        <v>2872</v>
      </c>
      <c r="C66" s="196" t="s">
        <v>10193</v>
      </c>
      <c r="D66" s="196" t="s">
        <v>3246</v>
      </c>
      <c r="E66" s="210">
        <v>15</v>
      </c>
      <c r="F66" s="204" t="s">
        <v>3351</v>
      </c>
      <c r="G66" s="201" t="s">
        <v>3251</v>
      </c>
      <c r="H66" s="119">
        <v>509</v>
      </c>
      <c r="I66" s="202" t="s">
        <v>3262</v>
      </c>
      <c r="J66" s="119">
        <v>3384</v>
      </c>
      <c r="K66" s="19">
        <f t="shared" si="0"/>
        <v>404.95419621749409</v>
      </c>
      <c r="L66" s="215">
        <v>1370365</v>
      </c>
      <c r="M66" s="180">
        <f t="shared" si="1"/>
        <v>2671.3575638506877</v>
      </c>
      <c r="N66" s="215">
        <v>1359721</v>
      </c>
      <c r="O66" s="227">
        <v>2021</v>
      </c>
      <c r="P66" s="110">
        <f>IFERROR(('General Input Sheet'!$G$38/(VLOOKUP(O66,Histindex,3,FALSE))),1)</f>
        <v>1</v>
      </c>
      <c r="Q66" s="196" t="s">
        <v>3274</v>
      </c>
      <c r="R66" s="48" cm="1">
        <f t="array" ref="R66">IFERROR(_xlfn.IFS(AND(Q66&lt;&gt;"New",D66&lt;&gt;"Road Bridge"),30%,AND(Q66&lt;&gt;"New",D66="Road Bridge"),10%),0)</f>
        <v>0.3</v>
      </c>
      <c r="S66" s="19">
        <f t="shared" si="2"/>
        <v>407916</v>
      </c>
      <c r="T66" s="20">
        <f t="shared" si="3"/>
        <v>0.15</v>
      </c>
      <c r="U66" s="23">
        <f t="shared" si="4"/>
        <v>250869</v>
      </c>
      <c r="V66" s="23">
        <f t="shared" si="5"/>
        <v>312736</v>
      </c>
      <c r="W66" s="198">
        <v>0</v>
      </c>
      <c r="X66" s="21">
        <f t="shared" si="6"/>
        <v>2331242</v>
      </c>
      <c r="Y66" s="193">
        <v>2029</v>
      </c>
      <c r="Z66" s="188">
        <f>(1+PPI)^('Future Trunk Assets - Roads'!Y66-YEAR)</f>
        <v>1.1552634751694639</v>
      </c>
      <c r="AA66" s="189">
        <f>IF(Y66&lt;YEAR,1,IF('General Input Sheet'!$E$32="WACC1",1/(1+WACC1)^(Y66-YEAR), IF('General Input Sheet'!$E$32="WACC2",1/(1+WACC2)^(Y66-YEAR),"Check WACC Option in General Input Sheet")))</f>
        <v>0.63169036926213096</v>
      </c>
      <c r="AB66" s="113">
        <f t="shared" si="7"/>
        <v>3701607</v>
      </c>
      <c r="AC66" s="180">
        <f t="shared" si="8"/>
        <v>4300209</v>
      </c>
      <c r="AD66" s="21">
        <f t="shared" si="9"/>
        <v>2716401</v>
      </c>
    </row>
    <row r="67" spans="2:30">
      <c r="B67" s="201" t="s">
        <v>2872</v>
      </c>
      <c r="C67" s="196" t="s">
        <v>2877</v>
      </c>
      <c r="D67" s="196" t="s">
        <v>3245</v>
      </c>
      <c r="E67" s="210">
        <v>15</v>
      </c>
      <c r="F67" s="204" t="s">
        <v>3113</v>
      </c>
      <c r="G67" s="201" t="s">
        <v>3250</v>
      </c>
      <c r="H67" s="119">
        <v>0</v>
      </c>
      <c r="I67" s="202" t="s">
        <v>3259</v>
      </c>
      <c r="J67" s="119">
        <v>150</v>
      </c>
      <c r="K67" s="19">
        <f t="shared" si="0"/>
        <v>0</v>
      </c>
      <c r="L67" s="215">
        <v>0</v>
      </c>
      <c r="M67" s="180">
        <f t="shared" si="1"/>
        <v>0</v>
      </c>
      <c r="N67" s="215">
        <v>771474</v>
      </c>
      <c r="O67" s="227">
        <v>2021</v>
      </c>
      <c r="P67" s="110">
        <f>IFERROR(('General Input Sheet'!$G$38/(VLOOKUP(O67,Histindex,3,FALSE))),1)</f>
        <v>1</v>
      </c>
      <c r="Q67" s="196" t="s">
        <v>3272</v>
      </c>
      <c r="R67" s="48" cm="1">
        <f t="array" ref="R67">IFERROR(_xlfn.IFS(AND(Q67&lt;&gt;"New",D67&lt;&gt;"Road Bridge"),30%,AND(Q67&lt;&gt;"New",D67="Road Bridge"),10%),0)</f>
        <v>0.3</v>
      </c>
      <c r="S67" s="19">
        <f t="shared" si="2"/>
        <v>231442</v>
      </c>
      <c r="T67" s="20">
        <f t="shared" si="3"/>
        <v>7.4999999999999997E-2</v>
      </c>
      <c r="U67" s="23">
        <f t="shared" si="4"/>
        <v>71168</v>
      </c>
      <c r="V67" s="23">
        <f t="shared" si="5"/>
        <v>177439</v>
      </c>
      <c r="W67" s="198">
        <v>0</v>
      </c>
      <c r="X67" s="21">
        <f t="shared" si="6"/>
        <v>1251523</v>
      </c>
      <c r="Y67" s="193">
        <v>2024</v>
      </c>
      <c r="Z67" s="188">
        <f>(1+PPI)^('Future Trunk Assets - Roads'!Y67-YEAR)</f>
        <v>1.0556146069383956</v>
      </c>
      <c r="AA67" s="189">
        <f>IF(Y67&lt;YEAR,1,IF('General Input Sheet'!$E$32="WACC1",1/(1+WACC1)^(Y67-YEAR), IF('General Input Sheet'!$E$32="WACC2",1/(1+WACC2)^(Y67-YEAR),"Check WACC Option in General Input Sheet")))</f>
        <v>0.84176157274348007</v>
      </c>
      <c r="AB67" s="113">
        <f t="shared" si="7"/>
        <v>1251523</v>
      </c>
      <c r="AC67" s="180">
        <f t="shared" si="8"/>
        <v>1321126</v>
      </c>
      <c r="AD67" s="21">
        <f t="shared" si="9"/>
        <v>1112073</v>
      </c>
    </row>
    <row r="68" spans="2:30">
      <c r="B68" s="201" t="s">
        <v>2872</v>
      </c>
      <c r="C68" s="196" t="s">
        <v>2878</v>
      </c>
      <c r="D68" s="196" t="s">
        <v>3245</v>
      </c>
      <c r="E68" s="210">
        <v>15</v>
      </c>
      <c r="F68" s="204" t="s">
        <v>3114</v>
      </c>
      <c r="G68" s="201" t="s">
        <v>3250</v>
      </c>
      <c r="H68" s="119">
        <v>0</v>
      </c>
      <c r="I68" s="202" t="s">
        <v>3259</v>
      </c>
      <c r="J68" s="119">
        <v>150</v>
      </c>
      <c r="K68" s="19">
        <f t="shared" si="0"/>
        <v>307.01333333333332</v>
      </c>
      <c r="L68" s="215">
        <v>46052</v>
      </c>
      <c r="M68" s="180">
        <f t="shared" si="1"/>
        <v>0</v>
      </c>
      <c r="N68" s="215">
        <v>578606</v>
      </c>
      <c r="O68" s="227">
        <v>2021</v>
      </c>
      <c r="P68" s="110">
        <f>IFERROR(('General Input Sheet'!$G$38/(VLOOKUP(O68,Histindex,3,FALSE))),1)</f>
        <v>1</v>
      </c>
      <c r="Q68" s="196" t="s">
        <v>3272</v>
      </c>
      <c r="R68" s="48" cm="1">
        <f t="array" ref="R68">IFERROR(_xlfn.IFS(AND(Q68&lt;&gt;"New",D68&lt;&gt;"Road Bridge"),30%,AND(Q68&lt;&gt;"New",D68="Road Bridge"),10%),0)</f>
        <v>0.3</v>
      </c>
      <c r="S68" s="19">
        <f t="shared" si="2"/>
        <v>173582</v>
      </c>
      <c r="T68" s="20">
        <f t="shared" si="3"/>
        <v>7.4999999999999997E-2</v>
      </c>
      <c r="U68" s="23">
        <f t="shared" si="4"/>
        <v>53376</v>
      </c>
      <c r="V68" s="23">
        <f t="shared" si="5"/>
        <v>133079</v>
      </c>
      <c r="W68" s="198">
        <v>0</v>
      </c>
      <c r="X68" s="21">
        <f t="shared" si="6"/>
        <v>938643</v>
      </c>
      <c r="Y68" s="193">
        <v>2024</v>
      </c>
      <c r="Z68" s="188">
        <f>(1+PPI)^('Future Trunk Assets - Roads'!Y68-YEAR)</f>
        <v>1.0556146069383956</v>
      </c>
      <c r="AA68" s="189">
        <f>IF(Y68&lt;YEAR,1,IF('General Input Sheet'!$E$32="WACC1",1/(1+WACC1)^(Y68-YEAR), IF('General Input Sheet'!$E$32="WACC2",1/(1+WACC2)^(Y68-YEAR),"Check WACC Option in General Input Sheet")))</f>
        <v>0.84176157274348007</v>
      </c>
      <c r="AB68" s="113">
        <f t="shared" si="7"/>
        <v>984695</v>
      </c>
      <c r="AC68" s="180">
        <f t="shared" si="8"/>
        <v>1039732</v>
      </c>
      <c r="AD68" s="21">
        <f t="shared" si="9"/>
        <v>875206</v>
      </c>
    </row>
    <row r="69" spans="2:30">
      <c r="B69" s="201" t="s">
        <v>2872</v>
      </c>
      <c r="C69" s="196" t="s">
        <v>10194</v>
      </c>
      <c r="D69" s="196" t="s">
        <v>3245</v>
      </c>
      <c r="E69" s="210">
        <v>15</v>
      </c>
      <c r="F69" s="204" t="s">
        <v>3352</v>
      </c>
      <c r="G69" s="201" t="s">
        <v>3250</v>
      </c>
      <c r="H69" s="119">
        <v>0</v>
      </c>
      <c r="I69" s="202" t="s">
        <v>3258</v>
      </c>
      <c r="J69" s="119">
        <v>150</v>
      </c>
      <c r="K69" s="19">
        <f t="shared" si="0"/>
        <v>0</v>
      </c>
      <c r="L69" s="215">
        <v>0</v>
      </c>
      <c r="M69" s="180">
        <f t="shared" si="1"/>
        <v>0</v>
      </c>
      <c r="N69" s="215">
        <v>450026</v>
      </c>
      <c r="O69" s="227">
        <v>2021</v>
      </c>
      <c r="P69" s="110">
        <f>IFERROR(('General Input Sheet'!$G$38/(VLOOKUP(O69,Histindex,3,FALSE))),1)</f>
        <v>1</v>
      </c>
      <c r="Q69" s="196" t="s">
        <v>3273</v>
      </c>
      <c r="R69" s="48" cm="1">
        <f t="array" ref="R69">IFERROR(_xlfn.IFS(AND(Q69&lt;&gt;"New",D69&lt;&gt;"Road Bridge"),30%,AND(Q69&lt;&gt;"New",D69="Road Bridge"),10%),0)</f>
        <v>0.3</v>
      </c>
      <c r="S69" s="19">
        <f t="shared" si="2"/>
        <v>135008</v>
      </c>
      <c r="T69" s="20">
        <f t="shared" si="3"/>
        <v>7.4999999999999997E-2</v>
      </c>
      <c r="U69" s="23">
        <f t="shared" si="4"/>
        <v>41515</v>
      </c>
      <c r="V69" s="23">
        <f t="shared" si="5"/>
        <v>103506</v>
      </c>
      <c r="W69" s="198">
        <v>0</v>
      </c>
      <c r="X69" s="21">
        <f t="shared" si="6"/>
        <v>730055</v>
      </c>
      <c r="Y69" s="193">
        <v>2024</v>
      </c>
      <c r="Z69" s="188">
        <f>(1+PPI)^('Future Trunk Assets - Roads'!Y69-YEAR)</f>
        <v>1.0556146069383956</v>
      </c>
      <c r="AA69" s="189">
        <f>IF(Y69&lt;YEAR,1,IF('General Input Sheet'!$E$32="WACC1",1/(1+WACC1)^(Y69-YEAR), IF('General Input Sheet'!$E$32="WACC2",1/(1+WACC2)^(Y69-YEAR),"Check WACC Option in General Input Sheet")))</f>
        <v>0.84176157274348007</v>
      </c>
      <c r="AB69" s="113">
        <f t="shared" si="7"/>
        <v>730055</v>
      </c>
      <c r="AC69" s="180">
        <f t="shared" si="8"/>
        <v>770657</v>
      </c>
      <c r="AD69" s="21">
        <f t="shared" si="9"/>
        <v>648709</v>
      </c>
    </row>
    <row r="70" spans="2:30">
      <c r="B70" s="201" t="s">
        <v>2880</v>
      </c>
      <c r="C70" s="196" t="s">
        <v>2879</v>
      </c>
      <c r="D70" s="196" t="s">
        <v>3248</v>
      </c>
      <c r="E70" s="210" t="s">
        <v>10377</v>
      </c>
      <c r="F70" s="204" t="s">
        <v>3115</v>
      </c>
      <c r="G70" s="201" t="s">
        <v>3251</v>
      </c>
      <c r="H70" s="119">
        <v>121</v>
      </c>
      <c r="I70" s="202" t="s">
        <v>3260</v>
      </c>
      <c r="J70" s="119">
        <v>82</v>
      </c>
      <c r="K70" s="19">
        <f t="shared" si="0"/>
        <v>0</v>
      </c>
      <c r="L70" s="215">
        <v>0</v>
      </c>
      <c r="M70" s="180">
        <f t="shared" si="1"/>
        <v>53448.884297520664</v>
      </c>
      <c r="N70" s="215">
        <v>6467315</v>
      </c>
      <c r="O70" s="227">
        <v>2021</v>
      </c>
      <c r="P70" s="110">
        <f>IFERROR(('General Input Sheet'!$G$38/(VLOOKUP(O70,Histindex,3,FALSE))),1)</f>
        <v>1</v>
      </c>
      <c r="Q70" s="196" t="s">
        <v>3274</v>
      </c>
      <c r="R70" s="48" cm="1">
        <f t="array" ref="R70">IFERROR(_xlfn.IFS(AND(Q70&lt;&gt;"New",D70&lt;&gt;"Road Bridge"),30%,AND(Q70&lt;&gt;"New",D70="Road Bridge"),10%),0)</f>
        <v>0.1</v>
      </c>
      <c r="S70" s="19">
        <f t="shared" si="2"/>
        <v>646732</v>
      </c>
      <c r="T70" s="20">
        <f t="shared" si="3"/>
        <v>0.2</v>
      </c>
      <c r="U70" s="23">
        <f t="shared" si="4"/>
        <v>1590959</v>
      </c>
      <c r="V70" s="23">
        <f t="shared" si="5"/>
        <v>1487482</v>
      </c>
      <c r="W70" s="198">
        <v>0</v>
      </c>
      <c r="X70" s="21">
        <f t="shared" si="6"/>
        <v>10192488</v>
      </c>
      <c r="Y70" s="193">
        <v>2034</v>
      </c>
      <c r="Z70" s="188">
        <f>(1+PPI)^('Future Trunk Assets - Roads'!Y70-YEAR)</f>
        <v>1.2643190879401258</v>
      </c>
      <c r="AA70" s="189">
        <f>IF(Y70&lt;YEAR,1,IF('General Input Sheet'!$E$32="WACC1",1/(1+WACC1)^(Y70-YEAR), IF('General Input Sheet'!$E$32="WACC2",1/(1+WACC2)^(Y70-YEAR),"Check WACC Option in General Input Sheet")))</f>
        <v>0.47404483114855755</v>
      </c>
      <c r="AB70" s="113">
        <f t="shared" si="7"/>
        <v>10192488</v>
      </c>
      <c r="AC70" s="180">
        <f t="shared" si="8"/>
        <v>12886557</v>
      </c>
      <c r="AD70" s="21">
        <f t="shared" si="9"/>
        <v>6108806</v>
      </c>
    </row>
    <row r="71" spans="2:30">
      <c r="B71" s="201" t="s">
        <v>2880</v>
      </c>
      <c r="C71" s="196" t="s">
        <v>2881</v>
      </c>
      <c r="D71" s="196" t="s">
        <v>3246</v>
      </c>
      <c r="E71" s="210" t="s">
        <v>10380</v>
      </c>
      <c r="F71" s="204" t="s">
        <v>3116</v>
      </c>
      <c r="G71" s="201" t="s">
        <v>3251</v>
      </c>
      <c r="H71" s="119">
        <v>455</v>
      </c>
      <c r="I71" s="202" t="s">
        <v>3260</v>
      </c>
      <c r="J71" s="119">
        <v>1161</v>
      </c>
      <c r="K71" s="19">
        <f t="shared" si="0"/>
        <v>1077.3893195521102</v>
      </c>
      <c r="L71" s="215">
        <v>1250849</v>
      </c>
      <c r="M71" s="180">
        <f t="shared" si="1"/>
        <v>2671.3582417582415</v>
      </c>
      <c r="N71" s="215">
        <v>1215468</v>
      </c>
      <c r="O71" s="227">
        <v>2021</v>
      </c>
      <c r="P71" s="110">
        <f>IFERROR(('General Input Sheet'!$G$38/(VLOOKUP(O71,Histindex,3,FALSE))),1)</f>
        <v>1</v>
      </c>
      <c r="Q71" s="196" t="s">
        <v>3274</v>
      </c>
      <c r="R71" s="48" cm="1">
        <f t="array" ref="R71">IFERROR(_xlfn.IFS(AND(Q71&lt;&gt;"New",D71&lt;&gt;"Road Bridge"),30%,AND(Q71&lt;&gt;"New",D71="Road Bridge"),10%),0)</f>
        <v>0.3</v>
      </c>
      <c r="S71" s="19">
        <f t="shared" si="2"/>
        <v>364640</v>
      </c>
      <c r="T71" s="20">
        <f t="shared" si="3"/>
        <v>0.2</v>
      </c>
      <c r="U71" s="23">
        <f t="shared" si="4"/>
        <v>299005</v>
      </c>
      <c r="V71" s="23">
        <f t="shared" si="5"/>
        <v>279558</v>
      </c>
      <c r="W71" s="198">
        <v>0</v>
      </c>
      <c r="X71" s="21">
        <f t="shared" si="6"/>
        <v>2158671</v>
      </c>
      <c r="Y71" s="193">
        <v>2034</v>
      </c>
      <c r="Z71" s="188">
        <f>(1+PPI)^('Future Trunk Assets - Roads'!Y71-YEAR)</f>
        <v>1.2643190879401258</v>
      </c>
      <c r="AA71" s="189">
        <f>IF(Y71&lt;YEAR,1,IF('General Input Sheet'!$E$32="WACC1",1/(1+WACC1)^(Y71-YEAR), IF('General Input Sheet'!$E$32="WACC2",1/(1+WACC2)^(Y71-YEAR),"Check WACC Option in General Input Sheet")))</f>
        <v>0.47404483114855755</v>
      </c>
      <c r="AB71" s="113">
        <f t="shared" si="7"/>
        <v>3409520</v>
      </c>
      <c r="AC71" s="180">
        <f t="shared" si="8"/>
        <v>4349664</v>
      </c>
      <c r="AD71" s="21">
        <f t="shared" si="9"/>
        <v>2061936</v>
      </c>
    </row>
    <row r="72" spans="2:30">
      <c r="B72" s="201" t="s">
        <v>2883</v>
      </c>
      <c r="C72" s="196" t="s">
        <v>2882</v>
      </c>
      <c r="D72" s="196" t="s">
        <v>3246</v>
      </c>
      <c r="E72" s="210">
        <v>1</v>
      </c>
      <c r="F72" s="204" t="s">
        <v>3117</v>
      </c>
      <c r="G72" s="201" t="s">
        <v>3251</v>
      </c>
      <c r="H72" s="119">
        <v>301</v>
      </c>
      <c r="I72" s="202" t="s">
        <v>3260</v>
      </c>
      <c r="J72" s="119">
        <v>442</v>
      </c>
      <c r="K72" s="19">
        <f t="shared" si="0"/>
        <v>0</v>
      </c>
      <c r="L72" s="215">
        <v>0</v>
      </c>
      <c r="M72" s="180">
        <f t="shared" si="1"/>
        <v>2671.3588039867109</v>
      </c>
      <c r="N72" s="215">
        <v>804079</v>
      </c>
      <c r="O72" s="227">
        <v>2021</v>
      </c>
      <c r="P72" s="110">
        <f>IFERROR(('General Input Sheet'!$G$38/(VLOOKUP(O72,Histindex,3,FALSE))),1)</f>
        <v>1</v>
      </c>
      <c r="Q72" s="196" t="s">
        <v>3274</v>
      </c>
      <c r="R72" s="48" cm="1">
        <f t="array" ref="R72">IFERROR(_xlfn.IFS(AND(Q72&lt;&gt;"New",D72&lt;&gt;"Road Bridge"),30%,AND(Q72&lt;&gt;"New",D72="Road Bridge"),10%),0)</f>
        <v>0.3</v>
      </c>
      <c r="S72" s="19">
        <f t="shared" si="2"/>
        <v>241224</v>
      </c>
      <c r="T72" s="20">
        <f t="shared" si="3"/>
        <v>0.2</v>
      </c>
      <c r="U72" s="23">
        <f t="shared" si="4"/>
        <v>197803</v>
      </c>
      <c r="V72" s="23">
        <f t="shared" si="5"/>
        <v>184938</v>
      </c>
      <c r="W72" s="198">
        <v>0</v>
      </c>
      <c r="X72" s="21">
        <f t="shared" si="6"/>
        <v>1428044</v>
      </c>
      <c r="Y72" s="193">
        <v>2034</v>
      </c>
      <c r="Z72" s="188">
        <f>(1+PPI)^('Future Trunk Assets - Roads'!Y72-YEAR)</f>
        <v>1.2643190879401258</v>
      </c>
      <c r="AA72" s="189">
        <f>IF(Y72&lt;YEAR,1,IF('General Input Sheet'!$E$32="WACC1",1/(1+WACC1)^(Y72-YEAR), IF('General Input Sheet'!$E$32="WACC2",1/(1+WACC2)^(Y72-YEAR),"Check WACC Option in General Input Sheet")))</f>
        <v>0.47404483114855755</v>
      </c>
      <c r="AB72" s="113">
        <f t="shared" si="7"/>
        <v>1428044</v>
      </c>
      <c r="AC72" s="180">
        <f t="shared" si="8"/>
        <v>1805503</v>
      </c>
      <c r="AD72" s="21">
        <f t="shared" si="9"/>
        <v>855889</v>
      </c>
    </row>
    <row r="73" spans="2:30">
      <c r="B73" s="201" t="s">
        <v>2880</v>
      </c>
      <c r="C73" s="196" t="s">
        <v>10195</v>
      </c>
      <c r="D73" s="196" t="s">
        <v>3246</v>
      </c>
      <c r="E73" s="210" t="s">
        <v>3268</v>
      </c>
      <c r="F73" s="204" t="s">
        <v>3353</v>
      </c>
      <c r="G73" s="201" t="s">
        <v>3254</v>
      </c>
      <c r="H73" s="119">
        <v>365</v>
      </c>
      <c r="I73" s="202" t="s">
        <v>3262</v>
      </c>
      <c r="J73" s="119">
        <v>530</v>
      </c>
      <c r="K73" s="19">
        <f t="shared" si="0"/>
        <v>259.19811320754718</v>
      </c>
      <c r="L73" s="215">
        <v>137375</v>
      </c>
      <c r="M73" s="180">
        <f t="shared" si="1"/>
        <v>2936.9479452054793</v>
      </c>
      <c r="N73" s="215">
        <v>1071986</v>
      </c>
      <c r="O73" s="227">
        <v>2021</v>
      </c>
      <c r="P73" s="110">
        <f>IFERROR(('General Input Sheet'!$G$38/(VLOOKUP(O73,Histindex,3,FALSE))),1)</f>
        <v>1</v>
      </c>
      <c r="Q73" s="196" t="s">
        <v>3274</v>
      </c>
      <c r="R73" s="48" cm="1">
        <f t="array" ref="R73">IFERROR(_xlfn.IFS(AND(Q73&lt;&gt;"New",D73&lt;&gt;"Road Bridge"),30%,AND(Q73&lt;&gt;"New",D73="Road Bridge"),10%),0)</f>
        <v>0.3</v>
      </c>
      <c r="S73" s="19">
        <f t="shared" si="2"/>
        <v>321596</v>
      </c>
      <c r="T73" s="20">
        <f t="shared" si="3"/>
        <v>0.15</v>
      </c>
      <c r="U73" s="23">
        <f t="shared" si="4"/>
        <v>197781</v>
      </c>
      <c r="V73" s="23">
        <f t="shared" si="5"/>
        <v>246557</v>
      </c>
      <c r="W73" s="198">
        <v>0</v>
      </c>
      <c r="X73" s="21">
        <f t="shared" si="6"/>
        <v>1837920</v>
      </c>
      <c r="Y73" s="193">
        <v>2029</v>
      </c>
      <c r="Z73" s="188">
        <f>(1+PPI)^('Future Trunk Assets - Roads'!Y73-YEAR)</f>
        <v>1.1552634751694639</v>
      </c>
      <c r="AA73" s="189">
        <f>IF(Y73&lt;YEAR,1,IF('General Input Sheet'!$E$32="WACC1",1/(1+WACC1)^(Y73-YEAR), IF('General Input Sheet'!$E$32="WACC2",1/(1+WACC2)^(Y73-YEAR),"Check WACC Option in General Input Sheet")))</f>
        <v>0.63169036926213096</v>
      </c>
      <c r="AB73" s="113">
        <f t="shared" si="7"/>
        <v>1975295</v>
      </c>
      <c r="AC73" s="180">
        <f t="shared" si="8"/>
        <v>2284380</v>
      </c>
      <c r="AD73" s="21">
        <f t="shared" si="9"/>
        <v>1443021</v>
      </c>
    </row>
    <row r="74" spans="2:30">
      <c r="B74" s="201" t="s">
        <v>2885</v>
      </c>
      <c r="C74" s="196" t="s">
        <v>2884</v>
      </c>
      <c r="D74" s="196" t="s">
        <v>3246</v>
      </c>
      <c r="E74" s="210">
        <v>14</v>
      </c>
      <c r="F74" s="204" t="s">
        <v>3118</v>
      </c>
      <c r="G74" s="201" t="s">
        <v>3251</v>
      </c>
      <c r="H74" s="119">
        <v>792</v>
      </c>
      <c r="I74" s="202" t="s">
        <v>3260</v>
      </c>
      <c r="J74" s="119">
        <v>4527</v>
      </c>
      <c r="K74" s="19">
        <f t="shared" si="0"/>
        <v>863.02871658935283</v>
      </c>
      <c r="L74" s="215">
        <v>3906931</v>
      </c>
      <c r="M74" s="180">
        <f t="shared" si="1"/>
        <v>2671.3573232323233</v>
      </c>
      <c r="N74" s="215">
        <v>2115715</v>
      </c>
      <c r="O74" s="227">
        <v>2021</v>
      </c>
      <c r="P74" s="110">
        <f>IFERROR(('General Input Sheet'!$G$38/(VLOOKUP(O74,Histindex,3,FALSE))),1)</f>
        <v>1</v>
      </c>
      <c r="Q74" s="196" t="s">
        <v>3274</v>
      </c>
      <c r="R74" s="48" cm="1">
        <f t="array" ref="R74">IFERROR(_xlfn.IFS(AND(Q74&lt;&gt;"New",D74&lt;&gt;"Road Bridge"),30%,AND(Q74&lt;&gt;"New",D74="Road Bridge"),10%),0)</f>
        <v>0.3</v>
      </c>
      <c r="S74" s="19">
        <f t="shared" si="2"/>
        <v>634715</v>
      </c>
      <c r="T74" s="20">
        <f t="shared" si="3"/>
        <v>0.15</v>
      </c>
      <c r="U74" s="23">
        <f t="shared" si="4"/>
        <v>390349</v>
      </c>
      <c r="V74" s="23">
        <f t="shared" si="5"/>
        <v>486614</v>
      </c>
      <c r="W74" s="198">
        <v>0</v>
      </c>
      <c r="X74" s="21">
        <f t="shared" si="6"/>
        <v>3627393</v>
      </c>
      <c r="Y74" s="193">
        <v>2029</v>
      </c>
      <c r="Z74" s="188">
        <f>(1+PPI)^('Future Trunk Assets - Roads'!Y74-YEAR)</f>
        <v>1.1552634751694639</v>
      </c>
      <c r="AA74" s="189">
        <f>IF(Y74&lt;YEAR,1,IF('General Input Sheet'!$E$32="WACC1",1/(1+WACC1)^(Y74-YEAR), IF('General Input Sheet'!$E$32="WACC2",1/(1+WACC2)^(Y74-YEAR),"Check WACC Option in General Input Sheet")))</f>
        <v>0.63169036926213096</v>
      </c>
      <c r="AB74" s="113">
        <f t="shared" si="7"/>
        <v>7534324</v>
      </c>
      <c r="AC74" s="180">
        <f t="shared" si="8"/>
        <v>8772204</v>
      </c>
      <c r="AD74" s="21">
        <f t="shared" si="9"/>
        <v>5541317</v>
      </c>
    </row>
    <row r="75" spans="2:30">
      <c r="B75" s="201" t="s">
        <v>2885</v>
      </c>
      <c r="C75" s="196" t="s">
        <v>2886</v>
      </c>
      <c r="D75" s="196" t="s">
        <v>3246</v>
      </c>
      <c r="E75" s="210">
        <v>14</v>
      </c>
      <c r="F75" s="204" t="s">
        <v>3119</v>
      </c>
      <c r="G75" s="201" t="s">
        <v>3251</v>
      </c>
      <c r="H75" s="119">
        <v>322</v>
      </c>
      <c r="I75" s="202" t="s">
        <v>3260</v>
      </c>
      <c r="J75" s="119">
        <v>139</v>
      </c>
      <c r="K75" s="19">
        <f t="shared" si="0"/>
        <v>920.1870503597122</v>
      </c>
      <c r="L75" s="215">
        <v>127906</v>
      </c>
      <c r="M75" s="180">
        <f t="shared" si="1"/>
        <v>3233.7484472049691</v>
      </c>
      <c r="N75" s="215">
        <v>1041267</v>
      </c>
      <c r="O75" s="227">
        <v>2021</v>
      </c>
      <c r="P75" s="110">
        <f>IFERROR(('General Input Sheet'!$G$38/(VLOOKUP(O75,Histindex,3,FALSE))),1)</f>
        <v>1</v>
      </c>
      <c r="Q75" s="196" t="s">
        <v>3274</v>
      </c>
      <c r="R75" s="48" cm="1">
        <f t="array" ref="R75">IFERROR(_xlfn.IFS(AND(Q75&lt;&gt;"New",D75&lt;&gt;"Road Bridge"),30%,AND(Q75&lt;&gt;"New",D75="Road Bridge"),10%),0)</f>
        <v>0.3</v>
      </c>
      <c r="S75" s="19">
        <f t="shared" si="2"/>
        <v>312380</v>
      </c>
      <c r="T75" s="20">
        <f t="shared" si="3"/>
        <v>0.15</v>
      </c>
      <c r="U75" s="23">
        <f t="shared" si="4"/>
        <v>192114</v>
      </c>
      <c r="V75" s="23">
        <f t="shared" si="5"/>
        <v>239491</v>
      </c>
      <c r="W75" s="198">
        <v>0</v>
      </c>
      <c r="X75" s="21">
        <f t="shared" si="6"/>
        <v>1785252</v>
      </c>
      <c r="Y75" s="193">
        <v>2029</v>
      </c>
      <c r="Z75" s="188">
        <f>(1+PPI)^('Future Trunk Assets - Roads'!Y75-YEAR)</f>
        <v>1.1552634751694639</v>
      </c>
      <c r="AA75" s="189">
        <f>IF(Y75&lt;YEAR,1,IF('General Input Sheet'!$E$32="WACC1",1/(1+WACC1)^(Y75-YEAR), IF('General Input Sheet'!$E$32="WACC2",1/(1+WACC2)^(Y75-YEAR),"Check WACC Option in General Input Sheet")))</f>
        <v>0.63169036926213096</v>
      </c>
      <c r="AB75" s="113">
        <f t="shared" si="7"/>
        <v>1913158</v>
      </c>
      <c r="AC75" s="180">
        <f t="shared" si="8"/>
        <v>2212430</v>
      </c>
      <c r="AD75" s="21">
        <f t="shared" si="9"/>
        <v>1397571</v>
      </c>
    </row>
    <row r="76" spans="2:30">
      <c r="B76" s="201" t="s">
        <v>2885</v>
      </c>
      <c r="C76" s="196" t="s">
        <v>2887</v>
      </c>
      <c r="D76" s="196" t="s">
        <v>3246</v>
      </c>
      <c r="E76" s="210">
        <v>14</v>
      </c>
      <c r="F76" s="204" t="s">
        <v>3120</v>
      </c>
      <c r="G76" s="201" t="s">
        <v>3251</v>
      </c>
      <c r="H76" s="119">
        <v>145</v>
      </c>
      <c r="I76" s="202" t="s">
        <v>3260</v>
      </c>
      <c r="J76" s="119">
        <v>964</v>
      </c>
      <c r="K76" s="19">
        <f t="shared" ref="K76:K139" si="10">IFERROR(L76/J76,0)</f>
        <v>1060.6265560165975</v>
      </c>
      <c r="L76" s="215">
        <v>1022444</v>
      </c>
      <c r="M76" s="180">
        <f t="shared" ref="M76:M139" si="11">IFERROR(N76/H76,0)</f>
        <v>2959.6</v>
      </c>
      <c r="N76" s="215">
        <v>429142</v>
      </c>
      <c r="O76" s="227">
        <v>2021</v>
      </c>
      <c r="P76" s="110">
        <f>IFERROR(('General Input Sheet'!$G$38/(VLOOKUP(O76,Histindex,3,FALSE))),1)</f>
        <v>1</v>
      </c>
      <c r="Q76" s="196" t="s">
        <v>3274</v>
      </c>
      <c r="R76" s="48" cm="1">
        <f t="array" ref="R76">IFERROR(_xlfn.IFS(AND(Q76&lt;&gt;"New",D76&lt;&gt;"Road Bridge"),30%,AND(Q76&lt;&gt;"New",D76="Road Bridge"),10%),0)</f>
        <v>0.3</v>
      </c>
      <c r="S76" s="19">
        <f t="shared" ref="S76:S139" si="12">ROUND(N76*R76,0)</f>
        <v>128743</v>
      </c>
      <c r="T76" s="20">
        <f t="shared" ref="T76:T139" si="13">IF(Y76="","",IF(Y76&lt;=YEAR+5,0.075,IF(AND(Y76&gt;YEAR+5,Y76&lt;=YEAR+10),0.15,IF(AND(Y76&gt;YEAR+10,Y76&lt;=YEAR+20),0.2,IF(Y76&gt;YEAR+20,0.25,"")))))</f>
        <v>0.2</v>
      </c>
      <c r="U76" s="23">
        <f t="shared" ref="U76:U139" si="14">ROUND((N76+V76)*T76,0)</f>
        <v>105569</v>
      </c>
      <c r="V76" s="23">
        <f t="shared" ref="V76:V139" si="15">ROUND((N76)*23%,0)</f>
        <v>98703</v>
      </c>
      <c r="W76" s="198">
        <v>0</v>
      </c>
      <c r="X76" s="21">
        <f t="shared" ref="X76:X139" si="16">ROUND(N76+S76+U76+V76,0)</f>
        <v>762157</v>
      </c>
      <c r="Y76" s="193">
        <v>2034</v>
      </c>
      <c r="Z76" s="188">
        <f>(1+PPI)^('Future Trunk Assets - Roads'!Y76-YEAR)</f>
        <v>1.2643190879401258</v>
      </c>
      <c r="AA76" s="189">
        <f>IF(Y76&lt;YEAR,1,IF('General Input Sheet'!$E$32="WACC1",1/(1+WACC1)^(Y76-YEAR), IF('General Input Sheet'!$E$32="WACC2",1/(1+WACC2)^(Y76-YEAR),"Check WACC Option in General Input Sheet")))</f>
        <v>0.47404483114855755</v>
      </c>
      <c r="AB76" s="113">
        <f t="shared" ref="AB76:AB139" si="17">ROUND(X76+L76-W76,0)</f>
        <v>1784601</v>
      </c>
      <c r="AC76" s="180">
        <f t="shared" ref="AC76:AC139" si="18">IFERROR(ROUND((X76*Z76)+((1+Landind)^(Y76-YEAR)*L76),0),0)</f>
        <v>2288137</v>
      </c>
      <c r="AD76" s="21">
        <f t="shared" ref="AD76:AD139" si="19">IFERROR(ROUND((AC76*AA76),0),0)</f>
        <v>1084680</v>
      </c>
    </row>
    <row r="77" spans="2:30">
      <c r="B77" s="201" t="s">
        <v>2891</v>
      </c>
      <c r="C77" s="196" t="s">
        <v>10196</v>
      </c>
      <c r="D77" s="196" t="s">
        <v>3246</v>
      </c>
      <c r="E77" s="210" t="s">
        <v>10349</v>
      </c>
      <c r="F77" s="204" t="s">
        <v>3354</v>
      </c>
      <c r="G77" s="201" t="s">
        <v>3251</v>
      </c>
      <c r="H77" s="119">
        <v>521</v>
      </c>
      <c r="I77" s="202" t="s">
        <v>3262</v>
      </c>
      <c r="J77" s="119">
        <v>2457</v>
      </c>
      <c r="K77" s="19">
        <f t="shared" si="10"/>
        <v>794.65527065527067</v>
      </c>
      <c r="L77" s="215">
        <v>1952468</v>
      </c>
      <c r="M77" s="180">
        <f t="shared" si="11"/>
        <v>2671.3570057581574</v>
      </c>
      <c r="N77" s="215">
        <v>1391777</v>
      </c>
      <c r="O77" s="227">
        <v>2021</v>
      </c>
      <c r="P77" s="110">
        <f>IFERROR(('General Input Sheet'!$G$38/(VLOOKUP(O77,Histindex,3,FALSE))),1)</f>
        <v>1</v>
      </c>
      <c r="Q77" s="196" t="s">
        <v>3274</v>
      </c>
      <c r="R77" s="48" cm="1">
        <f t="array" ref="R77">IFERROR(_xlfn.IFS(AND(Q77&lt;&gt;"New",D77&lt;&gt;"Road Bridge"),30%,AND(Q77&lt;&gt;"New",D77="Road Bridge"),10%),0)</f>
        <v>0.3</v>
      </c>
      <c r="S77" s="19">
        <f t="shared" si="12"/>
        <v>417533</v>
      </c>
      <c r="T77" s="20">
        <f t="shared" si="13"/>
        <v>7.4999999999999997E-2</v>
      </c>
      <c r="U77" s="23">
        <f t="shared" si="14"/>
        <v>128391</v>
      </c>
      <c r="V77" s="23">
        <f t="shared" si="15"/>
        <v>320109</v>
      </c>
      <c r="W77" s="198">
        <v>0</v>
      </c>
      <c r="X77" s="21">
        <f t="shared" si="16"/>
        <v>2257810</v>
      </c>
      <c r="Y77" s="193">
        <v>2024</v>
      </c>
      <c r="Z77" s="188">
        <f>(1+PPI)^('Future Trunk Assets - Roads'!Y77-YEAR)</f>
        <v>1.0556146069383956</v>
      </c>
      <c r="AA77" s="189">
        <f>IF(Y77&lt;YEAR,1,IF('General Input Sheet'!$E$32="WACC1",1/(1+WACC1)^(Y77-YEAR), IF('General Input Sheet'!$E$32="WACC2",1/(1+WACC2)^(Y77-YEAR),"Check WACC Option in General Input Sheet")))</f>
        <v>0.84176157274348007</v>
      </c>
      <c r="AB77" s="113">
        <f t="shared" si="17"/>
        <v>4210278</v>
      </c>
      <c r="AC77" s="180">
        <f t="shared" si="18"/>
        <v>4456034</v>
      </c>
      <c r="AD77" s="21">
        <f t="shared" si="19"/>
        <v>3750918</v>
      </c>
    </row>
    <row r="78" spans="2:30">
      <c r="B78" s="201" t="s">
        <v>10361</v>
      </c>
      <c r="C78" s="196" t="s">
        <v>10197</v>
      </c>
      <c r="D78" s="196" t="s">
        <v>3246</v>
      </c>
      <c r="E78" s="210">
        <v>14</v>
      </c>
      <c r="F78" s="204" t="s">
        <v>3355</v>
      </c>
      <c r="G78" s="201" t="s">
        <v>3251</v>
      </c>
      <c r="H78" s="119">
        <v>393</v>
      </c>
      <c r="I78" s="202" t="s">
        <v>3262</v>
      </c>
      <c r="J78" s="119">
        <v>2605</v>
      </c>
      <c r="K78" s="19">
        <f t="shared" si="10"/>
        <v>1032.7213051823417</v>
      </c>
      <c r="L78" s="215">
        <v>2690239</v>
      </c>
      <c r="M78" s="180">
        <f t="shared" si="11"/>
        <v>2671.3587786259541</v>
      </c>
      <c r="N78" s="215">
        <v>1049844</v>
      </c>
      <c r="O78" s="227">
        <v>2021</v>
      </c>
      <c r="P78" s="110">
        <f>IFERROR(('General Input Sheet'!$G$38/(VLOOKUP(O78,Histindex,3,FALSE))),1)</f>
        <v>1</v>
      </c>
      <c r="Q78" s="196" t="s">
        <v>3274</v>
      </c>
      <c r="R78" s="48" cm="1">
        <f t="array" ref="R78">IFERROR(_xlfn.IFS(AND(Q78&lt;&gt;"New",D78&lt;&gt;"Road Bridge"),30%,AND(Q78&lt;&gt;"New",D78="Road Bridge"),10%),0)</f>
        <v>0.3</v>
      </c>
      <c r="S78" s="19">
        <f t="shared" si="12"/>
        <v>314953</v>
      </c>
      <c r="T78" s="20">
        <f t="shared" si="13"/>
        <v>0.15</v>
      </c>
      <c r="U78" s="23">
        <f t="shared" si="14"/>
        <v>193696</v>
      </c>
      <c r="V78" s="23">
        <f t="shared" si="15"/>
        <v>241464</v>
      </c>
      <c r="W78" s="198">
        <v>0</v>
      </c>
      <c r="X78" s="21">
        <f t="shared" si="16"/>
        <v>1799957</v>
      </c>
      <c r="Y78" s="193">
        <v>2029</v>
      </c>
      <c r="Z78" s="188">
        <f>(1+PPI)^('Future Trunk Assets - Roads'!Y78-YEAR)</f>
        <v>1.1552634751694639</v>
      </c>
      <c r="AA78" s="189">
        <f>IF(Y78&lt;YEAR,1,IF('General Input Sheet'!$E$32="WACC1",1/(1+WACC1)^(Y78-YEAR), IF('General Input Sheet'!$E$32="WACC2",1/(1+WACC2)^(Y78-YEAR),"Check WACC Option in General Input Sheet")))</f>
        <v>0.63169036926213096</v>
      </c>
      <c r="AB78" s="113">
        <f t="shared" si="17"/>
        <v>4490196</v>
      </c>
      <c r="AC78" s="180">
        <f t="shared" si="18"/>
        <v>5234235</v>
      </c>
      <c r="AD78" s="21">
        <f t="shared" si="19"/>
        <v>3306416</v>
      </c>
    </row>
    <row r="79" spans="2:30">
      <c r="B79" s="201" t="s">
        <v>2885</v>
      </c>
      <c r="C79" s="196" t="s">
        <v>2888</v>
      </c>
      <c r="D79" s="196" t="s">
        <v>3245</v>
      </c>
      <c r="E79" s="210">
        <v>14</v>
      </c>
      <c r="F79" s="204" t="s">
        <v>3121</v>
      </c>
      <c r="G79" s="201" t="s">
        <v>3250</v>
      </c>
      <c r="H79" s="119">
        <v>0</v>
      </c>
      <c r="I79" s="202" t="s">
        <v>3259</v>
      </c>
      <c r="J79" s="119">
        <v>150</v>
      </c>
      <c r="K79" s="19">
        <f t="shared" si="10"/>
        <v>1194.5999999999999</v>
      </c>
      <c r="L79" s="215">
        <v>179190</v>
      </c>
      <c r="M79" s="180">
        <f t="shared" si="11"/>
        <v>0</v>
      </c>
      <c r="N79" s="215">
        <v>514316</v>
      </c>
      <c r="O79" s="227">
        <v>2021</v>
      </c>
      <c r="P79" s="110">
        <f>IFERROR(('General Input Sheet'!$G$38/(VLOOKUP(O79,Histindex,3,FALSE))),1)</f>
        <v>1</v>
      </c>
      <c r="Q79" s="196" t="s">
        <v>3273</v>
      </c>
      <c r="R79" s="48" cm="1">
        <f t="array" ref="R79">IFERROR(_xlfn.IFS(AND(Q79&lt;&gt;"New",D79&lt;&gt;"Road Bridge"),30%,AND(Q79&lt;&gt;"New",D79="Road Bridge"),10%),0)</f>
        <v>0.3</v>
      </c>
      <c r="S79" s="19">
        <f t="shared" si="12"/>
        <v>154295</v>
      </c>
      <c r="T79" s="20">
        <f t="shared" si="13"/>
        <v>0.15</v>
      </c>
      <c r="U79" s="23">
        <f t="shared" si="14"/>
        <v>94891</v>
      </c>
      <c r="V79" s="23">
        <f t="shared" si="15"/>
        <v>118293</v>
      </c>
      <c r="W79" s="198">
        <v>0</v>
      </c>
      <c r="X79" s="21">
        <f t="shared" si="16"/>
        <v>881795</v>
      </c>
      <c r="Y79" s="193">
        <v>2029</v>
      </c>
      <c r="Z79" s="188">
        <f>(1+PPI)^('Future Trunk Assets - Roads'!Y79-YEAR)</f>
        <v>1.1552634751694639</v>
      </c>
      <c r="AA79" s="189">
        <f>IF(Y79&lt;YEAR,1,IF('General Input Sheet'!$E$32="WACC1",1/(1+WACC1)^(Y79-YEAR), IF('General Input Sheet'!$E$32="WACC2",1/(1+WACC2)^(Y79-YEAR),"Check WACC Option in General Input Sheet")))</f>
        <v>0.63169036926213096</v>
      </c>
      <c r="AB79" s="113">
        <f t="shared" si="17"/>
        <v>1060985</v>
      </c>
      <c r="AC79" s="180">
        <f t="shared" si="18"/>
        <v>1228839</v>
      </c>
      <c r="AD79" s="21">
        <f t="shared" si="19"/>
        <v>776246</v>
      </c>
    </row>
    <row r="80" spans="2:30">
      <c r="B80" s="201" t="s">
        <v>2885</v>
      </c>
      <c r="C80" s="196" t="s">
        <v>2889</v>
      </c>
      <c r="D80" s="196" t="s">
        <v>3245</v>
      </c>
      <c r="E80" s="210">
        <v>14</v>
      </c>
      <c r="F80" s="204" t="s">
        <v>3122</v>
      </c>
      <c r="G80" s="201" t="s">
        <v>3250</v>
      </c>
      <c r="H80" s="119">
        <v>0</v>
      </c>
      <c r="I80" s="202" t="s">
        <v>3259</v>
      </c>
      <c r="J80" s="119">
        <v>300</v>
      </c>
      <c r="K80" s="19">
        <f t="shared" si="10"/>
        <v>1096.3033333333333</v>
      </c>
      <c r="L80" s="215">
        <v>328891</v>
      </c>
      <c r="M80" s="180">
        <f t="shared" si="11"/>
        <v>0</v>
      </c>
      <c r="N80" s="215">
        <v>450026</v>
      </c>
      <c r="O80" s="227">
        <v>2021</v>
      </c>
      <c r="P80" s="110">
        <f>IFERROR(('General Input Sheet'!$G$38/(VLOOKUP(O80,Histindex,3,FALSE))),1)</f>
        <v>1</v>
      </c>
      <c r="Q80" s="196" t="s">
        <v>3273</v>
      </c>
      <c r="R80" s="48" cm="1">
        <f t="array" ref="R80">IFERROR(_xlfn.IFS(AND(Q80&lt;&gt;"New",D80&lt;&gt;"Road Bridge"),30%,AND(Q80&lt;&gt;"New",D80="Road Bridge"),10%),0)</f>
        <v>0.3</v>
      </c>
      <c r="S80" s="19">
        <f t="shared" si="12"/>
        <v>135008</v>
      </c>
      <c r="T80" s="20">
        <f t="shared" si="13"/>
        <v>0.2</v>
      </c>
      <c r="U80" s="23">
        <f t="shared" si="14"/>
        <v>110706</v>
      </c>
      <c r="V80" s="23">
        <f t="shared" si="15"/>
        <v>103506</v>
      </c>
      <c r="W80" s="198">
        <v>0</v>
      </c>
      <c r="X80" s="21">
        <f t="shared" si="16"/>
        <v>799246</v>
      </c>
      <c r="Y80" s="193">
        <v>2034</v>
      </c>
      <c r="Z80" s="188">
        <f>(1+PPI)^('Future Trunk Assets - Roads'!Y80-YEAR)</f>
        <v>1.2643190879401258</v>
      </c>
      <c r="AA80" s="189">
        <f>IF(Y80&lt;YEAR,1,IF('General Input Sheet'!$E$32="WACC1",1/(1+WACC1)^(Y80-YEAR), IF('General Input Sheet'!$E$32="WACC2",1/(1+WACC2)^(Y80-YEAR),"Check WACC Option in General Input Sheet")))</f>
        <v>0.47404483114855755</v>
      </c>
      <c r="AB80" s="113">
        <f t="shared" si="17"/>
        <v>1128137</v>
      </c>
      <c r="AC80" s="180">
        <f t="shared" si="18"/>
        <v>1436564</v>
      </c>
      <c r="AD80" s="21">
        <f t="shared" si="19"/>
        <v>680996</v>
      </c>
    </row>
    <row r="81" spans="2:30">
      <c r="B81" s="201" t="s">
        <v>2891</v>
      </c>
      <c r="C81" s="196" t="s">
        <v>10198</v>
      </c>
      <c r="D81" s="196" t="s">
        <v>3245</v>
      </c>
      <c r="E81" s="210" t="s">
        <v>10349</v>
      </c>
      <c r="F81" s="204" t="s">
        <v>3356</v>
      </c>
      <c r="G81" s="201" t="s">
        <v>3252</v>
      </c>
      <c r="H81" s="119">
        <v>0</v>
      </c>
      <c r="I81" s="202" t="s">
        <v>3258</v>
      </c>
      <c r="J81" s="119">
        <v>0</v>
      </c>
      <c r="K81" s="19">
        <f t="shared" si="10"/>
        <v>0</v>
      </c>
      <c r="L81" s="215">
        <v>0</v>
      </c>
      <c r="M81" s="180">
        <f t="shared" si="11"/>
        <v>0</v>
      </c>
      <c r="N81" s="215">
        <v>885505</v>
      </c>
      <c r="O81" s="227">
        <v>2021</v>
      </c>
      <c r="P81" s="110">
        <f>IFERROR(('General Input Sheet'!$G$38/(VLOOKUP(O81,Histindex,3,FALSE))),1)</f>
        <v>1</v>
      </c>
      <c r="Q81" s="196" t="s">
        <v>3272</v>
      </c>
      <c r="R81" s="48" cm="1">
        <f t="array" ref="R81">IFERROR(_xlfn.IFS(AND(Q81&lt;&gt;"New",D81&lt;&gt;"Road Bridge"),30%,AND(Q81&lt;&gt;"New",D81="Road Bridge"),10%),0)</f>
        <v>0.3</v>
      </c>
      <c r="S81" s="19">
        <f t="shared" si="12"/>
        <v>265652</v>
      </c>
      <c r="T81" s="20">
        <f t="shared" si="13"/>
        <v>7.4999999999999997E-2</v>
      </c>
      <c r="U81" s="23">
        <f t="shared" si="14"/>
        <v>81688</v>
      </c>
      <c r="V81" s="23">
        <f t="shared" si="15"/>
        <v>203666</v>
      </c>
      <c r="W81" s="198">
        <v>0</v>
      </c>
      <c r="X81" s="21">
        <f t="shared" si="16"/>
        <v>1436511</v>
      </c>
      <c r="Y81" s="193">
        <v>2024</v>
      </c>
      <c r="Z81" s="188">
        <f>(1+PPI)^('Future Trunk Assets - Roads'!Y81-YEAR)</f>
        <v>1.0556146069383956</v>
      </c>
      <c r="AA81" s="189">
        <f>IF(Y81&lt;YEAR,1,IF('General Input Sheet'!$E$32="WACC1",1/(1+WACC1)^(Y81-YEAR), IF('General Input Sheet'!$E$32="WACC2",1/(1+WACC2)^(Y81-YEAR),"Check WACC Option in General Input Sheet")))</f>
        <v>0.84176157274348007</v>
      </c>
      <c r="AB81" s="113">
        <f t="shared" si="17"/>
        <v>1436511</v>
      </c>
      <c r="AC81" s="180">
        <f t="shared" si="18"/>
        <v>1516402</v>
      </c>
      <c r="AD81" s="21">
        <f t="shared" si="19"/>
        <v>1276449</v>
      </c>
    </row>
    <row r="82" spans="2:30">
      <c r="B82" s="201" t="s">
        <v>3357</v>
      </c>
      <c r="C82" s="196" t="s">
        <v>10199</v>
      </c>
      <c r="D82" s="196" t="s">
        <v>3246</v>
      </c>
      <c r="E82" s="210">
        <v>11</v>
      </c>
      <c r="F82" s="204" t="s">
        <v>3358</v>
      </c>
      <c r="G82" s="201" t="s">
        <v>3251</v>
      </c>
      <c r="H82" s="119">
        <v>352</v>
      </c>
      <c r="I82" s="202" t="s">
        <v>3260</v>
      </c>
      <c r="J82" s="119">
        <v>1357</v>
      </c>
      <c r="K82" s="19">
        <f t="shared" si="10"/>
        <v>569.5283714075166</v>
      </c>
      <c r="L82" s="215">
        <v>772850</v>
      </c>
      <c r="M82" s="180">
        <f t="shared" si="11"/>
        <v>2671.3579545454545</v>
      </c>
      <c r="N82" s="215">
        <v>940318</v>
      </c>
      <c r="O82" s="227">
        <v>2021</v>
      </c>
      <c r="P82" s="110">
        <f>IFERROR(('General Input Sheet'!$G$38/(VLOOKUP(O82,Histindex,3,FALSE))),1)</f>
        <v>1</v>
      </c>
      <c r="Q82" s="196" t="s">
        <v>3274</v>
      </c>
      <c r="R82" s="48" cm="1">
        <f t="array" ref="R82">IFERROR(_xlfn.IFS(AND(Q82&lt;&gt;"New",D82&lt;&gt;"Road Bridge"),30%,AND(Q82&lt;&gt;"New",D82="Road Bridge"),10%),0)</f>
        <v>0.3</v>
      </c>
      <c r="S82" s="19">
        <f t="shared" si="12"/>
        <v>282095</v>
      </c>
      <c r="T82" s="20">
        <f t="shared" si="13"/>
        <v>0.2</v>
      </c>
      <c r="U82" s="23">
        <f t="shared" si="14"/>
        <v>231318</v>
      </c>
      <c r="V82" s="23">
        <f t="shared" si="15"/>
        <v>216273</v>
      </c>
      <c r="W82" s="198">
        <v>0</v>
      </c>
      <c r="X82" s="21">
        <f t="shared" si="16"/>
        <v>1670004</v>
      </c>
      <c r="Y82" s="193">
        <v>2034</v>
      </c>
      <c r="Z82" s="188">
        <f>(1+PPI)^('Future Trunk Assets - Roads'!Y82-YEAR)</f>
        <v>1.2643190879401258</v>
      </c>
      <c r="AA82" s="189">
        <f>IF(Y82&lt;YEAR,1,IF('General Input Sheet'!$E$32="WACC1",1/(1+WACC1)^(Y82-YEAR), IF('General Input Sheet'!$E$32="WACC2",1/(1+WACC2)^(Y82-YEAR),"Check WACC Option in General Input Sheet")))</f>
        <v>0.47404483114855755</v>
      </c>
      <c r="AB82" s="113">
        <f t="shared" si="17"/>
        <v>2442854</v>
      </c>
      <c r="AC82" s="180">
        <f t="shared" si="18"/>
        <v>3112608</v>
      </c>
      <c r="AD82" s="21">
        <f t="shared" si="19"/>
        <v>1475516</v>
      </c>
    </row>
    <row r="83" spans="2:30">
      <c r="B83" s="201" t="s">
        <v>2891</v>
      </c>
      <c r="C83" s="196" t="s">
        <v>2890</v>
      </c>
      <c r="D83" s="196" t="s">
        <v>3246</v>
      </c>
      <c r="E83" s="210">
        <v>14</v>
      </c>
      <c r="F83" s="204" t="s">
        <v>3123</v>
      </c>
      <c r="G83" s="201" t="s">
        <v>3251</v>
      </c>
      <c r="H83" s="119">
        <v>584</v>
      </c>
      <c r="I83" s="202" t="s">
        <v>3260</v>
      </c>
      <c r="J83" s="119">
        <v>3313</v>
      </c>
      <c r="K83" s="19">
        <f t="shared" si="10"/>
        <v>857.60821008149708</v>
      </c>
      <c r="L83" s="215">
        <v>2841256</v>
      </c>
      <c r="M83" s="180">
        <f t="shared" si="11"/>
        <v>2671.3578767123286</v>
      </c>
      <c r="N83" s="215">
        <v>1560073</v>
      </c>
      <c r="O83" s="227">
        <v>2021</v>
      </c>
      <c r="P83" s="110">
        <f>IFERROR(('General Input Sheet'!$G$38/(VLOOKUP(O83,Histindex,3,FALSE))),1)</f>
        <v>1</v>
      </c>
      <c r="Q83" s="196" t="s">
        <v>3274</v>
      </c>
      <c r="R83" s="48" cm="1">
        <f t="array" ref="R83">IFERROR(_xlfn.IFS(AND(Q83&lt;&gt;"New",D83&lt;&gt;"Road Bridge"),30%,AND(Q83&lt;&gt;"New",D83="Road Bridge"),10%),0)</f>
        <v>0.3</v>
      </c>
      <c r="S83" s="19">
        <f t="shared" si="12"/>
        <v>468022</v>
      </c>
      <c r="T83" s="20">
        <f t="shared" si="13"/>
        <v>0.2</v>
      </c>
      <c r="U83" s="23">
        <f t="shared" si="14"/>
        <v>383778</v>
      </c>
      <c r="V83" s="23">
        <f t="shared" si="15"/>
        <v>358817</v>
      </c>
      <c r="W83" s="198">
        <v>0</v>
      </c>
      <c r="X83" s="21">
        <f t="shared" si="16"/>
        <v>2770690</v>
      </c>
      <c r="Y83" s="193">
        <v>2034</v>
      </c>
      <c r="Z83" s="188">
        <f>(1+PPI)^('Future Trunk Assets - Roads'!Y83-YEAR)</f>
        <v>1.2643190879401258</v>
      </c>
      <c r="AA83" s="189">
        <f>IF(Y83&lt;YEAR,1,IF('General Input Sheet'!$E$32="WACC1",1/(1+WACC1)^(Y83-YEAR), IF('General Input Sheet'!$E$32="WACC2",1/(1+WACC2)^(Y83-YEAR),"Check WACC Option in General Input Sheet")))</f>
        <v>0.47404483114855755</v>
      </c>
      <c r="AB83" s="113">
        <f t="shared" si="17"/>
        <v>5611946</v>
      </c>
      <c r="AC83" s="180">
        <f t="shared" si="18"/>
        <v>7183747</v>
      </c>
      <c r="AD83" s="21">
        <f t="shared" si="19"/>
        <v>3405418</v>
      </c>
    </row>
    <row r="84" spans="2:30">
      <c r="B84" s="201" t="s">
        <v>2891</v>
      </c>
      <c r="C84" s="196" t="s">
        <v>2892</v>
      </c>
      <c r="D84" s="196" t="s">
        <v>3246</v>
      </c>
      <c r="E84" s="210">
        <v>14</v>
      </c>
      <c r="F84" s="204" t="s">
        <v>3124</v>
      </c>
      <c r="G84" s="201" t="s">
        <v>3251</v>
      </c>
      <c r="H84" s="119">
        <v>375</v>
      </c>
      <c r="I84" s="202" t="s">
        <v>3260</v>
      </c>
      <c r="J84" s="119">
        <v>614</v>
      </c>
      <c r="K84" s="19">
        <f t="shared" si="10"/>
        <v>1079.5211726384364</v>
      </c>
      <c r="L84" s="215">
        <v>662826</v>
      </c>
      <c r="M84" s="180">
        <f t="shared" si="11"/>
        <v>2671.3573333333334</v>
      </c>
      <c r="N84" s="215">
        <v>1001759</v>
      </c>
      <c r="O84" s="227">
        <v>2021</v>
      </c>
      <c r="P84" s="110">
        <f>IFERROR(('General Input Sheet'!$G$38/(VLOOKUP(O84,Histindex,3,FALSE))),1)</f>
        <v>1</v>
      </c>
      <c r="Q84" s="196" t="s">
        <v>3274</v>
      </c>
      <c r="R84" s="48" cm="1">
        <f t="array" ref="R84">IFERROR(_xlfn.IFS(AND(Q84&lt;&gt;"New",D84&lt;&gt;"Road Bridge"),30%,AND(Q84&lt;&gt;"New",D84="Road Bridge"),10%),0)</f>
        <v>0.3</v>
      </c>
      <c r="S84" s="19">
        <f t="shared" si="12"/>
        <v>300528</v>
      </c>
      <c r="T84" s="20">
        <f t="shared" si="13"/>
        <v>0.15</v>
      </c>
      <c r="U84" s="23">
        <f t="shared" si="14"/>
        <v>184825</v>
      </c>
      <c r="V84" s="23">
        <f t="shared" si="15"/>
        <v>230405</v>
      </c>
      <c r="W84" s="198">
        <v>0</v>
      </c>
      <c r="X84" s="21">
        <f t="shared" si="16"/>
        <v>1717517</v>
      </c>
      <c r="Y84" s="193">
        <v>2029</v>
      </c>
      <c r="Z84" s="188">
        <f>(1+PPI)^('Future Trunk Assets - Roads'!Y84-YEAR)</f>
        <v>1.1552634751694639</v>
      </c>
      <c r="AA84" s="189">
        <f>IF(Y84&lt;YEAR,1,IF('General Input Sheet'!$E$32="WACC1",1/(1+WACC1)^(Y84-YEAR), IF('General Input Sheet'!$E$32="WACC2",1/(1+WACC2)^(Y84-YEAR),"Check WACC Option in General Input Sheet")))</f>
        <v>0.63169036926213096</v>
      </c>
      <c r="AB84" s="113">
        <f t="shared" si="17"/>
        <v>2380343</v>
      </c>
      <c r="AC84" s="180">
        <f t="shared" si="18"/>
        <v>2761473</v>
      </c>
      <c r="AD84" s="21">
        <f t="shared" si="19"/>
        <v>1744396</v>
      </c>
    </row>
    <row r="85" spans="2:30">
      <c r="B85" s="201" t="s">
        <v>2891</v>
      </c>
      <c r="C85" s="196" t="s">
        <v>2893</v>
      </c>
      <c r="D85" s="196" t="s">
        <v>3246</v>
      </c>
      <c r="E85" s="210">
        <v>14</v>
      </c>
      <c r="F85" s="204" t="s">
        <v>3124</v>
      </c>
      <c r="G85" s="201" t="s">
        <v>3251</v>
      </c>
      <c r="H85" s="119">
        <v>102</v>
      </c>
      <c r="I85" s="202" t="s">
        <v>3260</v>
      </c>
      <c r="J85" s="119">
        <v>0</v>
      </c>
      <c r="K85" s="19">
        <f t="shared" si="10"/>
        <v>0</v>
      </c>
      <c r="L85" s="215">
        <v>0</v>
      </c>
      <c r="M85" s="180">
        <f t="shared" si="11"/>
        <v>3582.6666666666665</v>
      </c>
      <c r="N85" s="215">
        <v>365432</v>
      </c>
      <c r="O85" s="227">
        <v>2021</v>
      </c>
      <c r="P85" s="110">
        <f>IFERROR(('General Input Sheet'!$G$38/(VLOOKUP(O85,Histindex,3,FALSE))),1)</f>
        <v>1</v>
      </c>
      <c r="Q85" s="196" t="s">
        <v>3274</v>
      </c>
      <c r="R85" s="48" cm="1">
        <f t="array" ref="R85">IFERROR(_xlfn.IFS(AND(Q85&lt;&gt;"New",D85&lt;&gt;"Road Bridge"),30%,AND(Q85&lt;&gt;"New",D85="Road Bridge"),10%),0)</f>
        <v>0.3</v>
      </c>
      <c r="S85" s="19">
        <f t="shared" si="12"/>
        <v>109630</v>
      </c>
      <c r="T85" s="20">
        <f t="shared" si="13"/>
        <v>0.2</v>
      </c>
      <c r="U85" s="23">
        <f t="shared" si="14"/>
        <v>89896</v>
      </c>
      <c r="V85" s="23">
        <f t="shared" si="15"/>
        <v>84049</v>
      </c>
      <c r="W85" s="198">
        <v>0</v>
      </c>
      <c r="X85" s="21">
        <f t="shared" si="16"/>
        <v>649007</v>
      </c>
      <c r="Y85" s="193">
        <v>2034</v>
      </c>
      <c r="Z85" s="188">
        <f>(1+PPI)^('Future Trunk Assets - Roads'!Y85-YEAR)</f>
        <v>1.2643190879401258</v>
      </c>
      <c r="AA85" s="189">
        <f>IF(Y85&lt;YEAR,1,IF('General Input Sheet'!$E$32="WACC1",1/(1+WACC1)^(Y85-YEAR), IF('General Input Sheet'!$E$32="WACC2",1/(1+WACC2)^(Y85-YEAR),"Check WACC Option in General Input Sheet")))</f>
        <v>0.47404483114855755</v>
      </c>
      <c r="AB85" s="113">
        <f t="shared" si="17"/>
        <v>649007</v>
      </c>
      <c r="AC85" s="180">
        <f t="shared" si="18"/>
        <v>820552</v>
      </c>
      <c r="AD85" s="21">
        <f t="shared" si="19"/>
        <v>388978</v>
      </c>
    </row>
    <row r="86" spans="2:30">
      <c r="B86" s="201" t="s">
        <v>2891</v>
      </c>
      <c r="C86" s="196" t="s">
        <v>2894</v>
      </c>
      <c r="D86" s="196" t="s">
        <v>3245</v>
      </c>
      <c r="E86" s="210">
        <v>14</v>
      </c>
      <c r="F86" s="204" t="s">
        <v>3125</v>
      </c>
      <c r="G86" s="201" t="s">
        <v>3252</v>
      </c>
      <c r="H86" s="119">
        <v>0</v>
      </c>
      <c r="I86" s="202" t="s">
        <v>3261</v>
      </c>
      <c r="J86" s="119">
        <v>150</v>
      </c>
      <c r="K86" s="19">
        <f t="shared" si="10"/>
        <v>255.84666666666666</v>
      </c>
      <c r="L86" s="215">
        <v>38377</v>
      </c>
      <c r="M86" s="180">
        <f t="shared" si="11"/>
        <v>0</v>
      </c>
      <c r="N86" s="215">
        <v>590337</v>
      </c>
      <c r="O86" s="227">
        <v>2021</v>
      </c>
      <c r="P86" s="110">
        <f>IFERROR(('General Input Sheet'!$G$38/(VLOOKUP(O86,Histindex,3,FALSE))),1)</f>
        <v>1</v>
      </c>
      <c r="Q86" s="196" t="s">
        <v>3273</v>
      </c>
      <c r="R86" s="48" cm="1">
        <f t="array" ref="R86">IFERROR(_xlfn.IFS(AND(Q86&lt;&gt;"New",D86&lt;&gt;"Road Bridge"),30%,AND(Q86&lt;&gt;"New",D86="Road Bridge"),10%),0)</f>
        <v>0.3</v>
      </c>
      <c r="S86" s="19">
        <f t="shared" si="12"/>
        <v>177101</v>
      </c>
      <c r="T86" s="20">
        <f t="shared" si="13"/>
        <v>0.15</v>
      </c>
      <c r="U86" s="23">
        <f t="shared" si="14"/>
        <v>108917</v>
      </c>
      <c r="V86" s="23">
        <f t="shared" si="15"/>
        <v>135778</v>
      </c>
      <c r="W86" s="198">
        <v>0</v>
      </c>
      <c r="X86" s="21">
        <f t="shared" si="16"/>
        <v>1012133</v>
      </c>
      <c r="Y86" s="193">
        <v>2029</v>
      </c>
      <c r="Z86" s="188">
        <f>(1+PPI)^('Future Trunk Assets - Roads'!Y86-YEAR)</f>
        <v>1.1552634751694639</v>
      </c>
      <c r="AA86" s="189">
        <f>IF(Y86&lt;YEAR,1,IF('General Input Sheet'!$E$32="WACC1",1/(1+WACC1)^(Y86-YEAR), IF('General Input Sheet'!$E$32="WACC2",1/(1+WACC2)^(Y86-YEAR),"Check WACC Option in General Input Sheet")))</f>
        <v>0.63169036926213096</v>
      </c>
      <c r="AB86" s="113">
        <f t="shared" si="17"/>
        <v>1050510</v>
      </c>
      <c r="AC86" s="180">
        <f t="shared" si="18"/>
        <v>1214285</v>
      </c>
      <c r="AD86" s="21">
        <f t="shared" si="19"/>
        <v>767052</v>
      </c>
    </row>
    <row r="87" spans="2:30">
      <c r="B87" s="201" t="s">
        <v>2891</v>
      </c>
      <c r="C87" s="196" t="s">
        <v>2895</v>
      </c>
      <c r="D87" s="196" t="s">
        <v>3245</v>
      </c>
      <c r="E87" s="210">
        <v>14</v>
      </c>
      <c r="F87" s="204" t="s">
        <v>3126</v>
      </c>
      <c r="G87" s="201" t="s">
        <v>3252</v>
      </c>
      <c r="H87" s="119">
        <v>0</v>
      </c>
      <c r="I87" s="202" t="s">
        <v>3261</v>
      </c>
      <c r="J87" s="119">
        <v>450</v>
      </c>
      <c r="K87" s="19">
        <f t="shared" si="10"/>
        <v>0</v>
      </c>
      <c r="L87" s="215">
        <v>0</v>
      </c>
      <c r="M87" s="180">
        <f t="shared" si="11"/>
        <v>0</v>
      </c>
      <c r="N87" s="215">
        <v>714619</v>
      </c>
      <c r="O87" s="227">
        <v>2021</v>
      </c>
      <c r="P87" s="110">
        <f>IFERROR(('General Input Sheet'!$G$38/(VLOOKUP(O87,Histindex,3,FALSE))),1)</f>
        <v>1</v>
      </c>
      <c r="Q87" s="196" t="s">
        <v>3273</v>
      </c>
      <c r="R87" s="48" cm="1">
        <f t="array" ref="R87">IFERROR(_xlfn.IFS(AND(Q87&lt;&gt;"New",D87&lt;&gt;"Road Bridge"),30%,AND(Q87&lt;&gt;"New",D87="Road Bridge"),10%),0)</f>
        <v>0.3</v>
      </c>
      <c r="S87" s="19">
        <f t="shared" si="12"/>
        <v>214386</v>
      </c>
      <c r="T87" s="20">
        <f t="shared" si="13"/>
        <v>0.2</v>
      </c>
      <c r="U87" s="23">
        <f t="shared" si="14"/>
        <v>175796</v>
      </c>
      <c r="V87" s="23">
        <f t="shared" si="15"/>
        <v>164362</v>
      </c>
      <c r="W87" s="198">
        <v>0</v>
      </c>
      <c r="X87" s="21">
        <f t="shared" si="16"/>
        <v>1269163</v>
      </c>
      <c r="Y87" s="193">
        <v>2034</v>
      </c>
      <c r="Z87" s="188">
        <f>(1+PPI)^('Future Trunk Assets - Roads'!Y87-YEAR)</f>
        <v>1.2643190879401258</v>
      </c>
      <c r="AA87" s="189">
        <f>IF(Y87&lt;YEAR,1,IF('General Input Sheet'!$E$32="WACC1",1/(1+WACC1)^(Y87-YEAR), IF('General Input Sheet'!$E$32="WACC2",1/(1+WACC2)^(Y87-YEAR),"Check WACC Option in General Input Sheet")))</f>
        <v>0.47404483114855755</v>
      </c>
      <c r="AB87" s="113">
        <f t="shared" si="17"/>
        <v>1269163</v>
      </c>
      <c r="AC87" s="180">
        <f t="shared" si="18"/>
        <v>1604627</v>
      </c>
      <c r="AD87" s="21">
        <f t="shared" si="19"/>
        <v>760665</v>
      </c>
    </row>
    <row r="88" spans="2:30">
      <c r="B88" s="201" t="s">
        <v>3359</v>
      </c>
      <c r="C88" s="196" t="s">
        <v>10200</v>
      </c>
      <c r="D88" s="196" t="s">
        <v>3245</v>
      </c>
      <c r="E88" s="210">
        <v>16</v>
      </c>
      <c r="F88" s="204" t="s">
        <v>3360</v>
      </c>
      <c r="G88" s="201" t="s">
        <v>3250</v>
      </c>
      <c r="H88" s="119">
        <v>0</v>
      </c>
      <c r="I88" s="202" t="s">
        <v>3265</v>
      </c>
      <c r="J88" s="119">
        <v>0</v>
      </c>
      <c r="K88" s="19">
        <f t="shared" si="10"/>
        <v>0</v>
      </c>
      <c r="L88" s="215">
        <v>0</v>
      </c>
      <c r="M88" s="180">
        <f t="shared" si="11"/>
        <v>0</v>
      </c>
      <c r="N88" s="215">
        <v>514316</v>
      </c>
      <c r="O88" s="227">
        <v>2021</v>
      </c>
      <c r="P88" s="110">
        <f>IFERROR(('General Input Sheet'!$G$38/(VLOOKUP(O88,Histindex,3,FALSE))),1)</f>
        <v>1</v>
      </c>
      <c r="Q88" s="196" t="s">
        <v>3273</v>
      </c>
      <c r="R88" s="48" cm="1">
        <f t="array" ref="R88">IFERROR(_xlfn.IFS(AND(Q88&lt;&gt;"New",D88&lt;&gt;"Road Bridge"),30%,AND(Q88&lt;&gt;"New",D88="Road Bridge"),10%),0)</f>
        <v>0.3</v>
      </c>
      <c r="S88" s="19">
        <f t="shared" si="12"/>
        <v>154295</v>
      </c>
      <c r="T88" s="20">
        <f t="shared" si="13"/>
        <v>0.2</v>
      </c>
      <c r="U88" s="23">
        <f t="shared" si="14"/>
        <v>126522</v>
      </c>
      <c r="V88" s="23">
        <f t="shared" si="15"/>
        <v>118293</v>
      </c>
      <c r="W88" s="198">
        <v>0</v>
      </c>
      <c r="X88" s="21">
        <f t="shared" si="16"/>
        <v>913426</v>
      </c>
      <c r="Y88" s="193">
        <v>2034</v>
      </c>
      <c r="Z88" s="188">
        <f>(1+PPI)^('Future Trunk Assets - Roads'!Y88-YEAR)</f>
        <v>1.2643190879401258</v>
      </c>
      <c r="AA88" s="189">
        <f>IF(Y88&lt;YEAR,1,IF('General Input Sheet'!$E$32="WACC1",1/(1+WACC1)^(Y88-YEAR), IF('General Input Sheet'!$E$32="WACC2",1/(1+WACC2)^(Y88-YEAR),"Check WACC Option in General Input Sheet")))</f>
        <v>0.47404483114855755</v>
      </c>
      <c r="AB88" s="113">
        <f t="shared" si="17"/>
        <v>913426</v>
      </c>
      <c r="AC88" s="180">
        <f t="shared" si="18"/>
        <v>1154862</v>
      </c>
      <c r="AD88" s="21">
        <f t="shared" si="19"/>
        <v>547456</v>
      </c>
    </row>
    <row r="89" spans="2:30">
      <c r="B89" s="201" t="s">
        <v>2847</v>
      </c>
      <c r="C89" s="196" t="s">
        <v>10201</v>
      </c>
      <c r="D89" s="196" t="s">
        <v>3245</v>
      </c>
      <c r="E89" s="210">
        <v>16</v>
      </c>
      <c r="F89" s="204" t="s">
        <v>3361</v>
      </c>
      <c r="G89" s="201" t="s">
        <v>3249</v>
      </c>
      <c r="H89" s="119">
        <v>0</v>
      </c>
      <c r="I89" s="202" t="s">
        <v>3265</v>
      </c>
      <c r="J89" s="119">
        <v>150</v>
      </c>
      <c r="K89" s="19">
        <f t="shared" si="10"/>
        <v>1171.7666666666667</v>
      </c>
      <c r="L89" s="215">
        <v>175765</v>
      </c>
      <c r="M89" s="180">
        <f t="shared" si="11"/>
        <v>0</v>
      </c>
      <c r="N89" s="215">
        <v>566884</v>
      </c>
      <c r="O89" s="227">
        <v>2021</v>
      </c>
      <c r="P89" s="110">
        <f>IFERROR(('General Input Sheet'!$G$38/(VLOOKUP(O89,Histindex,3,FALSE))),1)</f>
        <v>1</v>
      </c>
      <c r="Q89" s="196" t="s">
        <v>3273</v>
      </c>
      <c r="R89" s="48" cm="1">
        <f t="array" ref="R89">IFERROR(_xlfn.IFS(AND(Q89&lt;&gt;"New",D89&lt;&gt;"Road Bridge"),30%,AND(Q89&lt;&gt;"New",D89="Road Bridge"),10%),0)</f>
        <v>0.3</v>
      </c>
      <c r="S89" s="19">
        <f t="shared" si="12"/>
        <v>170065</v>
      </c>
      <c r="T89" s="20">
        <f t="shared" si="13"/>
        <v>0.2</v>
      </c>
      <c r="U89" s="23">
        <f t="shared" si="14"/>
        <v>139453</v>
      </c>
      <c r="V89" s="23">
        <f t="shared" si="15"/>
        <v>130383</v>
      </c>
      <c r="W89" s="198">
        <v>0</v>
      </c>
      <c r="X89" s="21">
        <f t="shared" si="16"/>
        <v>1006785</v>
      </c>
      <c r="Y89" s="193">
        <v>2034</v>
      </c>
      <c r="Z89" s="188">
        <f>(1+PPI)^('Future Trunk Assets - Roads'!Y89-YEAR)</f>
        <v>1.2643190879401258</v>
      </c>
      <c r="AA89" s="189">
        <f>IF(Y89&lt;YEAR,1,IF('General Input Sheet'!$E$32="WACC1",1/(1+WACC1)^(Y89-YEAR), IF('General Input Sheet'!$E$32="WACC2",1/(1+WACC2)^(Y89-YEAR),"Check WACC Option in General Input Sheet")))</f>
        <v>0.47404483114855755</v>
      </c>
      <c r="AB89" s="113">
        <f t="shared" si="17"/>
        <v>1182550</v>
      </c>
      <c r="AC89" s="180">
        <f t="shared" si="18"/>
        <v>1500593</v>
      </c>
      <c r="AD89" s="21">
        <f t="shared" si="19"/>
        <v>711348</v>
      </c>
    </row>
    <row r="90" spans="2:30">
      <c r="B90" s="201" t="s">
        <v>2897</v>
      </c>
      <c r="C90" s="196" t="s">
        <v>2896</v>
      </c>
      <c r="D90" s="196" t="s">
        <v>3246</v>
      </c>
      <c r="E90" s="210">
        <v>5</v>
      </c>
      <c r="F90" s="204" t="s">
        <v>3127</v>
      </c>
      <c r="G90" s="201" t="s">
        <v>3254</v>
      </c>
      <c r="H90" s="119">
        <v>275</v>
      </c>
      <c r="I90" s="202" t="s">
        <v>3262</v>
      </c>
      <c r="J90" s="119">
        <v>450</v>
      </c>
      <c r="K90" s="19">
        <f t="shared" si="10"/>
        <v>862.19111111111113</v>
      </c>
      <c r="L90" s="215">
        <v>387986</v>
      </c>
      <c r="M90" s="180">
        <f t="shared" si="11"/>
        <v>3555.2545454545457</v>
      </c>
      <c r="N90" s="215">
        <v>977695</v>
      </c>
      <c r="O90" s="227">
        <v>2021</v>
      </c>
      <c r="P90" s="110">
        <f>IFERROR(('General Input Sheet'!$G$38/(VLOOKUP(O90,Histindex,3,FALSE))),1)</f>
        <v>1</v>
      </c>
      <c r="Q90" s="196" t="s">
        <v>3274</v>
      </c>
      <c r="R90" s="48" cm="1">
        <f t="array" ref="R90">IFERROR(_xlfn.IFS(AND(Q90&lt;&gt;"New",D90&lt;&gt;"Road Bridge"),30%,AND(Q90&lt;&gt;"New",D90="Road Bridge"),10%),0)</f>
        <v>0.3</v>
      </c>
      <c r="S90" s="19">
        <f t="shared" si="12"/>
        <v>293309</v>
      </c>
      <c r="T90" s="20">
        <f t="shared" si="13"/>
        <v>7.4999999999999997E-2</v>
      </c>
      <c r="U90" s="23">
        <f t="shared" si="14"/>
        <v>90192</v>
      </c>
      <c r="V90" s="23">
        <f t="shared" si="15"/>
        <v>224870</v>
      </c>
      <c r="W90" s="198">
        <v>0</v>
      </c>
      <c r="X90" s="21">
        <f t="shared" si="16"/>
        <v>1586066</v>
      </c>
      <c r="Y90" s="193">
        <v>2024</v>
      </c>
      <c r="Z90" s="188">
        <f>(1+PPI)^('Future Trunk Assets - Roads'!Y90-YEAR)</f>
        <v>1.0556146069383956</v>
      </c>
      <c r="AA90" s="189">
        <f>IF(Y90&lt;YEAR,1,IF('General Input Sheet'!$E$32="WACC1",1/(1+WACC1)^(Y90-YEAR), IF('General Input Sheet'!$E$32="WACC2",1/(1+WACC2)^(Y90-YEAR),"Check WACC Option in General Input Sheet")))</f>
        <v>0.84176157274348007</v>
      </c>
      <c r="AB90" s="113">
        <f t="shared" si="17"/>
        <v>1974052</v>
      </c>
      <c r="AC90" s="180">
        <f t="shared" si="18"/>
        <v>2086144</v>
      </c>
      <c r="AD90" s="21">
        <f t="shared" si="19"/>
        <v>1756036</v>
      </c>
    </row>
    <row r="91" spans="2:30">
      <c r="B91" s="201" t="s">
        <v>2897</v>
      </c>
      <c r="C91" s="196" t="s">
        <v>2898</v>
      </c>
      <c r="D91" s="196" t="s">
        <v>3245</v>
      </c>
      <c r="E91" s="210">
        <v>5</v>
      </c>
      <c r="F91" s="204" t="s">
        <v>3128</v>
      </c>
      <c r="G91" s="201" t="s">
        <v>3256</v>
      </c>
      <c r="H91" s="119">
        <v>0</v>
      </c>
      <c r="I91" s="202" t="s">
        <v>3264</v>
      </c>
      <c r="J91" s="119">
        <v>300</v>
      </c>
      <c r="K91" s="19">
        <f t="shared" si="10"/>
        <v>767.53</v>
      </c>
      <c r="L91" s="215">
        <v>230259</v>
      </c>
      <c r="M91" s="180">
        <f t="shared" si="11"/>
        <v>0</v>
      </c>
      <c r="N91" s="215">
        <v>827532</v>
      </c>
      <c r="O91" s="227">
        <v>2021</v>
      </c>
      <c r="P91" s="110">
        <f>IFERROR(('General Input Sheet'!$G$38/(VLOOKUP(O91,Histindex,3,FALSE))),1)</f>
        <v>1</v>
      </c>
      <c r="Q91" s="196" t="s">
        <v>3273</v>
      </c>
      <c r="R91" s="48" cm="1">
        <f t="array" ref="R91">IFERROR(_xlfn.IFS(AND(Q91&lt;&gt;"New",D91&lt;&gt;"Road Bridge"),30%,AND(Q91&lt;&gt;"New",D91="Road Bridge"),10%),0)</f>
        <v>0.3</v>
      </c>
      <c r="S91" s="19">
        <f t="shared" si="12"/>
        <v>248260</v>
      </c>
      <c r="T91" s="20">
        <f t="shared" si="13"/>
        <v>0.2</v>
      </c>
      <c r="U91" s="23">
        <f t="shared" si="14"/>
        <v>203573</v>
      </c>
      <c r="V91" s="23">
        <f t="shared" si="15"/>
        <v>190332</v>
      </c>
      <c r="W91" s="198">
        <v>0</v>
      </c>
      <c r="X91" s="21">
        <f t="shared" si="16"/>
        <v>1469697</v>
      </c>
      <c r="Y91" s="193">
        <v>2034</v>
      </c>
      <c r="Z91" s="188">
        <f>(1+PPI)^('Future Trunk Assets - Roads'!Y91-YEAR)</f>
        <v>1.2643190879401258</v>
      </c>
      <c r="AA91" s="189">
        <f>IF(Y91&lt;YEAR,1,IF('General Input Sheet'!$E$32="WACC1",1/(1+WACC1)^(Y91-YEAR), IF('General Input Sheet'!$E$32="WACC2",1/(1+WACC2)^(Y91-YEAR),"Check WACC Option in General Input Sheet")))</f>
        <v>0.47404483114855755</v>
      </c>
      <c r="AB91" s="113">
        <f t="shared" si="17"/>
        <v>1699956</v>
      </c>
      <c r="AC91" s="180">
        <f t="shared" si="18"/>
        <v>2156455</v>
      </c>
      <c r="AD91" s="21">
        <f t="shared" si="19"/>
        <v>1022256</v>
      </c>
    </row>
    <row r="92" spans="2:30">
      <c r="B92" s="201" t="s">
        <v>2897</v>
      </c>
      <c r="C92" s="196" t="s">
        <v>2899</v>
      </c>
      <c r="D92" s="196" t="s">
        <v>3245</v>
      </c>
      <c r="E92" s="210">
        <v>5</v>
      </c>
      <c r="F92" s="204" t="s">
        <v>3129</v>
      </c>
      <c r="G92" s="201" t="s">
        <v>3255</v>
      </c>
      <c r="H92" s="119">
        <v>0</v>
      </c>
      <c r="I92" s="202" t="s">
        <v>3265</v>
      </c>
      <c r="J92" s="119">
        <v>450</v>
      </c>
      <c r="K92" s="19">
        <f t="shared" si="10"/>
        <v>1074.5422222222223</v>
      </c>
      <c r="L92" s="215">
        <v>483544</v>
      </c>
      <c r="M92" s="180">
        <f t="shared" si="11"/>
        <v>0</v>
      </c>
      <c r="N92" s="215">
        <v>690577</v>
      </c>
      <c r="O92" s="227">
        <v>2021</v>
      </c>
      <c r="P92" s="110">
        <f>IFERROR(('General Input Sheet'!$G$38/(VLOOKUP(O92,Histindex,3,FALSE))),1)</f>
        <v>1</v>
      </c>
      <c r="Q92" s="196" t="s">
        <v>3273</v>
      </c>
      <c r="R92" s="48" cm="1">
        <f t="array" ref="R92">IFERROR(_xlfn.IFS(AND(Q92&lt;&gt;"New",D92&lt;&gt;"Road Bridge"),30%,AND(Q92&lt;&gt;"New",D92="Road Bridge"),10%),0)</f>
        <v>0.3</v>
      </c>
      <c r="S92" s="19">
        <f t="shared" si="12"/>
        <v>207173</v>
      </c>
      <c r="T92" s="20">
        <f t="shared" si="13"/>
        <v>7.4999999999999997E-2</v>
      </c>
      <c r="U92" s="23">
        <f t="shared" si="14"/>
        <v>63706</v>
      </c>
      <c r="V92" s="23">
        <f t="shared" si="15"/>
        <v>158833</v>
      </c>
      <c r="W92" s="198">
        <v>0</v>
      </c>
      <c r="X92" s="21">
        <f t="shared" si="16"/>
        <v>1120289</v>
      </c>
      <c r="Y92" s="193">
        <v>2024</v>
      </c>
      <c r="Z92" s="188">
        <f>(1+PPI)^('Future Trunk Assets - Roads'!Y92-YEAR)</f>
        <v>1.0556146069383956</v>
      </c>
      <c r="AA92" s="189">
        <f>IF(Y92&lt;YEAR,1,IF('General Input Sheet'!$E$32="WACC1",1/(1+WACC1)^(Y92-YEAR), IF('General Input Sheet'!$E$32="WACC2",1/(1+WACC2)^(Y92-YEAR),"Check WACC Option in General Input Sheet")))</f>
        <v>0.84176157274348007</v>
      </c>
      <c r="AB92" s="113">
        <f t="shared" si="17"/>
        <v>1603833</v>
      </c>
      <c r="AC92" s="180">
        <f t="shared" si="18"/>
        <v>1695903</v>
      </c>
      <c r="AD92" s="21">
        <f t="shared" si="19"/>
        <v>1427546</v>
      </c>
    </row>
    <row r="93" spans="2:30">
      <c r="B93" s="201" t="s">
        <v>2900</v>
      </c>
      <c r="C93" s="196" t="s">
        <v>10399</v>
      </c>
      <c r="D93" s="196" t="s">
        <v>3245</v>
      </c>
      <c r="E93" s="210">
        <v>9</v>
      </c>
      <c r="F93" s="204" t="s">
        <v>10400</v>
      </c>
      <c r="G93" s="201" t="s">
        <v>3256</v>
      </c>
      <c r="H93" s="119">
        <v>0</v>
      </c>
      <c r="I93" s="202" t="s">
        <v>3264</v>
      </c>
      <c r="J93" s="119">
        <v>150</v>
      </c>
      <c r="K93" s="19">
        <f t="shared" si="10"/>
        <v>1115.1199999999999</v>
      </c>
      <c r="L93" s="215">
        <v>167268</v>
      </c>
      <c r="M93" s="180">
        <f t="shared" si="11"/>
        <v>0</v>
      </c>
      <c r="N93" s="215">
        <v>598162</v>
      </c>
      <c r="O93" s="227">
        <v>2021</v>
      </c>
      <c r="P93" s="110">
        <f>IFERROR(('General Input Sheet'!$G$38/(VLOOKUP(O93,Histindex,3,FALSE))),1)</f>
        <v>1</v>
      </c>
      <c r="Q93" s="196" t="s">
        <v>3273</v>
      </c>
      <c r="R93" s="48" cm="1">
        <f t="array" ref="R93">IFERROR(_xlfn.IFS(AND(Q93&lt;&gt;"New",D93&lt;&gt;"Road Bridge"),30%,AND(Q93&lt;&gt;"New",D93="Road Bridge"),10%),0)</f>
        <v>0.3</v>
      </c>
      <c r="S93" s="19">
        <f t="shared" si="12"/>
        <v>179449</v>
      </c>
      <c r="T93" s="20">
        <f t="shared" si="13"/>
        <v>0.15</v>
      </c>
      <c r="U93" s="23">
        <f t="shared" si="14"/>
        <v>110361</v>
      </c>
      <c r="V93" s="23">
        <f t="shared" si="15"/>
        <v>137577</v>
      </c>
      <c r="W93" s="198">
        <v>0</v>
      </c>
      <c r="X93" s="21">
        <f t="shared" si="16"/>
        <v>1025549</v>
      </c>
      <c r="Y93" s="193">
        <v>2029</v>
      </c>
      <c r="Z93" s="188">
        <f>(1+PPI)^('Future Trunk Assets - Roads'!Y93-YEAR)</f>
        <v>1.1552634751694639</v>
      </c>
      <c r="AA93" s="189">
        <f>IF(Y93&lt;YEAR,1,IF('General Input Sheet'!$E$32="WACC1",1/(1+WACC1)^(Y93-YEAR), IF('General Input Sheet'!$E$32="WACC2",1/(1+WACC2)^(Y93-YEAR),"Check WACC Option in General Input Sheet")))</f>
        <v>0.63169036926213096</v>
      </c>
      <c r="AB93" s="113">
        <f t="shared" si="17"/>
        <v>1192817</v>
      </c>
      <c r="AC93" s="180">
        <f t="shared" si="18"/>
        <v>1380932</v>
      </c>
      <c r="AD93" s="21">
        <f t="shared" si="19"/>
        <v>872321</v>
      </c>
    </row>
    <row r="94" spans="2:30">
      <c r="B94" s="201" t="s">
        <v>2855</v>
      </c>
      <c r="C94" s="196" t="s">
        <v>2901</v>
      </c>
      <c r="D94" s="196" t="s">
        <v>3247</v>
      </c>
      <c r="E94" s="210">
        <v>4</v>
      </c>
      <c r="F94" s="204" t="s">
        <v>3130</v>
      </c>
      <c r="G94" s="201" t="s">
        <v>3251</v>
      </c>
      <c r="H94" s="119">
        <v>0</v>
      </c>
      <c r="I94" s="202" t="s">
        <v>3260</v>
      </c>
      <c r="J94" s="119">
        <v>0</v>
      </c>
      <c r="K94" s="19">
        <f t="shared" si="10"/>
        <v>0</v>
      </c>
      <c r="L94" s="215">
        <v>51000000</v>
      </c>
      <c r="M94" s="180">
        <f t="shared" si="11"/>
        <v>0</v>
      </c>
      <c r="N94" s="215">
        <v>198308545</v>
      </c>
      <c r="O94" s="227">
        <v>2021</v>
      </c>
      <c r="P94" s="110">
        <f>IFERROR(('General Input Sheet'!$G$38/(VLOOKUP(O94,Histindex,3,FALSE))),1)</f>
        <v>1</v>
      </c>
      <c r="Q94" s="196" t="s">
        <v>3512</v>
      </c>
      <c r="R94" s="48" cm="1">
        <f t="array" ref="R94">IFERROR(_xlfn.IFS(AND(Q94&lt;&gt;"New",D94&lt;&gt;"Road Bridge"),30%,AND(Q94&lt;&gt;"New",D94="Road Bridge"),10%),0)</f>
        <v>0.3</v>
      </c>
      <c r="S94" s="19">
        <f t="shared" si="12"/>
        <v>59492564</v>
      </c>
      <c r="T94" s="20">
        <f t="shared" si="13"/>
        <v>0.15</v>
      </c>
      <c r="U94" s="23">
        <f t="shared" si="14"/>
        <v>36587927</v>
      </c>
      <c r="V94" s="23">
        <f t="shared" si="15"/>
        <v>45610965</v>
      </c>
      <c r="W94" s="198">
        <v>289000001</v>
      </c>
      <c r="X94" s="21">
        <f t="shared" si="16"/>
        <v>340000001</v>
      </c>
      <c r="Y94" s="193">
        <v>2029</v>
      </c>
      <c r="Z94" s="188">
        <f>(1+PPI)^('Future Trunk Assets - Roads'!Y94-YEAR)</f>
        <v>1.1552634751694639</v>
      </c>
      <c r="AA94" s="189">
        <f>IF(Y94&lt;YEAR,1,IF('General Input Sheet'!$E$32="WACC1",1/(1+WACC1)^(Y94-YEAR), IF('General Input Sheet'!$E$32="WACC2",1/(1+WACC2)^(Y94-YEAR),"Check WACC Option in General Input Sheet")))</f>
        <v>0.63169036926213096</v>
      </c>
      <c r="AB94" s="113">
        <f t="shared" si="17"/>
        <v>102000000</v>
      </c>
      <c r="AC94" s="180">
        <f t="shared" si="18"/>
        <v>452596653</v>
      </c>
      <c r="AD94" s="21">
        <f t="shared" si="19"/>
        <v>285900947</v>
      </c>
    </row>
    <row r="95" spans="2:30">
      <c r="B95" s="201" t="s">
        <v>2855</v>
      </c>
      <c r="C95" s="196" t="s">
        <v>2902</v>
      </c>
      <c r="D95" s="196" t="s">
        <v>3246</v>
      </c>
      <c r="E95" s="210">
        <v>4</v>
      </c>
      <c r="F95" s="204" t="s">
        <v>3131</v>
      </c>
      <c r="G95" s="201" t="s">
        <v>3251</v>
      </c>
      <c r="H95" s="119">
        <v>159</v>
      </c>
      <c r="I95" s="202" t="s">
        <v>3260</v>
      </c>
      <c r="J95" s="119">
        <v>799</v>
      </c>
      <c r="K95" s="19">
        <f t="shared" si="10"/>
        <v>793.39549436795994</v>
      </c>
      <c r="L95" s="215">
        <v>633923</v>
      </c>
      <c r="M95" s="180">
        <f t="shared" si="11"/>
        <v>3582.6666666666665</v>
      </c>
      <c r="N95" s="215">
        <v>569644</v>
      </c>
      <c r="O95" s="227">
        <v>2021</v>
      </c>
      <c r="P95" s="110">
        <f>IFERROR(('General Input Sheet'!$G$38/(VLOOKUP(O95,Histindex,3,FALSE))),1)</f>
        <v>1</v>
      </c>
      <c r="Q95" s="196" t="s">
        <v>3274</v>
      </c>
      <c r="R95" s="48" cm="1">
        <f t="array" ref="R95">IFERROR(_xlfn.IFS(AND(Q95&lt;&gt;"New",D95&lt;&gt;"Road Bridge"),30%,AND(Q95&lt;&gt;"New",D95="Road Bridge"),10%),0)</f>
        <v>0.3</v>
      </c>
      <c r="S95" s="19">
        <f t="shared" si="12"/>
        <v>170893</v>
      </c>
      <c r="T95" s="20">
        <f t="shared" si="13"/>
        <v>0.15</v>
      </c>
      <c r="U95" s="23">
        <f t="shared" si="14"/>
        <v>105099</v>
      </c>
      <c r="V95" s="23">
        <f t="shared" si="15"/>
        <v>131018</v>
      </c>
      <c r="W95" s="198">
        <v>0</v>
      </c>
      <c r="X95" s="21">
        <f t="shared" si="16"/>
        <v>976654</v>
      </c>
      <c r="Y95" s="193">
        <v>2029</v>
      </c>
      <c r="Z95" s="188">
        <f>(1+PPI)^('Future Trunk Assets - Roads'!Y95-YEAR)</f>
        <v>1.1552634751694639</v>
      </c>
      <c r="AA95" s="189">
        <f>IF(Y95&lt;YEAR,1,IF('General Input Sheet'!$E$32="WACC1",1/(1+WACC1)^(Y95-YEAR), IF('General Input Sheet'!$E$32="WACC2",1/(1+WACC2)^(Y95-YEAR),"Check WACC Option in General Input Sheet")))</f>
        <v>0.63169036926213096</v>
      </c>
      <c r="AB95" s="113">
        <f t="shared" si="17"/>
        <v>1610577</v>
      </c>
      <c r="AC95" s="180">
        <f t="shared" si="18"/>
        <v>1871686</v>
      </c>
      <c r="AD95" s="21">
        <f t="shared" si="19"/>
        <v>1182326</v>
      </c>
    </row>
    <row r="96" spans="2:30">
      <c r="B96" s="201" t="s">
        <v>2904</v>
      </c>
      <c r="C96" s="196" t="s">
        <v>2903</v>
      </c>
      <c r="D96" s="196" t="s">
        <v>3246</v>
      </c>
      <c r="E96" s="210">
        <v>4</v>
      </c>
      <c r="F96" s="204" t="s">
        <v>3132</v>
      </c>
      <c r="G96" s="201" t="s">
        <v>3251</v>
      </c>
      <c r="H96" s="119">
        <v>620</v>
      </c>
      <c r="I96" s="202" t="s">
        <v>3260</v>
      </c>
      <c r="J96" s="119">
        <v>3469</v>
      </c>
      <c r="K96" s="19">
        <f t="shared" si="10"/>
        <v>938.99798212741428</v>
      </c>
      <c r="L96" s="215">
        <v>3257384</v>
      </c>
      <c r="M96" s="180">
        <f t="shared" si="11"/>
        <v>2811.9548387096775</v>
      </c>
      <c r="N96" s="215">
        <v>1743412</v>
      </c>
      <c r="O96" s="227">
        <v>2021</v>
      </c>
      <c r="P96" s="110">
        <f>IFERROR(('General Input Sheet'!$G$38/(VLOOKUP(O96,Histindex,3,FALSE))),1)</f>
        <v>1</v>
      </c>
      <c r="Q96" s="196" t="s">
        <v>3274</v>
      </c>
      <c r="R96" s="48" cm="1">
        <f t="array" ref="R96">IFERROR(_xlfn.IFS(AND(Q96&lt;&gt;"New",D96&lt;&gt;"Road Bridge"),30%,AND(Q96&lt;&gt;"New",D96="Road Bridge"),10%),0)</f>
        <v>0.3</v>
      </c>
      <c r="S96" s="19">
        <f t="shared" si="12"/>
        <v>523024</v>
      </c>
      <c r="T96" s="20">
        <f t="shared" si="13"/>
        <v>0.15</v>
      </c>
      <c r="U96" s="23">
        <f t="shared" si="14"/>
        <v>321660</v>
      </c>
      <c r="V96" s="23">
        <f t="shared" si="15"/>
        <v>400985</v>
      </c>
      <c r="W96" s="198">
        <v>0</v>
      </c>
      <c r="X96" s="21">
        <f t="shared" si="16"/>
        <v>2989081</v>
      </c>
      <c r="Y96" s="193">
        <v>2029</v>
      </c>
      <c r="Z96" s="188">
        <f>(1+PPI)^('Future Trunk Assets - Roads'!Y96-YEAR)</f>
        <v>1.1552634751694639</v>
      </c>
      <c r="AA96" s="189">
        <f>IF(Y96&lt;YEAR,1,IF('General Input Sheet'!$E$32="WACC1",1/(1+WACC1)^(Y96-YEAR), IF('General Input Sheet'!$E$32="WACC2",1/(1+WACC2)^(Y96-YEAR),"Check WACC Option in General Input Sheet")))</f>
        <v>0.63169036926213096</v>
      </c>
      <c r="AB96" s="113">
        <f t="shared" si="17"/>
        <v>6246465</v>
      </c>
      <c r="AC96" s="180">
        <f t="shared" si="18"/>
        <v>7273070</v>
      </c>
      <c r="AD96" s="21">
        <f t="shared" si="19"/>
        <v>4594328</v>
      </c>
    </row>
    <row r="97" spans="2:30">
      <c r="B97" s="201" t="s">
        <v>2906</v>
      </c>
      <c r="C97" s="196" t="s">
        <v>2905</v>
      </c>
      <c r="D97" s="196" t="s">
        <v>3246</v>
      </c>
      <c r="E97" s="210" t="s">
        <v>10378</v>
      </c>
      <c r="F97" s="204" t="s">
        <v>3362</v>
      </c>
      <c r="G97" s="201" t="s">
        <v>3251</v>
      </c>
      <c r="H97" s="119">
        <v>350</v>
      </c>
      <c r="I97" s="202" t="s">
        <v>3260</v>
      </c>
      <c r="J97" s="119">
        <v>1207</v>
      </c>
      <c r="K97" s="19">
        <f t="shared" si="10"/>
        <v>40.268434134217067</v>
      </c>
      <c r="L97" s="215">
        <v>48604</v>
      </c>
      <c r="M97" s="180">
        <f t="shared" si="11"/>
        <v>2811.9542857142856</v>
      </c>
      <c r="N97" s="215">
        <v>984184</v>
      </c>
      <c r="O97" s="227">
        <v>2021</v>
      </c>
      <c r="P97" s="110">
        <f>IFERROR(('General Input Sheet'!$G$38/(VLOOKUP(O97,Histindex,3,FALSE))),1)</f>
        <v>1</v>
      </c>
      <c r="Q97" s="196" t="s">
        <v>3274</v>
      </c>
      <c r="R97" s="48" cm="1">
        <f t="array" ref="R97">IFERROR(_xlfn.IFS(AND(Q97&lt;&gt;"New",D97&lt;&gt;"Road Bridge"),30%,AND(Q97&lt;&gt;"New",D97="Road Bridge"),10%),0)</f>
        <v>0.3</v>
      </c>
      <c r="S97" s="19">
        <f t="shared" si="12"/>
        <v>295255</v>
      </c>
      <c r="T97" s="20">
        <f t="shared" si="13"/>
        <v>0.15</v>
      </c>
      <c r="U97" s="23">
        <f t="shared" si="14"/>
        <v>181582</v>
      </c>
      <c r="V97" s="23">
        <f t="shared" si="15"/>
        <v>226362</v>
      </c>
      <c r="W97" s="198">
        <v>0</v>
      </c>
      <c r="X97" s="21">
        <f t="shared" si="16"/>
        <v>1687383</v>
      </c>
      <c r="Y97" s="193">
        <v>2029</v>
      </c>
      <c r="Z97" s="188">
        <f>(1+PPI)^('Future Trunk Assets - Roads'!Y97-YEAR)</f>
        <v>1.1552634751694639</v>
      </c>
      <c r="AA97" s="189">
        <f>IF(Y97&lt;YEAR,1,IF('General Input Sheet'!$E$32="WACC1",1/(1+WACC1)^(Y97-YEAR), IF('General Input Sheet'!$E$32="WACC2",1/(1+WACC2)^(Y97-YEAR),"Check WACC Option in General Input Sheet")))</f>
        <v>0.63169036926213096</v>
      </c>
      <c r="AB97" s="113">
        <f t="shared" si="17"/>
        <v>1735987</v>
      </c>
      <c r="AC97" s="180">
        <f t="shared" si="18"/>
        <v>2006369</v>
      </c>
      <c r="AD97" s="21">
        <f t="shared" si="19"/>
        <v>1267404</v>
      </c>
    </row>
    <row r="98" spans="2:30">
      <c r="B98" s="201" t="s">
        <v>2855</v>
      </c>
      <c r="C98" s="196" t="s">
        <v>2907</v>
      </c>
      <c r="D98" s="196" t="s">
        <v>3246</v>
      </c>
      <c r="E98" s="210">
        <v>4</v>
      </c>
      <c r="F98" s="204" t="s">
        <v>3133</v>
      </c>
      <c r="G98" s="201" t="s">
        <v>3251</v>
      </c>
      <c r="H98" s="119">
        <v>76</v>
      </c>
      <c r="I98" s="202" t="s">
        <v>3260</v>
      </c>
      <c r="J98" s="119">
        <v>211</v>
      </c>
      <c r="K98" s="19">
        <f t="shared" si="10"/>
        <v>868.99052132701422</v>
      </c>
      <c r="L98" s="215">
        <v>183357</v>
      </c>
      <c r="M98" s="180">
        <f t="shared" si="11"/>
        <v>4370.2368421052633</v>
      </c>
      <c r="N98" s="215">
        <v>332138</v>
      </c>
      <c r="O98" s="227">
        <v>2021</v>
      </c>
      <c r="P98" s="110">
        <f>IFERROR(('General Input Sheet'!$G$38/(VLOOKUP(O98,Histindex,3,FALSE))),1)</f>
        <v>1</v>
      </c>
      <c r="Q98" s="196" t="s">
        <v>3274</v>
      </c>
      <c r="R98" s="48" cm="1">
        <f t="array" ref="R98">IFERROR(_xlfn.IFS(AND(Q98&lt;&gt;"New",D98&lt;&gt;"Road Bridge"),30%,AND(Q98&lt;&gt;"New",D98="Road Bridge"),10%),0)</f>
        <v>0.3</v>
      </c>
      <c r="S98" s="19">
        <f t="shared" si="12"/>
        <v>99641</v>
      </c>
      <c r="T98" s="20">
        <f t="shared" si="13"/>
        <v>0.15</v>
      </c>
      <c r="U98" s="23">
        <f t="shared" si="14"/>
        <v>61280</v>
      </c>
      <c r="V98" s="23">
        <f t="shared" si="15"/>
        <v>76392</v>
      </c>
      <c r="W98" s="198">
        <v>0</v>
      </c>
      <c r="X98" s="21">
        <f t="shared" si="16"/>
        <v>569451</v>
      </c>
      <c r="Y98" s="193">
        <v>2029</v>
      </c>
      <c r="Z98" s="188">
        <f>(1+PPI)^('Future Trunk Assets - Roads'!Y98-YEAR)</f>
        <v>1.1552634751694639</v>
      </c>
      <c r="AA98" s="189">
        <f>IF(Y98&lt;YEAR,1,IF('General Input Sheet'!$E$32="WACC1",1/(1+WACC1)^(Y98-YEAR), IF('General Input Sheet'!$E$32="WACC2",1/(1+WACC2)^(Y98-YEAR),"Check WACC Option in General Input Sheet")))</f>
        <v>0.63169036926213096</v>
      </c>
      <c r="AB98" s="113">
        <f t="shared" si="17"/>
        <v>752808</v>
      </c>
      <c r="AC98" s="180">
        <f t="shared" si="18"/>
        <v>872886</v>
      </c>
      <c r="AD98" s="21">
        <f t="shared" si="19"/>
        <v>551394</v>
      </c>
    </row>
    <row r="99" spans="2:30">
      <c r="B99" s="201" t="s">
        <v>2906</v>
      </c>
      <c r="C99" s="196" t="s">
        <v>2908</v>
      </c>
      <c r="D99" s="196" t="s">
        <v>3245</v>
      </c>
      <c r="E99" s="210">
        <v>4</v>
      </c>
      <c r="F99" s="204" t="s">
        <v>3134</v>
      </c>
      <c r="G99" s="201" t="s">
        <v>3252</v>
      </c>
      <c r="H99" s="119">
        <v>0</v>
      </c>
      <c r="I99" s="202" t="s">
        <v>3261</v>
      </c>
      <c r="J99" s="119">
        <v>150</v>
      </c>
      <c r="K99" s="19">
        <f t="shared" si="10"/>
        <v>1404.44</v>
      </c>
      <c r="L99" s="215">
        <v>210666</v>
      </c>
      <c r="M99" s="180">
        <f t="shared" si="11"/>
        <v>0</v>
      </c>
      <c r="N99" s="215">
        <v>621407</v>
      </c>
      <c r="O99" s="227">
        <v>2021</v>
      </c>
      <c r="P99" s="110">
        <f>IFERROR(('General Input Sheet'!$G$38/(VLOOKUP(O99,Histindex,3,FALSE))),1)</f>
        <v>1</v>
      </c>
      <c r="Q99" s="196" t="s">
        <v>3273</v>
      </c>
      <c r="R99" s="48" cm="1">
        <f t="array" ref="R99">IFERROR(_xlfn.IFS(AND(Q99&lt;&gt;"New",D99&lt;&gt;"Road Bridge"),30%,AND(Q99&lt;&gt;"New",D99="Road Bridge"),10%),0)</f>
        <v>0.3</v>
      </c>
      <c r="S99" s="19">
        <f t="shared" si="12"/>
        <v>186422</v>
      </c>
      <c r="T99" s="20">
        <f t="shared" si="13"/>
        <v>0.15</v>
      </c>
      <c r="U99" s="23">
        <f t="shared" si="14"/>
        <v>114650</v>
      </c>
      <c r="V99" s="23">
        <f t="shared" si="15"/>
        <v>142924</v>
      </c>
      <c r="W99" s="198">
        <v>0</v>
      </c>
      <c r="X99" s="21">
        <f t="shared" si="16"/>
        <v>1065403</v>
      </c>
      <c r="Y99" s="193">
        <v>2029</v>
      </c>
      <c r="Z99" s="188">
        <f>(1+PPI)^('Future Trunk Assets - Roads'!Y99-YEAR)</f>
        <v>1.1552634751694639</v>
      </c>
      <c r="AA99" s="189">
        <f>IF(Y99&lt;YEAR,1,IF('General Input Sheet'!$E$32="WACC1",1/(1+WACC1)^(Y99-YEAR), IF('General Input Sheet'!$E$32="WACC2",1/(1+WACC2)^(Y99-YEAR),"Check WACC Option in General Input Sheet")))</f>
        <v>0.63169036926213096</v>
      </c>
      <c r="AB99" s="113">
        <f t="shared" si="17"/>
        <v>1276069</v>
      </c>
      <c r="AC99" s="180">
        <f t="shared" si="18"/>
        <v>1477867</v>
      </c>
      <c r="AD99" s="21">
        <f t="shared" si="19"/>
        <v>933554</v>
      </c>
    </row>
    <row r="100" spans="2:30">
      <c r="B100" s="201" t="s">
        <v>2855</v>
      </c>
      <c r="C100" s="196" t="s">
        <v>2909</v>
      </c>
      <c r="D100" s="196" t="s">
        <v>3245</v>
      </c>
      <c r="E100" s="210">
        <v>4</v>
      </c>
      <c r="F100" s="204" t="s">
        <v>10383</v>
      </c>
      <c r="G100" s="201" t="s">
        <v>3252</v>
      </c>
      <c r="H100" s="119">
        <v>0</v>
      </c>
      <c r="I100" s="202" t="s">
        <v>3261</v>
      </c>
      <c r="J100" s="119">
        <v>150</v>
      </c>
      <c r="K100" s="19">
        <f t="shared" si="10"/>
        <v>1023.3733333333333</v>
      </c>
      <c r="L100" s="215">
        <v>153506</v>
      </c>
      <c r="M100" s="180">
        <f t="shared" si="11"/>
        <v>0</v>
      </c>
      <c r="N100" s="215">
        <v>803946</v>
      </c>
      <c r="O100" s="227">
        <v>2021</v>
      </c>
      <c r="P100" s="110">
        <f>IFERROR(('General Input Sheet'!$G$38/(VLOOKUP(O100,Histindex,3,FALSE))),1)</f>
        <v>1</v>
      </c>
      <c r="Q100" s="196" t="s">
        <v>3272</v>
      </c>
      <c r="R100" s="48" cm="1">
        <f t="array" ref="R100">IFERROR(_xlfn.IFS(AND(Q100&lt;&gt;"New",D100&lt;&gt;"Road Bridge"),30%,AND(Q100&lt;&gt;"New",D100="Road Bridge"),10%),0)</f>
        <v>0.3</v>
      </c>
      <c r="S100" s="19">
        <f t="shared" si="12"/>
        <v>241184</v>
      </c>
      <c r="T100" s="20">
        <f t="shared" si="13"/>
        <v>7.4999999999999997E-2</v>
      </c>
      <c r="U100" s="23">
        <f t="shared" si="14"/>
        <v>74164</v>
      </c>
      <c r="V100" s="23">
        <f t="shared" si="15"/>
        <v>184908</v>
      </c>
      <c r="W100" s="198">
        <v>0</v>
      </c>
      <c r="X100" s="21">
        <f t="shared" si="16"/>
        <v>1304202</v>
      </c>
      <c r="Y100" s="193">
        <v>2024</v>
      </c>
      <c r="Z100" s="188">
        <f>(1+PPI)^('Future Trunk Assets - Roads'!Y100-YEAR)</f>
        <v>1.0556146069383956</v>
      </c>
      <c r="AA100" s="189">
        <f>IF(Y100&lt;YEAR,1,IF('General Input Sheet'!$E$32="WACC1",1/(1+WACC1)^(Y100-YEAR), IF('General Input Sheet'!$E$32="WACC2",1/(1+WACC2)^(Y100-YEAR),"Check WACC Option in General Input Sheet")))</f>
        <v>0.84176157274348007</v>
      </c>
      <c r="AB100" s="113">
        <f t="shared" si="17"/>
        <v>1457708</v>
      </c>
      <c r="AC100" s="180">
        <f t="shared" si="18"/>
        <v>1539690</v>
      </c>
      <c r="AD100" s="21">
        <f t="shared" si="19"/>
        <v>1296052</v>
      </c>
    </row>
    <row r="101" spans="2:30">
      <c r="B101" s="201" t="s">
        <v>2870</v>
      </c>
      <c r="C101" s="196" t="s">
        <v>2910</v>
      </c>
      <c r="D101" s="196" t="s">
        <v>3245</v>
      </c>
      <c r="E101" s="210">
        <v>4</v>
      </c>
      <c r="F101" s="204" t="s">
        <v>3135</v>
      </c>
      <c r="G101" s="201" t="s">
        <v>3252</v>
      </c>
      <c r="H101" s="119">
        <v>0</v>
      </c>
      <c r="I101" s="202" t="s">
        <v>3261</v>
      </c>
      <c r="J101" s="119">
        <v>150</v>
      </c>
      <c r="K101" s="19">
        <f t="shared" si="10"/>
        <v>1171.7666666666667</v>
      </c>
      <c r="L101" s="215">
        <v>175765</v>
      </c>
      <c r="M101" s="180">
        <f t="shared" si="11"/>
        <v>0</v>
      </c>
      <c r="N101" s="215">
        <v>590337</v>
      </c>
      <c r="O101" s="227">
        <v>2021</v>
      </c>
      <c r="P101" s="110">
        <f>IFERROR(('General Input Sheet'!$G$38/(VLOOKUP(O101,Histindex,3,FALSE))),1)</f>
        <v>1</v>
      </c>
      <c r="Q101" s="196" t="s">
        <v>3273</v>
      </c>
      <c r="R101" s="48" cm="1">
        <f t="array" ref="R101">IFERROR(_xlfn.IFS(AND(Q101&lt;&gt;"New",D101&lt;&gt;"Road Bridge"),30%,AND(Q101&lt;&gt;"New",D101="Road Bridge"),10%),0)</f>
        <v>0.3</v>
      </c>
      <c r="S101" s="19">
        <f t="shared" si="12"/>
        <v>177101</v>
      </c>
      <c r="T101" s="20">
        <f t="shared" si="13"/>
        <v>0.2</v>
      </c>
      <c r="U101" s="23">
        <f t="shared" si="14"/>
        <v>145223</v>
      </c>
      <c r="V101" s="23">
        <f t="shared" si="15"/>
        <v>135778</v>
      </c>
      <c r="W101" s="198">
        <v>0</v>
      </c>
      <c r="X101" s="21">
        <f t="shared" si="16"/>
        <v>1048439</v>
      </c>
      <c r="Y101" s="193">
        <v>2034</v>
      </c>
      <c r="Z101" s="188">
        <f>(1+PPI)^('Future Trunk Assets - Roads'!Y101-YEAR)</f>
        <v>1.2643190879401258</v>
      </c>
      <c r="AA101" s="189">
        <f>IF(Y101&lt;YEAR,1,IF('General Input Sheet'!$E$32="WACC1",1/(1+WACC1)^(Y101-YEAR), IF('General Input Sheet'!$E$32="WACC2",1/(1+WACC2)^(Y101-YEAR),"Check WACC Option in General Input Sheet")))</f>
        <v>0.47404483114855755</v>
      </c>
      <c r="AB101" s="113">
        <f t="shared" si="17"/>
        <v>1224204</v>
      </c>
      <c r="AC101" s="180">
        <f t="shared" si="18"/>
        <v>1553257</v>
      </c>
      <c r="AD101" s="21">
        <f t="shared" si="19"/>
        <v>736313</v>
      </c>
    </row>
    <row r="102" spans="2:30">
      <c r="B102" s="201" t="s">
        <v>2855</v>
      </c>
      <c r="C102" s="196" t="s">
        <v>2911</v>
      </c>
      <c r="D102" s="196" t="s">
        <v>3245</v>
      </c>
      <c r="E102" s="210">
        <v>4</v>
      </c>
      <c r="F102" s="204" t="s">
        <v>3136</v>
      </c>
      <c r="G102" s="201" t="s">
        <v>3249</v>
      </c>
      <c r="H102" s="119">
        <v>0</v>
      </c>
      <c r="I102" s="202" t="s">
        <v>3258</v>
      </c>
      <c r="J102" s="119">
        <v>300</v>
      </c>
      <c r="K102" s="19">
        <f t="shared" si="10"/>
        <v>869.87</v>
      </c>
      <c r="L102" s="215">
        <v>260961</v>
      </c>
      <c r="M102" s="180">
        <f t="shared" si="11"/>
        <v>0</v>
      </c>
      <c r="N102" s="215">
        <v>784259</v>
      </c>
      <c r="O102" s="227">
        <v>2021</v>
      </c>
      <c r="P102" s="110">
        <f>IFERROR(('General Input Sheet'!$G$38/(VLOOKUP(O102,Histindex,3,FALSE))),1)</f>
        <v>1</v>
      </c>
      <c r="Q102" s="196" t="s">
        <v>3273</v>
      </c>
      <c r="R102" s="48" cm="1">
        <f t="array" ref="R102">IFERROR(_xlfn.IFS(AND(Q102&lt;&gt;"New",D102&lt;&gt;"Road Bridge"),30%,AND(Q102&lt;&gt;"New",D102="Road Bridge"),10%),0)</f>
        <v>0.3</v>
      </c>
      <c r="S102" s="19">
        <f t="shared" si="12"/>
        <v>235278</v>
      </c>
      <c r="T102" s="20">
        <f t="shared" si="13"/>
        <v>0.15</v>
      </c>
      <c r="U102" s="23">
        <f t="shared" si="14"/>
        <v>144696</v>
      </c>
      <c r="V102" s="23">
        <f t="shared" si="15"/>
        <v>180380</v>
      </c>
      <c r="W102" s="198">
        <v>0</v>
      </c>
      <c r="X102" s="21">
        <f t="shared" si="16"/>
        <v>1344613</v>
      </c>
      <c r="Y102" s="193">
        <v>2029</v>
      </c>
      <c r="Z102" s="188">
        <f>(1+PPI)^('Future Trunk Assets - Roads'!Y102-YEAR)</f>
        <v>1.1552634751694639</v>
      </c>
      <c r="AA102" s="189">
        <f>IF(Y102&lt;YEAR,1,IF('General Input Sheet'!$E$32="WACC1",1/(1+WACC1)^(Y102-YEAR), IF('General Input Sheet'!$E$32="WACC2",1/(1+WACC2)^(Y102-YEAR),"Check WACC Option in General Input Sheet")))</f>
        <v>0.63169036926213096</v>
      </c>
      <c r="AB102" s="113">
        <f t="shared" si="17"/>
        <v>1605574</v>
      </c>
      <c r="AC102" s="180">
        <f t="shared" si="18"/>
        <v>1859408</v>
      </c>
      <c r="AD102" s="21">
        <f t="shared" si="19"/>
        <v>1174570</v>
      </c>
    </row>
    <row r="103" spans="2:30">
      <c r="B103" s="201" t="s">
        <v>2913</v>
      </c>
      <c r="C103" s="196" t="s">
        <v>2912</v>
      </c>
      <c r="D103" s="196" t="s">
        <v>3247</v>
      </c>
      <c r="E103" s="210">
        <v>7</v>
      </c>
      <c r="F103" s="204" t="s">
        <v>3137</v>
      </c>
      <c r="G103" s="201" t="s">
        <v>3251</v>
      </c>
      <c r="H103" s="119">
        <v>0</v>
      </c>
      <c r="I103" s="202" t="s">
        <v>3260</v>
      </c>
      <c r="J103" s="119">
        <v>0</v>
      </c>
      <c r="K103" s="19">
        <f t="shared" si="10"/>
        <v>0</v>
      </c>
      <c r="L103" s="215">
        <v>48000000</v>
      </c>
      <c r="M103" s="180">
        <f t="shared" si="11"/>
        <v>0</v>
      </c>
      <c r="N103" s="215">
        <v>197256896</v>
      </c>
      <c r="O103" s="227">
        <v>2021</v>
      </c>
      <c r="P103" s="110">
        <f>IFERROR(('General Input Sheet'!$G$38/(VLOOKUP(O103,Histindex,3,FALSE))),1)</f>
        <v>1</v>
      </c>
      <c r="Q103" s="196" t="s">
        <v>3512</v>
      </c>
      <c r="R103" s="48" cm="1">
        <f t="array" ref="R103">IFERROR(_xlfn.IFS(AND(Q103&lt;&gt;"New",D103&lt;&gt;"Road Bridge"),30%,AND(Q103&lt;&gt;"New",D103="Road Bridge"),10%),0)</f>
        <v>0.3</v>
      </c>
      <c r="S103" s="19">
        <f t="shared" si="12"/>
        <v>59177069</v>
      </c>
      <c r="T103" s="20">
        <f t="shared" si="13"/>
        <v>7.4999999999999997E-2</v>
      </c>
      <c r="U103" s="23">
        <f t="shared" si="14"/>
        <v>18196949</v>
      </c>
      <c r="V103" s="23">
        <f t="shared" si="15"/>
        <v>45369086</v>
      </c>
      <c r="W103" s="198">
        <v>272000000</v>
      </c>
      <c r="X103" s="21">
        <f t="shared" si="16"/>
        <v>320000000</v>
      </c>
      <c r="Y103" s="193">
        <v>2024</v>
      </c>
      <c r="Z103" s="188">
        <f>(1+PPI)^('Future Trunk Assets - Roads'!Y103-YEAR)</f>
        <v>1.0556146069383956</v>
      </c>
      <c r="AA103" s="189">
        <f>IF(Y103&lt;YEAR,1,IF('General Input Sheet'!$E$32="WACC1",1/(1+WACC1)^(Y103-YEAR), IF('General Input Sheet'!$E$32="WACC2",1/(1+WACC2)^(Y103-YEAR),"Check WACC Option in General Input Sheet")))</f>
        <v>0.84176157274348007</v>
      </c>
      <c r="AB103" s="113">
        <f t="shared" si="17"/>
        <v>96000000</v>
      </c>
      <c r="AC103" s="180">
        <f t="shared" si="18"/>
        <v>388751418</v>
      </c>
      <c r="AD103" s="21">
        <f t="shared" si="19"/>
        <v>327236005</v>
      </c>
    </row>
    <row r="104" spans="2:30">
      <c r="B104" s="201" t="s">
        <v>2913</v>
      </c>
      <c r="C104" s="196" t="s">
        <v>10202</v>
      </c>
      <c r="D104" s="196" t="s">
        <v>3246</v>
      </c>
      <c r="E104" s="210" t="s">
        <v>10350</v>
      </c>
      <c r="F104" s="204" t="s">
        <v>3363</v>
      </c>
      <c r="G104" s="201" t="s">
        <v>3251</v>
      </c>
      <c r="H104" s="119">
        <v>931</v>
      </c>
      <c r="I104" s="202" t="s">
        <v>3260</v>
      </c>
      <c r="J104" s="119">
        <v>3949</v>
      </c>
      <c r="K104" s="19">
        <f t="shared" si="10"/>
        <v>953.74170676120536</v>
      </c>
      <c r="L104" s="215">
        <v>3766326</v>
      </c>
      <c r="M104" s="180">
        <f t="shared" si="11"/>
        <v>2671.357679914071</v>
      </c>
      <c r="N104" s="215">
        <v>2487034</v>
      </c>
      <c r="O104" s="227">
        <v>2021</v>
      </c>
      <c r="P104" s="110">
        <f>IFERROR(('General Input Sheet'!$G$38/(VLOOKUP(O104,Histindex,3,FALSE))),1)</f>
        <v>1</v>
      </c>
      <c r="Q104" s="196" t="s">
        <v>3274</v>
      </c>
      <c r="R104" s="48" cm="1">
        <f t="array" ref="R104">IFERROR(_xlfn.IFS(AND(Q104&lt;&gt;"New",D104&lt;&gt;"Road Bridge"),30%,AND(Q104&lt;&gt;"New",D104="Road Bridge"),10%),0)</f>
        <v>0.3</v>
      </c>
      <c r="S104" s="19">
        <f t="shared" si="12"/>
        <v>746110</v>
      </c>
      <c r="T104" s="20">
        <f t="shared" si="13"/>
        <v>7.4999999999999997E-2</v>
      </c>
      <c r="U104" s="23">
        <f t="shared" si="14"/>
        <v>229429</v>
      </c>
      <c r="V104" s="23">
        <f t="shared" si="15"/>
        <v>572018</v>
      </c>
      <c r="W104" s="198">
        <v>0</v>
      </c>
      <c r="X104" s="21">
        <f t="shared" si="16"/>
        <v>4034591</v>
      </c>
      <c r="Y104" s="193">
        <v>2024</v>
      </c>
      <c r="Z104" s="188">
        <f>(1+PPI)^('Future Trunk Assets - Roads'!Y104-YEAR)</f>
        <v>1.0556146069383956</v>
      </c>
      <c r="AA104" s="189">
        <f>IF(Y104&lt;YEAR,1,IF('General Input Sheet'!$E$32="WACC1",1/(1+WACC1)^(Y104-YEAR), IF('General Input Sheet'!$E$32="WACC2",1/(1+WACC2)^(Y104-YEAR),"Check WACC Option in General Input Sheet")))</f>
        <v>0.84176157274348007</v>
      </c>
      <c r="AB104" s="113">
        <f t="shared" si="17"/>
        <v>7800917</v>
      </c>
      <c r="AC104" s="180">
        <f t="shared" si="18"/>
        <v>8257144</v>
      </c>
      <c r="AD104" s="21">
        <f t="shared" si="19"/>
        <v>6950547</v>
      </c>
    </row>
    <row r="105" spans="2:30">
      <c r="B105" s="201" t="s">
        <v>2915</v>
      </c>
      <c r="C105" s="196" t="s">
        <v>2914</v>
      </c>
      <c r="D105" s="196" t="s">
        <v>3246</v>
      </c>
      <c r="E105" s="210">
        <v>6</v>
      </c>
      <c r="F105" s="204" t="s">
        <v>3138</v>
      </c>
      <c r="G105" s="201" t="s">
        <v>3253</v>
      </c>
      <c r="H105" s="119">
        <v>376</v>
      </c>
      <c r="I105" s="202" t="s">
        <v>93</v>
      </c>
      <c r="J105" s="119">
        <v>4055</v>
      </c>
      <c r="K105" s="19">
        <f t="shared" si="10"/>
        <v>34.160295930949445</v>
      </c>
      <c r="L105" s="215">
        <v>138520</v>
      </c>
      <c r="M105" s="180">
        <f t="shared" si="11"/>
        <v>2746.505319148936</v>
      </c>
      <c r="N105" s="215">
        <v>1032686</v>
      </c>
      <c r="O105" s="227">
        <v>2021</v>
      </c>
      <c r="P105" s="110">
        <f>IFERROR(('General Input Sheet'!$G$38/(VLOOKUP(O105,Histindex,3,FALSE))),1)</f>
        <v>1</v>
      </c>
      <c r="Q105" s="196" t="s">
        <v>3275</v>
      </c>
      <c r="R105" s="48" cm="1">
        <f t="array" ref="R105">IFERROR(_xlfn.IFS(AND(Q105&lt;&gt;"New",D105&lt;&gt;"Road Bridge"),30%,AND(Q105&lt;&gt;"New",D105="Road Bridge"),10%),0)</f>
        <v>0</v>
      </c>
      <c r="S105" s="19">
        <f t="shared" si="12"/>
        <v>0</v>
      </c>
      <c r="T105" s="20">
        <f t="shared" si="13"/>
        <v>7.4999999999999997E-2</v>
      </c>
      <c r="U105" s="23">
        <f t="shared" si="14"/>
        <v>95265</v>
      </c>
      <c r="V105" s="23">
        <f t="shared" si="15"/>
        <v>237518</v>
      </c>
      <c r="W105" s="198">
        <v>0</v>
      </c>
      <c r="X105" s="21">
        <f t="shared" si="16"/>
        <v>1365469</v>
      </c>
      <c r="Y105" s="193">
        <v>2024</v>
      </c>
      <c r="Z105" s="188">
        <f>(1+PPI)^('Future Trunk Assets - Roads'!Y105-YEAR)</f>
        <v>1.0556146069383956</v>
      </c>
      <c r="AA105" s="189">
        <f>IF(Y105&lt;YEAR,1,IF('General Input Sheet'!$E$32="WACC1",1/(1+WACC1)^(Y105-YEAR), IF('General Input Sheet'!$E$32="WACC2",1/(1+WACC2)^(Y105-YEAR),"Check WACC Option in General Input Sheet")))</f>
        <v>0.84176157274348007</v>
      </c>
      <c r="AB105" s="113">
        <f t="shared" si="17"/>
        <v>1503989</v>
      </c>
      <c r="AC105" s="180">
        <f t="shared" si="18"/>
        <v>1588456</v>
      </c>
      <c r="AD105" s="21">
        <f t="shared" si="19"/>
        <v>1337101</v>
      </c>
    </row>
    <row r="106" spans="2:30">
      <c r="B106" s="201" t="s">
        <v>2917</v>
      </c>
      <c r="C106" s="196" t="s">
        <v>2916</v>
      </c>
      <c r="D106" s="196" t="s">
        <v>3246</v>
      </c>
      <c r="E106" s="210">
        <v>6</v>
      </c>
      <c r="F106" s="204" t="s">
        <v>10416</v>
      </c>
      <c r="G106" s="201" t="s">
        <v>3251</v>
      </c>
      <c r="H106" s="119">
        <v>403</v>
      </c>
      <c r="I106" s="202" t="s">
        <v>3260</v>
      </c>
      <c r="J106" s="119">
        <v>1502</v>
      </c>
      <c r="K106" s="19">
        <f t="shared" si="10"/>
        <v>266.16511318242345</v>
      </c>
      <c r="L106" s="215">
        <v>399780</v>
      </c>
      <c r="M106" s="180">
        <f t="shared" si="11"/>
        <v>2671.3573200992555</v>
      </c>
      <c r="N106" s="215">
        <v>1076557</v>
      </c>
      <c r="O106" s="227">
        <v>2021</v>
      </c>
      <c r="P106" s="110">
        <f>IFERROR(('General Input Sheet'!$G$38/(VLOOKUP(O106,Histindex,3,FALSE))),1)</f>
        <v>1</v>
      </c>
      <c r="Q106" s="196" t="s">
        <v>3274</v>
      </c>
      <c r="R106" s="48" cm="1">
        <f t="array" ref="R106">IFERROR(_xlfn.IFS(AND(Q106&lt;&gt;"New",D106&lt;&gt;"Road Bridge"),30%,AND(Q106&lt;&gt;"New",D106="Road Bridge"),10%),0)</f>
        <v>0.3</v>
      </c>
      <c r="S106" s="19">
        <f t="shared" si="12"/>
        <v>322967</v>
      </c>
      <c r="T106" s="20">
        <f t="shared" si="13"/>
        <v>7.4999999999999997E-2</v>
      </c>
      <c r="U106" s="23">
        <f t="shared" si="14"/>
        <v>99312</v>
      </c>
      <c r="V106" s="23">
        <f t="shared" si="15"/>
        <v>247608</v>
      </c>
      <c r="W106" s="198">
        <v>0</v>
      </c>
      <c r="X106" s="21">
        <f t="shared" si="16"/>
        <v>1746444</v>
      </c>
      <c r="Y106" s="193">
        <v>2024</v>
      </c>
      <c r="Z106" s="188">
        <f>(1+PPI)^('Future Trunk Assets - Roads'!Y106-YEAR)</f>
        <v>1.0556146069383956</v>
      </c>
      <c r="AA106" s="189">
        <f>IF(Y106&lt;YEAR,1,IF('General Input Sheet'!$E$32="WACC1",1/(1+WACC1)^(Y106-YEAR), IF('General Input Sheet'!$E$32="WACC2",1/(1+WACC2)^(Y106-YEAR),"Check WACC Option in General Input Sheet")))</f>
        <v>0.84176157274348007</v>
      </c>
      <c r="AB106" s="113">
        <f t="shared" si="17"/>
        <v>2146224</v>
      </c>
      <c r="AC106" s="180">
        <f t="shared" si="18"/>
        <v>2267961</v>
      </c>
      <c r="AD106" s="21">
        <f t="shared" si="19"/>
        <v>1909082</v>
      </c>
    </row>
    <row r="107" spans="2:30">
      <c r="B107" s="201" t="s">
        <v>2917</v>
      </c>
      <c r="C107" s="196" t="s">
        <v>2918</v>
      </c>
      <c r="D107" s="196" t="s">
        <v>3246</v>
      </c>
      <c r="E107" s="210">
        <v>6</v>
      </c>
      <c r="F107" s="204" t="s">
        <v>10390</v>
      </c>
      <c r="G107" s="201" t="s">
        <v>3251</v>
      </c>
      <c r="H107" s="119">
        <v>399</v>
      </c>
      <c r="I107" s="202" t="s">
        <v>3260</v>
      </c>
      <c r="J107" s="119">
        <v>1313</v>
      </c>
      <c r="K107" s="19">
        <f t="shared" si="10"/>
        <v>457.70373191165271</v>
      </c>
      <c r="L107" s="215">
        <v>600965</v>
      </c>
      <c r="M107" s="180">
        <f t="shared" si="11"/>
        <v>2671.3583959899747</v>
      </c>
      <c r="N107" s="215">
        <v>1065872</v>
      </c>
      <c r="O107" s="227">
        <v>2021</v>
      </c>
      <c r="P107" s="110">
        <f>IFERROR(('General Input Sheet'!$G$38/(VLOOKUP(O107,Histindex,3,FALSE))),1)</f>
        <v>1</v>
      </c>
      <c r="Q107" s="196" t="s">
        <v>3274</v>
      </c>
      <c r="R107" s="48" cm="1">
        <f t="array" ref="R107">IFERROR(_xlfn.IFS(AND(Q107&lt;&gt;"New",D107&lt;&gt;"Road Bridge"),30%,AND(Q107&lt;&gt;"New",D107="Road Bridge"),10%),0)</f>
        <v>0.3</v>
      </c>
      <c r="S107" s="19">
        <f t="shared" si="12"/>
        <v>319762</v>
      </c>
      <c r="T107" s="20">
        <f t="shared" si="13"/>
        <v>7.4999999999999997E-2</v>
      </c>
      <c r="U107" s="23">
        <f t="shared" si="14"/>
        <v>98327</v>
      </c>
      <c r="V107" s="23">
        <f t="shared" si="15"/>
        <v>245151</v>
      </c>
      <c r="W107" s="198">
        <v>0</v>
      </c>
      <c r="X107" s="21">
        <f t="shared" si="16"/>
        <v>1729112</v>
      </c>
      <c r="Y107" s="193">
        <v>2024</v>
      </c>
      <c r="Z107" s="188">
        <f>(1+PPI)^('Future Trunk Assets - Roads'!Y107-YEAR)</f>
        <v>1.0556146069383956</v>
      </c>
      <c r="AA107" s="189">
        <f>IF(Y107&lt;YEAR,1,IF('General Input Sheet'!$E$32="WACC1",1/(1+WACC1)^(Y107-YEAR), IF('General Input Sheet'!$E$32="WACC2",1/(1+WACC2)^(Y107-YEAR),"Check WACC Option in General Input Sheet")))</f>
        <v>0.84176157274348007</v>
      </c>
      <c r="AB107" s="113">
        <f t="shared" si="17"/>
        <v>2330077</v>
      </c>
      <c r="AC107" s="180">
        <f t="shared" si="18"/>
        <v>2463235</v>
      </c>
      <c r="AD107" s="21">
        <f t="shared" si="19"/>
        <v>2073457</v>
      </c>
    </row>
    <row r="108" spans="2:30">
      <c r="B108" s="201" t="s">
        <v>2917</v>
      </c>
      <c r="C108" s="196" t="s">
        <v>2919</v>
      </c>
      <c r="D108" s="196" t="s">
        <v>3245</v>
      </c>
      <c r="E108" s="210">
        <v>6</v>
      </c>
      <c r="F108" s="204" t="s">
        <v>3139</v>
      </c>
      <c r="G108" s="201" t="s">
        <v>3250</v>
      </c>
      <c r="H108" s="119">
        <v>0</v>
      </c>
      <c r="I108" s="202" t="s">
        <v>3259</v>
      </c>
      <c r="J108" s="119">
        <v>300</v>
      </c>
      <c r="K108" s="19">
        <f t="shared" si="10"/>
        <v>266.08</v>
      </c>
      <c r="L108" s="215">
        <v>79824</v>
      </c>
      <c r="M108" s="180">
        <f t="shared" si="11"/>
        <v>0</v>
      </c>
      <c r="N108" s="215">
        <v>450026</v>
      </c>
      <c r="O108" s="227">
        <v>2021</v>
      </c>
      <c r="P108" s="110">
        <f>IFERROR(('General Input Sheet'!$G$38/(VLOOKUP(O108,Histindex,3,FALSE))),1)</f>
        <v>1</v>
      </c>
      <c r="Q108" s="196" t="s">
        <v>3273</v>
      </c>
      <c r="R108" s="48" cm="1">
        <f t="array" ref="R108">IFERROR(_xlfn.IFS(AND(Q108&lt;&gt;"New",D108&lt;&gt;"Road Bridge"),30%,AND(Q108&lt;&gt;"New",D108="Road Bridge"),10%),0)</f>
        <v>0.3</v>
      </c>
      <c r="S108" s="19">
        <f t="shared" si="12"/>
        <v>135008</v>
      </c>
      <c r="T108" s="20">
        <f t="shared" si="13"/>
        <v>7.4999999999999997E-2</v>
      </c>
      <c r="U108" s="23">
        <f t="shared" si="14"/>
        <v>41515</v>
      </c>
      <c r="V108" s="23">
        <f t="shared" si="15"/>
        <v>103506</v>
      </c>
      <c r="W108" s="198">
        <v>0</v>
      </c>
      <c r="X108" s="21">
        <f t="shared" si="16"/>
        <v>730055</v>
      </c>
      <c r="Y108" s="193">
        <v>2024</v>
      </c>
      <c r="Z108" s="188">
        <f>(1+PPI)^('Future Trunk Assets - Roads'!Y108-YEAR)</f>
        <v>1.0556146069383956</v>
      </c>
      <c r="AA108" s="189">
        <f>IF(Y108&lt;YEAR,1,IF('General Input Sheet'!$E$32="WACC1",1/(1+WACC1)^(Y108-YEAR), IF('General Input Sheet'!$E$32="WACC2",1/(1+WACC2)^(Y108-YEAR),"Check WACC Option in General Input Sheet")))</f>
        <v>0.84176157274348007</v>
      </c>
      <c r="AB108" s="113">
        <f t="shared" si="17"/>
        <v>809879</v>
      </c>
      <c r="AC108" s="180">
        <f t="shared" si="18"/>
        <v>855394</v>
      </c>
      <c r="AD108" s="21">
        <f t="shared" si="19"/>
        <v>720038</v>
      </c>
    </row>
    <row r="109" spans="2:30">
      <c r="B109" s="201" t="s">
        <v>2920</v>
      </c>
      <c r="C109" s="196" t="s">
        <v>10401</v>
      </c>
      <c r="D109" s="196" t="s">
        <v>3246</v>
      </c>
      <c r="E109" s="210">
        <v>10</v>
      </c>
      <c r="F109" s="204" t="s">
        <v>10402</v>
      </c>
      <c r="G109" s="201" t="s">
        <v>3251</v>
      </c>
      <c r="H109" s="119">
        <v>443</v>
      </c>
      <c r="I109" s="202" t="s">
        <v>3260</v>
      </c>
      <c r="J109" s="119">
        <v>3246</v>
      </c>
      <c r="K109" s="19">
        <f t="shared" si="10"/>
        <v>576.29051139864453</v>
      </c>
      <c r="L109" s="215">
        <v>1870639</v>
      </c>
      <c r="M109" s="180">
        <f t="shared" si="11"/>
        <v>2671.3566591422123</v>
      </c>
      <c r="N109" s="215">
        <v>1183411</v>
      </c>
      <c r="O109" s="227">
        <v>2021</v>
      </c>
      <c r="P109" s="110">
        <f>IFERROR(('General Input Sheet'!$G$38/(VLOOKUP(O109,Histindex,3,FALSE))),1)</f>
        <v>1</v>
      </c>
      <c r="Q109" s="196" t="s">
        <v>3274</v>
      </c>
      <c r="R109" s="48" cm="1">
        <f t="array" ref="R109">IFERROR(_xlfn.IFS(AND(Q109&lt;&gt;"New",D109&lt;&gt;"Road Bridge"),30%,AND(Q109&lt;&gt;"New",D109="Road Bridge"),10%),0)</f>
        <v>0.3</v>
      </c>
      <c r="S109" s="19">
        <f t="shared" si="12"/>
        <v>355023</v>
      </c>
      <c r="T109" s="20">
        <f t="shared" si="13"/>
        <v>7.4999999999999997E-2</v>
      </c>
      <c r="U109" s="23">
        <f t="shared" si="14"/>
        <v>109170</v>
      </c>
      <c r="V109" s="23">
        <f t="shared" si="15"/>
        <v>272185</v>
      </c>
      <c r="W109" s="198">
        <v>0</v>
      </c>
      <c r="X109" s="21">
        <f t="shared" si="16"/>
        <v>1919789</v>
      </c>
      <c r="Y109" s="193">
        <v>2024</v>
      </c>
      <c r="Z109" s="188">
        <f>(1+PPI)^('Future Trunk Assets - Roads'!Y109-YEAR)</f>
        <v>1.0556146069383956</v>
      </c>
      <c r="AA109" s="189">
        <f>IF(Y109&lt;YEAR,1,IF('General Input Sheet'!$E$32="WACC1",1/(1+WACC1)^(Y109-YEAR), IF('General Input Sheet'!$E$32="WACC2",1/(1+WACC2)^(Y109-YEAR),"Check WACC Option in General Input Sheet")))</f>
        <v>0.84176157274348007</v>
      </c>
      <c r="AB109" s="113">
        <f t="shared" si="17"/>
        <v>3790428</v>
      </c>
      <c r="AC109" s="180">
        <f t="shared" si="18"/>
        <v>4012348</v>
      </c>
      <c r="AD109" s="21">
        <f t="shared" si="19"/>
        <v>3377440</v>
      </c>
    </row>
    <row r="110" spans="2:30">
      <c r="B110" s="201" t="s">
        <v>2920</v>
      </c>
      <c r="C110" s="196" t="s">
        <v>10403</v>
      </c>
      <c r="D110" s="196" t="s">
        <v>3246</v>
      </c>
      <c r="E110" s="210">
        <v>10</v>
      </c>
      <c r="F110" s="204" t="s">
        <v>10404</v>
      </c>
      <c r="G110" s="201" t="s">
        <v>3251</v>
      </c>
      <c r="H110" s="119">
        <v>222</v>
      </c>
      <c r="I110" s="202" t="s">
        <v>3260</v>
      </c>
      <c r="J110" s="119">
        <v>692</v>
      </c>
      <c r="K110" s="19">
        <f t="shared" si="10"/>
        <v>617.28757225433526</v>
      </c>
      <c r="L110" s="215">
        <v>427163</v>
      </c>
      <c r="M110" s="180">
        <f t="shared" si="11"/>
        <v>2959.5945945945946</v>
      </c>
      <c r="N110" s="215">
        <v>657030</v>
      </c>
      <c r="O110" s="227">
        <v>2021</v>
      </c>
      <c r="P110" s="110">
        <f>IFERROR(('General Input Sheet'!$G$38/(VLOOKUP(O110,Histindex,3,FALSE))),1)</f>
        <v>1</v>
      </c>
      <c r="Q110" s="196" t="s">
        <v>3274</v>
      </c>
      <c r="R110" s="48" cm="1">
        <f t="array" ref="R110">IFERROR(_xlfn.IFS(AND(Q110&lt;&gt;"New",D110&lt;&gt;"Road Bridge"),30%,AND(Q110&lt;&gt;"New",D110="Road Bridge"),10%),0)</f>
        <v>0.3</v>
      </c>
      <c r="S110" s="19">
        <f t="shared" si="12"/>
        <v>197109</v>
      </c>
      <c r="T110" s="20">
        <f t="shared" si="13"/>
        <v>7.4999999999999997E-2</v>
      </c>
      <c r="U110" s="23">
        <f t="shared" si="14"/>
        <v>60611</v>
      </c>
      <c r="V110" s="23">
        <f t="shared" si="15"/>
        <v>151117</v>
      </c>
      <c r="W110" s="198">
        <v>0</v>
      </c>
      <c r="X110" s="21">
        <f t="shared" si="16"/>
        <v>1065867</v>
      </c>
      <c r="Y110" s="193">
        <v>2024</v>
      </c>
      <c r="Z110" s="188">
        <f>(1+PPI)^('Future Trunk Assets - Roads'!Y110-YEAR)</f>
        <v>1.0556146069383956</v>
      </c>
      <c r="AA110" s="189">
        <f>IF(Y110&lt;YEAR,1,IF('General Input Sheet'!$E$32="WACC1",1/(1+WACC1)^(Y110-YEAR), IF('General Input Sheet'!$E$32="WACC2",1/(1+WACC2)^(Y110-YEAR),"Check WACC Option in General Input Sheet")))</f>
        <v>0.84176157274348007</v>
      </c>
      <c r="AB110" s="113">
        <f t="shared" si="17"/>
        <v>1493030</v>
      </c>
      <c r="AC110" s="180">
        <f t="shared" si="18"/>
        <v>1578603</v>
      </c>
      <c r="AD110" s="21">
        <f t="shared" si="19"/>
        <v>1328807</v>
      </c>
    </row>
    <row r="111" spans="2:30">
      <c r="B111" s="201" t="s">
        <v>2920</v>
      </c>
      <c r="C111" s="196" t="s">
        <v>2921</v>
      </c>
      <c r="D111" s="196" t="s">
        <v>3246</v>
      </c>
      <c r="E111" s="210">
        <v>10</v>
      </c>
      <c r="F111" s="204" t="s">
        <v>3140</v>
      </c>
      <c r="G111" s="201" t="s">
        <v>3251</v>
      </c>
      <c r="H111" s="119">
        <v>589</v>
      </c>
      <c r="I111" s="202" t="s">
        <v>3260</v>
      </c>
      <c r="J111" s="119">
        <v>2864</v>
      </c>
      <c r="K111" s="19">
        <f t="shared" si="10"/>
        <v>227.3477653631285</v>
      </c>
      <c r="L111" s="215">
        <v>651124</v>
      </c>
      <c r="M111" s="180">
        <f t="shared" si="11"/>
        <v>2671.358234295416</v>
      </c>
      <c r="N111" s="215">
        <v>1573430</v>
      </c>
      <c r="O111" s="227">
        <v>2021</v>
      </c>
      <c r="P111" s="110">
        <f>IFERROR(('General Input Sheet'!$G$38/(VLOOKUP(O111,Histindex,3,FALSE))),1)</f>
        <v>1</v>
      </c>
      <c r="Q111" s="196" t="s">
        <v>3274</v>
      </c>
      <c r="R111" s="48" cm="1">
        <f t="array" ref="R111">IFERROR(_xlfn.IFS(AND(Q111&lt;&gt;"New",D111&lt;&gt;"Road Bridge"),30%,AND(Q111&lt;&gt;"New",D111="Road Bridge"),10%),0)</f>
        <v>0.3</v>
      </c>
      <c r="S111" s="19">
        <f t="shared" si="12"/>
        <v>472029</v>
      </c>
      <c r="T111" s="20">
        <f t="shared" si="13"/>
        <v>0.2</v>
      </c>
      <c r="U111" s="23">
        <f t="shared" si="14"/>
        <v>387064</v>
      </c>
      <c r="V111" s="23">
        <f t="shared" si="15"/>
        <v>361889</v>
      </c>
      <c r="W111" s="198">
        <v>0</v>
      </c>
      <c r="X111" s="21">
        <f t="shared" si="16"/>
        <v>2794412</v>
      </c>
      <c r="Y111" s="193">
        <v>2034</v>
      </c>
      <c r="Z111" s="188">
        <f>(1+PPI)^('Future Trunk Assets - Roads'!Y111-YEAR)</f>
        <v>1.2643190879401258</v>
      </c>
      <c r="AA111" s="189">
        <f>IF(Y111&lt;YEAR,1,IF('General Input Sheet'!$E$32="WACC1",1/(1+WACC1)^(Y111-YEAR), IF('General Input Sheet'!$E$32="WACC2",1/(1+WACC2)^(Y111-YEAR),"Check WACC Option in General Input Sheet")))</f>
        <v>0.47404483114855755</v>
      </c>
      <c r="AB111" s="113">
        <f t="shared" si="17"/>
        <v>3445536</v>
      </c>
      <c r="AC111" s="180">
        <f t="shared" si="18"/>
        <v>4376528</v>
      </c>
      <c r="AD111" s="21">
        <f t="shared" si="19"/>
        <v>2074670</v>
      </c>
    </row>
    <row r="112" spans="2:30">
      <c r="B112" s="201" t="s">
        <v>2920</v>
      </c>
      <c r="C112" s="196" t="s">
        <v>2922</v>
      </c>
      <c r="D112" s="196" t="s">
        <v>3246</v>
      </c>
      <c r="E112" s="210">
        <v>10</v>
      </c>
      <c r="F112" s="204" t="s">
        <v>3141</v>
      </c>
      <c r="G112" s="201" t="s">
        <v>3253</v>
      </c>
      <c r="H112" s="119">
        <v>497</v>
      </c>
      <c r="I112" s="202" t="s">
        <v>93</v>
      </c>
      <c r="J112" s="119">
        <v>8016</v>
      </c>
      <c r="K112" s="19">
        <f t="shared" si="10"/>
        <v>57.710578842315371</v>
      </c>
      <c r="L112" s="215">
        <v>462608</v>
      </c>
      <c r="M112" s="180">
        <f t="shared" si="11"/>
        <v>2746.5050301810866</v>
      </c>
      <c r="N112" s="215">
        <v>1365013</v>
      </c>
      <c r="O112" s="227">
        <v>2021</v>
      </c>
      <c r="P112" s="110">
        <f>IFERROR(('General Input Sheet'!$G$38/(VLOOKUP(O112,Histindex,3,FALSE))),1)</f>
        <v>1</v>
      </c>
      <c r="Q112" s="196" t="s">
        <v>3275</v>
      </c>
      <c r="R112" s="48" cm="1">
        <f t="array" ref="R112">IFERROR(_xlfn.IFS(AND(Q112&lt;&gt;"New",D112&lt;&gt;"Road Bridge"),30%,AND(Q112&lt;&gt;"New",D112="Road Bridge"),10%),0)</f>
        <v>0</v>
      </c>
      <c r="S112" s="19">
        <f t="shared" si="12"/>
        <v>0</v>
      </c>
      <c r="T112" s="20">
        <f t="shared" si="13"/>
        <v>0.2</v>
      </c>
      <c r="U112" s="23">
        <f t="shared" si="14"/>
        <v>335793</v>
      </c>
      <c r="V112" s="23">
        <f t="shared" si="15"/>
        <v>313953</v>
      </c>
      <c r="W112" s="198">
        <v>0</v>
      </c>
      <c r="X112" s="21">
        <f t="shared" si="16"/>
        <v>2014759</v>
      </c>
      <c r="Y112" s="193">
        <v>2034</v>
      </c>
      <c r="Z112" s="188">
        <f>(1+PPI)^('Future Trunk Assets - Roads'!Y112-YEAR)</f>
        <v>1.2643190879401258</v>
      </c>
      <c r="AA112" s="189">
        <f>IF(Y112&lt;YEAR,1,IF('General Input Sheet'!$E$32="WACC1",1/(1+WACC1)^(Y112-YEAR), IF('General Input Sheet'!$E$32="WACC2",1/(1+WACC2)^(Y112-YEAR),"Check WACC Option in General Input Sheet")))</f>
        <v>0.47404483114855755</v>
      </c>
      <c r="AB112" s="113">
        <f t="shared" si="17"/>
        <v>2477367</v>
      </c>
      <c r="AC112" s="180">
        <f t="shared" si="18"/>
        <v>3146585</v>
      </c>
      <c r="AD112" s="21">
        <f t="shared" si="19"/>
        <v>1491622</v>
      </c>
    </row>
    <row r="113" spans="2:30">
      <c r="B113" s="201" t="s">
        <v>2920</v>
      </c>
      <c r="C113" s="196" t="s">
        <v>10405</v>
      </c>
      <c r="D113" s="196" t="s">
        <v>3245</v>
      </c>
      <c r="E113" s="210">
        <v>10</v>
      </c>
      <c r="F113" s="204" t="s">
        <v>10406</v>
      </c>
      <c r="G113" s="201" t="s">
        <v>3250</v>
      </c>
      <c r="H113" s="119">
        <v>0</v>
      </c>
      <c r="I113" s="202" t="s">
        <v>3267</v>
      </c>
      <c r="J113" s="119">
        <v>150</v>
      </c>
      <c r="K113" s="19">
        <f t="shared" si="10"/>
        <v>332.6</v>
      </c>
      <c r="L113" s="215">
        <v>49890</v>
      </c>
      <c r="M113" s="180">
        <f t="shared" si="11"/>
        <v>0</v>
      </c>
      <c r="N113" s="215">
        <v>578606</v>
      </c>
      <c r="O113" s="227">
        <v>2021</v>
      </c>
      <c r="P113" s="110">
        <f>IFERROR(('General Input Sheet'!$G$38/(VLOOKUP(O113,Histindex,3,FALSE))),1)</f>
        <v>1</v>
      </c>
      <c r="Q113" s="196" t="s">
        <v>3273</v>
      </c>
      <c r="R113" s="48" cm="1">
        <f t="array" ref="R113">IFERROR(_xlfn.IFS(AND(Q113&lt;&gt;"New",D113&lt;&gt;"Road Bridge"),30%,AND(Q113&lt;&gt;"New",D113="Road Bridge"),10%),0)</f>
        <v>0.3</v>
      </c>
      <c r="S113" s="19">
        <f t="shared" si="12"/>
        <v>173582</v>
      </c>
      <c r="T113" s="20">
        <f t="shared" si="13"/>
        <v>7.4999999999999997E-2</v>
      </c>
      <c r="U113" s="23">
        <f t="shared" si="14"/>
        <v>53376</v>
      </c>
      <c r="V113" s="23">
        <f t="shared" si="15"/>
        <v>133079</v>
      </c>
      <c r="W113" s="198">
        <v>0</v>
      </c>
      <c r="X113" s="21">
        <f t="shared" si="16"/>
        <v>938643</v>
      </c>
      <c r="Y113" s="193">
        <v>2024</v>
      </c>
      <c r="Z113" s="188">
        <f>(1+PPI)^('Future Trunk Assets - Roads'!Y113-YEAR)</f>
        <v>1.0556146069383956</v>
      </c>
      <c r="AA113" s="189">
        <f>IF(Y113&lt;YEAR,1,IF('General Input Sheet'!$E$32="WACC1",1/(1+WACC1)^(Y113-YEAR), IF('General Input Sheet'!$E$32="WACC2",1/(1+WACC2)^(Y113-YEAR),"Check WACC Option in General Input Sheet")))</f>
        <v>0.84176157274348007</v>
      </c>
      <c r="AB113" s="113">
        <f t="shared" si="17"/>
        <v>988533</v>
      </c>
      <c r="AC113" s="180">
        <f t="shared" si="18"/>
        <v>1043806</v>
      </c>
      <c r="AD113" s="21">
        <f t="shared" si="19"/>
        <v>878636</v>
      </c>
    </row>
    <row r="114" spans="2:30">
      <c r="B114" s="201" t="s">
        <v>2920</v>
      </c>
      <c r="C114" s="196" t="s">
        <v>2923</v>
      </c>
      <c r="D114" s="196" t="s">
        <v>3245</v>
      </c>
      <c r="E114" s="210">
        <v>10</v>
      </c>
      <c r="F114" s="204" t="s">
        <v>3142</v>
      </c>
      <c r="G114" s="201" t="s">
        <v>3250</v>
      </c>
      <c r="H114" s="119">
        <v>0</v>
      </c>
      <c r="I114" s="202" t="s">
        <v>3259</v>
      </c>
      <c r="J114" s="119">
        <v>150</v>
      </c>
      <c r="K114" s="19">
        <f t="shared" si="10"/>
        <v>0</v>
      </c>
      <c r="L114" s="215">
        <v>0</v>
      </c>
      <c r="M114" s="180">
        <f t="shared" si="11"/>
        <v>0</v>
      </c>
      <c r="N114" s="215">
        <v>771474</v>
      </c>
      <c r="O114" s="227">
        <v>2021</v>
      </c>
      <c r="P114" s="110">
        <f>IFERROR(('General Input Sheet'!$G$38/(VLOOKUP(O114,Histindex,3,FALSE))),1)</f>
        <v>1</v>
      </c>
      <c r="Q114" s="196" t="s">
        <v>3272</v>
      </c>
      <c r="R114" s="48" cm="1">
        <f t="array" ref="R114">IFERROR(_xlfn.IFS(AND(Q114&lt;&gt;"New",D114&lt;&gt;"Road Bridge"),30%,AND(Q114&lt;&gt;"New",D114="Road Bridge"),10%),0)</f>
        <v>0.3</v>
      </c>
      <c r="S114" s="19">
        <f t="shared" si="12"/>
        <v>231442</v>
      </c>
      <c r="T114" s="20">
        <f t="shared" si="13"/>
        <v>7.4999999999999997E-2</v>
      </c>
      <c r="U114" s="23">
        <f t="shared" si="14"/>
        <v>71168</v>
      </c>
      <c r="V114" s="23">
        <f t="shared" si="15"/>
        <v>177439</v>
      </c>
      <c r="W114" s="198">
        <v>0</v>
      </c>
      <c r="X114" s="21">
        <f t="shared" si="16"/>
        <v>1251523</v>
      </c>
      <c r="Y114" s="193">
        <v>2024</v>
      </c>
      <c r="Z114" s="188">
        <f>(1+PPI)^('Future Trunk Assets - Roads'!Y114-YEAR)</f>
        <v>1.0556146069383956</v>
      </c>
      <c r="AA114" s="189">
        <f>IF(Y114&lt;YEAR,1,IF('General Input Sheet'!$E$32="WACC1",1/(1+WACC1)^(Y114-YEAR), IF('General Input Sheet'!$E$32="WACC2",1/(1+WACC2)^(Y114-YEAR),"Check WACC Option in General Input Sheet")))</f>
        <v>0.84176157274348007</v>
      </c>
      <c r="AB114" s="113">
        <f t="shared" si="17"/>
        <v>1251523</v>
      </c>
      <c r="AC114" s="180">
        <f t="shared" si="18"/>
        <v>1321126</v>
      </c>
      <c r="AD114" s="21">
        <f t="shared" si="19"/>
        <v>1112073</v>
      </c>
    </row>
    <row r="115" spans="2:30">
      <c r="B115" s="201" t="s">
        <v>2925</v>
      </c>
      <c r="C115" s="196" t="s">
        <v>2924</v>
      </c>
      <c r="D115" s="196" t="s">
        <v>3246</v>
      </c>
      <c r="E115" s="210">
        <v>9</v>
      </c>
      <c r="F115" s="204" t="s">
        <v>3143</v>
      </c>
      <c r="G115" s="201" t="s">
        <v>3254</v>
      </c>
      <c r="H115" s="119">
        <v>300</v>
      </c>
      <c r="I115" s="202" t="s">
        <v>3262</v>
      </c>
      <c r="J115" s="119">
        <v>804</v>
      </c>
      <c r="K115" s="19">
        <f t="shared" si="10"/>
        <v>315.8557213930348</v>
      </c>
      <c r="L115" s="215">
        <v>253948</v>
      </c>
      <c r="M115" s="180">
        <f t="shared" si="11"/>
        <v>2936.95</v>
      </c>
      <c r="N115" s="215">
        <v>881085</v>
      </c>
      <c r="O115" s="227">
        <v>2021</v>
      </c>
      <c r="P115" s="110">
        <f>IFERROR(('General Input Sheet'!$G$38/(VLOOKUP(O115,Histindex,3,FALSE))),1)</f>
        <v>1</v>
      </c>
      <c r="Q115" s="196" t="s">
        <v>3274</v>
      </c>
      <c r="R115" s="48" cm="1">
        <f t="array" ref="R115">IFERROR(_xlfn.IFS(AND(Q115&lt;&gt;"New",D115&lt;&gt;"Road Bridge"),30%,AND(Q115&lt;&gt;"New",D115="Road Bridge"),10%),0)</f>
        <v>0.3</v>
      </c>
      <c r="S115" s="19">
        <f t="shared" si="12"/>
        <v>264326</v>
      </c>
      <c r="T115" s="20">
        <f t="shared" si="13"/>
        <v>7.4999999999999997E-2</v>
      </c>
      <c r="U115" s="23">
        <f t="shared" si="14"/>
        <v>81280</v>
      </c>
      <c r="V115" s="23">
        <f t="shared" si="15"/>
        <v>202650</v>
      </c>
      <c r="W115" s="198">
        <v>0</v>
      </c>
      <c r="X115" s="21">
        <f t="shared" si="16"/>
        <v>1429341</v>
      </c>
      <c r="Y115" s="193">
        <v>2024</v>
      </c>
      <c r="Z115" s="188">
        <f>(1+PPI)^('Future Trunk Assets - Roads'!Y115-YEAR)</f>
        <v>1.0556146069383956</v>
      </c>
      <c r="AA115" s="189">
        <f>IF(Y115&lt;YEAR,1,IF('General Input Sheet'!$E$32="WACC1",1/(1+WACC1)^(Y115-YEAR), IF('General Input Sheet'!$E$32="WACC2",1/(1+WACC2)^(Y115-YEAR),"Check WACC Option in General Input Sheet")))</f>
        <v>0.84176157274348007</v>
      </c>
      <c r="AB115" s="113">
        <f t="shared" si="17"/>
        <v>1683289</v>
      </c>
      <c r="AC115" s="180">
        <f t="shared" si="18"/>
        <v>1778414</v>
      </c>
      <c r="AD115" s="21">
        <f t="shared" si="19"/>
        <v>1497001</v>
      </c>
    </row>
    <row r="116" spans="2:30">
      <c r="B116" s="201" t="s">
        <v>2925</v>
      </c>
      <c r="C116" s="196" t="s">
        <v>10203</v>
      </c>
      <c r="D116" s="196" t="s">
        <v>3246</v>
      </c>
      <c r="E116" s="210">
        <v>9</v>
      </c>
      <c r="F116" s="204" t="s">
        <v>3364</v>
      </c>
      <c r="G116" s="201" t="s">
        <v>3251</v>
      </c>
      <c r="H116" s="119">
        <v>632</v>
      </c>
      <c r="I116" s="202" t="s">
        <v>3262</v>
      </c>
      <c r="J116" s="119">
        <v>0</v>
      </c>
      <c r="K116" s="19">
        <f t="shared" si="10"/>
        <v>0</v>
      </c>
      <c r="L116" s="215">
        <v>0</v>
      </c>
      <c r="M116" s="180">
        <f t="shared" si="11"/>
        <v>2671.3575949367087</v>
      </c>
      <c r="N116" s="215">
        <v>1688298</v>
      </c>
      <c r="O116" s="227">
        <v>2021</v>
      </c>
      <c r="P116" s="110">
        <f>IFERROR(('General Input Sheet'!$G$38/(VLOOKUP(O116,Histindex,3,FALSE))),1)</f>
        <v>1</v>
      </c>
      <c r="Q116" s="196" t="s">
        <v>3274</v>
      </c>
      <c r="R116" s="48" cm="1">
        <f t="array" ref="R116">IFERROR(_xlfn.IFS(AND(Q116&lt;&gt;"New",D116&lt;&gt;"Road Bridge"),30%,AND(Q116&lt;&gt;"New",D116="Road Bridge"),10%),0)</f>
        <v>0.3</v>
      </c>
      <c r="S116" s="19">
        <f t="shared" si="12"/>
        <v>506489</v>
      </c>
      <c r="T116" s="20">
        <f t="shared" si="13"/>
        <v>7.4999999999999997E-2</v>
      </c>
      <c r="U116" s="23">
        <f t="shared" si="14"/>
        <v>155746</v>
      </c>
      <c r="V116" s="23">
        <f t="shared" si="15"/>
        <v>388309</v>
      </c>
      <c r="W116" s="198">
        <v>0</v>
      </c>
      <c r="X116" s="21">
        <f t="shared" si="16"/>
        <v>2738842</v>
      </c>
      <c r="Y116" s="193">
        <v>2024</v>
      </c>
      <c r="Z116" s="188">
        <f>(1+PPI)^('Future Trunk Assets - Roads'!Y116-YEAR)</f>
        <v>1.0556146069383956</v>
      </c>
      <c r="AA116" s="189">
        <f>IF(Y116&lt;YEAR,1,IF('General Input Sheet'!$E$32="WACC1",1/(1+WACC1)^(Y116-YEAR), IF('General Input Sheet'!$E$32="WACC2",1/(1+WACC2)^(Y116-YEAR),"Check WACC Option in General Input Sheet")))</f>
        <v>0.84176157274348007</v>
      </c>
      <c r="AB116" s="113">
        <f t="shared" si="17"/>
        <v>2738842</v>
      </c>
      <c r="AC116" s="180">
        <f t="shared" si="18"/>
        <v>2891162</v>
      </c>
      <c r="AD116" s="21">
        <f t="shared" si="19"/>
        <v>2433669</v>
      </c>
    </row>
    <row r="117" spans="2:30">
      <c r="B117" s="201" t="s">
        <v>2925</v>
      </c>
      <c r="C117" s="196" t="s">
        <v>2926</v>
      </c>
      <c r="D117" s="196" t="s">
        <v>3245</v>
      </c>
      <c r="E117" s="210">
        <v>9</v>
      </c>
      <c r="F117" s="204" t="s">
        <v>3144</v>
      </c>
      <c r="G117" s="201" t="s">
        <v>3255</v>
      </c>
      <c r="H117" s="119">
        <v>0</v>
      </c>
      <c r="I117" s="202" t="s">
        <v>3265</v>
      </c>
      <c r="J117" s="119">
        <v>0</v>
      </c>
      <c r="K117" s="19">
        <f t="shared" si="10"/>
        <v>0</v>
      </c>
      <c r="L117" s="215">
        <v>0</v>
      </c>
      <c r="M117" s="180">
        <f t="shared" si="11"/>
        <v>0</v>
      </c>
      <c r="N117" s="215">
        <v>641786</v>
      </c>
      <c r="O117" s="227">
        <v>2021</v>
      </c>
      <c r="P117" s="110">
        <f>IFERROR(('General Input Sheet'!$G$38/(VLOOKUP(O117,Histindex,3,FALSE))),1)</f>
        <v>1</v>
      </c>
      <c r="Q117" s="196" t="s">
        <v>3272</v>
      </c>
      <c r="R117" s="48" cm="1">
        <f t="array" ref="R117">IFERROR(_xlfn.IFS(AND(Q117&lt;&gt;"New",D117&lt;&gt;"Road Bridge"),30%,AND(Q117&lt;&gt;"New",D117="Road Bridge"),10%),0)</f>
        <v>0.3</v>
      </c>
      <c r="S117" s="19">
        <f t="shared" si="12"/>
        <v>192536</v>
      </c>
      <c r="T117" s="20">
        <f t="shared" si="13"/>
        <v>7.4999999999999997E-2</v>
      </c>
      <c r="U117" s="23">
        <f t="shared" si="14"/>
        <v>59205</v>
      </c>
      <c r="V117" s="23">
        <f t="shared" si="15"/>
        <v>147611</v>
      </c>
      <c r="W117" s="198">
        <v>0</v>
      </c>
      <c r="X117" s="21">
        <f t="shared" si="16"/>
        <v>1041138</v>
      </c>
      <c r="Y117" s="193">
        <v>2024</v>
      </c>
      <c r="Z117" s="188">
        <f>(1+PPI)^('Future Trunk Assets - Roads'!Y117-YEAR)</f>
        <v>1.0556146069383956</v>
      </c>
      <c r="AA117" s="189">
        <f>IF(Y117&lt;YEAR,1,IF('General Input Sheet'!$E$32="WACC1",1/(1+WACC1)^(Y117-YEAR), IF('General Input Sheet'!$E$32="WACC2",1/(1+WACC2)^(Y117-YEAR),"Check WACC Option in General Input Sheet")))</f>
        <v>0.84176157274348007</v>
      </c>
      <c r="AB117" s="113">
        <f t="shared" si="17"/>
        <v>1041138</v>
      </c>
      <c r="AC117" s="180">
        <f t="shared" si="18"/>
        <v>1099040</v>
      </c>
      <c r="AD117" s="21">
        <f t="shared" si="19"/>
        <v>925130</v>
      </c>
    </row>
    <row r="118" spans="2:30">
      <c r="B118" s="201" t="s">
        <v>2928</v>
      </c>
      <c r="C118" s="196" t="s">
        <v>2927</v>
      </c>
      <c r="D118" s="196" t="s">
        <v>3246</v>
      </c>
      <c r="E118" s="210">
        <v>8</v>
      </c>
      <c r="F118" s="204" t="s">
        <v>3145</v>
      </c>
      <c r="G118" s="201" t="s">
        <v>3251</v>
      </c>
      <c r="H118" s="119">
        <v>790</v>
      </c>
      <c r="I118" s="202" t="s">
        <v>3260</v>
      </c>
      <c r="J118" s="119">
        <v>4962</v>
      </c>
      <c r="K118" s="19">
        <f t="shared" si="10"/>
        <v>1581.1541717049577</v>
      </c>
      <c r="L118" s="215">
        <v>7845687</v>
      </c>
      <c r="M118" s="180">
        <f t="shared" si="11"/>
        <v>2811.9556962025317</v>
      </c>
      <c r="N118" s="215">
        <v>2221445</v>
      </c>
      <c r="O118" s="227">
        <v>2021</v>
      </c>
      <c r="P118" s="110">
        <f>IFERROR(('General Input Sheet'!$G$38/(VLOOKUP(O118,Histindex,3,FALSE))),1)</f>
        <v>1</v>
      </c>
      <c r="Q118" s="196" t="s">
        <v>3274</v>
      </c>
      <c r="R118" s="48" cm="1">
        <f t="array" ref="R118">IFERROR(_xlfn.IFS(AND(Q118&lt;&gt;"New",D118&lt;&gt;"Road Bridge"),30%,AND(Q118&lt;&gt;"New",D118="Road Bridge"),10%),0)</f>
        <v>0.3</v>
      </c>
      <c r="S118" s="19">
        <f t="shared" si="12"/>
        <v>666434</v>
      </c>
      <c r="T118" s="20">
        <f t="shared" si="13"/>
        <v>0.15</v>
      </c>
      <c r="U118" s="23">
        <f t="shared" si="14"/>
        <v>409857</v>
      </c>
      <c r="V118" s="23">
        <f t="shared" si="15"/>
        <v>510932</v>
      </c>
      <c r="W118" s="198">
        <v>0</v>
      </c>
      <c r="X118" s="21">
        <f t="shared" si="16"/>
        <v>3808668</v>
      </c>
      <c r="Y118" s="193">
        <v>2029</v>
      </c>
      <c r="Z118" s="188">
        <f>(1+PPI)^('Future Trunk Assets - Roads'!Y118-YEAR)</f>
        <v>1.1552634751694639</v>
      </c>
      <c r="AA118" s="189">
        <f>IF(Y118&lt;YEAR,1,IF('General Input Sheet'!$E$32="WACC1",1/(1+WACC1)^(Y118-YEAR), IF('General Input Sheet'!$E$32="WACC2",1/(1+WACC2)^(Y118-YEAR),"Check WACC Option in General Input Sheet")))</f>
        <v>0.63169036926213096</v>
      </c>
      <c r="AB118" s="113">
        <f t="shared" si="17"/>
        <v>11654355</v>
      </c>
      <c r="AC118" s="180">
        <f t="shared" si="18"/>
        <v>13600555</v>
      </c>
      <c r="AD118" s="21">
        <f t="shared" si="19"/>
        <v>8591340</v>
      </c>
    </row>
    <row r="119" spans="2:30">
      <c r="B119" s="201" t="s">
        <v>2906</v>
      </c>
      <c r="C119" s="196" t="s">
        <v>2929</v>
      </c>
      <c r="D119" s="196" t="s">
        <v>3246</v>
      </c>
      <c r="E119" s="210">
        <v>8</v>
      </c>
      <c r="F119" s="204" t="s">
        <v>3146</v>
      </c>
      <c r="G119" s="201" t="s">
        <v>3254</v>
      </c>
      <c r="H119" s="119">
        <v>193</v>
      </c>
      <c r="I119" s="202" t="s">
        <v>3262</v>
      </c>
      <c r="J119" s="119">
        <v>2502</v>
      </c>
      <c r="K119" s="19">
        <f t="shared" si="10"/>
        <v>1930.9300559552357</v>
      </c>
      <c r="L119" s="215">
        <v>4831187</v>
      </c>
      <c r="M119" s="180">
        <f t="shared" si="11"/>
        <v>3425.2746113989638</v>
      </c>
      <c r="N119" s="215">
        <v>661078</v>
      </c>
      <c r="O119" s="227">
        <v>2021</v>
      </c>
      <c r="P119" s="110">
        <f>IFERROR(('General Input Sheet'!$G$38/(VLOOKUP(O119,Histindex,3,FALSE))),1)</f>
        <v>1</v>
      </c>
      <c r="Q119" s="196" t="s">
        <v>3274</v>
      </c>
      <c r="R119" s="48" cm="1">
        <f t="array" ref="R119">IFERROR(_xlfn.IFS(AND(Q119&lt;&gt;"New",D119&lt;&gt;"Road Bridge"),30%,AND(Q119&lt;&gt;"New",D119="Road Bridge"),10%),0)</f>
        <v>0.3</v>
      </c>
      <c r="S119" s="19">
        <f t="shared" si="12"/>
        <v>198323</v>
      </c>
      <c r="T119" s="20">
        <f t="shared" si="13"/>
        <v>0.15</v>
      </c>
      <c r="U119" s="23">
        <f t="shared" si="14"/>
        <v>121969</v>
      </c>
      <c r="V119" s="23">
        <f t="shared" si="15"/>
        <v>152048</v>
      </c>
      <c r="W119" s="198">
        <v>0</v>
      </c>
      <c r="X119" s="21">
        <f t="shared" si="16"/>
        <v>1133418</v>
      </c>
      <c r="Y119" s="193">
        <v>2029</v>
      </c>
      <c r="Z119" s="188">
        <f>(1+PPI)^('Future Trunk Assets - Roads'!Y119-YEAR)</f>
        <v>1.1552634751694639</v>
      </c>
      <c r="AA119" s="189">
        <f>IF(Y119&lt;YEAR,1,IF('General Input Sheet'!$E$32="WACC1",1/(1+WACC1)^(Y119-YEAR), IF('General Input Sheet'!$E$32="WACC2",1/(1+WACC2)^(Y119-YEAR),"Check WACC Option in General Input Sheet")))</f>
        <v>0.63169036926213096</v>
      </c>
      <c r="AB119" s="113">
        <f t="shared" si="17"/>
        <v>5964605</v>
      </c>
      <c r="AC119" s="180">
        <f t="shared" si="18"/>
        <v>6974870</v>
      </c>
      <c r="AD119" s="21">
        <f t="shared" si="19"/>
        <v>4405958</v>
      </c>
    </row>
    <row r="120" spans="2:30">
      <c r="B120" s="201" t="s">
        <v>2906</v>
      </c>
      <c r="C120" s="196" t="s">
        <v>2930</v>
      </c>
      <c r="D120" s="196" t="s">
        <v>3246</v>
      </c>
      <c r="E120" s="210">
        <v>8</v>
      </c>
      <c r="F120" s="204" t="s">
        <v>3147</v>
      </c>
      <c r="G120" s="201" t="s">
        <v>3251</v>
      </c>
      <c r="H120" s="119">
        <v>100</v>
      </c>
      <c r="I120" s="202" t="s">
        <v>3260</v>
      </c>
      <c r="J120" s="119">
        <v>693</v>
      </c>
      <c r="K120" s="19">
        <f t="shared" si="10"/>
        <v>190.79220779220779</v>
      </c>
      <c r="L120" s="215">
        <v>132219</v>
      </c>
      <c r="M120" s="180">
        <f t="shared" si="11"/>
        <v>3800.2</v>
      </c>
      <c r="N120" s="215">
        <v>380020</v>
      </c>
      <c r="O120" s="227">
        <v>2021</v>
      </c>
      <c r="P120" s="110">
        <f>IFERROR(('General Input Sheet'!$G$38/(VLOOKUP(O120,Histindex,3,FALSE))),1)</f>
        <v>1</v>
      </c>
      <c r="Q120" s="196" t="s">
        <v>3274</v>
      </c>
      <c r="R120" s="48" cm="1">
        <f t="array" ref="R120">IFERROR(_xlfn.IFS(AND(Q120&lt;&gt;"New",D120&lt;&gt;"Road Bridge"),30%,AND(Q120&lt;&gt;"New",D120="Road Bridge"),10%),0)</f>
        <v>0.3</v>
      </c>
      <c r="S120" s="19">
        <f t="shared" si="12"/>
        <v>114006</v>
      </c>
      <c r="T120" s="20">
        <f t="shared" si="13"/>
        <v>7.4999999999999997E-2</v>
      </c>
      <c r="U120" s="23">
        <f t="shared" si="14"/>
        <v>35057</v>
      </c>
      <c r="V120" s="23">
        <f t="shared" si="15"/>
        <v>87405</v>
      </c>
      <c r="W120" s="198">
        <v>0</v>
      </c>
      <c r="X120" s="21">
        <f t="shared" si="16"/>
        <v>616488</v>
      </c>
      <c r="Y120" s="193">
        <v>2024</v>
      </c>
      <c r="Z120" s="188">
        <f>(1+PPI)^('Future Trunk Assets - Roads'!Y120-YEAR)</f>
        <v>1.0556146069383956</v>
      </c>
      <c r="AA120" s="189">
        <f>IF(Y120&lt;YEAR,1,IF('General Input Sheet'!$E$32="WACC1",1/(1+WACC1)^(Y120-YEAR), IF('General Input Sheet'!$E$32="WACC2",1/(1+WACC2)^(Y120-YEAR),"Check WACC Option in General Input Sheet")))</f>
        <v>0.84176157274348007</v>
      </c>
      <c r="AB120" s="113">
        <f t="shared" si="17"/>
        <v>748707</v>
      </c>
      <c r="AC120" s="180">
        <f t="shared" si="18"/>
        <v>791132</v>
      </c>
      <c r="AD120" s="21">
        <f t="shared" si="19"/>
        <v>665945</v>
      </c>
    </row>
    <row r="121" spans="2:30">
      <c r="B121" s="201" t="s">
        <v>2906</v>
      </c>
      <c r="C121" s="196" t="s">
        <v>10204</v>
      </c>
      <c r="D121" s="196" t="s">
        <v>3246</v>
      </c>
      <c r="E121" s="210">
        <v>8</v>
      </c>
      <c r="F121" s="204" t="s">
        <v>10411</v>
      </c>
      <c r="G121" s="201" t="s">
        <v>3251</v>
      </c>
      <c r="H121" s="119">
        <v>143</v>
      </c>
      <c r="I121" s="202" t="s">
        <v>3262</v>
      </c>
      <c r="J121" s="119">
        <v>644</v>
      </c>
      <c r="K121" s="19">
        <f t="shared" si="10"/>
        <v>1749.024844720497</v>
      </c>
      <c r="L121" s="215">
        <v>1126372</v>
      </c>
      <c r="M121" s="180">
        <f t="shared" si="11"/>
        <v>3115.3636363636365</v>
      </c>
      <c r="N121" s="215">
        <v>445497</v>
      </c>
      <c r="O121" s="227">
        <v>2021</v>
      </c>
      <c r="P121" s="110">
        <f>IFERROR(('General Input Sheet'!$G$38/(VLOOKUP(O121,Histindex,3,FALSE))),1)</f>
        <v>1</v>
      </c>
      <c r="Q121" s="196" t="s">
        <v>3274</v>
      </c>
      <c r="R121" s="48" cm="1">
        <f t="array" ref="R121">IFERROR(_xlfn.IFS(AND(Q121&lt;&gt;"New",D121&lt;&gt;"Road Bridge"),30%,AND(Q121&lt;&gt;"New",D121="Road Bridge"),10%),0)</f>
        <v>0.3</v>
      </c>
      <c r="S121" s="19">
        <f t="shared" si="12"/>
        <v>133649</v>
      </c>
      <c r="T121" s="20">
        <f t="shared" si="13"/>
        <v>7.4999999999999997E-2</v>
      </c>
      <c r="U121" s="23">
        <f t="shared" si="14"/>
        <v>41097</v>
      </c>
      <c r="V121" s="23">
        <f t="shared" si="15"/>
        <v>102464</v>
      </c>
      <c r="W121" s="198">
        <v>0</v>
      </c>
      <c r="X121" s="21">
        <f t="shared" si="16"/>
        <v>722707</v>
      </c>
      <c r="Y121" s="193">
        <v>2024</v>
      </c>
      <c r="Z121" s="188">
        <f>(1+PPI)^('Future Trunk Assets - Roads'!Y121-YEAR)</f>
        <v>1.0556146069383956</v>
      </c>
      <c r="AA121" s="189">
        <f>IF(Y121&lt;YEAR,1,IF('General Input Sheet'!$E$32="WACC1",1/(1+WACC1)^(Y121-YEAR), IF('General Input Sheet'!$E$32="WACC2",1/(1+WACC2)^(Y121-YEAR),"Check WACC Option in General Input Sheet")))</f>
        <v>0.84176157274348007</v>
      </c>
      <c r="AB121" s="113">
        <f t="shared" si="17"/>
        <v>1849079</v>
      </c>
      <c r="AC121" s="180">
        <f t="shared" si="18"/>
        <v>1958608</v>
      </c>
      <c r="AD121" s="21">
        <f t="shared" si="19"/>
        <v>1648681</v>
      </c>
    </row>
    <row r="122" spans="2:30">
      <c r="B122" s="201" t="s">
        <v>2906</v>
      </c>
      <c r="C122" s="196" t="s">
        <v>2931</v>
      </c>
      <c r="D122" s="196" t="s">
        <v>3245</v>
      </c>
      <c r="E122" s="210">
        <v>8</v>
      </c>
      <c r="F122" s="204" t="s">
        <v>3148</v>
      </c>
      <c r="G122" s="201" t="s">
        <v>3249</v>
      </c>
      <c r="H122" s="119">
        <v>0</v>
      </c>
      <c r="I122" s="202" t="s">
        <v>3258</v>
      </c>
      <c r="J122" s="119">
        <v>150</v>
      </c>
      <c r="K122" s="19">
        <f t="shared" si="10"/>
        <v>1535.0666666666666</v>
      </c>
      <c r="L122" s="215">
        <v>230260</v>
      </c>
      <c r="M122" s="180">
        <f t="shared" si="11"/>
        <v>0</v>
      </c>
      <c r="N122" s="215">
        <v>681965</v>
      </c>
      <c r="O122" s="227">
        <v>2021</v>
      </c>
      <c r="P122" s="110">
        <f>IFERROR(('General Input Sheet'!$G$38/(VLOOKUP(O122,Histindex,3,FALSE))),1)</f>
        <v>1</v>
      </c>
      <c r="Q122" s="196" t="s">
        <v>3273</v>
      </c>
      <c r="R122" s="48" cm="1">
        <f t="array" ref="R122">IFERROR(_xlfn.IFS(AND(Q122&lt;&gt;"New",D122&lt;&gt;"Road Bridge"),30%,AND(Q122&lt;&gt;"New",D122="Road Bridge"),10%),0)</f>
        <v>0.3</v>
      </c>
      <c r="S122" s="19">
        <f t="shared" si="12"/>
        <v>204590</v>
      </c>
      <c r="T122" s="20">
        <f t="shared" si="13"/>
        <v>0.15</v>
      </c>
      <c r="U122" s="23">
        <f t="shared" si="14"/>
        <v>125823</v>
      </c>
      <c r="V122" s="23">
        <f t="shared" si="15"/>
        <v>156852</v>
      </c>
      <c r="W122" s="198">
        <v>0</v>
      </c>
      <c r="X122" s="21">
        <f t="shared" si="16"/>
        <v>1169230</v>
      </c>
      <c r="Y122" s="193">
        <v>2029</v>
      </c>
      <c r="Z122" s="188">
        <f>(1+PPI)^('Future Trunk Assets - Roads'!Y122-YEAR)</f>
        <v>1.1552634751694639</v>
      </c>
      <c r="AA122" s="189">
        <f>IF(Y122&lt;YEAR,1,IF('General Input Sheet'!$E$32="WACC1",1/(1+WACC1)^(Y122-YEAR), IF('General Input Sheet'!$E$32="WACC2",1/(1+WACC2)^(Y122-YEAR),"Check WACC Option in General Input Sheet")))</f>
        <v>0.63169036926213096</v>
      </c>
      <c r="AB122" s="113">
        <f t="shared" si="17"/>
        <v>1399490</v>
      </c>
      <c r="AC122" s="180">
        <f t="shared" si="18"/>
        <v>1620792</v>
      </c>
      <c r="AD122" s="21">
        <f t="shared" si="19"/>
        <v>1023839</v>
      </c>
    </row>
    <row r="123" spans="2:30">
      <c r="B123" s="201" t="s">
        <v>3059</v>
      </c>
      <c r="C123" s="196" t="s">
        <v>10205</v>
      </c>
      <c r="D123" s="196" t="s">
        <v>3246</v>
      </c>
      <c r="E123" s="210">
        <v>10</v>
      </c>
      <c r="F123" s="204" t="s">
        <v>3365</v>
      </c>
      <c r="G123" s="201" t="s">
        <v>3251</v>
      </c>
      <c r="H123" s="119">
        <v>936</v>
      </c>
      <c r="I123" s="202" t="s">
        <v>3260</v>
      </c>
      <c r="J123" s="119">
        <v>3459</v>
      </c>
      <c r="K123" s="19">
        <f t="shared" si="10"/>
        <v>416.70800809482512</v>
      </c>
      <c r="L123" s="215">
        <v>1441393</v>
      </c>
      <c r="M123" s="180">
        <f t="shared" si="11"/>
        <v>2671.3579059829058</v>
      </c>
      <c r="N123" s="215">
        <v>2500391</v>
      </c>
      <c r="O123" s="227">
        <v>2021</v>
      </c>
      <c r="P123" s="110">
        <f>IFERROR(('General Input Sheet'!$G$38/(VLOOKUP(O123,Histindex,3,FALSE))),1)</f>
        <v>1</v>
      </c>
      <c r="Q123" s="196" t="s">
        <v>3274</v>
      </c>
      <c r="R123" s="48" cm="1">
        <f t="array" ref="R123">IFERROR(_xlfn.IFS(AND(Q123&lt;&gt;"New",D123&lt;&gt;"Road Bridge"),30%,AND(Q123&lt;&gt;"New",D123="Road Bridge"),10%),0)</f>
        <v>0.3</v>
      </c>
      <c r="S123" s="19">
        <f t="shared" si="12"/>
        <v>750117</v>
      </c>
      <c r="T123" s="20">
        <f t="shared" si="13"/>
        <v>0.15</v>
      </c>
      <c r="U123" s="23">
        <f t="shared" si="14"/>
        <v>461322</v>
      </c>
      <c r="V123" s="23">
        <f t="shared" si="15"/>
        <v>575090</v>
      </c>
      <c r="W123" s="198">
        <v>0</v>
      </c>
      <c r="X123" s="21">
        <f t="shared" si="16"/>
        <v>4286920</v>
      </c>
      <c r="Y123" s="193">
        <v>2029</v>
      </c>
      <c r="Z123" s="188">
        <f>(1+PPI)^('Future Trunk Assets - Roads'!Y123-YEAR)</f>
        <v>1.1552634751694639</v>
      </c>
      <c r="AA123" s="189">
        <f>IF(Y123&lt;YEAR,1,IF('General Input Sheet'!$E$32="WACC1",1/(1+WACC1)^(Y123-YEAR), IF('General Input Sheet'!$E$32="WACC2",1/(1+WACC2)^(Y123-YEAR),"Check WACC Option in General Input Sheet")))</f>
        <v>0.63169036926213096</v>
      </c>
      <c r="AB123" s="113">
        <f t="shared" si="17"/>
        <v>5728313</v>
      </c>
      <c r="AC123" s="180">
        <f t="shared" si="18"/>
        <v>6642826</v>
      </c>
      <c r="AD123" s="21">
        <f t="shared" si="19"/>
        <v>4196209</v>
      </c>
    </row>
    <row r="124" spans="2:30">
      <c r="B124" s="201" t="s">
        <v>3059</v>
      </c>
      <c r="C124" s="196" t="s">
        <v>10206</v>
      </c>
      <c r="D124" s="196" t="s">
        <v>3245</v>
      </c>
      <c r="E124" s="210">
        <v>10</v>
      </c>
      <c r="F124" s="204" t="s">
        <v>3366</v>
      </c>
      <c r="G124" s="201" t="s">
        <v>3250</v>
      </c>
      <c r="H124" s="119">
        <v>0</v>
      </c>
      <c r="I124" s="202" t="s">
        <v>3259</v>
      </c>
      <c r="J124" s="119">
        <v>0</v>
      </c>
      <c r="K124" s="19">
        <f t="shared" si="10"/>
        <v>0</v>
      </c>
      <c r="L124" s="215">
        <v>0</v>
      </c>
      <c r="M124" s="180">
        <f t="shared" si="11"/>
        <v>0</v>
      </c>
      <c r="N124" s="215">
        <v>578606</v>
      </c>
      <c r="O124" s="227">
        <v>2021</v>
      </c>
      <c r="P124" s="110">
        <f>IFERROR(('General Input Sheet'!$G$38/(VLOOKUP(O124,Histindex,3,FALSE))),1)</f>
        <v>1</v>
      </c>
      <c r="Q124" s="196" t="s">
        <v>3272</v>
      </c>
      <c r="R124" s="48" cm="1">
        <f t="array" ref="R124">IFERROR(_xlfn.IFS(AND(Q124&lt;&gt;"New",D124&lt;&gt;"Road Bridge"),30%,AND(Q124&lt;&gt;"New",D124="Road Bridge"),10%),0)</f>
        <v>0.3</v>
      </c>
      <c r="S124" s="19">
        <f t="shared" si="12"/>
        <v>173582</v>
      </c>
      <c r="T124" s="20">
        <f t="shared" si="13"/>
        <v>7.4999999999999997E-2</v>
      </c>
      <c r="U124" s="23">
        <f t="shared" si="14"/>
        <v>53376</v>
      </c>
      <c r="V124" s="23">
        <f t="shared" si="15"/>
        <v>133079</v>
      </c>
      <c r="W124" s="198">
        <v>0</v>
      </c>
      <c r="X124" s="21">
        <f t="shared" si="16"/>
        <v>938643</v>
      </c>
      <c r="Y124" s="193">
        <v>2024</v>
      </c>
      <c r="Z124" s="188">
        <f>(1+PPI)^('Future Trunk Assets - Roads'!Y124-YEAR)</f>
        <v>1.0556146069383956</v>
      </c>
      <c r="AA124" s="189">
        <f>IF(Y124&lt;YEAR,1,IF('General Input Sheet'!$E$32="WACC1",1/(1+WACC1)^(Y124-YEAR), IF('General Input Sheet'!$E$32="WACC2",1/(1+WACC2)^(Y124-YEAR),"Check WACC Option in General Input Sheet")))</f>
        <v>0.84176157274348007</v>
      </c>
      <c r="AB124" s="113">
        <f t="shared" si="17"/>
        <v>938643</v>
      </c>
      <c r="AC124" s="180">
        <f t="shared" si="18"/>
        <v>990845</v>
      </c>
      <c r="AD124" s="21">
        <f t="shared" si="19"/>
        <v>834055</v>
      </c>
    </row>
    <row r="125" spans="2:30">
      <c r="B125" s="201" t="s">
        <v>3000</v>
      </c>
      <c r="C125" s="196" t="s">
        <v>10207</v>
      </c>
      <c r="D125" s="196" t="s">
        <v>3246</v>
      </c>
      <c r="E125" s="210">
        <v>3</v>
      </c>
      <c r="F125" s="204" t="s">
        <v>3369</v>
      </c>
      <c r="G125" s="201" t="s">
        <v>3251</v>
      </c>
      <c r="H125" s="119">
        <v>248</v>
      </c>
      <c r="I125" s="202" t="s">
        <v>3260</v>
      </c>
      <c r="J125" s="119">
        <v>0</v>
      </c>
      <c r="K125" s="19">
        <f t="shared" si="10"/>
        <v>0</v>
      </c>
      <c r="L125" s="215">
        <v>0</v>
      </c>
      <c r="M125" s="180">
        <f t="shared" si="11"/>
        <v>2959.5967741935483</v>
      </c>
      <c r="N125" s="215">
        <v>733980</v>
      </c>
      <c r="O125" s="227">
        <v>2021</v>
      </c>
      <c r="P125" s="110">
        <f>IFERROR(('General Input Sheet'!$G$38/(VLOOKUP(O125,Histindex,3,FALSE))),1)</f>
        <v>1</v>
      </c>
      <c r="Q125" s="196" t="s">
        <v>3274</v>
      </c>
      <c r="R125" s="48" cm="1">
        <f t="array" ref="R125">IFERROR(_xlfn.IFS(AND(Q125&lt;&gt;"New",D125&lt;&gt;"Road Bridge"),30%,AND(Q125&lt;&gt;"New",D125="Road Bridge"),10%),0)</f>
        <v>0.3</v>
      </c>
      <c r="S125" s="19">
        <f t="shared" si="12"/>
        <v>220194</v>
      </c>
      <c r="T125" s="20">
        <f t="shared" si="13"/>
        <v>0.15</v>
      </c>
      <c r="U125" s="23">
        <f t="shared" si="14"/>
        <v>135419</v>
      </c>
      <c r="V125" s="23">
        <f t="shared" si="15"/>
        <v>168815</v>
      </c>
      <c r="W125" s="198">
        <v>0</v>
      </c>
      <c r="X125" s="21">
        <f t="shared" si="16"/>
        <v>1258408</v>
      </c>
      <c r="Y125" s="193">
        <v>2029</v>
      </c>
      <c r="Z125" s="188">
        <f>(1+PPI)^('Future Trunk Assets - Roads'!Y125-YEAR)</f>
        <v>1.1552634751694639</v>
      </c>
      <c r="AA125" s="189">
        <f>IF(Y125&lt;YEAR,1,IF('General Input Sheet'!$E$32="WACC1",1/(1+WACC1)^(Y125-YEAR), IF('General Input Sheet'!$E$32="WACC2",1/(1+WACC2)^(Y125-YEAR),"Check WACC Option in General Input Sheet")))</f>
        <v>0.63169036926213096</v>
      </c>
      <c r="AB125" s="113">
        <f t="shared" si="17"/>
        <v>1258408</v>
      </c>
      <c r="AC125" s="180">
        <f t="shared" si="18"/>
        <v>1453793</v>
      </c>
      <c r="AD125" s="21">
        <f t="shared" si="19"/>
        <v>918347</v>
      </c>
    </row>
    <row r="126" spans="2:30">
      <c r="B126" s="201" t="s">
        <v>10362</v>
      </c>
      <c r="C126" s="196" t="s">
        <v>10208</v>
      </c>
      <c r="D126" s="196" t="s">
        <v>3246</v>
      </c>
      <c r="E126" s="210">
        <v>6</v>
      </c>
      <c r="F126" s="204" t="s">
        <v>3370</v>
      </c>
      <c r="G126" s="201" t="s">
        <v>3254</v>
      </c>
      <c r="H126" s="119">
        <v>342</v>
      </c>
      <c r="I126" s="202" t="s">
        <v>3260</v>
      </c>
      <c r="J126" s="119">
        <v>2506</v>
      </c>
      <c r="K126" s="19">
        <f t="shared" si="10"/>
        <v>603.82920989624904</v>
      </c>
      <c r="L126" s="215">
        <v>1513196</v>
      </c>
      <c r="M126" s="180">
        <f t="shared" si="11"/>
        <v>2936.9502923976606</v>
      </c>
      <c r="N126" s="215">
        <v>1004437</v>
      </c>
      <c r="O126" s="227">
        <v>2021</v>
      </c>
      <c r="P126" s="110">
        <f>IFERROR(('General Input Sheet'!$G$38/(VLOOKUP(O126,Histindex,3,FALSE))),1)</f>
        <v>1</v>
      </c>
      <c r="Q126" s="196" t="s">
        <v>3274</v>
      </c>
      <c r="R126" s="48" cm="1">
        <f t="array" ref="R126">IFERROR(_xlfn.IFS(AND(Q126&lt;&gt;"New",D126&lt;&gt;"Road Bridge"),30%,AND(Q126&lt;&gt;"New",D126="Road Bridge"),10%),0)</f>
        <v>0.3</v>
      </c>
      <c r="S126" s="19">
        <f t="shared" si="12"/>
        <v>301331</v>
      </c>
      <c r="T126" s="20">
        <f t="shared" si="13"/>
        <v>0.15</v>
      </c>
      <c r="U126" s="23">
        <f t="shared" si="14"/>
        <v>185319</v>
      </c>
      <c r="V126" s="23">
        <f t="shared" si="15"/>
        <v>231021</v>
      </c>
      <c r="W126" s="198">
        <v>0</v>
      </c>
      <c r="X126" s="21">
        <f t="shared" si="16"/>
        <v>1722108</v>
      </c>
      <c r="Y126" s="193">
        <v>2029</v>
      </c>
      <c r="Z126" s="188">
        <f>(1+PPI)^('Future Trunk Assets - Roads'!Y126-YEAR)</f>
        <v>1.1552634751694639</v>
      </c>
      <c r="AA126" s="189">
        <f>IF(Y126&lt;YEAR,1,IF('General Input Sheet'!$E$32="WACC1",1/(1+WACC1)^(Y126-YEAR), IF('General Input Sheet'!$E$32="WACC2",1/(1+WACC2)^(Y126-YEAR),"Check WACC Option in General Input Sheet")))</f>
        <v>0.63169036926213096</v>
      </c>
      <c r="AB126" s="113">
        <f t="shared" si="17"/>
        <v>3235304</v>
      </c>
      <c r="AC126" s="180">
        <f t="shared" si="18"/>
        <v>3763995</v>
      </c>
      <c r="AD126" s="21">
        <f t="shared" si="19"/>
        <v>2377679</v>
      </c>
    </row>
    <row r="127" spans="2:30">
      <c r="B127" s="201" t="s">
        <v>10363</v>
      </c>
      <c r="C127" s="196" t="s">
        <v>10346</v>
      </c>
      <c r="D127" s="196" t="s">
        <v>3246</v>
      </c>
      <c r="E127" s="210">
        <v>6</v>
      </c>
      <c r="F127" s="204" t="s">
        <v>3368</v>
      </c>
      <c r="G127" s="201" t="s">
        <v>3251</v>
      </c>
      <c r="H127" s="119">
        <v>1636</v>
      </c>
      <c r="I127" s="202" t="s">
        <v>3260</v>
      </c>
      <c r="J127" s="119">
        <v>10046</v>
      </c>
      <c r="K127" s="19">
        <f t="shared" si="10"/>
        <v>765.67190921759902</v>
      </c>
      <c r="L127" s="215">
        <v>7691940</v>
      </c>
      <c r="M127" s="180">
        <f t="shared" si="11"/>
        <v>2671.3575794621029</v>
      </c>
      <c r="N127" s="215">
        <v>4370341</v>
      </c>
      <c r="O127" s="227">
        <v>2021</v>
      </c>
      <c r="P127" s="110">
        <f>IFERROR(('General Input Sheet'!$G$38/(VLOOKUP(O127,Histindex,3,FALSE))),1)</f>
        <v>1</v>
      </c>
      <c r="Q127" s="196" t="s">
        <v>3274</v>
      </c>
      <c r="R127" s="48" cm="1">
        <f t="array" ref="R127">IFERROR(_xlfn.IFS(AND(Q127&lt;&gt;"New",D127&lt;&gt;"Road Bridge"),30%,AND(Q127&lt;&gt;"New",D127="Road Bridge"),10%),0)</f>
        <v>0.3</v>
      </c>
      <c r="S127" s="19">
        <f t="shared" si="12"/>
        <v>1311102</v>
      </c>
      <c r="T127" s="20">
        <f t="shared" si="13"/>
        <v>0.15</v>
      </c>
      <c r="U127" s="23">
        <f t="shared" si="14"/>
        <v>806328</v>
      </c>
      <c r="V127" s="23">
        <f t="shared" si="15"/>
        <v>1005178</v>
      </c>
      <c r="W127" s="198">
        <v>0</v>
      </c>
      <c r="X127" s="21">
        <f t="shared" si="16"/>
        <v>7492949</v>
      </c>
      <c r="Y127" s="193">
        <v>2029</v>
      </c>
      <c r="Z127" s="188">
        <f>(1+PPI)^('Future Trunk Assets - Roads'!Y131-YEAR)</f>
        <v>1.0556146069383956</v>
      </c>
      <c r="AA127" s="189">
        <f>IF(Y127&lt;YEAR,1,IF('General Input Sheet'!$E$32="WACC1",1/(1+WACC1)^(Y127-YEAR), IF('General Input Sheet'!$E$32="WACC2",1/(1+WACC2)^(Y127-YEAR),"Check WACC Option in General Input Sheet")))</f>
        <v>0.63169036926213096</v>
      </c>
      <c r="AB127" s="113">
        <f t="shared" si="17"/>
        <v>15184889</v>
      </c>
      <c r="AC127" s="180">
        <f t="shared" si="18"/>
        <v>16929909</v>
      </c>
      <c r="AD127" s="21">
        <f t="shared" si="19"/>
        <v>10694460</v>
      </c>
    </row>
    <row r="128" spans="2:30">
      <c r="B128" s="201" t="s">
        <v>10364</v>
      </c>
      <c r="C128" s="196" t="s">
        <v>10209</v>
      </c>
      <c r="D128" s="196" t="s">
        <v>3246</v>
      </c>
      <c r="E128" s="210">
        <v>6</v>
      </c>
      <c r="F128" s="204" t="s">
        <v>3371</v>
      </c>
      <c r="G128" s="201" t="s">
        <v>3251</v>
      </c>
      <c r="H128" s="119">
        <v>830</v>
      </c>
      <c r="I128" s="202" t="s">
        <v>3260</v>
      </c>
      <c r="J128" s="119">
        <v>2866</v>
      </c>
      <c r="K128" s="19">
        <f t="shared" si="10"/>
        <v>851.12037683182132</v>
      </c>
      <c r="L128" s="215">
        <v>2439311</v>
      </c>
      <c r="M128" s="180">
        <f t="shared" si="11"/>
        <v>2671.357831325301</v>
      </c>
      <c r="N128" s="215">
        <v>2217227</v>
      </c>
      <c r="O128" s="227">
        <v>2021</v>
      </c>
      <c r="P128" s="110">
        <f>IFERROR(('General Input Sheet'!$G$38/(VLOOKUP(O128,Histindex,3,FALSE))),1)</f>
        <v>1</v>
      </c>
      <c r="Q128" s="196" t="s">
        <v>3274</v>
      </c>
      <c r="R128" s="48" cm="1">
        <f t="array" ref="R128">IFERROR(_xlfn.IFS(AND(Q128&lt;&gt;"New",D128&lt;&gt;"Road Bridge"),30%,AND(Q128&lt;&gt;"New",D128="Road Bridge"),10%),0)</f>
        <v>0.3</v>
      </c>
      <c r="S128" s="19">
        <f t="shared" si="12"/>
        <v>665168</v>
      </c>
      <c r="T128" s="20">
        <f t="shared" si="13"/>
        <v>0.2</v>
      </c>
      <c r="U128" s="23">
        <f t="shared" si="14"/>
        <v>545438</v>
      </c>
      <c r="V128" s="23">
        <f t="shared" si="15"/>
        <v>509962</v>
      </c>
      <c r="W128" s="198">
        <v>0</v>
      </c>
      <c r="X128" s="21">
        <f t="shared" si="16"/>
        <v>3937795</v>
      </c>
      <c r="Y128" s="193">
        <v>2034</v>
      </c>
      <c r="Z128" s="188">
        <f>(1+PPI)^('Future Trunk Assets - Roads'!Y127-YEAR)</f>
        <v>1.1552634751694639</v>
      </c>
      <c r="AA128" s="189">
        <f>IF(Y128&lt;YEAR,1,IF('General Input Sheet'!$E$32="WACC1",1/(1+WACC1)^(Y128-YEAR), IF('General Input Sheet'!$E$32="WACC2",1/(1+WACC2)^(Y128-YEAR),"Check WACC Option in General Input Sheet")))</f>
        <v>0.47404483114855755</v>
      </c>
      <c r="AB128" s="113">
        <f t="shared" si="17"/>
        <v>6377106</v>
      </c>
      <c r="AC128" s="180">
        <f t="shared" si="18"/>
        <v>7709201</v>
      </c>
      <c r="AD128" s="21">
        <f t="shared" si="19"/>
        <v>3654507</v>
      </c>
    </row>
    <row r="129" spans="2:30">
      <c r="B129" s="201" t="s">
        <v>3006</v>
      </c>
      <c r="C129" s="196" t="s">
        <v>10210</v>
      </c>
      <c r="D129" s="196" t="s">
        <v>3246</v>
      </c>
      <c r="E129" s="210">
        <v>6</v>
      </c>
      <c r="F129" s="204" t="s">
        <v>3372</v>
      </c>
      <c r="G129" s="201" t="s">
        <v>3251</v>
      </c>
      <c r="H129" s="119">
        <v>939</v>
      </c>
      <c r="I129" s="202" t="s">
        <v>3260</v>
      </c>
      <c r="J129" s="119">
        <v>2794</v>
      </c>
      <c r="K129" s="19">
        <f t="shared" si="10"/>
        <v>195.47065139584825</v>
      </c>
      <c r="L129" s="215">
        <v>546145</v>
      </c>
      <c r="M129" s="180">
        <f t="shared" si="11"/>
        <v>2671.3578274760384</v>
      </c>
      <c r="N129" s="215">
        <v>2508405</v>
      </c>
      <c r="O129" s="227">
        <v>2021</v>
      </c>
      <c r="P129" s="110">
        <f>IFERROR(('General Input Sheet'!$G$38/(VLOOKUP(O129,Histindex,3,FALSE))),1)</f>
        <v>1</v>
      </c>
      <c r="Q129" s="196" t="s">
        <v>3274</v>
      </c>
      <c r="R129" s="48" cm="1">
        <f t="array" ref="R129">IFERROR(_xlfn.IFS(AND(Q129&lt;&gt;"New",D129&lt;&gt;"Road Bridge"),30%,AND(Q129&lt;&gt;"New",D129="Road Bridge"),10%),0)</f>
        <v>0.3</v>
      </c>
      <c r="S129" s="19">
        <f t="shared" si="12"/>
        <v>752522</v>
      </c>
      <c r="T129" s="20">
        <f t="shared" si="13"/>
        <v>7.4999999999999997E-2</v>
      </c>
      <c r="U129" s="23">
        <f t="shared" si="14"/>
        <v>231400</v>
      </c>
      <c r="V129" s="23">
        <f t="shared" si="15"/>
        <v>576933</v>
      </c>
      <c r="W129" s="198">
        <v>0</v>
      </c>
      <c r="X129" s="21">
        <f t="shared" si="16"/>
        <v>4069260</v>
      </c>
      <c r="Y129" s="193">
        <v>2024</v>
      </c>
      <c r="Z129" s="188">
        <f>(1+PPI)^('Future Trunk Assets - Roads'!Y128-YEAR)</f>
        <v>1.2643190879401258</v>
      </c>
      <c r="AA129" s="189">
        <f>IF(Y129&lt;YEAR,1,IF('General Input Sheet'!$E$32="WACC1",1/(1+WACC1)^(Y129-YEAR), IF('General Input Sheet'!$E$32="WACC2",1/(1+WACC2)^(Y129-YEAR),"Check WACC Option in General Input Sheet")))</f>
        <v>0.84176157274348007</v>
      </c>
      <c r="AB129" s="113">
        <f t="shared" si="17"/>
        <v>4615405</v>
      </c>
      <c r="AC129" s="180">
        <f t="shared" si="18"/>
        <v>5724607</v>
      </c>
      <c r="AD129" s="21">
        <f t="shared" si="19"/>
        <v>4818754</v>
      </c>
    </row>
    <row r="130" spans="2:30">
      <c r="B130" s="201" t="s">
        <v>3006</v>
      </c>
      <c r="C130" s="196" t="s">
        <v>10211</v>
      </c>
      <c r="D130" s="196" t="s">
        <v>3246</v>
      </c>
      <c r="E130" s="210">
        <v>6</v>
      </c>
      <c r="F130" s="204" t="s">
        <v>3373</v>
      </c>
      <c r="G130" s="201" t="s">
        <v>3251</v>
      </c>
      <c r="H130" s="119">
        <v>570</v>
      </c>
      <c r="I130" s="202" t="s">
        <v>3260</v>
      </c>
      <c r="J130" s="119">
        <v>2714</v>
      </c>
      <c r="K130" s="19">
        <f t="shared" si="10"/>
        <v>265.21075902726602</v>
      </c>
      <c r="L130" s="215">
        <v>719782</v>
      </c>
      <c r="M130" s="180">
        <f t="shared" si="11"/>
        <v>2671.3578947368419</v>
      </c>
      <c r="N130" s="215">
        <v>1522674</v>
      </c>
      <c r="O130" s="227">
        <v>2021</v>
      </c>
      <c r="P130" s="110">
        <f>IFERROR(('General Input Sheet'!$G$38/(VLOOKUP(O130,Histindex,3,FALSE))),1)</f>
        <v>1</v>
      </c>
      <c r="Q130" s="196" t="s">
        <v>3274</v>
      </c>
      <c r="R130" s="48" cm="1">
        <f t="array" ref="R130">IFERROR(_xlfn.IFS(AND(Q130&lt;&gt;"New",D130&lt;&gt;"Road Bridge"),30%,AND(Q130&lt;&gt;"New",D130="Road Bridge"),10%),0)</f>
        <v>0.3</v>
      </c>
      <c r="S130" s="19">
        <f t="shared" si="12"/>
        <v>456802</v>
      </c>
      <c r="T130" s="20">
        <f t="shared" si="13"/>
        <v>7.4999999999999997E-2</v>
      </c>
      <c r="U130" s="23">
        <f t="shared" si="14"/>
        <v>140467</v>
      </c>
      <c r="V130" s="23">
        <f t="shared" si="15"/>
        <v>350215</v>
      </c>
      <c r="W130" s="198">
        <v>0</v>
      </c>
      <c r="X130" s="21">
        <f t="shared" si="16"/>
        <v>2470158</v>
      </c>
      <c r="Y130" s="193">
        <v>2024</v>
      </c>
      <c r="Z130" s="188">
        <f>(1+PPI)^('Future Trunk Assets - Roads'!Y129-YEAR)</f>
        <v>1.0556146069383956</v>
      </c>
      <c r="AA130" s="189">
        <f>IF(Y130&lt;YEAR,1,IF('General Input Sheet'!$E$32="WACC1",1/(1+WACC1)^(Y130-YEAR), IF('General Input Sheet'!$E$32="WACC2",1/(1+WACC2)^(Y130-YEAR),"Check WACC Option in General Input Sheet")))</f>
        <v>0.84176157274348007</v>
      </c>
      <c r="AB130" s="113">
        <f t="shared" si="17"/>
        <v>3189940</v>
      </c>
      <c r="AC130" s="180">
        <f t="shared" si="18"/>
        <v>3371625</v>
      </c>
      <c r="AD130" s="21">
        <f t="shared" si="19"/>
        <v>2838104</v>
      </c>
    </row>
    <row r="131" spans="2:30">
      <c r="B131" s="201" t="s">
        <v>3000</v>
      </c>
      <c r="C131" s="196" t="s">
        <v>10212</v>
      </c>
      <c r="D131" s="196" t="s">
        <v>3246</v>
      </c>
      <c r="E131" s="210">
        <v>6</v>
      </c>
      <c r="F131" s="204" t="s">
        <v>3408</v>
      </c>
      <c r="G131" s="201" t="s">
        <v>3251</v>
      </c>
      <c r="H131" s="119">
        <v>351</v>
      </c>
      <c r="I131" s="202" t="s">
        <v>3260</v>
      </c>
      <c r="J131" s="119">
        <v>202</v>
      </c>
      <c r="K131" s="19">
        <f t="shared" si="10"/>
        <v>718.65346534653463</v>
      </c>
      <c r="L131" s="215">
        <v>145168</v>
      </c>
      <c r="M131" s="180">
        <f t="shared" si="11"/>
        <v>2671.3589743589741</v>
      </c>
      <c r="N131" s="215">
        <v>937647</v>
      </c>
      <c r="O131" s="227">
        <v>2021</v>
      </c>
      <c r="P131" s="110">
        <f>IFERROR(('General Input Sheet'!$G$38/(VLOOKUP(O131,Histindex,3,FALSE))),1)</f>
        <v>1</v>
      </c>
      <c r="Q131" s="196" t="s">
        <v>3274</v>
      </c>
      <c r="R131" s="48" cm="1">
        <f t="array" ref="R131">IFERROR(_xlfn.IFS(AND(Q131&lt;&gt;"New",D131&lt;&gt;"Road Bridge"),30%,AND(Q131&lt;&gt;"New",D131="Road Bridge"),10%),0)</f>
        <v>0.3</v>
      </c>
      <c r="S131" s="19">
        <f t="shared" si="12"/>
        <v>281294</v>
      </c>
      <c r="T131" s="20">
        <f t="shared" si="13"/>
        <v>7.4999999999999997E-2</v>
      </c>
      <c r="U131" s="23">
        <f t="shared" si="14"/>
        <v>86498</v>
      </c>
      <c r="V131" s="23">
        <f t="shared" si="15"/>
        <v>215659</v>
      </c>
      <c r="W131" s="198">
        <v>0</v>
      </c>
      <c r="X131" s="21">
        <f t="shared" si="16"/>
        <v>1521098</v>
      </c>
      <c r="Y131" s="193">
        <v>2024</v>
      </c>
      <c r="Z131" s="188">
        <f>(1+PPI)^('Future Trunk Assets - Roads'!Y130-YEAR)</f>
        <v>1.0556146069383956</v>
      </c>
      <c r="AA131" s="189">
        <f>IF(Y131&lt;YEAR,1,IF('General Input Sheet'!$E$32="WACC1",1/(1+WACC1)^(Y131-YEAR), IF('General Input Sheet'!$E$32="WACC2",1/(1+WACC2)^(Y131-YEAR),"Check WACC Option in General Input Sheet")))</f>
        <v>0.84176157274348007</v>
      </c>
      <c r="AB131" s="113">
        <f t="shared" si="17"/>
        <v>1666266</v>
      </c>
      <c r="AC131" s="180">
        <f t="shared" si="18"/>
        <v>1759797</v>
      </c>
      <c r="AD131" s="21">
        <f t="shared" si="19"/>
        <v>1481329</v>
      </c>
    </row>
    <row r="132" spans="2:30">
      <c r="B132" s="201" t="s">
        <v>3006</v>
      </c>
      <c r="C132" s="196" t="s">
        <v>10213</v>
      </c>
      <c r="D132" s="196" t="s">
        <v>3245</v>
      </c>
      <c r="E132" s="210">
        <v>6</v>
      </c>
      <c r="F132" s="204" t="s">
        <v>3374</v>
      </c>
      <c r="G132" s="201" t="s">
        <v>3250</v>
      </c>
      <c r="H132" s="119">
        <v>0</v>
      </c>
      <c r="I132" s="202" t="s">
        <v>3259</v>
      </c>
      <c r="J132" s="119">
        <v>150</v>
      </c>
      <c r="K132" s="19">
        <f t="shared" si="10"/>
        <v>266.08</v>
      </c>
      <c r="L132" s="215">
        <v>39912</v>
      </c>
      <c r="M132" s="180">
        <f t="shared" si="11"/>
        <v>0</v>
      </c>
      <c r="N132" s="215">
        <v>578606</v>
      </c>
      <c r="O132" s="227">
        <v>2021</v>
      </c>
      <c r="P132" s="110">
        <f>IFERROR(('General Input Sheet'!$G$38/(VLOOKUP(O132,Histindex,3,FALSE))),1)</f>
        <v>1</v>
      </c>
      <c r="Q132" s="196" t="s">
        <v>3272</v>
      </c>
      <c r="R132" s="48" cm="1">
        <f t="array" ref="R132">IFERROR(_xlfn.IFS(AND(Q132&lt;&gt;"New",D132&lt;&gt;"Road Bridge"),30%,AND(Q132&lt;&gt;"New",D132="Road Bridge"),10%),0)</f>
        <v>0.3</v>
      </c>
      <c r="S132" s="19">
        <f t="shared" si="12"/>
        <v>173582</v>
      </c>
      <c r="T132" s="20">
        <f t="shared" si="13"/>
        <v>0.15</v>
      </c>
      <c r="U132" s="23">
        <f t="shared" si="14"/>
        <v>106753</v>
      </c>
      <c r="V132" s="23">
        <f t="shared" si="15"/>
        <v>133079</v>
      </c>
      <c r="W132" s="198">
        <v>0</v>
      </c>
      <c r="X132" s="21">
        <f t="shared" si="16"/>
        <v>992020</v>
      </c>
      <c r="Y132" s="193">
        <v>2029</v>
      </c>
      <c r="Z132" s="188">
        <f>(1+PPI)^('Future Trunk Assets - Roads'!Y132-YEAR)</f>
        <v>1.1552634751694639</v>
      </c>
      <c r="AA132" s="189">
        <f>IF(Y132&lt;YEAR,1,IF('General Input Sheet'!$E$32="WACC1",1/(1+WACC1)^(Y132-YEAR), IF('General Input Sheet'!$E$32="WACC2",1/(1+WACC2)^(Y132-YEAR),"Check WACC Option in General Input Sheet")))</f>
        <v>0.63169036926213096</v>
      </c>
      <c r="AB132" s="113">
        <f t="shared" si="17"/>
        <v>1031932</v>
      </c>
      <c r="AC132" s="180">
        <f t="shared" si="18"/>
        <v>1192849</v>
      </c>
      <c r="AD132" s="21">
        <f t="shared" si="19"/>
        <v>753511</v>
      </c>
    </row>
    <row r="133" spans="2:30">
      <c r="B133" s="201" t="s">
        <v>3006</v>
      </c>
      <c r="C133" s="196" t="s">
        <v>10214</v>
      </c>
      <c r="D133" s="196" t="s">
        <v>3245</v>
      </c>
      <c r="E133" s="210">
        <v>6</v>
      </c>
      <c r="F133" s="204" t="s">
        <v>3375</v>
      </c>
      <c r="G133" s="201" t="s">
        <v>3250</v>
      </c>
      <c r="H133" s="119">
        <v>0</v>
      </c>
      <c r="I133" s="202" t="s">
        <v>3259</v>
      </c>
      <c r="J133" s="119">
        <v>0</v>
      </c>
      <c r="K133" s="19">
        <f t="shared" si="10"/>
        <v>0</v>
      </c>
      <c r="L133" s="215">
        <v>0</v>
      </c>
      <c r="M133" s="180">
        <f t="shared" si="11"/>
        <v>0</v>
      </c>
      <c r="N133" s="215">
        <v>578606</v>
      </c>
      <c r="O133" s="227">
        <v>2021</v>
      </c>
      <c r="P133" s="110">
        <f>IFERROR(('General Input Sheet'!$G$38/(VLOOKUP(O133,Histindex,3,FALSE))),1)</f>
        <v>1</v>
      </c>
      <c r="Q133" s="196" t="s">
        <v>3272</v>
      </c>
      <c r="R133" s="48" cm="1">
        <f t="array" ref="R133">IFERROR(_xlfn.IFS(AND(Q133&lt;&gt;"New",D133&lt;&gt;"Road Bridge"),30%,AND(Q133&lt;&gt;"New",D133="Road Bridge"),10%),0)</f>
        <v>0.3</v>
      </c>
      <c r="S133" s="19">
        <f t="shared" si="12"/>
        <v>173582</v>
      </c>
      <c r="T133" s="20">
        <f t="shared" si="13"/>
        <v>7.4999999999999997E-2</v>
      </c>
      <c r="U133" s="23">
        <f t="shared" si="14"/>
        <v>53376</v>
      </c>
      <c r="V133" s="23">
        <f t="shared" si="15"/>
        <v>133079</v>
      </c>
      <c r="W133" s="198">
        <v>0</v>
      </c>
      <c r="X133" s="21">
        <f t="shared" si="16"/>
        <v>938643</v>
      </c>
      <c r="Y133" s="193">
        <v>2024</v>
      </c>
      <c r="Z133" s="188">
        <f>(1+PPI)^('Future Trunk Assets - Roads'!Y133-YEAR)</f>
        <v>1.0556146069383956</v>
      </c>
      <c r="AA133" s="189">
        <f>IF(Y133&lt;YEAR,1,IF('General Input Sheet'!$E$32="WACC1",1/(1+WACC1)^(Y133-YEAR), IF('General Input Sheet'!$E$32="WACC2",1/(1+WACC2)^(Y133-YEAR),"Check WACC Option in General Input Sheet")))</f>
        <v>0.84176157274348007</v>
      </c>
      <c r="AB133" s="113">
        <f t="shared" si="17"/>
        <v>938643</v>
      </c>
      <c r="AC133" s="180">
        <f t="shared" si="18"/>
        <v>990845</v>
      </c>
      <c r="AD133" s="21">
        <f t="shared" si="19"/>
        <v>834055</v>
      </c>
    </row>
    <row r="134" spans="2:30">
      <c r="B134" s="201" t="s">
        <v>3376</v>
      </c>
      <c r="C134" s="196" t="s">
        <v>10215</v>
      </c>
      <c r="D134" s="196" t="s">
        <v>3248</v>
      </c>
      <c r="E134" s="210" t="s">
        <v>10351</v>
      </c>
      <c r="F134" s="204" t="s">
        <v>3377</v>
      </c>
      <c r="G134" s="201" t="s">
        <v>3251</v>
      </c>
      <c r="H134" s="119">
        <v>49</v>
      </c>
      <c r="I134" s="202" t="s">
        <v>3260</v>
      </c>
      <c r="J134" s="119">
        <v>178</v>
      </c>
      <c r="K134" s="19">
        <f t="shared" si="10"/>
        <v>12.606741573033707</v>
      </c>
      <c r="L134" s="215">
        <v>2244</v>
      </c>
      <c r="M134" s="180">
        <f t="shared" si="11"/>
        <v>151162.91836734695</v>
      </c>
      <c r="N134" s="215">
        <v>7406983</v>
      </c>
      <c r="O134" s="227">
        <v>2021</v>
      </c>
      <c r="P134" s="110">
        <f>IFERROR(('General Input Sheet'!$G$38/(VLOOKUP(O134,Histindex,3,FALSE))),1)</f>
        <v>1</v>
      </c>
      <c r="Q134" s="196" t="s">
        <v>3274</v>
      </c>
      <c r="R134" s="48" cm="1">
        <f t="array" ref="R134">IFERROR(_xlfn.IFS(AND(Q134&lt;&gt;"New",D134&lt;&gt;"Road Bridge"),30%,AND(Q134&lt;&gt;"New",D134="Road Bridge"),10%),0)</f>
        <v>0.1</v>
      </c>
      <c r="S134" s="19">
        <f t="shared" si="12"/>
        <v>740698</v>
      </c>
      <c r="T134" s="20">
        <f t="shared" si="13"/>
        <v>0.2</v>
      </c>
      <c r="U134" s="23">
        <f t="shared" si="14"/>
        <v>1822118</v>
      </c>
      <c r="V134" s="23">
        <f t="shared" si="15"/>
        <v>1703606</v>
      </c>
      <c r="W134" s="198">
        <v>0</v>
      </c>
      <c r="X134" s="21">
        <f t="shared" si="16"/>
        <v>11673405</v>
      </c>
      <c r="Y134" s="193">
        <v>2034</v>
      </c>
      <c r="Z134" s="188">
        <f>(1+PPI)^('Future Trunk Assets - Roads'!Y134-YEAR)</f>
        <v>1.2643190879401258</v>
      </c>
      <c r="AA134" s="189">
        <f>IF(Y134&lt;YEAR,1,IF('General Input Sheet'!$E$32="WACC1",1/(1+WACC1)^(Y134-YEAR), IF('General Input Sheet'!$E$32="WACC2",1/(1+WACC2)^(Y134-YEAR),"Check WACC Option in General Input Sheet")))</f>
        <v>0.47404483114855755</v>
      </c>
      <c r="AB134" s="113">
        <f t="shared" si="17"/>
        <v>11675649</v>
      </c>
      <c r="AC134" s="180">
        <f t="shared" si="18"/>
        <v>14761816</v>
      </c>
      <c r="AD134" s="21">
        <f t="shared" si="19"/>
        <v>6997763</v>
      </c>
    </row>
    <row r="135" spans="2:30">
      <c r="B135" s="201" t="s">
        <v>3376</v>
      </c>
      <c r="C135" s="196" t="s">
        <v>10216</v>
      </c>
      <c r="D135" s="196" t="s">
        <v>3246</v>
      </c>
      <c r="E135" s="210">
        <v>14</v>
      </c>
      <c r="F135" s="204" t="s">
        <v>3378</v>
      </c>
      <c r="G135" s="201" t="s">
        <v>3251</v>
      </c>
      <c r="H135" s="119">
        <v>376</v>
      </c>
      <c r="I135" s="202" t="s">
        <v>3260</v>
      </c>
      <c r="J135" s="119">
        <v>2003</v>
      </c>
      <c r="K135" s="19">
        <f t="shared" si="10"/>
        <v>0</v>
      </c>
      <c r="L135" s="215">
        <v>0</v>
      </c>
      <c r="M135" s="180">
        <f t="shared" si="11"/>
        <v>2671.3563829787236</v>
      </c>
      <c r="N135" s="215">
        <v>1004430</v>
      </c>
      <c r="O135" s="227">
        <v>2021</v>
      </c>
      <c r="P135" s="110">
        <f>IFERROR(('General Input Sheet'!$G$38/(VLOOKUP(O135,Histindex,3,FALSE))),1)</f>
        <v>1</v>
      </c>
      <c r="Q135" s="196" t="s">
        <v>3274</v>
      </c>
      <c r="R135" s="48" cm="1">
        <f t="array" ref="R135">IFERROR(_xlfn.IFS(AND(Q135&lt;&gt;"New",D135&lt;&gt;"Road Bridge"),30%,AND(Q135&lt;&gt;"New",D135="Road Bridge"),10%),0)</f>
        <v>0.3</v>
      </c>
      <c r="S135" s="19">
        <f t="shared" si="12"/>
        <v>301329</v>
      </c>
      <c r="T135" s="20">
        <f t="shared" si="13"/>
        <v>0.2</v>
      </c>
      <c r="U135" s="23">
        <f t="shared" si="14"/>
        <v>247090</v>
      </c>
      <c r="V135" s="23">
        <f t="shared" si="15"/>
        <v>231019</v>
      </c>
      <c r="W135" s="198">
        <v>0</v>
      </c>
      <c r="X135" s="21">
        <f t="shared" si="16"/>
        <v>1783868</v>
      </c>
      <c r="Y135" s="193">
        <v>2034</v>
      </c>
      <c r="Z135" s="188">
        <f>(1+PPI)^('Future Trunk Assets - Roads'!Y135-YEAR)</f>
        <v>1.2643190879401258</v>
      </c>
      <c r="AA135" s="189">
        <f>IF(Y135&lt;YEAR,1,IF('General Input Sheet'!$E$32="WACC1",1/(1+WACC1)^(Y135-YEAR), IF('General Input Sheet'!$E$32="WACC2",1/(1+WACC2)^(Y135-YEAR),"Check WACC Option in General Input Sheet")))</f>
        <v>0.47404483114855755</v>
      </c>
      <c r="AB135" s="113">
        <f t="shared" si="17"/>
        <v>1783868</v>
      </c>
      <c r="AC135" s="180">
        <f t="shared" si="18"/>
        <v>2255378</v>
      </c>
      <c r="AD135" s="21">
        <f t="shared" si="19"/>
        <v>1069150</v>
      </c>
    </row>
    <row r="136" spans="2:30">
      <c r="B136" s="201" t="s">
        <v>3376</v>
      </c>
      <c r="C136" s="196" t="s">
        <v>10217</v>
      </c>
      <c r="D136" s="196" t="s">
        <v>3245</v>
      </c>
      <c r="E136" s="210">
        <v>14</v>
      </c>
      <c r="F136" s="204" t="s">
        <v>3379</v>
      </c>
      <c r="G136" s="201" t="s">
        <v>3252</v>
      </c>
      <c r="H136" s="119">
        <v>0</v>
      </c>
      <c r="I136" s="202" t="s">
        <v>3261</v>
      </c>
      <c r="J136" s="119">
        <v>0</v>
      </c>
      <c r="K136" s="19">
        <f t="shared" si="10"/>
        <v>0</v>
      </c>
      <c r="L136" s="215">
        <v>0</v>
      </c>
      <c r="M136" s="180">
        <f t="shared" si="11"/>
        <v>0</v>
      </c>
      <c r="N136" s="215">
        <v>664129</v>
      </c>
      <c r="O136" s="227">
        <v>2021</v>
      </c>
      <c r="P136" s="110">
        <f>IFERROR(('General Input Sheet'!$G$38/(VLOOKUP(O136,Histindex,3,FALSE))),1)</f>
        <v>1</v>
      </c>
      <c r="Q136" s="196" t="s">
        <v>3272</v>
      </c>
      <c r="R136" s="48" cm="1">
        <f t="array" ref="R136">IFERROR(_xlfn.IFS(AND(Q136&lt;&gt;"New",D136&lt;&gt;"Road Bridge"),30%,AND(Q136&lt;&gt;"New",D136="Road Bridge"),10%),0)</f>
        <v>0.3</v>
      </c>
      <c r="S136" s="19">
        <f t="shared" si="12"/>
        <v>199239</v>
      </c>
      <c r="T136" s="20">
        <f t="shared" si="13"/>
        <v>0.2</v>
      </c>
      <c r="U136" s="23">
        <f t="shared" si="14"/>
        <v>163376</v>
      </c>
      <c r="V136" s="23">
        <f t="shared" si="15"/>
        <v>152750</v>
      </c>
      <c r="W136" s="198">
        <v>0</v>
      </c>
      <c r="X136" s="21">
        <f t="shared" si="16"/>
        <v>1179494</v>
      </c>
      <c r="Y136" s="193">
        <v>2034</v>
      </c>
      <c r="Z136" s="188">
        <f>(1+PPI)^('Future Trunk Assets - Roads'!Y136-YEAR)</f>
        <v>1.2643190879401258</v>
      </c>
      <c r="AA136" s="189">
        <f>IF(Y136&lt;YEAR,1,IF('General Input Sheet'!$E$32="WACC1",1/(1+WACC1)^(Y136-YEAR), IF('General Input Sheet'!$E$32="WACC2",1/(1+WACC2)^(Y136-YEAR),"Check WACC Option in General Input Sheet")))</f>
        <v>0.47404483114855755</v>
      </c>
      <c r="AB136" s="113">
        <f t="shared" si="17"/>
        <v>1179494</v>
      </c>
      <c r="AC136" s="180">
        <f t="shared" si="18"/>
        <v>1491257</v>
      </c>
      <c r="AD136" s="21">
        <f t="shared" si="19"/>
        <v>706923</v>
      </c>
    </row>
    <row r="137" spans="2:30">
      <c r="B137" s="201" t="s">
        <v>3380</v>
      </c>
      <c r="C137" s="196" t="s">
        <v>10218</v>
      </c>
      <c r="D137" s="196" t="s">
        <v>3245</v>
      </c>
      <c r="E137" s="210" t="s">
        <v>10352</v>
      </c>
      <c r="F137" s="204" t="s">
        <v>3381</v>
      </c>
      <c r="G137" s="201" t="s">
        <v>3249</v>
      </c>
      <c r="H137" s="119">
        <v>0</v>
      </c>
      <c r="I137" s="202" t="s">
        <v>3264</v>
      </c>
      <c r="J137" s="119">
        <v>0</v>
      </c>
      <c r="K137" s="19">
        <f t="shared" si="10"/>
        <v>0</v>
      </c>
      <c r="L137" s="215">
        <v>0</v>
      </c>
      <c r="M137" s="180">
        <f t="shared" si="11"/>
        <v>0</v>
      </c>
      <c r="N137" s="215">
        <v>681965</v>
      </c>
      <c r="O137" s="227">
        <v>2021</v>
      </c>
      <c r="P137" s="110">
        <f>IFERROR(('General Input Sheet'!$G$38/(VLOOKUP(O137,Histindex,3,FALSE))),1)</f>
        <v>1</v>
      </c>
      <c r="Q137" s="196" t="s">
        <v>3273</v>
      </c>
      <c r="R137" s="48" cm="1">
        <f t="array" ref="R137">IFERROR(_xlfn.IFS(AND(Q137&lt;&gt;"New",D137&lt;&gt;"Road Bridge"),30%,AND(Q137&lt;&gt;"New",D137="Road Bridge"),10%),0)</f>
        <v>0.3</v>
      </c>
      <c r="S137" s="19">
        <f t="shared" si="12"/>
        <v>204590</v>
      </c>
      <c r="T137" s="20">
        <f t="shared" si="13"/>
        <v>7.4999999999999997E-2</v>
      </c>
      <c r="U137" s="23">
        <f t="shared" si="14"/>
        <v>62911</v>
      </c>
      <c r="V137" s="23">
        <f t="shared" si="15"/>
        <v>156852</v>
      </c>
      <c r="W137" s="198">
        <v>0</v>
      </c>
      <c r="X137" s="21">
        <f t="shared" si="16"/>
        <v>1106318</v>
      </c>
      <c r="Y137" s="193">
        <v>2024</v>
      </c>
      <c r="Z137" s="188">
        <f>(1+PPI)^('Future Trunk Assets - Roads'!Y137-YEAR)</f>
        <v>1.0556146069383956</v>
      </c>
      <c r="AA137" s="189">
        <f>IF(Y137&lt;YEAR,1,IF('General Input Sheet'!$E$32="WACC1",1/(1+WACC1)^(Y137-YEAR), IF('General Input Sheet'!$E$32="WACC2",1/(1+WACC2)^(Y137-YEAR),"Check WACC Option in General Input Sheet")))</f>
        <v>0.84176157274348007</v>
      </c>
      <c r="AB137" s="113">
        <f t="shared" si="17"/>
        <v>1106318</v>
      </c>
      <c r="AC137" s="180">
        <f t="shared" si="18"/>
        <v>1167845</v>
      </c>
      <c r="AD137" s="21">
        <f t="shared" si="19"/>
        <v>983047</v>
      </c>
    </row>
    <row r="138" spans="2:30">
      <c r="B138" s="201" t="s">
        <v>2933</v>
      </c>
      <c r="C138" s="196" t="s">
        <v>2932</v>
      </c>
      <c r="D138" s="196" t="s">
        <v>3248</v>
      </c>
      <c r="E138" s="210">
        <v>13</v>
      </c>
      <c r="F138" s="204" t="s">
        <v>3149</v>
      </c>
      <c r="G138" s="201" t="s">
        <v>3251</v>
      </c>
      <c r="H138" s="119">
        <v>51</v>
      </c>
      <c r="I138" s="202" t="s">
        <v>3260</v>
      </c>
      <c r="J138" s="119">
        <v>185</v>
      </c>
      <c r="K138" s="19">
        <f t="shared" si="10"/>
        <v>3.2432432432432434</v>
      </c>
      <c r="L138" s="215">
        <v>600</v>
      </c>
      <c r="M138" s="180">
        <f t="shared" si="11"/>
        <v>53438.627450980392</v>
      </c>
      <c r="N138" s="215">
        <v>2725370</v>
      </c>
      <c r="O138" s="227">
        <v>2021</v>
      </c>
      <c r="P138" s="110">
        <f>IFERROR(('General Input Sheet'!$G$38/(VLOOKUP(O138,Histindex,3,FALSE))),1)</f>
        <v>1</v>
      </c>
      <c r="Q138" s="196" t="s">
        <v>3274</v>
      </c>
      <c r="R138" s="48" cm="1">
        <f t="array" ref="R138">IFERROR(_xlfn.IFS(AND(Q138&lt;&gt;"New",D138&lt;&gt;"Road Bridge"),30%,AND(Q138&lt;&gt;"New",D138="Road Bridge"),10%),0)</f>
        <v>0.1</v>
      </c>
      <c r="S138" s="19">
        <f t="shared" si="12"/>
        <v>272537</v>
      </c>
      <c r="T138" s="20">
        <f t="shared" si="13"/>
        <v>7.4999999999999997E-2</v>
      </c>
      <c r="U138" s="23">
        <f t="shared" si="14"/>
        <v>251415</v>
      </c>
      <c r="V138" s="23">
        <f t="shared" si="15"/>
        <v>626835</v>
      </c>
      <c r="W138" s="198">
        <v>0</v>
      </c>
      <c r="X138" s="21">
        <f t="shared" si="16"/>
        <v>3876157</v>
      </c>
      <c r="Y138" s="193">
        <v>2024</v>
      </c>
      <c r="Z138" s="188">
        <f>(1+PPI)^('Future Trunk Assets - Roads'!Y138-YEAR)</f>
        <v>1.0556146069383956</v>
      </c>
      <c r="AA138" s="189">
        <f>IF(Y138&lt;YEAR,1,IF('General Input Sheet'!$E$32="WACC1",1/(1+WACC1)^(Y138-YEAR), IF('General Input Sheet'!$E$32="WACC2",1/(1+WACC2)^(Y138-YEAR),"Check WACC Option in General Input Sheet")))</f>
        <v>0.84176157274348007</v>
      </c>
      <c r="AB138" s="113">
        <f t="shared" si="17"/>
        <v>3876757</v>
      </c>
      <c r="AC138" s="180">
        <f t="shared" si="18"/>
        <v>4092365</v>
      </c>
      <c r="AD138" s="21">
        <f t="shared" si="19"/>
        <v>3444796</v>
      </c>
    </row>
    <row r="139" spans="2:30">
      <c r="B139" s="201" t="s">
        <v>2933</v>
      </c>
      <c r="C139" s="196" t="s">
        <v>2934</v>
      </c>
      <c r="D139" s="196" t="s">
        <v>3246</v>
      </c>
      <c r="E139" s="210">
        <v>13</v>
      </c>
      <c r="F139" s="204" t="s">
        <v>10392</v>
      </c>
      <c r="G139" s="201" t="s">
        <v>3251</v>
      </c>
      <c r="H139" s="119">
        <v>116</v>
      </c>
      <c r="I139" s="202" t="s">
        <v>3260</v>
      </c>
      <c r="J139" s="119">
        <v>224</v>
      </c>
      <c r="K139" s="19">
        <f t="shared" si="10"/>
        <v>226.08482142857142</v>
      </c>
      <c r="L139" s="215">
        <v>50643</v>
      </c>
      <c r="M139" s="180">
        <f t="shared" si="11"/>
        <v>2959.594827586207</v>
      </c>
      <c r="N139" s="215">
        <v>343313</v>
      </c>
      <c r="O139" s="227">
        <v>2021</v>
      </c>
      <c r="P139" s="110">
        <f>IFERROR(('General Input Sheet'!$G$38/(VLOOKUP(O139,Histindex,3,FALSE))),1)</f>
        <v>1</v>
      </c>
      <c r="Q139" s="196" t="s">
        <v>3274</v>
      </c>
      <c r="R139" s="48" cm="1">
        <f t="array" ref="R139">IFERROR(_xlfn.IFS(AND(Q139&lt;&gt;"New",D139&lt;&gt;"Road Bridge"),30%,AND(Q139&lt;&gt;"New",D139="Road Bridge"),10%),0)</f>
        <v>0.3</v>
      </c>
      <c r="S139" s="19">
        <f t="shared" si="12"/>
        <v>102994</v>
      </c>
      <c r="T139" s="20">
        <f t="shared" si="13"/>
        <v>7.4999999999999997E-2</v>
      </c>
      <c r="U139" s="23">
        <f t="shared" si="14"/>
        <v>31671</v>
      </c>
      <c r="V139" s="23">
        <f t="shared" si="15"/>
        <v>78962</v>
      </c>
      <c r="W139" s="198">
        <v>0</v>
      </c>
      <c r="X139" s="21">
        <f t="shared" si="16"/>
        <v>556940</v>
      </c>
      <c r="Y139" s="193">
        <v>2024</v>
      </c>
      <c r="Z139" s="188">
        <f>(1+PPI)^('Future Trunk Assets - Roads'!Y139-YEAR)</f>
        <v>1.0556146069383956</v>
      </c>
      <c r="AA139" s="189">
        <f>IF(Y139&lt;YEAR,1,IF('General Input Sheet'!$E$32="WACC1",1/(1+WACC1)^(Y139-YEAR), IF('General Input Sheet'!$E$32="WACC2",1/(1+WACC2)^(Y139-YEAR),"Check WACC Option in General Input Sheet")))</f>
        <v>0.84176157274348007</v>
      </c>
      <c r="AB139" s="113">
        <f t="shared" si="17"/>
        <v>607583</v>
      </c>
      <c r="AC139" s="180">
        <f t="shared" si="18"/>
        <v>641674</v>
      </c>
      <c r="AD139" s="21">
        <f t="shared" si="19"/>
        <v>540137</v>
      </c>
    </row>
    <row r="140" spans="2:30">
      <c r="B140" s="201" t="s">
        <v>2936</v>
      </c>
      <c r="C140" s="196" t="s">
        <v>2935</v>
      </c>
      <c r="D140" s="196" t="s">
        <v>3245</v>
      </c>
      <c r="E140" s="210">
        <v>10</v>
      </c>
      <c r="F140" s="204" t="s">
        <v>3150</v>
      </c>
      <c r="G140" s="201" t="s">
        <v>3252</v>
      </c>
      <c r="H140" s="119">
        <v>0</v>
      </c>
      <c r="I140" s="202" t="s">
        <v>3261</v>
      </c>
      <c r="J140" s="119">
        <v>150</v>
      </c>
      <c r="K140" s="19">
        <f t="shared" ref="K140:K203" si="20">IFERROR(L140/J140,0)</f>
        <v>332.6</v>
      </c>
      <c r="L140" s="215">
        <v>49890</v>
      </c>
      <c r="M140" s="180">
        <f t="shared" ref="M140:M203" si="21">IFERROR(N140/H140,0)</f>
        <v>0</v>
      </c>
      <c r="N140" s="215">
        <v>885505</v>
      </c>
      <c r="O140" s="227">
        <v>2021</v>
      </c>
      <c r="P140" s="110">
        <f>IFERROR(('General Input Sheet'!$G$38/(VLOOKUP(O140,Histindex,3,FALSE))),1)</f>
        <v>1</v>
      </c>
      <c r="Q140" s="196" t="s">
        <v>3272</v>
      </c>
      <c r="R140" s="48" cm="1">
        <f t="array" ref="R140">IFERROR(_xlfn.IFS(AND(Q140&lt;&gt;"New",D140&lt;&gt;"Road Bridge"),30%,AND(Q140&lt;&gt;"New",D140="Road Bridge"),10%),0)</f>
        <v>0.3</v>
      </c>
      <c r="S140" s="19">
        <f t="shared" ref="S140:S203" si="22">ROUND(N140*R140,0)</f>
        <v>265652</v>
      </c>
      <c r="T140" s="20">
        <f t="shared" ref="T140:T203" si="23">IF(Y140="","",IF(Y140&lt;=YEAR+5,0.075,IF(AND(Y140&gt;YEAR+5,Y140&lt;=YEAR+10),0.15,IF(AND(Y140&gt;YEAR+10,Y140&lt;=YEAR+20),0.2,IF(Y140&gt;YEAR+20,0.25,"")))))</f>
        <v>7.4999999999999997E-2</v>
      </c>
      <c r="U140" s="23">
        <f t="shared" ref="U140:U203" si="24">ROUND((N140+V140)*T140,0)</f>
        <v>81688</v>
      </c>
      <c r="V140" s="23">
        <f t="shared" ref="V140:V203" si="25">ROUND((N140)*23%,0)</f>
        <v>203666</v>
      </c>
      <c r="W140" s="198">
        <v>0</v>
      </c>
      <c r="X140" s="21">
        <f t="shared" ref="X140:X203" si="26">ROUND(N140+S140+U140+V140,0)</f>
        <v>1436511</v>
      </c>
      <c r="Y140" s="193">
        <v>2024</v>
      </c>
      <c r="Z140" s="188">
        <f>(1+PPI)^('Future Trunk Assets - Roads'!Y140-YEAR)</f>
        <v>1.0556146069383956</v>
      </c>
      <c r="AA140" s="189">
        <f>IF(Y140&lt;YEAR,1,IF('General Input Sheet'!$E$32="WACC1",1/(1+WACC1)^(Y140-YEAR), IF('General Input Sheet'!$E$32="WACC2",1/(1+WACC2)^(Y140-YEAR),"Check WACC Option in General Input Sheet")))</f>
        <v>0.84176157274348007</v>
      </c>
      <c r="AB140" s="113">
        <f t="shared" ref="AB140:AB203" si="27">ROUND(X140+L140-W140,0)</f>
        <v>1486401</v>
      </c>
      <c r="AC140" s="180">
        <f t="shared" ref="AC140:AC203" si="28">IFERROR(ROUND((X140*Z140)+((1+Landind)^(Y140-YEAR)*L140),0),0)</f>
        <v>1569363</v>
      </c>
      <c r="AD140" s="21">
        <f t="shared" ref="AD140:AD203" si="29">IFERROR(ROUND((AC140*AA140),0),0)</f>
        <v>1321029</v>
      </c>
    </row>
    <row r="141" spans="2:30">
      <c r="B141" s="201" t="s">
        <v>2936</v>
      </c>
      <c r="C141" s="196" t="s">
        <v>10219</v>
      </c>
      <c r="D141" s="196" t="s">
        <v>3245</v>
      </c>
      <c r="E141" s="210">
        <v>10</v>
      </c>
      <c r="F141" s="204" t="s">
        <v>3382</v>
      </c>
      <c r="G141" s="201" t="s">
        <v>3257</v>
      </c>
      <c r="H141" s="119">
        <v>0</v>
      </c>
      <c r="I141" s="202" t="s">
        <v>3259</v>
      </c>
      <c r="J141" s="119">
        <v>150</v>
      </c>
      <c r="K141" s="19">
        <f t="shared" si="20"/>
        <v>51.166666666666664</v>
      </c>
      <c r="L141" s="215">
        <v>7675</v>
      </c>
      <c r="M141" s="180">
        <f t="shared" si="21"/>
        <v>0</v>
      </c>
      <c r="N141" s="215">
        <v>574347</v>
      </c>
      <c r="O141" s="227">
        <v>2021</v>
      </c>
      <c r="P141" s="110">
        <f>IFERROR(('General Input Sheet'!$G$38/(VLOOKUP(O141,Histindex,3,FALSE))),1)</f>
        <v>1</v>
      </c>
      <c r="Q141" s="196" t="s">
        <v>3272</v>
      </c>
      <c r="R141" s="48" cm="1">
        <f t="array" ref="R141">IFERROR(_xlfn.IFS(AND(Q141&lt;&gt;"New",D141&lt;&gt;"Road Bridge"),30%,AND(Q141&lt;&gt;"New",D141="Road Bridge"),10%),0)</f>
        <v>0.3</v>
      </c>
      <c r="S141" s="19">
        <f t="shared" si="22"/>
        <v>172304</v>
      </c>
      <c r="T141" s="20">
        <f t="shared" si="23"/>
        <v>0.2</v>
      </c>
      <c r="U141" s="23">
        <f t="shared" si="24"/>
        <v>141289</v>
      </c>
      <c r="V141" s="23">
        <f t="shared" si="25"/>
        <v>132100</v>
      </c>
      <c r="W141" s="198">
        <v>0</v>
      </c>
      <c r="X141" s="21">
        <f t="shared" si="26"/>
        <v>1020040</v>
      </c>
      <c r="Y141" s="193">
        <v>2034</v>
      </c>
      <c r="Z141" s="188">
        <f>(1+PPI)^('Future Trunk Assets - Roads'!Y141-YEAR)</f>
        <v>1.2643190879401258</v>
      </c>
      <c r="AA141" s="189">
        <f>IF(Y141&lt;YEAR,1,IF('General Input Sheet'!$E$32="WACC1",1/(1+WACC1)^(Y141-YEAR), IF('General Input Sheet'!$E$32="WACC2",1/(1+WACC2)^(Y141-YEAR),"Check WACC Option in General Input Sheet")))</f>
        <v>0.47404483114855755</v>
      </c>
      <c r="AB141" s="113">
        <f t="shared" si="27"/>
        <v>1027715</v>
      </c>
      <c r="AC141" s="180">
        <f t="shared" si="28"/>
        <v>1299599</v>
      </c>
      <c r="AD141" s="21">
        <f t="shared" si="29"/>
        <v>616068</v>
      </c>
    </row>
    <row r="142" spans="2:30">
      <c r="B142" s="201" t="s">
        <v>3357</v>
      </c>
      <c r="C142" s="196" t="s">
        <v>10220</v>
      </c>
      <c r="D142" s="196" t="s">
        <v>3245</v>
      </c>
      <c r="E142" s="210">
        <v>11</v>
      </c>
      <c r="F142" s="204" t="s">
        <v>10384</v>
      </c>
      <c r="G142" s="201" t="s">
        <v>3250</v>
      </c>
      <c r="H142" s="119">
        <v>0</v>
      </c>
      <c r="I142" s="202" t="s">
        <v>3267</v>
      </c>
      <c r="J142" s="119">
        <v>150</v>
      </c>
      <c r="K142" s="19">
        <f t="shared" si="20"/>
        <v>972.20666666666671</v>
      </c>
      <c r="L142" s="215">
        <v>145831</v>
      </c>
      <c r="M142" s="180">
        <f t="shared" si="21"/>
        <v>0</v>
      </c>
      <c r="N142" s="215">
        <v>771474</v>
      </c>
      <c r="O142" s="227">
        <v>2021</v>
      </c>
      <c r="P142" s="110">
        <f>IFERROR(('General Input Sheet'!$G$38/(VLOOKUP(O142,Histindex,3,FALSE))),1)</f>
        <v>1</v>
      </c>
      <c r="Q142" s="196" t="s">
        <v>3272</v>
      </c>
      <c r="R142" s="48" cm="1">
        <f t="array" ref="R142">IFERROR(_xlfn.IFS(AND(Q142&lt;&gt;"New",D142&lt;&gt;"Road Bridge"),30%,AND(Q142&lt;&gt;"New",D142="Road Bridge"),10%),0)</f>
        <v>0.3</v>
      </c>
      <c r="S142" s="19">
        <f t="shared" si="22"/>
        <v>231442</v>
      </c>
      <c r="T142" s="20">
        <f t="shared" si="23"/>
        <v>7.4999999999999997E-2</v>
      </c>
      <c r="U142" s="23">
        <f t="shared" si="24"/>
        <v>71168</v>
      </c>
      <c r="V142" s="23">
        <f t="shared" si="25"/>
        <v>177439</v>
      </c>
      <c r="W142" s="198">
        <v>0</v>
      </c>
      <c r="X142" s="21">
        <f t="shared" si="26"/>
        <v>1251523</v>
      </c>
      <c r="Y142" s="193">
        <v>2024</v>
      </c>
      <c r="Z142" s="188">
        <f>(1+PPI)^('Future Trunk Assets - Roads'!Y142-YEAR)</f>
        <v>1.0556146069383956</v>
      </c>
      <c r="AA142" s="189">
        <f>IF(Y142&lt;YEAR,1,IF('General Input Sheet'!$E$32="WACC1",1/(1+WACC1)^(Y142-YEAR), IF('General Input Sheet'!$E$32="WACC2",1/(1+WACC2)^(Y142-YEAR),"Check WACC Option in General Input Sheet")))</f>
        <v>0.84176157274348007</v>
      </c>
      <c r="AB142" s="113">
        <f t="shared" si="27"/>
        <v>1397354</v>
      </c>
      <c r="AC142" s="180">
        <f t="shared" si="28"/>
        <v>1475934</v>
      </c>
      <c r="AD142" s="21">
        <f t="shared" si="29"/>
        <v>1242385</v>
      </c>
    </row>
    <row r="143" spans="2:30">
      <c r="B143" s="201" t="s">
        <v>2865</v>
      </c>
      <c r="C143" s="196" t="s">
        <v>2937</v>
      </c>
      <c r="D143" s="196" t="s">
        <v>3246</v>
      </c>
      <c r="E143" s="210">
        <v>15</v>
      </c>
      <c r="F143" s="204" t="s">
        <v>3151</v>
      </c>
      <c r="G143" s="201" t="s">
        <v>3251</v>
      </c>
      <c r="H143" s="119">
        <v>782</v>
      </c>
      <c r="I143" s="202" t="s">
        <v>3260</v>
      </c>
      <c r="J143" s="119">
        <v>2275</v>
      </c>
      <c r="K143" s="19">
        <f t="shared" si="20"/>
        <v>105.83516483516483</v>
      </c>
      <c r="L143" s="215">
        <v>240775</v>
      </c>
      <c r="M143" s="180">
        <f t="shared" si="21"/>
        <v>2671.3580562659845</v>
      </c>
      <c r="N143" s="215">
        <v>2089002</v>
      </c>
      <c r="O143" s="227">
        <v>2021</v>
      </c>
      <c r="P143" s="110">
        <f>IFERROR(('General Input Sheet'!$G$38/(VLOOKUP(O143,Histindex,3,FALSE))),1)</f>
        <v>1</v>
      </c>
      <c r="Q143" s="196" t="s">
        <v>3274</v>
      </c>
      <c r="R143" s="48" cm="1">
        <f t="array" ref="R143">IFERROR(_xlfn.IFS(AND(Q143&lt;&gt;"New",D143&lt;&gt;"Road Bridge"),30%,AND(Q143&lt;&gt;"New",D143="Road Bridge"),10%),0)</f>
        <v>0.3</v>
      </c>
      <c r="S143" s="19">
        <f t="shared" si="22"/>
        <v>626701</v>
      </c>
      <c r="T143" s="20">
        <f t="shared" si="23"/>
        <v>7.4999999999999997E-2</v>
      </c>
      <c r="U143" s="23">
        <f t="shared" si="24"/>
        <v>192710</v>
      </c>
      <c r="V143" s="23">
        <f t="shared" si="25"/>
        <v>480470</v>
      </c>
      <c r="W143" s="198">
        <v>0</v>
      </c>
      <c r="X143" s="21">
        <f t="shared" si="26"/>
        <v>3388883</v>
      </c>
      <c r="Y143" s="193">
        <v>2024</v>
      </c>
      <c r="Z143" s="188">
        <f>(1+PPI)^('Future Trunk Assets - Roads'!Y143-YEAR)</f>
        <v>1.0556146069383956</v>
      </c>
      <c r="AA143" s="189">
        <f>IF(Y143&lt;YEAR,1,IF('General Input Sheet'!$E$32="WACC1",1/(1+WACC1)^(Y143-YEAR), IF('General Input Sheet'!$E$32="WACC2",1/(1+WACC2)^(Y143-YEAR),"Check WACC Option in General Input Sheet")))</f>
        <v>0.84176157274348007</v>
      </c>
      <c r="AB143" s="113">
        <f t="shared" si="27"/>
        <v>3629658</v>
      </c>
      <c r="AC143" s="180">
        <f t="shared" si="28"/>
        <v>3832951</v>
      </c>
      <c r="AD143" s="21">
        <f t="shared" si="29"/>
        <v>3226431</v>
      </c>
    </row>
    <row r="144" spans="2:30">
      <c r="B144" s="201" t="s">
        <v>2865</v>
      </c>
      <c r="C144" s="196" t="s">
        <v>2938</v>
      </c>
      <c r="D144" s="196" t="s">
        <v>3245</v>
      </c>
      <c r="E144" s="210">
        <v>15</v>
      </c>
      <c r="F144" s="204" t="s">
        <v>3152</v>
      </c>
      <c r="G144" s="201" t="s">
        <v>3250</v>
      </c>
      <c r="H144" s="119">
        <v>0</v>
      </c>
      <c r="I144" s="202" t="s">
        <v>3259</v>
      </c>
      <c r="J144" s="119">
        <v>300</v>
      </c>
      <c r="K144" s="19">
        <f t="shared" si="20"/>
        <v>266.08</v>
      </c>
      <c r="L144" s="215">
        <v>79824</v>
      </c>
      <c r="M144" s="180">
        <f t="shared" si="21"/>
        <v>0</v>
      </c>
      <c r="N144" s="215">
        <v>514316</v>
      </c>
      <c r="O144" s="227">
        <v>2021</v>
      </c>
      <c r="P144" s="110">
        <f>IFERROR(('General Input Sheet'!$G$38/(VLOOKUP(O144,Histindex,3,FALSE))),1)</f>
        <v>1</v>
      </c>
      <c r="Q144" s="196" t="s">
        <v>3273</v>
      </c>
      <c r="R144" s="48" cm="1">
        <f t="array" ref="R144">IFERROR(_xlfn.IFS(AND(Q144&lt;&gt;"New",D144&lt;&gt;"Road Bridge"),30%,AND(Q144&lt;&gt;"New",D144="Road Bridge"),10%),0)</f>
        <v>0.3</v>
      </c>
      <c r="S144" s="19">
        <f t="shared" si="22"/>
        <v>154295</v>
      </c>
      <c r="T144" s="20">
        <f t="shared" si="23"/>
        <v>7.4999999999999997E-2</v>
      </c>
      <c r="U144" s="23">
        <f t="shared" si="24"/>
        <v>47446</v>
      </c>
      <c r="V144" s="23">
        <f t="shared" si="25"/>
        <v>118293</v>
      </c>
      <c r="W144" s="198">
        <v>0</v>
      </c>
      <c r="X144" s="21">
        <f t="shared" si="26"/>
        <v>834350</v>
      </c>
      <c r="Y144" s="193">
        <v>2024</v>
      </c>
      <c r="Z144" s="188">
        <f>(1+PPI)^('Future Trunk Assets - Roads'!Y144-YEAR)</f>
        <v>1.0556146069383956</v>
      </c>
      <c r="AA144" s="189">
        <f>IF(Y144&lt;YEAR,1,IF('General Input Sheet'!$E$32="WACC1",1/(1+WACC1)^(Y144-YEAR), IF('General Input Sheet'!$E$32="WACC2",1/(1+WACC2)^(Y144-YEAR),"Check WACC Option in General Input Sheet")))</f>
        <v>0.84176157274348007</v>
      </c>
      <c r="AB144" s="113">
        <f t="shared" si="27"/>
        <v>914174</v>
      </c>
      <c r="AC144" s="180">
        <f t="shared" si="28"/>
        <v>965490</v>
      </c>
      <c r="AD144" s="21">
        <f t="shared" si="29"/>
        <v>812712</v>
      </c>
    </row>
    <row r="145" spans="2:30">
      <c r="B145" s="201" t="s">
        <v>2956</v>
      </c>
      <c r="C145" s="196" t="s">
        <v>10221</v>
      </c>
      <c r="D145" s="196" t="s">
        <v>3246</v>
      </c>
      <c r="E145" s="210">
        <v>12</v>
      </c>
      <c r="F145" s="204" t="s">
        <v>3383</v>
      </c>
      <c r="G145" s="201" t="s">
        <v>3251</v>
      </c>
      <c r="H145" s="119">
        <v>311</v>
      </c>
      <c r="I145" s="202" t="s">
        <v>3260</v>
      </c>
      <c r="J145" s="119">
        <v>1015</v>
      </c>
      <c r="K145" s="19">
        <f t="shared" si="20"/>
        <v>665.93596059113304</v>
      </c>
      <c r="L145" s="215">
        <v>675925</v>
      </c>
      <c r="M145" s="180">
        <f t="shared" si="21"/>
        <v>2671.3569131832796</v>
      </c>
      <c r="N145" s="215">
        <v>830792</v>
      </c>
      <c r="O145" s="227">
        <v>2021</v>
      </c>
      <c r="P145" s="110">
        <f>IFERROR(('General Input Sheet'!$G$38/(VLOOKUP(O145,Histindex,3,FALSE))),1)</f>
        <v>1</v>
      </c>
      <c r="Q145" s="196" t="s">
        <v>3274</v>
      </c>
      <c r="R145" s="48" cm="1">
        <f t="array" ref="R145">IFERROR(_xlfn.IFS(AND(Q145&lt;&gt;"New",D145&lt;&gt;"Road Bridge"),30%,AND(Q145&lt;&gt;"New",D145="Road Bridge"),10%),0)</f>
        <v>0.3</v>
      </c>
      <c r="S145" s="19">
        <f t="shared" si="22"/>
        <v>249238</v>
      </c>
      <c r="T145" s="20">
        <f t="shared" si="23"/>
        <v>0.15</v>
      </c>
      <c r="U145" s="23">
        <f t="shared" si="24"/>
        <v>153281</v>
      </c>
      <c r="V145" s="23">
        <f t="shared" si="25"/>
        <v>191082</v>
      </c>
      <c r="W145" s="198">
        <v>0</v>
      </c>
      <c r="X145" s="21">
        <f t="shared" si="26"/>
        <v>1424393</v>
      </c>
      <c r="Y145" s="193">
        <v>2029</v>
      </c>
      <c r="Z145" s="188">
        <f>(1+PPI)^('Future Trunk Assets - Roads'!Y145-YEAR)</f>
        <v>1.1552634751694639</v>
      </c>
      <c r="AA145" s="189">
        <f>IF(Y145&lt;YEAR,1,IF('General Input Sheet'!$E$32="WACC1",1/(1+WACC1)^(Y145-YEAR), IF('General Input Sheet'!$E$32="WACC2",1/(1+WACC2)^(Y145-YEAR),"Check WACC Option in General Input Sheet")))</f>
        <v>0.63169036926213096</v>
      </c>
      <c r="AB145" s="113">
        <f t="shared" si="27"/>
        <v>2100318</v>
      </c>
      <c r="AC145" s="180">
        <f t="shared" si="28"/>
        <v>2438198</v>
      </c>
      <c r="AD145" s="21">
        <f t="shared" si="29"/>
        <v>1540186</v>
      </c>
    </row>
    <row r="146" spans="2:30">
      <c r="B146" s="201" t="s">
        <v>2939</v>
      </c>
      <c r="C146" s="196" t="s">
        <v>2940</v>
      </c>
      <c r="D146" s="196" t="s">
        <v>3245</v>
      </c>
      <c r="E146" s="210">
        <v>12</v>
      </c>
      <c r="F146" s="204" t="s">
        <v>3153</v>
      </c>
      <c r="G146" s="201" t="s">
        <v>3249</v>
      </c>
      <c r="H146" s="119">
        <v>0</v>
      </c>
      <c r="I146" s="202" t="s">
        <v>3258</v>
      </c>
      <c r="J146" s="119">
        <v>300</v>
      </c>
      <c r="K146" s="19">
        <f t="shared" si="20"/>
        <v>1115.1199999999999</v>
      </c>
      <c r="L146" s="215">
        <v>334536</v>
      </c>
      <c r="M146" s="180">
        <f t="shared" si="21"/>
        <v>0</v>
      </c>
      <c r="N146" s="215">
        <v>647867</v>
      </c>
      <c r="O146" s="227">
        <v>2021</v>
      </c>
      <c r="P146" s="110">
        <f>IFERROR(('General Input Sheet'!$G$38/(VLOOKUP(O146,Histindex,3,FALSE))),1)</f>
        <v>1</v>
      </c>
      <c r="Q146" s="196" t="s">
        <v>3273</v>
      </c>
      <c r="R146" s="48" cm="1">
        <f t="array" ref="R146">IFERROR(_xlfn.IFS(AND(Q146&lt;&gt;"New",D146&lt;&gt;"Road Bridge"),30%,AND(Q146&lt;&gt;"New",D146="Road Bridge"),10%),0)</f>
        <v>0.3</v>
      </c>
      <c r="S146" s="19">
        <f t="shared" si="22"/>
        <v>194360</v>
      </c>
      <c r="T146" s="20">
        <f t="shared" si="23"/>
        <v>0.2</v>
      </c>
      <c r="U146" s="23">
        <f t="shared" si="24"/>
        <v>159375</v>
      </c>
      <c r="V146" s="23">
        <f t="shared" si="25"/>
        <v>149009</v>
      </c>
      <c r="W146" s="198">
        <v>0</v>
      </c>
      <c r="X146" s="21">
        <f t="shared" si="26"/>
        <v>1150611</v>
      </c>
      <c r="Y146" s="193">
        <v>2034</v>
      </c>
      <c r="Z146" s="188">
        <f>(1+PPI)^('Future Trunk Assets - Roads'!Y146-YEAR)</f>
        <v>1.2643190879401258</v>
      </c>
      <c r="AA146" s="189">
        <f>IF(Y146&lt;YEAR,1,IF('General Input Sheet'!$E$32="WACC1",1/(1+WACC1)^(Y146-YEAR), IF('General Input Sheet'!$E$32="WACC2",1/(1+WACC2)^(Y146-YEAR),"Check WACC Option in General Input Sheet")))</f>
        <v>0.47404483114855755</v>
      </c>
      <c r="AB146" s="113">
        <f t="shared" si="27"/>
        <v>1485147</v>
      </c>
      <c r="AC146" s="180">
        <f t="shared" si="28"/>
        <v>1888115</v>
      </c>
      <c r="AD146" s="21">
        <f t="shared" si="29"/>
        <v>895051</v>
      </c>
    </row>
    <row r="147" spans="2:30">
      <c r="B147" s="201" t="s">
        <v>2941</v>
      </c>
      <c r="C147" s="196" t="s">
        <v>2942</v>
      </c>
      <c r="D147" s="196" t="s">
        <v>3245</v>
      </c>
      <c r="E147" s="210">
        <v>15</v>
      </c>
      <c r="F147" s="204" t="s">
        <v>3154</v>
      </c>
      <c r="G147" s="201" t="s">
        <v>3249</v>
      </c>
      <c r="H147" s="119">
        <v>0</v>
      </c>
      <c r="I147" s="202" t="s">
        <v>3258</v>
      </c>
      <c r="J147" s="119">
        <v>450</v>
      </c>
      <c r="K147" s="19">
        <f t="shared" si="20"/>
        <v>990.57333333333338</v>
      </c>
      <c r="L147" s="215">
        <v>445758</v>
      </c>
      <c r="M147" s="180">
        <f t="shared" si="21"/>
        <v>0</v>
      </c>
      <c r="N147" s="215">
        <v>647867</v>
      </c>
      <c r="O147" s="227">
        <v>2021</v>
      </c>
      <c r="P147" s="110">
        <f>IFERROR(('General Input Sheet'!$G$38/(VLOOKUP(O147,Histindex,3,FALSE))),1)</f>
        <v>1</v>
      </c>
      <c r="Q147" s="196" t="s">
        <v>3273</v>
      </c>
      <c r="R147" s="48" cm="1">
        <f t="array" ref="R147">IFERROR(_xlfn.IFS(AND(Q147&lt;&gt;"New",D147&lt;&gt;"Road Bridge"),30%,AND(Q147&lt;&gt;"New",D147="Road Bridge"),10%),0)</f>
        <v>0.3</v>
      </c>
      <c r="S147" s="19">
        <f t="shared" si="22"/>
        <v>194360</v>
      </c>
      <c r="T147" s="20">
        <f t="shared" si="23"/>
        <v>0.15</v>
      </c>
      <c r="U147" s="23">
        <f t="shared" si="24"/>
        <v>119531</v>
      </c>
      <c r="V147" s="23">
        <f t="shared" si="25"/>
        <v>149009</v>
      </c>
      <c r="W147" s="198">
        <v>0</v>
      </c>
      <c r="X147" s="21">
        <f t="shared" si="26"/>
        <v>1110767</v>
      </c>
      <c r="Y147" s="193">
        <v>2029</v>
      </c>
      <c r="Z147" s="188">
        <f>(1+PPI)^('Future Trunk Assets - Roads'!Y147-YEAR)</f>
        <v>1.1552634751694639</v>
      </c>
      <c r="AA147" s="189">
        <f>IF(Y147&lt;YEAR,1,IF('General Input Sheet'!$E$32="WACC1",1/(1+WACC1)^(Y147-YEAR), IF('General Input Sheet'!$E$32="WACC2",1/(1+WACC2)^(Y147-YEAR),"Check WACC Option in General Input Sheet")))</f>
        <v>0.63169036926213096</v>
      </c>
      <c r="AB147" s="113">
        <f t="shared" si="27"/>
        <v>1556525</v>
      </c>
      <c r="AC147" s="180">
        <f t="shared" si="28"/>
        <v>1805963</v>
      </c>
      <c r="AD147" s="21">
        <f t="shared" si="29"/>
        <v>1140809</v>
      </c>
    </row>
    <row r="148" spans="2:30">
      <c r="B148" s="201" t="s">
        <v>2941</v>
      </c>
      <c r="C148" s="196" t="s">
        <v>2943</v>
      </c>
      <c r="D148" s="196" t="s">
        <v>3245</v>
      </c>
      <c r="E148" s="210">
        <v>15</v>
      </c>
      <c r="F148" s="204" t="s">
        <v>3155</v>
      </c>
      <c r="G148" s="201" t="s">
        <v>3255</v>
      </c>
      <c r="H148" s="119">
        <v>0</v>
      </c>
      <c r="I148" s="202" t="s">
        <v>3265</v>
      </c>
      <c r="J148" s="119">
        <v>450</v>
      </c>
      <c r="K148" s="19">
        <f t="shared" si="20"/>
        <v>520.21777777777777</v>
      </c>
      <c r="L148" s="215">
        <v>234098</v>
      </c>
      <c r="M148" s="180">
        <f t="shared" si="21"/>
        <v>0</v>
      </c>
      <c r="N148" s="215">
        <v>855714</v>
      </c>
      <c r="O148" s="227">
        <v>2021</v>
      </c>
      <c r="P148" s="110">
        <f>IFERROR(('General Input Sheet'!$G$38/(VLOOKUP(O148,Histindex,3,FALSE))),1)</f>
        <v>1</v>
      </c>
      <c r="Q148" s="196" t="s">
        <v>3272</v>
      </c>
      <c r="R148" s="48" cm="1">
        <f t="array" ref="R148">IFERROR(_xlfn.IFS(AND(Q148&lt;&gt;"New",D148&lt;&gt;"Road Bridge"),30%,AND(Q148&lt;&gt;"New",D148="Road Bridge"),10%),0)</f>
        <v>0.3</v>
      </c>
      <c r="S148" s="19">
        <f t="shared" si="22"/>
        <v>256714</v>
      </c>
      <c r="T148" s="20">
        <f t="shared" si="23"/>
        <v>0.15</v>
      </c>
      <c r="U148" s="23">
        <f t="shared" si="24"/>
        <v>157879</v>
      </c>
      <c r="V148" s="23">
        <f t="shared" si="25"/>
        <v>196814</v>
      </c>
      <c r="W148" s="198">
        <v>0</v>
      </c>
      <c r="X148" s="21">
        <f t="shared" si="26"/>
        <v>1467121</v>
      </c>
      <c r="Y148" s="193">
        <v>2029</v>
      </c>
      <c r="Z148" s="188">
        <f>(1+PPI)^('Future Trunk Assets - Roads'!Y148-YEAR)</f>
        <v>1.1552634751694639</v>
      </c>
      <c r="AA148" s="189">
        <f>IF(Y148&lt;YEAR,1,IF('General Input Sheet'!$E$32="WACC1",1/(1+WACC1)^(Y148-YEAR), IF('General Input Sheet'!$E$32="WACC2",1/(1+WACC2)^(Y148-YEAR),"Check WACC Option in General Input Sheet")))</f>
        <v>0.63169036926213096</v>
      </c>
      <c r="AB148" s="113">
        <f t="shared" si="27"/>
        <v>1701219</v>
      </c>
      <c r="AC148" s="180">
        <f t="shared" si="28"/>
        <v>1969435</v>
      </c>
      <c r="AD148" s="21">
        <f t="shared" si="29"/>
        <v>1244073</v>
      </c>
    </row>
    <row r="149" spans="2:30">
      <c r="B149" s="201" t="s">
        <v>2946</v>
      </c>
      <c r="C149" s="196" t="s">
        <v>2945</v>
      </c>
      <c r="D149" s="196" t="s">
        <v>3245</v>
      </c>
      <c r="E149" s="210">
        <v>9</v>
      </c>
      <c r="F149" s="204" t="s">
        <v>3156</v>
      </c>
      <c r="G149" s="201" t="s">
        <v>3249</v>
      </c>
      <c r="H149" s="119">
        <v>0</v>
      </c>
      <c r="I149" s="202" t="s">
        <v>3258</v>
      </c>
      <c r="J149" s="119">
        <v>150</v>
      </c>
      <c r="K149" s="19">
        <f t="shared" si="20"/>
        <v>1023.3733333333333</v>
      </c>
      <c r="L149" s="215">
        <v>153506</v>
      </c>
      <c r="M149" s="180">
        <f t="shared" si="21"/>
        <v>0</v>
      </c>
      <c r="N149" s="215">
        <v>784259</v>
      </c>
      <c r="O149" s="227">
        <v>2021</v>
      </c>
      <c r="P149" s="110">
        <f>IFERROR(('General Input Sheet'!$G$38/(VLOOKUP(O149,Histindex,3,FALSE))),1)</f>
        <v>1</v>
      </c>
      <c r="Q149" s="196" t="s">
        <v>3273</v>
      </c>
      <c r="R149" s="48" cm="1">
        <f t="array" ref="R149">IFERROR(_xlfn.IFS(AND(Q149&lt;&gt;"New",D149&lt;&gt;"Road Bridge"),30%,AND(Q149&lt;&gt;"New",D149="Road Bridge"),10%),0)</f>
        <v>0.3</v>
      </c>
      <c r="S149" s="19">
        <f t="shared" si="22"/>
        <v>235278</v>
      </c>
      <c r="T149" s="20">
        <f t="shared" si="23"/>
        <v>7.4999999999999997E-2</v>
      </c>
      <c r="U149" s="23">
        <f t="shared" si="24"/>
        <v>72348</v>
      </c>
      <c r="V149" s="23">
        <f t="shared" si="25"/>
        <v>180380</v>
      </c>
      <c r="W149" s="198">
        <v>0</v>
      </c>
      <c r="X149" s="21">
        <f t="shared" si="26"/>
        <v>1272265</v>
      </c>
      <c r="Y149" s="193">
        <v>2024</v>
      </c>
      <c r="Z149" s="188">
        <f>(1+PPI)^('Future Trunk Assets - Roads'!Y149-YEAR)</f>
        <v>1.0556146069383956</v>
      </c>
      <c r="AA149" s="189">
        <f>IF(Y149&lt;YEAR,1,IF('General Input Sheet'!$E$32="WACC1",1/(1+WACC1)^(Y149-YEAR), IF('General Input Sheet'!$E$32="WACC2",1/(1+WACC2)^(Y149-YEAR),"Check WACC Option in General Input Sheet")))</f>
        <v>0.84176157274348007</v>
      </c>
      <c r="AB149" s="113">
        <f t="shared" si="27"/>
        <v>1425771</v>
      </c>
      <c r="AC149" s="180">
        <f t="shared" si="28"/>
        <v>1505977</v>
      </c>
      <c r="AD149" s="21">
        <f t="shared" si="29"/>
        <v>1267674</v>
      </c>
    </row>
    <row r="150" spans="2:30">
      <c r="B150" s="201" t="s">
        <v>2855</v>
      </c>
      <c r="C150" s="196" t="s">
        <v>2947</v>
      </c>
      <c r="D150" s="196" t="s">
        <v>3245</v>
      </c>
      <c r="E150" s="210">
        <v>4</v>
      </c>
      <c r="F150" s="204" t="s">
        <v>3157</v>
      </c>
      <c r="G150" s="201" t="s">
        <v>3255</v>
      </c>
      <c r="H150" s="119">
        <v>0</v>
      </c>
      <c r="I150" s="202" t="s">
        <v>3263</v>
      </c>
      <c r="J150" s="119">
        <v>150</v>
      </c>
      <c r="K150" s="19">
        <f t="shared" si="20"/>
        <v>2207.86</v>
      </c>
      <c r="L150" s="215">
        <v>331179</v>
      </c>
      <c r="M150" s="180">
        <f t="shared" si="21"/>
        <v>0</v>
      </c>
      <c r="N150" s="215">
        <v>600501</v>
      </c>
      <c r="O150" s="227">
        <v>2021</v>
      </c>
      <c r="P150" s="110">
        <f>IFERROR(('General Input Sheet'!$G$38/(VLOOKUP(O150,Histindex,3,FALSE))),1)</f>
        <v>1</v>
      </c>
      <c r="Q150" s="196" t="s">
        <v>3273</v>
      </c>
      <c r="R150" s="48" cm="1">
        <f t="array" ref="R150">IFERROR(_xlfn.IFS(AND(Q150&lt;&gt;"New",D150&lt;&gt;"Road Bridge"),30%,AND(Q150&lt;&gt;"New",D150="Road Bridge"),10%),0)</f>
        <v>0.3</v>
      </c>
      <c r="S150" s="19">
        <f t="shared" si="22"/>
        <v>180150</v>
      </c>
      <c r="T150" s="20">
        <f t="shared" si="23"/>
        <v>0.15</v>
      </c>
      <c r="U150" s="23">
        <f t="shared" si="24"/>
        <v>110792</v>
      </c>
      <c r="V150" s="23">
        <f t="shared" si="25"/>
        <v>138115</v>
      </c>
      <c r="W150" s="198">
        <v>0</v>
      </c>
      <c r="X150" s="21">
        <f t="shared" si="26"/>
        <v>1029558</v>
      </c>
      <c r="Y150" s="193">
        <v>2029</v>
      </c>
      <c r="Z150" s="188">
        <f>(1+PPI)^('Future Trunk Assets - Roads'!Y150-YEAR)</f>
        <v>1.1552634751694639</v>
      </c>
      <c r="AA150" s="189">
        <f>IF(Y150&lt;YEAR,1,IF('General Input Sheet'!$E$32="WACC1",1/(1+WACC1)^(Y150-YEAR), IF('General Input Sheet'!$E$32="WACC2",1/(1+WACC2)^(Y150-YEAR),"Check WACC Option in General Input Sheet")))</f>
        <v>0.63169036926213096</v>
      </c>
      <c r="AB150" s="113">
        <f t="shared" si="27"/>
        <v>1360737</v>
      </c>
      <c r="AC150" s="180">
        <f t="shared" si="28"/>
        <v>1577780</v>
      </c>
      <c r="AD150" s="21">
        <f t="shared" si="29"/>
        <v>996668</v>
      </c>
    </row>
    <row r="151" spans="2:30">
      <c r="B151" s="201" t="s">
        <v>2855</v>
      </c>
      <c r="C151" s="196" t="s">
        <v>2948</v>
      </c>
      <c r="D151" s="196" t="s">
        <v>3245</v>
      </c>
      <c r="E151" s="210">
        <v>4</v>
      </c>
      <c r="F151" s="204" t="s">
        <v>3158</v>
      </c>
      <c r="G151" s="201" t="s">
        <v>3249</v>
      </c>
      <c r="H151" s="119">
        <v>0</v>
      </c>
      <c r="I151" s="202" t="s">
        <v>3258</v>
      </c>
      <c r="J151" s="119">
        <v>150</v>
      </c>
      <c r="K151" s="19">
        <f t="shared" si="20"/>
        <v>1692.04</v>
      </c>
      <c r="L151" s="215">
        <v>253806</v>
      </c>
      <c r="M151" s="180">
        <f t="shared" si="21"/>
        <v>0</v>
      </c>
      <c r="N151" s="215">
        <v>681965</v>
      </c>
      <c r="O151" s="227">
        <v>2021</v>
      </c>
      <c r="P151" s="110">
        <f>IFERROR(('General Input Sheet'!$G$38/(VLOOKUP(O151,Histindex,3,FALSE))),1)</f>
        <v>1</v>
      </c>
      <c r="Q151" s="196" t="s">
        <v>3273</v>
      </c>
      <c r="R151" s="48" cm="1">
        <f t="array" ref="R151">IFERROR(_xlfn.IFS(AND(Q151&lt;&gt;"New",D151&lt;&gt;"Road Bridge"),30%,AND(Q151&lt;&gt;"New",D151="Road Bridge"),10%),0)</f>
        <v>0.3</v>
      </c>
      <c r="S151" s="19">
        <f t="shared" si="22"/>
        <v>204590</v>
      </c>
      <c r="T151" s="20">
        <f t="shared" si="23"/>
        <v>0.15</v>
      </c>
      <c r="U151" s="23">
        <f t="shared" si="24"/>
        <v>125823</v>
      </c>
      <c r="V151" s="23">
        <f t="shared" si="25"/>
        <v>156852</v>
      </c>
      <c r="W151" s="198">
        <v>0</v>
      </c>
      <c r="X151" s="21">
        <f t="shared" si="26"/>
        <v>1169230</v>
      </c>
      <c r="Y151" s="193">
        <v>2029</v>
      </c>
      <c r="Z151" s="188">
        <f>(1+PPI)^('Future Trunk Assets - Roads'!Y151-YEAR)</f>
        <v>1.1552634751694639</v>
      </c>
      <c r="AA151" s="189">
        <f>IF(Y151&lt;YEAR,1,IF('General Input Sheet'!$E$32="WACC1",1/(1+WACC1)^(Y151-YEAR), IF('General Input Sheet'!$E$32="WACC2",1/(1+WACC2)^(Y151-YEAR),"Check WACC Option in General Input Sheet")))</f>
        <v>0.63169036926213096</v>
      </c>
      <c r="AB151" s="113">
        <f t="shared" si="27"/>
        <v>1423036</v>
      </c>
      <c r="AC151" s="180">
        <f t="shared" si="28"/>
        <v>1648404</v>
      </c>
      <c r="AD151" s="21">
        <f t="shared" si="29"/>
        <v>1041281</v>
      </c>
    </row>
    <row r="152" spans="2:30">
      <c r="B152" s="201" t="s">
        <v>2950</v>
      </c>
      <c r="C152" s="196" t="s">
        <v>10222</v>
      </c>
      <c r="D152" s="196" t="s">
        <v>3246</v>
      </c>
      <c r="E152" s="210">
        <v>1</v>
      </c>
      <c r="F152" s="204" t="s">
        <v>10385</v>
      </c>
      <c r="G152" s="201" t="s">
        <v>3251</v>
      </c>
      <c r="H152" s="119">
        <v>1283</v>
      </c>
      <c r="I152" s="202" t="s">
        <v>3262</v>
      </c>
      <c r="J152" s="119">
        <v>2931</v>
      </c>
      <c r="K152" s="19">
        <f t="shared" si="20"/>
        <v>24.612760150119414</v>
      </c>
      <c r="L152" s="215">
        <v>72140</v>
      </c>
      <c r="M152" s="180">
        <f t="shared" si="21"/>
        <v>2671.3577552611068</v>
      </c>
      <c r="N152" s="215">
        <v>3427352</v>
      </c>
      <c r="O152" s="227">
        <v>2021</v>
      </c>
      <c r="P152" s="110">
        <f>IFERROR(('General Input Sheet'!$G$38/(VLOOKUP(O152,Histindex,3,FALSE))),1)</f>
        <v>1</v>
      </c>
      <c r="Q152" s="196" t="s">
        <v>3274</v>
      </c>
      <c r="R152" s="48" cm="1">
        <f t="array" ref="R152">IFERROR(_xlfn.IFS(AND(Q152&lt;&gt;"New",D152&lt;&gt;"Road Bridge"),30%,AND(Q152&lt;&gt;"New",D152="Road Bridge"),10%),0)</f>
        <v>0.3</v>
      </c>
      <c r="S152" s="19">
        <f t="shared" si="22"/>
        <v>1028206</v>
      </c>
      <c r="T152" s="20">
        <f t="shared" si="23"/>
        <v>0.2</v>
      </c>
      <c r="U152" s="23">
        <f t="shared" si="24"/>
        <v>843129</v>
      </c>
      <c r="V152" s="23">
        <f t="shared" si="25"/>
        <v>788291</v>
      </c>
      <c r="W152" s="198">
        <v>0</v>
      </c>
      <c r="X152" s="21">
        <f t="shared" si="26"/>
        <v>6086978</v>
      </c>
      <c r="Y152" s="193">
        <v>2034</v>
      </c>
      <c r="Z152" s="188">
        <f>(1+PPI)^('Future Trunk Assets - Roads'!Y152-YEAR)</f>
        <v>1.2643190879401258</v>
      </c>
      <c r="AA152" s="189">
        <f>IF(Y152&lt;YEAR,1,IF('General Input Sheet'!$E$32="WACC1",1/(1+WACC1)^(Y152-YEAR), IF('General Input Sheet'!$E$32="WACC2",1/(1+WACC2)^(Y152-YEAR),"Check WACC Option in General Input Sheet")))</f>
        <v>0.47404483114855755</v>
      </c>
      <c r="AB152" s="113">
        <f t="shared" si="27"/>
        <v>6159118</v>
      </c>
      <c r="AC152" s="180">
        <f t="shared" si="28"/>
        <v>7789336</v>
      </c>
      <c r="AD152" s="21">
        <f t="shared" si="29"/>
        <v>3692494</v>
      </c>
    </row>
    <row r="153" spans="2:30">
      <c r="B153" s="201" t="s">
        <v>2950</v>
      </c>
      <c r="C153" s="196" t="s">
        <v>10223</v>
      </c>
      <c r="D153" s="196" t="s">
        <v>3246</v>
      </c>
      <c r="E153" s="210">
        <v>1</v>
      </c>
      <c r="F153" s="204" t="s">
        <v>3384</v>
      </c>
      <c r="G153" s="201" t="s">
        <v>3251</v>
      </c>
      <c r="H153" s="119">
        <v>467</v>
      </c>
      <c r="I153" s="202" t="s">
        <v>3262</v>
      </c>
      <c r="J153" s="119">
        <v>1449</v>
      </c>
      <c r="K153" s="19">
        <f t="shared" si="20"/>
        <v>4.5866114561766738</v>
      </c>
      <c r="L153" s="215">
        <v>6646</v>
      </c>
      <c r="M153" s="180">
        <f t="shared" si="21"/>
        <v>2671.3576017130622</v>
      </c>
      <c r="N153" s="215">
        <v>1247524</v>
      </c>
      <c r="O153" s="227">
        <v>2021</v>
      </c>
      <c r="P153" s="110">
        <f>IFERROR(('General Input Sheet'!$G$38/(VLOOKUP(O153,Histindex,3,FALSE))),1)</f>
        <v>1</v>
      </c>
      <c r="Q153" s="196" t="s">
        <v>3274</v>
      </c>
      <c r="R153" s="48" cm="1">
        <f t="array" ref="R153">IFERROR(_xlfn.IFS(AND(Q153&lt;&gt;"New",D153&lt;&gt;"Road Bridge"),30%,AND(Q153&lt;&gt;"New",D153="Road Bridge"),10%),0)</f>
        <v>0.3</v>
      </c>
      <c r="S153" s="19">
        <f t="shared" si="22"/>
        <v>374257</v>
      </c>
      <c r="T153" s="20">
        <f t="shared" si="23"/>
        <v>0.2</v>
      </c>
      <c r="U153" s="23">
        <f t="shared" si="24"/>
        <v>306891</v>
      </c>
      <c r="V153" s="23">
        <f t="shared" si="25"/>
        <v>286931</v>
      </c>
      <c r="W153" s="198">
        <v>0</v>
      </c>
      <c r="X153" s="21">
        <f t="shared" si="26"/>
        <v>2215603</v>
      </c>
      <c r="Y153" s="193">
        <v>2034</v>
      </c>
      <c r="Z153" s="188">
        <f>(1+PPI)^('Future Trunk Assets - Roads'!Y153-YEAR)</f>
        <v>1.2643190879401258</v>
      </c>
      <c r="AA153" s="189">
        <f>IF(Y153&lt;YEAR,1,IF('General Input Sheet'!$E$32="WACC1",1/(1+WACC1)^(Y153-YEAR), IF('General Input Sheet'!$E$32="WACC2",1/(1+WACC2)^(Y153-YEAR),"Check WACC Option in General Input Sheet")))</f>
        <v>0.47404483114855755</v>
      </c>
      <c r="AB153" s="113">
        <f t="shared" si="27"/>
        <v>2222249</v>
      </c>
      <c r="AC153" s="180">
        <f t="shared" si="28"/>
        <v>2809839</v>
      </c>
      <c r="AD153" s="21">
        <f t="shared" si="29"/>
        <v>1331990</v>
      </c>
    </row>
    <row r="154" spans="2:30">
      <c r="B154" s="201" t="s">
        <v>2950</v>
      </c>
      <c r="C154" s="196" t="s">
        <v>2949</v>
      </c>
      <c r="D154" s="196" t="s">
        <v>3245</v>
      </c>
      <c r="E154" s="210">
        <v>1</v>
      </c>
      <c r="F154" s="204" t="s">
        <v>3159</v>
      </c>
      <c r="G154" s="201" t="s">
        <v>3255</v>
      </c>
      <c r="H154" s="119">
        <v>0</v>
      </c>
      <c r="I154" s="202" t="s">
        <v>3265</v>
      </c>
      <c r="J154" s="119">
        <v>600</v>
      </c>
      <c r="K154" s="19">
        <f t="shared" si="20"/>
        <v>104.895</v>
      </c>
      <c r="L154" s="215">
        <v>62937</v>
      </c>
      <c r="M154" s="180">
        <f t="shared" si="21"/>
        <v>0</v>
      </c>
      <c r="N154" s="215">
        <v>855714</v>
      </c>
      <c r="O154" s="227">
        <v>2021</v>
      </c>
      <c r="P154" s="110">
        <f>IFERROR(('General Input Sheet'!$G$38/(VLOOKUP(O154,Histindex,3,FALSE))),1)</f>
        <v>1</v>
      </c>
      <c r="Q154" s="196" t="s">
        <v>3272</v>
      </c>
      <c r="R154" s="48" cm="1">
        <f t="array" ref="R154">IFERROR(_xlfn.IFS(AND(Q154&lt;&gt;"New",D154&lt;&gt;"Road Bridge"),30%,AND(Q154&lt;&gt;"New",D154="Road Bridge"),10%),0)</f>
        <v>0.3</v>
      </c>
      <c r="S154" s="19">
        <f t="shared" si="22"/>
        <v>256714</v>
      </c>
      <c r="T154" s="20">
        <f t="shared" si="23"/>
        <v>0.2</v>
      </c>
      <c r="U154" s="23">
        <f t="shared" si="24"/>
        <v>210506</v>
      </c>
      <c r="V154" s="23">
        <f t="shared" si="25"/>
        <v>196814</v>
      </c>
      <c r="W154" s="198">
        <v>0</v>
      </c>
      <c r="X154" s="21">
        <f t="shared" si="26"/>
        <v>1519748</v>
      </c>
      <c r="Y154" s="193">
        <v>2034</v>
      </c>
      <c r="Z154" s="188">
        <f>(1+PPI)^('Future Trunk Assets - Roads'!Y154-YEAR)</f>
        <v>1.2643190879401258</v>
      </c>
      <c r="AA154" s="189">
        <f>IF(Y154&lt;YEAR,1,IF('General Input Sheet'!$E$32="WACC1",1/(1+WACC1)^(Y154-YEAR), IF('General Input Sheet'!$E$32="WACC2",1/(1+WACC2)^(Y154-YEAR),"Check WACC Option in General Input Sheet")))</f>
        <v>0.47404483114855755</v>
      </c>
      <c r="AB154" s="113">
        <f t="shared" si="27"/>
        <v>1582685</v>
      </c>
      <c r="AC154" s="180">
        <f t="shared" si="28"/>
        <v>2002978</v>
      </c>
      <c r="AD154" s="21">
        <f t="shared" si="29"/>
        <v>949501</v>
      </c>
    </row>
    <row r="155" spans="2:30">
      <c r="B155" s="201" t="s">
        <v>2950</v>
      </c>
      <c r="C155" s="196" t="s">
        <v>10224</v>
      </c>
      <c r="D155" s="196" t="s">
        <v>3245</v>
      </c>
      <c r="E155" s="210">
        <v>1</v>
      </c>
      <c r="F155" s="204" t="s">
        <v>3385</v>
      </c>
      <c r="G155" s="201" t="s">
        <v>3250</v>
      </c>
      <c r="H155" s="119">
        <v>0</v>
      </c>
      <c r="I155" s="202" t="s">
        <v>3265</v>
      </c>
      <c r="J155" s="119">
        <v>300</v>
      </c>
      <c r="K155" s="19">
        <f t="shared" si="20"/>
        <v>10.233333333333333</v>
      </c>
      <c r="L155" s="215">
        <v>3070</v>
      </c>
      <c r="M155" s="180">
        <f t="shared" si="21"/>
        <v>0</v>
      </c>
      <c r="N155" s="215">
        <v>578606</v>
      </c>
      <c r="O155" s="227">
        <v>2021</v>
      </c>
      <c r="P155" s="110">
        <f>IFERROR(('General Input Sheet'!$G$38/(VLOOKUP(O155,Histindex,3,FALSE))),1)</f>
        <v>1</v>
      </c>
      <c r="Q155" s="196" t="s">
        <v>3272</v>
      </c>
      <c r="R155" s="48" cm="1">
        <f t="array" ref="R155">IFERROR(_xlfn.IFS(AND(Q155&lt;&gt;"New",D155&lt;&gt;"Road Bridge"),30%,AND(Q155&lt;&gt;"New",D155="Road Bridge"),10%),0)</f>
        <v>0.3</v>
      </c>
      <c r="S155" s="19">
        <f t="shared" si="22"/>
        <v>173582</v>
      </c>
      <c r="T155" s="20">
        <f t="shared" si="23"/>
        <v>0.2</v>
      </c>
      <c r="U155" s="23">
        <f t="shared" si="24"/>
        <v>142337</v>
      </c>
      <c r="V155" s="23">
        <f t="shared" si="25"/>
        <v>133079</v>
      </c>
      <c r="W155" s="198">
        <v>0</v>
      </c>
      <c r="X155" s="21">
        <f t="shared" si="26"/>
        <v>1027604</v>
      </c>
      <c r="Y155" s="193">
        <v>2034</v>
      </c>
      <c r="Z155" s="188">
        <f>(1+PPI)^('Future Trunk Assets - Roads'!Y155-YEAR)</f>
        <v>1.2643190879401258</v>
      </c>
      <c r="AA155" s="189">
        <f>IF(Y155&lt;YEAR,1,IF('General Input Sheet'!$E$32="WACC1",1/(1+WACC1)^(Y155-YEAR), IF('General Input Sheet'!$E$32="WACC2",1/(1+WACC2)^(Y155-YEAR),"Check WACC Option in General Input Sheet")))</f>
        <v>0.47404483114855755</v>
      </c>
      <c r="AB155" s="113">
        <f t="shared" si="27"/>
        <v>1030674</v>
      </c>
      <c r="AC155" s="180">
        <f t="shared" si="28"/>
        <v>1303196</v>
      </c>
      <c r="AD155" s="21">
        <f t="shared" si="29"/>
        <v>617773</v>
      </c>
    </row>
    <row r="156" spans="2:30">
      <c r="B156" s="201" t="s">
        <v>2867</v>
      </c>
      <c r="C156" s="196" t="s">
        <v>10225</v>
      </c>
      <c r="D156" s="196" t="s">
        <v>3245</v>
      </c>
      <c r="E156" s="210">
        <v>5</v>
      </c>
      <c r="F156" s="204" t="s">
        <v>3386</v>
      </c>
      <c r="G156" s="201" t="s">
        <v>3257</v>
      </c>
      <c r="H156" s="119">
        <v>0</v>
      </c>
      <c r="I156" s="202" t="s">
        <v>3266</v>
      </c>
      <c r="J156" s="119">
        <v>0</v>
      </c>
      <c r="K156" s="19">
        <f t="shared" si="20"/>
        <v>0</v>
      </c>
      <c r="L156" s="215">
        <v>0</v>
      </c>
      <c r="M156" s="180">
        <f t="shared" si="21"/>
        <v>0</v>
      </c>
      <c r="N156" s="215">
        <v>453432</v>
      </c>
      <c r="O156" s="227">
        <v>2021</v>
      </c>
      <c r="P156" s="110">
        <f>IFERROR(('General Input Sheet'!$G$38/(VLOOKUP(O156,Histindex,3,FALSE))),1)</f>
        <v>1</v>
      </c>
      <c r="Q156" s="196" t="s">
        <v>3272</v>
      </c>
      <c r="R156" s="48" cm="1">
        <f t="array" ref="R156">IFERROR(_xlfn.IFS(AND(Q156&lt;&gt;"New",D156&lt;&gt;"Road Bridge"),30%,AND(Q156&lt;&gt;"New",D156="Road Bridge"),10%),0)</f>
        <v>0.3</v>
      </c>
      <c r="S156" s="19">
        <f t="shared" si="22"/>
        <v>136030</v>
      </c>
      <c r="T156" s="20">
        <f t="shared" si="23"/>
        <v>7.4999999999999997E-2</v>
      </c>
      <c r="U156" s="23">
        <f t="shared" si="24"/>
        <v>41829</v>
      </c>
      <c r="V156" s="23">
        <f t="shared" si="25"/>
        <v>104289</v>
      </c>
      <c r="W156" s="198">
        <v>0</v>
      </c>
      <c r="X156" s="21">
        <f t="shared" si="26"/>
        <v>735580</v>
      </c>
      <c r="Y156" s="193">
        <v>2024</v>
      </c>
      <c r="Z156" s="188">
        <f>(1+PPI)^('Future Trunk Assets - Roads'!Y156-YEAR)</f>
        <v>1.0556146069383956</v>
      </c>
      <c r="AA156" s="189">
        <f>IF(Y156&lt;YEAR,1,IF('General Input Sheet'!$E$32="WACC1",1/(1+WACC1)^(Y156-YEAR), IF('General Input Sheet'!$E$32="WACC2",1/(1+WACC2)^(Y156-YEAR),"Check WACC Option in General Input Sheet")))</f>
        <v>0.84176157274348007</v>
      </c>
      <c r="AB156" s="113">
        <f t="shared" si="27"/>
        <v>735580</v>
      </c>
      <c r="AC156" s="180">
        <f t="shared" si="28"/>
        <v>776489</v>
      </c>
      <c r="AD156" s="21">
        <f t="shared" si="29"/>
        <v>653619</v>
      </c>
    </row>
    <row r="157" spans="2:30">
      <c r="B157" s="201" t="s">
        <v>2864</v>
      </c>
      <c r="C157" s="196" t="s">
        <v>10226</v>
      </c>
      <c r="D157" s="196" t="s">
        <v>3245</v>
      </c>
      <c r="E157" s="210">
        <v>5</v>
      </c>
      <c r="F157" s="204" t="s">
        <v>3387</v>
      </c>
      <c r="G157" s="201" t="s">
        <v>3257</v>
      </c>
      <c r="H157" s="119">
        <v>0</v>
      </c>
      <c r="I157" s="202" t="s">
        <v>3388</v>
      </c>
      <c r="J157" s="119">
        <v>0</v>
      </c>
      <c r="K157" s="19">
        <f t="shared" si="20"/>
        <v>0</v>
      </c>
      <c r="L157" s="215">
        <v>0</v>
      </c>
      <c r="M157" s="180">
        <f t="shared" si="21"/>
        <v>0</v>
      </c>
      <c r="N157" s="215">
        <v>453432</v>
      </c>
      <c r="O157" s="227">
        <v>2021</v>
      </c>
      <c r="P157" s="110">
        <f>IFERROR(('General Input Sheet'!$G$38/(VLOOKUP(O157,Histindex,3,FALSE))),1)</f>
        <v>1</v>
      </c>
      <c r="Q157" s="196" t="s">
        <v>3272</v>
      </c>
      <c r="R157" s="48" cm="1">
        <f t="array" ref="R157">IFERROR(_xlfn.IFS(AND(Q157&lt;&gt;"New",D157&lt;&gt;"Road Bridge"),30%,AND(Q157&lt;&gt;"New",D157="Road Bridge"),10%),0)</f>
        <v>0.3</v>
      </c>
      <c r="S157" s="19">
        <f t="shared" si="22"/>
        <v>136030</v>
      </c>
      <c r="T157" s="20">
        <f t="shared" si="23"/>
        <v>0.15</v>
      </c>
      <c r="U157" s="23">
        <f t="shared" si="24"/>
        <v>83658</v>
      </c>
      <c r="V157" s="23">
        <f t="shared" si="25"/>
        <v>104289</v>
      </c>
      <c r="W157" s="198">
        <v>0</v>
      </c>
      <c r="X157" s="21">
        <f t="shared" si="26"/>
        <v>777409</v>
      </c>
      <c r="Y157" s="193">
        <v>2029</v>
      </c>
      <c r="Z157" s="188">
        <f>(1+PPI)^('Future Trunk Assets - Roads'!Y157-YEAR)</f>
        <v>1.1552634751694639</v>
      </c>
      <c r="AA157" s="189">
        <f>IF(Y157&lt;YEAR,1,IF('General Input Sheet'!$E$32="WACC1",1/(1+WACC1)^(Y157-YEAR), IF('General Input Sheet'!$E$32="WACC2",1/(1+WACC2)^(Y157-YEAR),"Check WACC Option in General Input Sheet")))</f>
        <v>0.63169036926213096</v>
      </c>
      <c r="AB157" s="113">
        <f t="shared" si="27"/>
        <v>777409</v>
      </c>
      <c r="AC157" s="180">
        <f t="shared" si="28"/>
        <v>898112</v>
      </c>
      <c r="AD157" s="21">
        <f t="shared" si="29"/>
        <v>567329</v>
      </c>
    </row>
    <row r="158" spans="2:30">
      <c r="B158" s="201" t="s">
        <v>2953</v>
      </c>
      <c r="C158" s="196" t="s">
        <v>2952</v>
      </c>
      <c r="D158" s="196" t="s">
        <v>3246</v>
      </c>
      <c r="E158" s="210">
        <v>9</v>
      </c>
      <c r="F158" s="204" t="s">
        <v>3160</v>
      </c>
      <c r="G158" s="201" t="s">
        <v>3251</v>
      </c>
      <c r="H158" s="119">
        <v>790</v>
      </c>
      <c r="I158" s="202" t="s">
        <v>3260</v>
      </c>
      <c r="J158" s="119">
        <v>2385</v>
      </c>
      <c r="K158" s="19">
        <f t="shared" si="20"/>
        <v>104.69140461215933</v>
      </c>
      <c r="L158" s="215">
        <v>249689</v>
      </c>
      <c r="M158" s="180">
        <f t="shared" si="21"/>
        <v>2671.3582278481013</v>
      </c>
      <c r="N158" s="215">
        <v>2110373</v>
      </c>
      <c r="O158" s="227">
        <v>2021</v>
      </c>
      <c r="P158" s="110">
        <f>IFERROR(('General Input Sheet'!$G$38/(VLOOKUP(O158,Histindex,3,FALSE))),1)</f>
        <v>1</v>
      </c>
      <c r="Q158" s="196" t="s">
        <v>3274</v>
      </c>
      <c r="R158" s="48" cm="1">
        <f t="array" ref="R158">IFERROR(_xlfn.IFS(AND(Q158&lt;&gt;"New",D158&lt;&gt;"Road Bridge"),30%,AND(Q158&lt;&gt;"New",D158="Road Bridge"),10%),0)</f>
        <v>0.3</v>
      </c>
      <c r="S158" s="19">
        <f t="shared" si="22"/>
        <v>633112</v>
      </c>
      <c r="T158" s="20">
        <f t="shared" si="23"/>
        <v>7.4999999999999997E-2</v>
      </c>
      <c r="U158" s="23">
        <f t="shared" si="24"/>
        <v>194682</v>
      </c>
      <c r="V158" s="23">
        <f t="shared" si="25"/>
        <v>485386</v>
      </c>
      <c r="W158" s="198">
        <v>0</v>
      </c>
      <c r="X158" s="21">
        <f t="shared" si="26"/>
        <v>3423553</v>
      </c>
      <c r="Y158" s="193">
        <v>2024</v>
      </c>
      <c r="Z158" s="188">
        <f>(1+PPI)^('Future Trunk Assets - Roads'!Y158-YEAR)</f>
        <v>1.0556146069383956</v>
      </c>
      <c r="AA158" s="189">
        <f>IF(Y158&lt;YEAR,1,IF('General Input Sheet'!$E$32="WACC1",1/(1+WACC1)^(Y158-YEAR), IF('General Input Sheet'!$E$32="WACC2",1/(1+WACC2)^(Y158-YEAR),"Check WACC Option in General Input Sheet")))</f>
        <v>0.84176157274348007</v>
      </c>
      <c r="AB158" s="113">
        <f t="shared" si="27"/>
        <v>3673242</v>
      </c>
      <c r="AC158" s="180">
        <f t="shared" si="28"/>
        <v>3879012</v>
      </c>
      <c r="AD158" s="21">
        <f t="shared" si="29"/>
        <v>3265203</v>
      </c>
    </row>
    <row r="159" spans="2:30">
      <c r="B159" s="201" t="s">
        <v>2953</v>
      </c>
      <c r="C159" s="196" t="s">
        <v>10227</v>
      </c>
      <c r="D159" s="196" t="s">
        <v>3246</v>
      </c>
      <c r="E159" s="210">
        <v>9</v>
      </c>
      <c r="F159" s="204" t="s">
        <v>3389</v>
      </c>
      <c r="G159" s="201" t="s">
        <v>3251</v>
      </c>
      <c r="H159" s="119">
        <v>230</v>
      </c>
      <c r="I159" s="202" t="s">
        <v>3260</v>
      </c>
      <c r="J159" s="119">
        <v>393</v>
      </c>
      <c r="K159" s="19">
        <f t="shared" si="20"/>
        <v>266.36641221374043</v>
      </c>
      <c r="L159" s="215">
        <v>104682</v>
      </c>
      <c r="M159" s="180">
        <f t="shared" si="21"/>
        <v>2959.5956521739131</v>
      </c>
      <c r="N159" s="215">
        <v>680707</v>
      </c>
      <c r="O159" s="227">
        <v>2021</v>
      </c>
      <c r="P159" s="110">
        <f>IFERROR(('General Input Sheet'!$G$38/(VLOOKUP(O159,Histindex,3,FALSE))),1)</f>
        <v>1</v>
      </c>
      <c r="Q159" s="196" t="s">
        <v>3274</v>
      </c>
      <c r="R159" s="48" cm="1">
        <f t="array" ref="R159">IFERROR(_xlfn.IFS(AND(Q159&lt;&gt;"New",D159&lt;&gt;"Road Bridge"),30%,AND(Q159&lt;&gt;"New",D159="Road Bridge"),10%),0)</f>
        <v>0.3</v>
      </c>
      <c r="S159" s="19">
        <f t="shared" si="22"/>
        <v>204212</v>
      </c>
      <c r="T159" s="20">
        <f t="shared" si="23"/>
        <v>7.4999999999999997E-2</v>
      </c>
      <c r="U159" s="23">
        <f t="shared" si="24"/>
        <v>62795</v>
      </c>
      <c r="V159" s="23">
        <f t="shared" si="25"/>
        <v>156563</v>
      </c>
      <c r="W159" s="198">
        <v>0</v>
      </c>
      <c r="X159" s="21">
        <f t="shared" si="26"/>
        <v>1104277</v>
      </c>
      <c r="Y159" s="193">
        <v>2024</v>
      </c>
      <c r="Z159" s="188">
        <f>(1+PPI)^('Future Trunk Assets - Roads'!Y159-YEAR)</f>
        <v>1.0556146069383956</v>
      </c>
      <c r="AA159" s="189">
        <f>IF(Y159&lt;YEAR,1,IF('General Input Sheet'!$E$32="WACC1",1/(1+WACC1)^(Y159-YEAR), IF('General Input Sheet'!$E$32="WACC2",1/(1+WACC2)^(Y159-YEAR),"Check WACC Option in General Input Sheet")))</f>
        <v>0.84176157274348007</v>
      </c>
      <c r="AB159" s="113">
        <f t="shared" si="27"/>
        <v>1208959</v>
      </c>
      <c r="AC159" s="180">
        <f t="shared" si="28"/>
        <v>1276817</v>
      </c>
      <c r="AD159" s="21">
        <f t="shared" si="29"/>
        <v>1074775</v>
      </c>
    </row>
    <row r="160" spans="2:30">
      <c r="B160" s="201" t="s">
        <v>2953</v>
      </c>
      <c r="C160" s="196" t="s">
        <v>10228</v>
      </c>
      <c r="D160" s="196" t="s">
        <v>3246</v>
      </c>
      <c r="E160" s="210">
        <v>9</v>
      </c>
      <c r="F160" s="204" t="s">
        <v>3390</v>
      </c>
      <c r="G160" s="201" t="s">
        <v>3251</v>
      </c>
      <c r="H160" s="119">
        <v>253</v>
      </c>
      <c r="I160" s="202" t="s">
        <v>3260</v>
      </c>
      <c r="J160" s="119">
        <v>0</v>
      </c>
      <c r="K160" s="19">
        <f t="shared" si="20"/>
        <v>0</v>
      </c>
      <c r="L160" s="215">
        <v>0</v>
      </c>
      <c r="M160" s="180">
        <f t="shared" si="21"/>
        <v>2671.3557312252965</v>
      </c>
      <c r="N160" s="215">
        <v>675853</v>
      </c>
      <c r="O160" s="227">
        <v>2021</v>
      </c>
      <c r="P160" s="110">
        <f>IFERROR(('General Input Sheet'!$G$38/(VLOOKUP(O160,Histindex,3,FALSE))),1)</f>
        <v>1</v>
      </c>
      <c r="Q160" s="196" t="s">
        <v>3274</v>
      </c>
      <c r="R160" s="48" cm="1">
        <f t="array" ref="R160">IFERROR(_xlfn.IFS(AND(Q160&lt;&gt;"New",D160&lt;&gt;"Road Bridge"),30%,AND(Q160&lt;&gt;"New",D160="Road Bridge"),10%),0)</f>
        <v>0.3</v>
      </c>
      <c r="S160" s="19">
        <f t="shared" si="22"/>
        <v>202756</v>
      </c>
      <c r="T160" s="20">
        <f t="shared" si="23"/>
        <v>7.4999999999999997E-2</v>
      </c>
      <c r="U160" s="23">
        <f t="shared" si="24"/>
        <v>62347</v>
      </c>
      <c r="V160" s="23">
        <f t="shared" si="25"/>
        <v>155446</v>
      </c>
      <c r="W160" s="198">
        <v>0</v>
      </c>
      <c r="X160" s="21">
        <f t="shared" si="26"/>
        <v>1096402</v>
      </c>
      <c r="Y160" s="193">
        <v>2024</v>
      </c>
      <c r="Z160" s="188">
        <f>(1+PPI)^('Future Trunk Assets - Roads'!Y160-YEAR)</f>
        <v>1.0556146069383956</v>
      </c>
      <c r="AA160" s="189">
        <f>IF(Y160&lt;YEAR,1,IF('General Input Sheet'!$E$32="WACC1",1/(1+WACC1)^(Y160-YEAR), IF('General Input Sheet'!$E$32="WACC2",1/(1+WACC2)^(Y160-YEAR),"Check WACC Option in General Input Sheet")))</f>
        <v>0.84176157274348007</v>
      </c>
      <c r="AB160" s="113">
        <f t="shared" si="27"/>
        <v>1096402</v>
      </c>
      <c r="AC160" s="180">
        <f t="shared" si="28"/>
        <v>1157378</v>
      </c>
      <c r="AD160" s="21">
        <f t="shared" si="29"/>
        <v>974236</v>
      </c>
    </row>
    <row r="161" spans="2:30">
      <c r="B161" s="201" t="s">
        <v>2953</v>
      </c>
      <c r="C161" s="196" t="s">
        <v>10229</v>
      </c>
      <c r="D161" s="196" t="s">
        <v>3245</v>
      </c>
      <c r="E161" s="210">
        <v>9</v>
      </c>
      <c r="F161" s="204" t="s">
        <v>3391</v>
      </c>
      <c r="G161" s="201" t="s">
        <v>3250</v>
      </c>
      <c r="H161" s="119">
        <v>0</v>
      </c>
      <c r="I161" s="202" t="s">
        <v>3267</v>
      </c>
      <c r="J161" s="119">
        <v>0</v>
      </c>
      <c r="K161" s="19">
        <f t="shared" si="20"/>
        <v>0</v>
      </c>
      <c r="L161" s="215">
        <v>0</v>
      </c>
      <c r="M161" s="180">
        <f t="shared" si="21"/>
        <v>0</v>
      </c>
      <c r="N161" s="215">
        <v>771474</v>
      </c>
      <c r="O161" s="227">
        <v>2021</v>
      </c>
      <c r="P161" s="110">
        <f>IFERROR(('General Input Sheet'!$G$38/(VLOOKUP(O161,Histindex,3,FALSE))),1)</f>
        <v>1</v>
      </c>
      <c r="Q161" s="196" t="s">
        <v>3276</v>
      </c>
      <c r="R161" s="48" cm="1">
        <f t="array" ref="R161">IFERROR(_xlfn.IFS(AND(Q161&lt;&gt;"New",D161&lt;&gt;"Road Bridge"),30%,AND(Q161&lt;&gt;"New",D161="Road Bridge"),10%),0)</f>
        <v>0.3</v>
      </c>
      <c r="S161" s="19">
        <f t="shared" si="22"/>
        <v>231442</v>
      </c>
      <c r="T161" s="20">
        <f t="shared" si="23"/>
        <v>7.4999999999999997E-2</v>
      </c>
      <c r="U161" s="23">
        <f t="shared" si="24"/>
        <v>71168</v>
      </c>
      <c r="V161" s="23">
        <f t="shared" si="25"/>
        <v>177439</v>
      </c>
      <c r="W161" s="198">
        <v>0</v>
      </c>
      <c r="X161" s="21">
        <f t="shared" si="26"/>
        <v>1251523</v>
      </c>
      <c r="Y161" s="193">
        <v>2024</v>
      </c>
      <c r="Z161" s="188">
        <f>(1+PPI)^('Future Trunk Assets - Roads'!Y161-YEAR)</f>
        <v>1.0556146069383956</v>
      </c>
      <c r="AA161" s="189">
        <f>IF(Y161&lt;YEAR,1,IF('General Input Sheet'!$E$32="WACC1",1/(1+WACC1)^(Y161-YEAR), IF('General Input Sheet'!$E$32="WACC2",1/(1+WACC2)^(Y161-YEAR),"Check WACC Option in General Input Sheet")))</f>
        <v>0.84176157274348007</v>
      </c>
      <c r="AB161" s="113">
        <f t="shared" si="27"/>
        <v>1251523</v>
      </c>
      <c r="AC161" s="180">
        <f t="shared" si="28"/>
        <v>1321126</v>
      </c>
      <c r="AD161" s="21">
        <f t="shared" si="29"/>
        <v>1112073</v>
      </c>
    </row>
    <row r="162" spans="2:30">
      <c r="B162" s="201" t="s">
        <v>3084</v>
      </c>
      <c r="C162" s="196" t="s">
        <v>10230</v>
      </c>
      <c r="D162" s="196" t="s">
        <v>3246</v>
      </c>
      <c r="E162" s="210">
        <v>1</v>
      </c>
      <c r="F162" s="204" t="s">
        <v>3392</v>
      </c>
      <c r="G162" s="201" t="s">
        <v>3253</v>
      </c>
      <c r="H162" s="119">
        <v>853</v>
      </c>
      <c r="I162" s="202" t="s">
        <v>93</v>
      </c>
      <c r="J162" s="119">
        <v>1015</v>
      </c>
      <c r="K162" s="19">
        <f t="shared" si="20"/>
        <v>85.019704433497537</v>
      </c>
      <c r="L162" s="215">
        <v>86295</v>
      </c>
      <c r="M162" s="180">
        <f t="shared" si="21"/>
        <v>1468.9894490035169</v>
      </c>
      <c r="N162" s="215">
        <v>1253048</v>
      </c>
      <c r="O162" s="227">
        <v>2021</v>
      </c>
      <c r="P162" s="110">
        <f>IFERROR(('General Input Sheet'!$G$38/(VLOOKUP(O162,Histindex,3,FALSE))),1)</f>
        <v>1</v>
      </c>
      <c r="Q162" s="196" t="s">
        <v>3274</v>
      </c>
      <c r="R162" s="48" cm="1">
        <f t="array" ref="R162">IFERROR(_xlfn.IFS(AND(Q162&lt;&gt;"New",D162&lt;&gt;"Road Bridge"),30%,AND(Q162&lt;&gt;"New",D162="Road Bridge"),10%),0)</f>
        <v>0.3</v>
      </c>
      <c r="S162" s="19">
        <f t="shared" si="22"/>
        <v>375914</v>
      </c>
      <c r="T162" s="20">
        <f t="shared" si="23"/>
        <v>0.2</v>
      </c>
      <c r="U162" s="23">
        <f t="shared" si="24"/>
        <v>308250</v>
      </c>
      <c r="V162" s="23">
        <f t="shared" si="25"/>
        <v>288201</v>
      </c>
      <c r="W162" s="198">
        <v>0</v>
      </c>
      <c r="X162" s="21">
        <f t="shared" si="26"/>
        <v>2225413</v>
      </c>
      <c r="Y162" s="193">
        <v>2034</v>
      </c>
      <c r="Z162" s="188">
        <f>(1+PPI)^('Future Trunk Assets - Roads'!Y162-YEAR)</f>
        <v>1.2643190879401258</v>
      </c>
      <c r="AA162" s="189">
        <f>IF(Y162&lt;YEAR,1,IF('General Input Sheet'!$E$32="WACC1",1/(1+WACC1)^(Y162-YEAR), IF('General Input Sheet'!$E$32="WACC2",1/(1+WACC2)^(Y162-YEAR),"Check WACC Option in General Input Sheet")))</f>
        <v>0.47404483114855755</v>
      </c>
      <c r="AB162" s="113">
        <f t="shared" si="27"/>
        <v>2311708</v>
      </c>
      <c r="AC162" s="180">
        <f t="shared" si="28"/>
        <v>2925423</v>
      </c>
      <c r="AD162" s="21">
        <f t="shared" si="29"/>
        <v>1386782</v>
      </c>
    </row>
    <row r="163" spans="2:30">
      <c r="B163" s="201" t="s">
        <v>3084</v>
      </c>
      <c r="C163" s="196" t="s">
        <v>10231</v>
      </c>
      <c r="D163" s="196" t="s">
        <v>3245</v>
      </c>
      <c r="E163" s="210">
        <v>1</v>
      </c>
      <c r="F163" s="204" t="s">
        <v>3393</v>
      </c>
      <c r="G163" s="201" t="s">
        <v>3257</v>
      </c>
      <c r="H163" s="119">
        <v>0</v>
      </c>
      <c r="I163" s="202" t="s">
        <v>3388</v>
      </c>
      <c r="J163" s="119">
        <v>150</v>
      </c>
      <c r="K163" s="19">
        <f t="shared" si="20"/>
        <v>266.08</v>
      </c>
      <c r="L163" s="215">
        <v>39912</v>
      </c>
      <c r="M163" s="180">
        <f t="shared" si="21"/>
        <v>0</v>
      </c>
      <c r="N163" s="215">
        <v>336403</v>
      </c>
      <c r="O163" s="227">
        <v>2021</v>
      </c>
      <c r="P163" s="110">
        <f>IFERROR(('General Input Sheet'!$G$38/(VLOOKUP(O163,Histindex,3,FALSE))),1)</f>
        <v>1</v>
      </c>
      <c r="Q163" s="196" t="s">
        <v>3272</v>
      </c>
      <c r="R163" s="48" cm="1">
        <f t="array" ref="R163">IFERROR(_xlfn.IFS(AND(Q163&lt;&gt;"New",D163&lt;&gt;"Road Bridge"),30%,AND(Q163&lt;&gt;"New",D163="Road Bridge"),10%),0)</f>
        <v>0.3</v>
      </c>
      <c r="S163" s="19">
        <f t="shared" si="22"/>
        <v>100921</v>
      </c>
      <c r="T163" s="20">
        <f t="shared" si="23"/>
        <v>0.2</v>
      </c>
      <c r="U163" s="23">
        <f t="shared" si="24"/>
        <v>82755</v>
      </c>
      <c r="V163" s="23">
        <f t="shared" si="25"/>
        <v>77373</v>
      </c>
      <c r="W163" s="198">
        <v>0</v>
      </c>
      <c r="X163" s="21">
        <f t="shared" si="26"/>
        <v>597452</v>
      </c>
      <c r="Y163" s="193">
        <v>2034</v>
      </c>
      <c r="Z163" s="188">
        <f>(1+PPI)^('Future Trunk Assets - Roads'!Y163-YEAR)</f>
        <v>1.2643190879401258</v>
      </c>
      <c r="AA163" s="189">
        <f>IF(Y163&lt;YEAR,1,IF('General Input Sheet'!$E$32="WACC1",1/(1+WACC1)^(Y163-YEAR), IF('General Input Sheet'!$E$32="WACC2",1/(1+WACC2)^(Y163-YEAR),"Check WACC Option in General Input Sheet")))</f>
        <v>0.47404483114855755</v>
      </c>
      <c r="AB163" s="113">
        <f t="shared" si="27"/>
        <v>637364</v>
      </c>
      <c r="AC163" s="180">
        <f t="shared" si="28"/>
        <v>807074</v>
      </c>
      <c r="AD163" s="21">
        <f t="shared" si="29"/>
        <v>382589</v>
      </c>
    </row>
    <row r="164" spans="2:30">
      <c r="B164" s="201" t="s">
        <v>2982</v>
      </c>
      <c r="C164" s="196" t="s">
        <v>3301</v>
      </c>
      <c r="D164" s="196" t="s">
        <v>3245</v>
      </c>
      <c r="E164" s="210">
        <v>8</v>
      </c>
      <c r="F164" s="204" t="s">
        <v>3286</v>
      </c>
      <c r="G164" s="201" t="s">
        <v>3256</v>
      </c>
      <c r="H164" s="119">
        <v>0</v>
      </c>
      <c r="I164" s="202" t="s">
        <v>3258</v>
      </c>
      <c r="J164" s="119">
        <v>0</v>
      </c>
      <c r="K164" s="19">
        <f t="shared" si="20"/>
        <v>0</v>
      </c>
      <c r="L164" s="215">
        <v>0</v>
      </c>
      <c r="M164" s="180">
        <f t="shared" si="21"/>
        <v>0</v>
      </c>
      <c r="N164" s="215">
        <v>629644</v>
      </c>
      <c r="O164" s="227">
        <v>2021</v>
      </c>
      <c r="P164" s="110">
        <f>IFERROR(('General Input Sheet'!$G$38/(VLOOKUP(O164,Histindex,3,FALSE))),1)</f>
        <v>1</v>
      </c>
      <c r="Q164" s="196" t="s">
        <v>3273</v>
      </c>
      <c r="R164" s="48" cm="1">
        <f t="array" ref="R164">IFERROR(_xlfn.IFS(AND(Q164&lt;&gt;"New",D164&lt;&gt;"Road Bridge"),30%,AND(Q164&lt;&gt;"New",D164="Road Bridge"),10%),0)</f>
        <v>0.3</v>
      </c>
      <c r="S164" s="19">
        <f t="shared" si="22"/>
        <v>188893</v>
      </c>
      <c r="T164" s="20">
        <f t="shared" si="23"/>
        <v>7.4999999999999997E-2</v>
      </c>
      <c r="U164" s="23">
        <f t="shared" si="24"/>
        <v>58085</v>
      </c>
      <c r="V164" s="23">
        <f t="shared" si="25"/>
        <v>144818</v>
      </c>
      <c r="W164" s="198">
        <v>0</v>
      </c>
      <c r="X164" s="21">
        <f t="shared" si="26"/>
        <v>1021440</v>
      </c>
      <c r="Y164" s="193">
        <v>2024</v>
      </c>
      <c r="Z164" s="188">
        <f>(1+PPI)^('Future Trunk Assets - Roads'!Y164-YEAR)</f>
        <v>1.0556146069383956</v>
      </c>
      <c r="AA164" s="189">
        <f>IF(Y164&lt;YEAR,1,IF('General Input Sheet'!$E$32="WACC1",1/(1+WACC1)^(Y164-YEAR), IF('General Input Sheet'!$E$32="WACC2",1/(1+WACC2)^(Y164-YEAR),"Check WACC Option in General Input Sheet")))</f>
        <v>0.84176157274348007</v>
      </c>
      <c r="AB164" s="113">
        <f t="shared" si="27"/>
        <v>1021440</v>
      </c>
      <c r="AC164" s="180">
        <f t="shared" si="28"/>
        <v>1078247</v>
      </c>
      <c r="AD164" s="21">
        <f t="shared" si="29"/>
        <v>907627</v>
      </c>
    </row>
    <row r="165" spans="2:30">
      <c r="B165" s="201" t="s">
        <v>2982</v>
      </c>
      <c r="C165" s="196" t="s">
        <v>10232</v>
      </c>
      <c r="D165" s="196" t="s">
        <v>3245</v>
      </c>
      <c r="E165" s="210">
        <v>8</v>
      </c>
      <c r="F165" s="204" t="s">
        <v>3394</v>
      </c>
      <c r="G165" s="201" t="s">
        <v>3249</v>
      </c>
      <c r="H165" s="119">
        <v>0</v>
      </c>
      <c r="I165" s="202" t="s">
        <v>3263</v>
      </c>
      <c r="J165" s="119">
        <v>0</v>
      </c>
      <c r="K165" s="19">
        <f t="shared" si="20"/>
        <v>0</v>
      </c>
      <c r="L165" s="215">
        <v>0</v>
      </c>
      <c r="M165" s="180">
        <f t="shared" si="21"/>
        <v>0</v>
      </c>
      <c r="N165" s="215">
        <v>596720</v>
      </c>
      <c r="O165" s="227">
        <v>2021</v>
      </c>
      <c r="P165" s="110">
        <f>IFERROR(('General Input Sheet'!$G$38/(VLOOKUP(O165,Histindex,3,FALSE))),1)</f>
        <v>1</v>
      </c>
      <c r="Q165" s="196" t="s">
        <v>3273</v>
      </c>
      <c r="R165" s="48" cm="1">
        <f t="array" ref="R165">IFERROR(_xlfn.IFS(AND(Q165&lt;&gt;"New",D165&lt;&gt;"Road Bridge"),30%,AND(Q165&lt;&gt;"New",D165="Road Bridge"),10%),0)</f>
        <v>0.3</v>
      </c>
      <c r="S165" s="19">
        <f t="shared" si="22"/>
        <v>179016</v>
      </c>
      <c r="T165" s="20">
        <f t="shared" si="23"/>
        <v>0.15</v>
      </c>
      <c r="U165" s="23">
        <f t="shared" si="24"/>
        <v>110095</v>
      </c>
      <c r="V165" s="23">
        <f t="shared" si="25"/>
        <v>137246</v>
      </c>
      <c r="W165" s="198">
        <v>0</v>
      </c>
      <c r="X165" s="21">
        <f t="shared" si="26"/>
        <v>1023077</v>
      </c>
      <c r="Y165" s="193">
        <v>2029</v>
      </c>
      <c r="Z165" s="188">
        <f>(1+PPI)^('Future Trunk Assets - Roads'!Y165-YEAR)</f>
        <v>1.1552634751694639</v>
      </c>
      <c r="AA165" s="189">
        <f>IF(Y165&lt;YEAR,1,IF('General Input Sheet'!$E$32="WACC1",1/(1+WACC1)^(Y165-YEAR), IF('General Input Sheet'!$E$32="WACC2",1/(1+WACC2)^(Y165-YEAR),"Check WACC Option in General Input Sheet")))</f>
        <v>0.63169036926213096</v>
      </c>
      <c r="AB165" s="113">
        <f t="shared" si="27"/>
        <v>1023077</v>
      </c>
      <c r="AC165" s="180">
        <f t="shared" si="28"/>
        <v>1181923</v>
      </c>
      <c r="AD165" s="21">
        <f t="shared" si="29"/>
        <v>746609</v>
      </c>
    </row>
    <row r="166" spans="2:30">
      <c r="B166" s="201" t="s">
        <v>3395</v>
      </c>
      <c r="C166" s="196" t="s">
        <v>10233</v>
      </c>
      <c r="D166" s="196" t="s">
        <v>3245</v>
      </c>
      <c r="E166" s="210">
        <v>3</v>
      </c>
      <c r="F166" s="204" t="s">
        <v>3396</v>
      </c>
      <c r="G166" s="201" t="s">
        <v>3249</v>
      </c>
      <c r="H166" s="119">
        <v>0</v>
      </c>
      <c r="I166" s="202" t="s">
        <v>3258</v>
      </c>
      <c r="J166" s="119">
        <v>300</v>
      </c>
      <c r="K166" s="19">
        <f t="shared" si="20"/>
        <v>1790.9066666666668</v>
      </c>
      <c r="L166" s="215">
        <v>537272</v>
      </c>
      <c r="M166" s="180">
        <f t="shared" si="21"/>
        <v>0</v>
      </c>
      <c r="N166" s="215">
        <v>784259</v>
      </c>
      <c r="O166" s="227">
        <v>2021</v>
      </c>
      <c r="P166" s="110">
        <f>IFERROR(('General Input Sheet'!$G$38/(VLOOKUP(O166,Histindex,3,FALSE))),1)</f>
        <v>1</v>
      </c>
      <c r="Q166" s="196" t="s">
        <v>3273</v>
      </c>
      <c r="R166" s="48" cm="1">
        <f t="array" ref="R166">IFERROR(_xlfn.IFS(AND(Q166&lt;&gt;"New",D166&lt;&gt;"Road Bridge"),30%,AND(Q166&lt;&gt;"New",D166="Road Bridge"),10%),0)</f>
        <v>0.3</v>
      </c>
      <c r="S166" s="19">
        <f t="shared" si="22"/>
        <v>235278</v>
      </c>
      <c r="T166" s="20">
        <f t="shared" si="23"/>
        <v>0.2</v>
      </c>
      <c r="U166" s="23">
        <f t="shared" si="24"/>
        <v>192928</v>
      </c>
      <c r="V166" s="23">
        <f t="shared" si="25"/>
        <v>180380</v>
      </c>
      <c r="W166" s="198">
        <v>0</v>
      </c>
      <c r="X166" s="21">
        <f t="shared" si="26"/>
        <v>1392845</v>
      </c>
      <c r="Y166" s="193">
        <v>2034</v>
      </c>
      <c r="Z166" s="188">
        <f>(1+PPI)^('Future Trunk Assets - Roads'!Y166-YEAR)</f>
        <v>1.2643190879401258</v>
      </c>
      <c r="AA166" s="189">
        <f>IF(Y166&lt;YEAR,1,IF('General Input Sheet'!$E$32="WACC1",1/(1+WACC1)^(Y166-YEAR), IF('General Input Sheet'!$E$32="WACC2",1/(1+WACC2)^(Y166-YEAR),"Check WACC Option in General Input Sheet")))</f>
        <v>0.47404483114855755</v>
      </c>
      <c r="AB166" s="113">
        <f t="shared" si="27"/>
        <v>1930117</v>
      </c>
      <c r="AC166" s="180">
        <f t="shared" si="28"/>
        <v>2457011</v>
      </c>
      <c r="AD166" s="21">
        <f t="shared" si="29"/>
        <v>1164733</v>
      </c>
    </row>
    <row r="167" spans="2:30">
      <c r="B167" s="201" t="s">
        <v>3333</v>
      </c>
      <c r="C167" s="196" t="s">
        <v>10234</v>
      </c>
      <c r="D167" s="196" t="s">
        <v>3245</v>
      </c>
      <c r="E167" s="210">
        <v>4</v>
      </c>
      <c r="F167" s="204" t="s">
        <v>3397</v>
      </c>
      <c r="G167" s="201" t="s">
        <v>3257</v>
      </c>
      <c r="H167" s="119">
        <v>0</v>
      </c>
      <c r="I167" s="202" t="s">
        <v>3261</v>
      </c>
      <c r="J167" s="119">
        <v>0</v>
      </c>
      <c r="K167" s="19">
        <f t="shared" si="20"/>
        <v>0</v>
      </c>
      <c r="L167" s="215">
        <v>0</v>
      </c>
      <c r="M167" s="180">
        <f t="shared" si="21"/>
        <v>0</v>
      </c>
      <c r="N167" s="215">
        <v>430761</v>
      </c>
      <c r="O167" s="227">
        <v>2021</v>
      </c>
      <c r="P167" s="110">
        <f>IFERROR(('General Input Sheet'!$G$38/(VLOOKUP(O167,Histindex,3,FALSE))),1)</f>
        <v>1</v>
      </c>
      <c r="Q167" s="196" t="s">
        <v>3272</v>
      </c>
      <c r="R167" s="48" cm="1">
        <f t="array" ref="R167">IFERROR(_xlfn.IFS(AND(Q167&lt;&gt;"New",D167&lt;&gt;"Road Bridge"),30%,AND(Q167&lt;&gt;"New",D167="Road Bridge"),10%),0)</f>
        <v>0.3</v>
      </c>
      <c r="S167" s="19">
        <f t="shared" si="22"/>
        <v>129228</v>
      </c>
      <c r="T167" s="20">
        <f t="shared" si="23"/>
        <v>7.4999999999999997E-2</v>
      </c>
      <c r="U167" s="23">
        <f t="shared" si="24"/>
        <v>39738</v>
      </c>
      <c r="V167" s="23">
        <f t="shared" si="25"/>
        <v>99075</v>
      </c>
      <c r="W167" s="198">
        <v>0</v>
      </c>
      <c r="X167" s="21">
        <f t="shared" si="26"/>
        <v>698802</v>
      </c>
      <c r="Y167" s="193">
        <v>2024</v>
      </c>
      <c r="Z167" s="188">
        <f>(1+PPI)^('Future Trunk Assets - Roads'!Y167-YEAR)</f>
        <v>1.0556146069383956</v>
      </c>
      <c r="AA167" s="189">
        <f>IF(Y167&lt;YEAR,1,IF('General Input Sheet'!$E$32="WACC1",1/(1+WACC1)^(Y167-YEAR), IF('General Input Sheet'!$E$32="WACC2",1/(1+WACC2)^(Y167-YEAR),"Check WACC Option in General Input Sheet")))</f>
        <v>0.84176157274348007</v>
      </c>
      <c r="AB167" s="113">
        <f t="shared" si="27"/>
        <v>698802</v>
      </c>
      <c r="AC167" s="180">
        <f t="shared" si="28"/>
        <v>737666</v>
      </c>
      <c r="AD167" s="21">
        <f t="shared" si="29"/>
        <v>620939</v>
      </c>
    </row>
    <row r="168" spans="2:30">
      <c r="B168" s="201" t="s">
        <v>2900</v>
      </c>
      <c r="C168" s="196" t="s">
        <v>2955</v>
      </c>
      <c r="D168" s="196" t="s">
        <v>3245</v>
      </c>
      <c r="E168" s="210">
        <v>11</v>
      </c>
      <c r="F168" s="204" t="s">
        <v>3161</v>
      </c>
      <c r="G168" s="201" t="s">
        <v>3256</v>
      </c>
      <c r="H168" s="119">
        <v>0</v>
      </c>
      <c r="I168" s="202" t="s">
        <v>3264</v>
      </c>
      <c r="J168" s="119">
        <v>0</v>
      </c>
      <c r="K168" s="19">
        <f t="shared" si="20"/>
        <v>0</v>
      </c>
      <c r="L168" s="215">
        <v>0</v>
      </c>
      <c r="M168" s="180">
        <f t="shared" si="21"/>
        <v>0</v>
      </c>
      <c r="N168" s="215">
        <v>930973</v>
      </c>
      <c r="O168" s="227">
        <v>2021</v>
      </c>
      <c r="P168" s="110">
        <f>IFERROR(('General Input Sheet'!$G$38/(VLOOKUP(O168,Histindex,3,FALSE))),1)</f>
        <v>1</v>
      </c>
      <c r="Q168" s="196" t="s">
        <v>3272</v>
      </c>
      <c r="R168" s="48" cm="1">
        <f t="array" ref="R168">IFERROR(_xlfn.IFS(AND(Q168&lt;&gt;"New",D168&lt;&gt;"Road Bridge"),30%,AND(Q168&lt;&gt;"New",D168="Road Bridge"),10%),0)</f>
        <v>0.3</v>
      </c>
      <c r="S168" s="19">
        <f t="shared" si="22"/>
        <v>279292</v>
      </c>
      <c r="T168" s="20">
        <f t="shared" si="23"/>
        <v>7.4999999999999997E-2</v>
      </c>
      <c r="U168" s="23">
        <f t="shared" si="24"/>
        <v>85882</v>
      </c>
      <c r="V168" s="23">
        <f t="shared" si="25"/>
        <v>214124</v>
      </c>
      <c r="W168" s="198">
        <v>0</v>
      </c>
      <c r="X168" s="21">
        <f t="shared" si="26"/>
        <v>1510271</v>
      </c>
      <c r="Y168" s="193">
        <v>2024</v>
      </c>
      <c r="Z168" s="188">
        <f>(1+PPI)^('Future Trunk Assets - Roads'!Y168-YEAR)</f>
        <v>1.0556146069383956</v>
      </c>
      <c r="AA168" s="189">
        <f>IF(Y168&lt;YEAR,1,IF('General Input Sheet'!$E$32="WACC1",1/(1+WACC1)^(Y168-YEAR), IF('General Input Sheet'!$E$32="WACC2",1/(1+WACC2)^(Y168-YEAR),"Check WACC Option in General Input Sheet")))</f>
        <v>0.84176157274348007</v>
      </c>
      <c r="AB168" s="113">
        <f t="shared" si="27"/>
        <v>1510271</v>
      </c>
      <c r="AC168" s="180">
        <f t="shared" si="28"/>
        <v>1594264</v>
      </c>
      <c r="AD168" s="21">
        <f t="shared" si="29"/>
        <v>1341990</v>
      </c>
    </row>
    <row r="169" spans="2:30">
      <c r="B169" s="201" t="s">
        <v>2900</v>
      </c>
      <c r="C169" s="196" t="s">
        <v>3306</v>
      </c>
      <c r="D169" s="196" t="s">
        <v>3245</v>
      </c>
      <c r="E169" s="210">
        <v>11</v>
      </c>
      <c r="F169" s="204" t="s">
        <v>3296</v>
      </c>
      <c r="G169" s="201" t="s">
        <v>3257</v>
      </c>
      <c r="H169" s="119">
        <v>0</v>
      </c>
      <c r="I169" s="202" t="s">
        <v>3261</v>
      </c>
      <c r="J169" s="119">
        <v>600</v>
      </c>
      <c r="K169" s="19">
        <f t="shared" si="20"/>
        <v>1586.2333333333333</v>
      </c>
      <c r="L169" s="215">
        <v>951740</v>
      </c>
      <c r="M169" s="180">
        <f t="shared" si="21"/>
        <v>0</v>
      </c>
      <c r="N169" s="215">
        <v>382899</v>
      </c>
      <c r="O169" s="227">
        <v>2021</v>
      </c>
      <c r="P169" s="110">
        <f>IFERROR(('General Input Sheet'!$G$38/(VLOOKUP(O169,Histindex,3,FALSE))),1)</f>
        <v>1</v>
      </c>
      <c r="Q169" s="196" t="s">
        <v>3273</v>
      </c>
      <c r="R169" s="48" cm="1">
        <f t="array" ref="R169">IFERROR(_xlfn.IFS(AND(Q169&lt;&gt;"New",D169&lt;&gt;"Road Bridge"),30%,AND(Q169&lt;&gt;"New",D169="Road Bridge"),10%),0)</f>
        <v>0.3</v>
      </c>
      <c r="S169" s="19">
        <f t="shared" si="22"/>
        <v>114870</v>
      </c>
      <c r="T169" s="20">
        <f t="shared" si="23"/>
        <v>7.4999999999999997E-2</v>
      </c>
      <c r="U169" s="23">
        <f t="shared" si="24"/>
        <v>35322</v>
      </c>
      <c r="V169" s="23">
        <f t="shared" si="25"/>
        <v>88067</v>
      </c>
      <c r="W169" s="198">
        <v>0</v>
      </c>
      <c r="X169" s="21">
        <f t="shared" si="26"/>
        <v>621158</v>
      </c>
      <c r="Y169" s="193">
        <v>2024</v>
      </c>
      <c r="Z169" s="188">
        <f>(1+PPI)^('Future Trunk Assets - Roads'!Y169-YEAR)</f>
        <v>1.0556146069383956</v>
      </c>
      <c r="AA169" s="189">
        <f>IF(Y169&lt;YEAR,1,IF('General Input Sheet'!$E$32="WACC1",1/(1+WACC1)^(Y169-YEAR), IF('General Input Sheet'!$E$32="WACC2",1/(1+WACC2)^(Y169-YEAR),"Check WACC Option in General Input Sheet")))</f>
        <v>0.84176157274348007</v>
      </c>
      <c r="AB169" s="113">
        <f t="shared" si="27"/>
        <v>1572898</v>
      </c>
      <c r="AC169" s="180">
        <f t="shared" si="28"/>
        <v>1666030</v>
      </c>
      <c r="AD169" s="21">
        <f t="shared" si="29"/>
        <v>1402400</v>
      </c>
    </row>
    <row r="170" spans="2:30">
      <c r="B170" s="201" t="s">
        <v>2900</v>
      </c>
      <c r="C170" s="196" t="s">
        <v>3313</v>
      </c>
      <c r="D170" s="196" t="s">
        <v>3245</v>
      </c>
      <c r="E170" s="210">
        <v>11</v>
      </c>
      <c r="F170" s="204" t="s">
        <v>3297</v>
      </c>
      <c r="G170" s="201" t="s">
        <v>3250</v>
      </c>
      <c r="H170" s="119">
        <v>0</v>
      </c>
      <c r="I170" s="202" t="s">
        <v>3261</v>
      </c>
      <c r="J170" s="119">
        <v>150</v>
      </c>
      <c r="K170" s="19">
        <f t="shared" si="20"/>
        <v>1125.7133333333334</v>
      </c>
      <c r="L170" s="215">
        <v>168857</v>
      </c>
      <c r="M170" s="180">
        <f t="shared" si="21"/>
        <v>0</v>
      </c>
      <c r="N170" s="215">
        <v>450026</v>
      </c>
      <c r="O170" s="227">
        <v>2021</v>
      </c>
      <c r="P170" s="110">
        <f>IFERROR(('General Input Sheet'!$G$38/(VLOOKUP(O170,Histindex,3,FALSE))),1)</f>
        <v>1</v>
      </c>
      <c r="Q170" s="196" t="s">
        <v>3273</v>
      </c>
      <c r="R170" s="48" cm="1">
        <f t="array" ref="R170">IFERROR(_xlfn.IFS(AND(Q170&lt;&gt;"New",D170&lt;&gt;"Road Bridge"),30%,AND(Q170&lt;&gt;"New",D170="Road Bridge"),10%),0)</f>
        <v>0.3</v>
      </c>
      <c r="S170" s="19">
        <f t="shared" si="22"/>
        <v>135008</v>
      </c>
      <c r="T170" s="20">
        <f t="shared" si="23"/>
        <v>7.4999999999999997E-2</v>
      </c>
      <c r="U170" s="23">
        <f t="shared" si="24"/>
        <v>41515</v>
      </c>
      <c r="V170" s="23">
        <f t="shared" si="25"/>
        <v>103506</v>
      </c>
      <c r="W170" s="198">
        <v>0</v>
      </c>
      <c r="X170" s="21">
        <f t="shared" si="26"/>
        <v>730055</v>
      </c>
      <c r="Y170" s="193">
        <v>2024</v>
      </c>
      <c r="Z170" s="188">
        <f>(1+PPI)^('Future Trunk Assets - Roads'!Y170-YEAR)</f>
        <v>1.0556146069383956</v>
      </c>
      <c r="AA170" s="189">
        <f>IF(Y170&lt;YEAR,1,IF('General Input Sheet'!$E$32="WACC1",1/(1+WACC1)^(Y170-YEAR), IF('General Input Sheet'!$E$32="WACC2",1/(1+WACC2)^(Y170-YEAR),"Check WACC Option in General Input Sheet")))</f>
        <v>0.84176157274348007</v>
      </c>
      <c r="AB170" s="113">
        <f t="shared" si="27"/>
        <v>898912</v>
      </c>
      <c r="AC170" s="180">
        <f t="shared" si="28"/>
        <v>949908</v>
      </c>
      <c r="AD170" s="21">
        <f t="shared" si="29"/>
        <v>799596</v>
      </c>
    </row>
    <row r="171" spans="2:30">
      <c r="B171" s="201" t="s">
        <v>3398</v>
      </c>
      <c r="C171" s="196" t="s">
        <v>10235</v>
      </c>
      <c r="D171" s="196" t="s">
        <v>3245</v>
      </c>
      <c r="E171" s="210">
        <v>11</v>
      </c>
      <c r="F171" s="204" t="s">
        <v>3399</v>
      </c>
      <c r="G171" s="201" t="s">
        <v>3257</v>
      </c>
      <c r="H171" s="119">
        <v>0</v>
      </c>
      <c r="I171" s="202" t="s">
        <v>3266</v>
      </c>
      <c r="J171" s="119">
        <v>150</v>
      </c>
      <c r="K171" s="19">
        <f t="shared" si="20"/>
        <v>255.84666666666666</v>
      </c>
      <c r="L171" s="215">
        <v>38377</v>
      </c>
      <c r="M171" s="180">
        <f t="shared" si="21"/>
        <v>0</v>
      </c>
      <c r="N171" s="215">
        <v>430761</v>
      </c>
      <c r="O171" s="227">
        <v>2021</v>
      </c>
      <c r="P171" s="110">
        <f>IFERROR(('General Input Sheet'!$G$38/(VLOOKUP(O171,Histindex,3,FALSE))),1)</f>
        <v>1</v>
      </c>
      <c r="Q171" s="196" t="s">
        <v>3272</v>
      </c>
      <c r="R171" s="48" cm="1">
        <f t="array" ref="R171">IFERROR(_xlfn.IFS(AND(Q171&lt;&gt;"New",D171&lt;&gt;"Road Bridge"),30%,AND(Q171&lt;&gt;"New",D171="Road Bridge"),10%),0)</f>
        <v>0.3</v>
      </c>
      <c r="S171" s="19">
        <f t="shared" si="22"/>
        <v>129228</v>
      </c>
      <c r="T171" s="20">
        <f t="shared" si="23"/>
        <v>7.4999999999999997E-2</v>
      </c>
      <c r="U171" s="23">
        <f t="shared" si="24"/>
        <v>39738</v>
      </c>
      <c r="V171" s="23">
        <f t="shared" si="25"/>
        <v>99075</v>
      </c>
      <c r="W171" s="198">
        <v>0</v>
      </c>
      <c r="X171" s="21">
        <f t="shared" si="26"/>
        <v>698802</v>
      </c>
      <c r="Y171" s="193">
        <v>2024</v>
      </c>
      <c r="Z171" s="188">
        <f>(1+PPI)^('Future Trunk Assets - Roads'!Y171-YEAR)</f>
        <v>1.0556146069383956</v>
      </c>
      <c r="AA171" s="189">
        <f>IF(Y171&lt;YEAR,1,IF('General Input Sheet'!$E$32="WACC1",1/(1+WACC1)^(Y171-YEAR), IF('General Input Sheet'!$E$32="WACC2",1/(1+WACC2)^(Y171-YEAR),"Check WACC Option in General Input Sheet")))</f>
        <v>0.84176157274348007</v>
      </c>
      <c r="AB171" s="113">
        <f t="shared" si="27"/>
        <v>737179</v>
      </c>
      <c r="AC171" s="180">
        <f t="shared" si="28"/>
        <v>778405</v>
      </c>
      <c r="AD171" s="21">
        <f t="shared" si="29"/>
        <v>655231</v>
      </c>
    </row>
    <row r="172" spans="2:30">
      <c r="B172" s="201" t="s">
        <v>2900</v>
      </c>
      <c r="C172" s="196" t="s">
        <v>10236</v>
      </c>
      <c r="D172" s="196" t="s">
        <v>3245</v>
      </c>
      <c r="E172" s="210">
        <v>11</v>
      </c>
      <c r="F172" s="204" t="s">
        <v>3400</v>
      </c>
      <c r="G172" s="201" t="s">
        <v>3257</v>
      </c>
      <c r="H172" s="119">
        <v>0</v>
      </c>
      <c r="I172" s="202" t="s">
        <v>3267</v>
      </c>
      <c r="J172" s="119">
        <v>0</v>
      </c>
      <c r="K172" s="19">
        <f t="shared" si="20"/>
        <v>0</v>
      </c>
      <c r="L172" s="215">
        <v>0</v>
      </c>
      <c r="M172" s="180">
        <f t="shared" si="21"/>
        <v>0</v>
      </c>
      <c r="N172" s="215">
        <v>430761</v>
      </c>
      <c r="O172" s="227">
        <v>2021</v>
      </c>
      <c r="P172" s="110">
        <f>IFERROR(('General Input Sheet'!$G$38/(VLOOKUP(O172,Histindex,3,FALSE))),1)</f>
        <v>1</v>
      </c>
      <c r="Q172" s="196" t="s">
        <v>3272</v>
      </c>
      <c r="R172" s="48" cm="1">
        <f t="array" ref="R172">IFERROR(_xlfn.IFS(AND(Q172&lt;&gt;"New",D172&lt;&gt;"Road Bridge"),30%,AND(Q172&lt;&gt;"New",D172="Road Bridge"),10%),0)</f>
        <v>0.3</v>
      </c>
      <c r="S172" s="19">
        <f t="shared" si="22"/>
        <v>129228</v>
      </c>
      <c r="T172" s="20">
        <f t="shared" si="23"/>
        <v>0.2</v>
      </c>
      <c r="U172" s="23">
        <f t="shared" si="24"/>
        <v>105967</v>
      </c>
      <c r="V172" s="23">
        <f t="shared" si="25"/>
        <v>99075</v>
      </c>
      <c r="W172" s="198">
        <v>0</v>
      </c>
      <c r="X172" s="21">
        <f t="shared" si="26"/>
        <v>765031</v>
      </c>
      <c r="Y172" s="193">
        <v>2034</v>
      </c>
      <c r="Z172" s="188">
        <f>(1+PPI)^('Future Trunk Assets - Roads'!Y172-YEAR)</f>
        <v>1.2643190879401258</v>
      </c>
      <c r="AA172" s="189">
        <f>IF(Y172&lt;YEAR,1,IF('General Input Sheet'!$E$32="WACC1",1/(1+WACC1)^(Y172-YEAR), IF('General Input Sheet'!$E$32="WACC2",1/(1+WACC2)^(Y172-YEAR),"Check WACC Option in General Input Sheet")))</f>
        <v>0.47404483114855755</v>
      </c>
      <c r="AB172" s="113">
        <f t="shared" si="27"/>
        <v>765031</v>
      </c>
      <c r="AC172" s="180">
        <f t="shared" si="28"/>
        <v>967243</v>
      </c>
      <c r="AD172" s="21">
        <f t="shared" si="29"/>
        <v>458517</v>
      </c>
    </row>
    <row r="173" spans="2:30">
      <c r="B173" s="201" t="s">
        <v>2997</v>
      </c>
      <c r="C173" s="196" t="s">
        <v>10237</v>
      </c>
      <c r="D173" s="196" t="s">
        <v>3245</v>
      </c>
      <c r="E173" s="210">
        <v>10</v>
      </c>
      <c r="F173" s="204" t="s">
        <v>3401</v>
      </c>
      <c r="G173" s="201" t="s">
        <v>3252</v>
      </c>
      <c r="H173" s="119">
        <v>0</v>
      </c>
      <c r="I173" s="202" t="s">
        <v>3259</v>
      </c>
      <c r="J173" s="119">
        <v>150</v>
      </c>
      <c r="K173" s="19">
        <f t="shared" si="20"/>
        <v>1404.44</v>
      </c>
      <c r="L173" s="215">
        <v>210666</v>
      </c>
      <c r="M173" s="180">
        <f t="shared" si="21"/>
        <v>0</v>
      </c>
      <c r="N173" s="215">
        <v>516545</v>
      </c>
      <c r="O173" s="227">
        <v>2021</v>
      </c>
      <c r="P173" s="110">
        <f>IFERROR(('General Input Sheet'!$G$38/(VLOOKUP(O173,Histindex,3,FALSE))),1)</f>
        <v>1</v>
      </c>
      <c r="Q173" s="196" t="s">
        <v>3273</v>
      </c>
      <c r="R173" s="48" cm="1">
        <f t="array" ref="R173">IFERROR(_xlfn.IFS(AND(Q173&lt;&gt;"New",D173&lt;&gt;"Road Bridge"),30%,AND(Q173&lt;&gt;"New",D173="Road Bridge"),10%),0)</f>
        <v>0.3</v>
      </c>
      <c r="S173" s="19">
        <f t="shared" si="22"/>
        <v>154964</v>
      </c>
      <c r="T173" s="20">
        <f t="shared" si="23"/>
        <v>0.2</v>
      </c>
      <c r="U173" s="23">
        <f t="shared" si="24"/>
        <v>127070</v>
      </c>
      <c r="V173" s="23">
        <f t="shared" si="25"/>
        <v>118805</v>
      </c>
      <c r="W173" s="198">
        <v>0</v>
      </c>
      <c r="X173" s="21">
        <f t="shared" si="26"/>
        <v>917384</v>
      </c>
      <c r="Y173" s="193">
        <v>2034</v>
      </c>
      <c r="Z173" s="188">
        <f>(1+PPI)^('Future Trunk Assets - Roads'!Y173-YEAR)</f>
        <v>1.2643190879401258</v>
      </c>
      <c r="AA173" s="189">
        <f>IF(Y173&lt;YEAR,1,IF('General Input Sheet'!$E$32="WACC1",1/(1+WACC1)^(Y173-YEAR), IF('General Input Sheet'!$E$32="WACC2",1/(1+WACC2)^(Y173-YEAR),"Check WACC Option in General Input Sheet")))</f>
        <v>0.47404483114855755</v>
      </c>
      <c r="AB173" s="113">
        <f t="shared" si="27"/>
        <v>1128050</v>
      </c>
      <c r="AC173" s="180">
        <f t="shared" si="28"/>
        <v>1432774</v>
      </c>
      <c r="AD173" s="21">
        <f t="shared" si="29"/>
        <v>679199</v>
      </c>
    </row>
    <row r="174" spans="2:30">
      <c r="B174" s="201" t="s">
        <v>3357</v>
      </c>
      <c r="C174" s="196" t="s">
        <v>10238</v>
      </c>
      <c r="D174" s="196" t="s">
        <v>3246</v>
      </c>
      <c r="E174" s="210">
        <v>10</v>
      </c>
      <c r="F174" s="204" t="s">
        <v>3402</v>
      </c>
      <c r="G174" s="201" t="s">
        <v>3251</v>
      </c>
      <c r="H174" s="119">
        <v>286</v>
      </c>
      <c r="I174" s="202" t="s">
        <v>3260</v>
      </c>
      <c r="J174" s="119">
        <v>1471</v>
      </c>
      <c r="K174" s="19">
        <f t="shared" si="20"/>
        <v>138.99184228416044</v>
      </c>
      <c r="L174" s="215">
        <v>204457</v>
      </c>
      <c r="M174" s="180">
        <f t="shared" si="21"/>
        <v>2671.3566433566434</v>
      </c>
      <c r="N174" s="215">
        <v>764008</v>
      </c>
      <c r="O174" s="227">
        <v>2021</v>
      </c>
      <c r="P174" s="110">
        <f>IFERROR(('General Input Sheet'!$G$38/(VLOOKUP(O174,Histindex,3,FALSE))),1)</f>
        <v>1</v>
      </c>
      <c r="Q174" s="196" t="s">
        <v>3274</v>
      </c>
      <c r="R174" s="48" cm="1">
        <f t="array" ref="R174">IFERROR(_xlfn.IFS(AND(Q174&lt;&gt;"New",D174&lt;&gt;"Road Bridge"),30%,AND(Q174&lt;&gt;"New",D174="Road Bridge"),10%),0)</f>
        <v>0.3</v>
      </c>
      <c r="S174" s="19">
        <f t="shared" si="22"/>
        <v>229202</v>
      </c>
      <c r="T174" s="20">
        <f t="shared" si="23"/>
        <v>7.4999999999999997E-2</v>
      </c>
      <c r="U174" s="23">
        <f t="shared" si="24"/>
        <v>70480</v>
      </c>
      <c r="V174" s="23">
        <f t="shared" si="25"/>
        <v>175722</v>
      </c>
      <c r="W174" s="198">
        <v>0</v>
      </c>
      <c r="X174" s="21">
        <f t="shared" si="26"/>
        <v>1239412</v>
      </c>
      <c r="Y174" s="193">
        <v>2024</v>
      </c>
      <c r="Z174" s="188">
        <f>(1+PPI)^('Future Trunk Assets - Roads'!Y174-YEAR)</f>
        <v>1.0556146069383956</v>
      </c>
      <c r="AA174" s="189">
        <f>IF(Y174&lt;YEAR,1,IF('General Input Sheet'!$E$32="WACC1",1/(1+WACC1)^(Y174-YEAR), IF('General Input Sheet'!$E$32="WACC2",1/(1+WACC2)^(Y174-YEAR),"Check WACC Option in General Input Sheet")))</f>
        <v>0.84176157274348007</v>
      </c>
      <c r="AB174" s="113">
        <f t="shared" si="27"/>
        <v>1443869</v>
      </c>
      <c r="AC174" s="180">
        <f t="shared" si="28"/>
        <v>1525384</v>
      </c>
      <c r="AD174" s="21">
        <f t="shared" si="29"/>
        <v>1284010</v>
      </c>
    </row>
    <row r="175" spans="2:30">
      <c r="B175" s="201" t="s">
        <v>2906</v>
      </c>
      <c r="C175" s="196" t="s">
        <v>10239</v>
      </c>
      <c r="D175" s="196" t="s">
        <v>3245</v>
      </c>
      <c r="E175" s="210">
        <v>8</v>
      </c>
      <c r="F175" s="204" t="s">
        <v>3403</v>
      </c>
      <c r="G175" s="201" t="s">
        <v>3256</v>
      </c>
      <c r="H175" s="119">
        <v>0</v>
      </c>
      <c r="I175" s="202" t="s">
        <v>3264</v>
      </c>
      <c r="J175" s="119">
        <v>450</v>
      </c>
      <c r="K175" s="19">
        <f t="shared" si="20"/>
        <v>852.81333333333339</v>
      </c>
      <c r="L175" s="215">
        <v>383766</v>
      </c>
      <c r="M175" s="180">
        <f t="shared" si="21"/>
        <v>0</v>
      </c>
      <c r="N175" s="215">
        <v>719593</v>
      </c>
      <c r="O175" s="227">
        <v>2021</v>
      </c>
      <c r="P175" s="110">
        <f>IFERROR(('General Input Sheet'!$G$38/(VLOOKUP(O175,Histindex,3,FALSE))),1)</f>
        <v>1</v>
      </c>
      <c r="Q175" s="196" t="s">
        <v>3273</v>
      </c>
      <c r="R175" s="48" cm="1">
        <f t="array" ref="R175">IFERROR(_xlfn.IFS(AND(Q175&lt;&gt;"New",D175&lt;&gt;"Road Bridge"),30%,AND(Q175&lt;&gt;"New",D175="Road Bridge"),10%),0)</f>
        <v>0.3</v>
      </c>
      <c r="S175" s="19">
        <f t="shared" si="22"/>
        <v>215878</v>
      </c>
      <c r="T175" s="20">
        <f t="shared" si="23"/>
        <v>0.15</v>
      </c>
      <c r="U175" s="23">
        <f t="shared" si="24"/>
        <v>132765</v>
      </c>
      <c r="V175" s="23">
        <f t="shared" si="25"/>
        <v>165506</v>
      </c>
      <c r="W175" s="198">
        <v>0</v>
      </c>
      <c r="X175" s="21">
        <f t="shared" si="26"/>
        <v>1233742</v>
      </c>
      <c r="Y175" s="193">
        <v>2029</v>
      </c>
      <c r="Z175" s="188">
        <f>(1+PPI)^('Future Trunk Assets - Roads'!Y175-YEAR)</f>
        <v>1.1552634751694639</v>
      </c>
      <c r="AA175" s="189">
        <f>IF(Y175&lt;YEAR,1,IF('General Input Sheet'!$E$32="WACC1",1/(1+WACC1)^(Y175-YEAR), IF('General Input Sheet'!$E$32="WACC2",1/(1+WACC2)^(Y175-YEAR),"Check WACC Option in General Input Sheet")))</f>
        <v>0.63169036926213096</v>
      </c>
      <c r="AB175" s="113">
        <f t="shared" si="27"/>
        <v>1617508</v>
      </c>
      <c r="AC175" s="180">
        <f t="shared" si="28"/>
        <v>1875335</v>
      </c>
      <c r="AD175" s="21">
        <f t="shared" si="29"/>
        <v>1184631</v>
      </c>
    </row>
    <row r="176" spans="2:30">
      <c r="B176" s="201" t="s">
        <v>2982</v>
      </c>
      <c r="C176" s="196" t="s">
        <v>10240</v>
      </c>
      <c r="D176" s="196" t="s">
        <v>3245</v>
      </c>
      <c r="E176" s="210">
        <v>8</v>
      </c>
      <c r="F176" s="204" t="s">
        <v>3404</v>
      </c>
      <c r="G176" s="201" t="s">
        <v>3249</v>
      </c>
      <c r="H176" s="119">
        <v>0</v>
      </c>
      <c r="I176" s="202" t="s">
        <v>3265</v>
      </c>
      <c r="J176" s="119">
        <v>150</v>
      </c>
      <c r="K176" s="19">
        <f t="shared" si="20"/>
        <v>1023.3733333333333</v>
      </c>
      <c r="L176" s="215">
        <v>153506</v>
      </c>
      <c r="M176" s="180">
        <f t="shared" si="21"/>
        <v>0</v>
      </c>
      <c r="N176" s="215">
        <v>596720</v>
      </c>
      <c r="O176" s="227">
        <v>2021</v>
      </c>
      <c r="P176" s="110">
        <f>IFERROR(('General Input Sheet'!$G$38/(VLOOKUP(O176,Histindex,3,FALSE))),1)</f>
        <v>1</v>
      </c>
      <c r="Q176" s="196" t="s">
        <v>3273</v>
      </c>
      <c r="R176" s="48" cm="1">
        <f t="array" ref="R176">IFERROR(_xlfn.IFS(AND(Q176&lt;&gt;"New",D176&lt;&gt;"Road Bridge"),30%,AND(Q176&lt;&gt;"New",D176="Road Bridge"),10%),0)</f>
        <v>0.3</v>
      </c>
      <c r="S176" s="19">
        <f t="shared" si="22"/>
        <v>179016</v>
      </c>
      <c r="T176" s="20">
        <f t="shared" si="23"/>
        <v>0.2</v>
      </c>
      <c r="U176" s="23">
        <f t="shared" si="24"/>
        <v>146793</v>
      </c>
      <c r="V176" s="23">
        <f t="shared" si="25"/>
        <v>137246</v>
      </c>
      <c r="W176" s="198">
        <v>0</v>
      </c>
      <c r="X176" s="21">
        <f t="shared" si="26"/>
        <v>1059775</v>
      </c>
      <c r="Y176" s="193">
        <v>2034</v>
      </c>
      <c r="Z176" s="188">
        <f>(1+PPI)^('Future Trunk Assets - Roads'!Y176-YEAR)</f>
        <v>1.2643190879401258</v>
      </c>
      <c r="AA176" s="189">
        <f>IF(Y176&lt;YEAR,1,IF('General Input Sheet'!$E$32="WACC1",1/(1+WACC1)^(Y176-YEAR), IF('General Input Sheet'!$E$32="WACC2",1/(1+WACC2)^(Y176-YEAR),"Check WACC Option in General Input Sheet")))</f>
        <v>0.47404483114855755</v>
      </c>
      <c r="AB176" s="113">
        <f t="shared" si="27"/>
        <v>1213281</v>
      </c>
      <c r="AC176" s="180">
        <f t="shared" si="28"/>
        <v>1538753</v>
      </c>
      <c r="AD176" s="21">
        <f t="shared" si="29"/>
        <v>729438</v>
      </c>
    </row>
    <row r="177" spans="2:30">
      <c r="B177" s="201" t="s">
        <v>2982</v>
      </c>
      <c r="C177" s="196" t="s">
        <v>10241</v>
      </c>
      <c r="D177" s="196" t="s">
        <v>3245</v>
      </c>
      <c r="E177" s="210">
        <v>8</v>
      </c>
      <c r="F177" s="204" t="s">
        <v>3406</v>
      </c>
      <c r="G177" s="201" t="s">
        <v>3249</v>
      </c>
      <c r="H177" s="119">
        <v>0</v>
      </c>
      <c r="I177" s="202" t="s">
        <v>3265</v>
      </c>
      <c r="J177" s="119">
        <v>150</v>
      </c>
      <c r="K177" s="19">
        <f t="shared" si="20"/>
        <v>1404.44</v>
      </c>
      <c r="L177" s="215">
        <v>210666</v>
      </c>
      <c r="M177" s="180">
        <f t="shared" si="21"/>
        <v>0</v>
      </c>
      <c r="N177" s="215">
        <v>681965</v>
      </c>
      <c r="O177" s="227">
        <v>2021</v>
      </c>
      <c r="P177" s="110">
        <f>IFERROR(('General Input Sheet'!$G$38/(VLOOKUP(O177,Histindex,3,FALSE))),1)</f>
        <v>1</v>
      </c>
      <c r="Q177" s="196" t="s">
        <v>3273</v>
      </c>
      <c r="R177" s="48" cm="1">
        <f t="array" ref="R177">IFERROR(_xlfn.IFS(AND(Q177&lt;&gt;"New",D177&lt;&gt;"Road Bridge"),30%,AND(Q177&lt;&gt;"New",D177="Road Bridge"),10%),0)</f>
        <v>0.3</v>
      </c>
      <c r="S177" s="19">
        <f t="shared" si="22"/>
        <v>204590</v>
      </c>
      <c r="T177" s="20">
        <f t="shared" si="23"/>
        <v>0.2</v>
      </c>
      <c r="U177" s="23">
        <f t="shared" si="24"/>
        <v>167763</v>
      </c>
      <c r="V177" s="23">
        <f t="shared" si="25"/>
        <v>156852</v>
      </c>
      <c r="W177" s="198">
        <v>0</v>
      </c>
      <c r="X177" s="21">
        <f t="shared" si="26"/>
        <v>1211170</v>
      </c>
      <c r="Y177" s="193">
        <v>2034</v>
      </c>
      <c r="Z177" s="188">
        <f>(1+PPI)^('Future Trunk Assets - Roads'!Y177-YEAR)</f>
        <v>1.2643190879401258</v>
      </c>
      <c r="AA177" s="189">
        <f>IF(Y177&lt;YEAR,1,IF('General Input Sheet'!$E$32="WACC1",1/(1+WACC1)^(Y177-YEAR), IF('General Input Sheet'!$E$32="WACC2",1/(1+WACC2)^(Y177-YEAR),"Check WACC Option in General Input Sheet")))</f>
        <v>0.47404483114855755</v>
      </c>
      <c r="AB177" s="113">
        <f t="shared" si="27"/>
        <v>1421836</v>
      </c>
      <c r="AC177" s="180">
        <f t="shared" si="28"/>
        <v>1804213</v>
      </c>
      <c r="AD177" s="21">
        <f t="shared" si="29"/>
        <v>855278</v>
      </c>
    </row>
    <row r="178" spans="2:30">
      <c r="B178" s="201" t="s">
        <v>2982</v>
      </c>
      <c r="C178" s="196" t="s">
        <v>10242</v>
      </c>
      <c r="D178" s="196" t="s">
        <v>3245</v>
      </c>
      <c r="E178" s="210">
        <v>8</v>
      </c>
      <c r="F178" s="204" t="s">
        <v>3405</v>
      </c>
      <c r="G178" s="201" t="s">
        <v>3249</v>
      </c>
      <c r="H178" s="119">
        <v>0</v>
      </c>
      <c r="I178" s="202" t="s">
        <v>3265</v>
      </c>
      <c r="J178" s="119">
        <v>150</v>
      </c>
      <c r="K178" s="19">
        <f t="shared" si="20"/>
        <v>0</v>
      </c>
      <c r="L178" s="215">
        <v>0</v>
      </c>
      <c r="M178" s="180">
        <f t="shared" si="21"/>
        <v>0</v>
      </c>
      <c r="N178" s="215">
        <v>596720</v>
      </c>
      <c r="O178" s="227">
        <v>2021</v>
      </c>
      <c r="P178" s="110">
        <f>IFERROR(('General Input Sheet'!$G$38/(VLOOKUP(O178,Histindex,3,FALSE))),1)</f>
        <v>1</v>
      </c>
      <c r="Q178" s="196" t="s">
        <v>3273</v>
      </c>
      <c r="R178" s="48" cm="1">
        <f t="array" ref="R178">IFERROR(_xlfn.IFS(AND(Q178&lt;&gt;"New",D178&lt;&gt;"Road Bridge"),30%,AND(Q178&lt;&gt;"New",D178="Road Bridge"),10%),0)</f>
        <v>0.3</v>
      </c>
      <c r="S178" s="19">
        <f t="shared" si="22"/>
        <v>179016</v>
      </c>
      <c r="T178" s="20">
        <f t="shared" si="23"/>
        <v>7.4999999999999997E-2</v>
      </c>
      <c r="U178" s="23">
        <f t="shared" si="24"/>
        <v>55047</v>
      </c>
      <c r="V178" s="23">
        <f t="shared" si="25"/>
        <v>137246</v>
      </c>
      <c r="W178" s="198">
        <v>0</v>
      </c>
      <c r="X178" s="21">
        <f t="shared" si="26"/>
        <v>968029</v>
      </c>
      <c r="Y178" s="193">
        <v>2024</v>
      </c>
      <c r="Z178" s="188">
        <f>(1+PPI)^('Future Trunk Assets - Roads'!Y178-YEAR)</f>
        <v>1.0556146069383956</v>
      </c>
      <c r="AA178" s="189">
        <f>IF(Y178&lt;YEAR,1,IF('General Input Sheet'!$E$32="WACC1",1/(1+WACC1)^(Y178-YEAR), IF('General Input Sheet'!$E$32="WACC2",1/(1+WACC2)^(Y178-YEAR),"Check WACC Option in General Input Sheet")))</f>
        <v>0.84176157274348007</v>
      </c>
      <c r="AB178" s="113">
        <f t="shared" si="27"/>
        <v>968029</v>
      </c>
      <c r="AC178" s="180">
        <f t="shared" si="28"/>
        <v>1021866</v>
      </c>
      <c r="AD178" s="21">
        <f t="shared" si="29"/>
        <v>860168</v>
      </c>
    </row>
    <row r="179" spans="2:30">
      <c r="B179" s="201" t="s">
        <v>2956</v>
      </c>
      <c r="C179" s="196" t="s">
        <v>10409</v>
      </c>
      <c r="D179" s="196" t="s">
        <v>3246</v>
      </c>
      <c r="E179" s="210">
        <v>13</v>
      </c>
      <c r="F179" s="204" t="s">
        <v>10412</v>
      </c>
      <c r="G179" s="201" t="s">
        <v>3251</v>
      </c>
      <c r="H179" s="119">
        <v>620</v>
      </c>
      <c r="I179" s="202" t="s">
        <v>3260</v>
      </c>
      <c r="J179" s="119">
        <v>428</v>
      </c>
      <c r="K179" s="19">
        <f t="shared" si="20"/>
        <v>776.91588785046724</v>
      </c>
      <c r="L179" s="215">
        <v>332520</v>
      </c>
      <c r="M179" s="180">
        <f t="shared" si="21"/>
        <v>2671.3580645161292</v>
      </c>
      <c r="N179" s="215">
        <v>1656242</v>
      </c>
      <c r="O179" s="227">
        <v>2021</v>
      </c>
      <c r="P179" s="110">
        <f>IFERROR(('General Input Sheet'!$G$38/(VLOOKUP(O179,Histindex,3,FALSE))),1)</f>
        <v>1</v>
      </c>
      <c r="Q179" s="196" t="s">
        <v>3274</v>
      </c>
      <c r="R179" s="48" cm="1">
        <f t="array" ref="R179">IFERROR(_xlfn.IFS(AND(Q179&lt;&gt;"New",D179&lt;&gt;"Road Bridge"),30%,AND(Q179&lt;&gt;"New",D179="Road Bridge"),10%),0)</f>
        <v>0.3</v>
      </c>
      <c r="S179" s="19">
        <f t="shared" si="22"/>
        <v>496873</v>
      </c>
      <c r="T179" s="20">
        <f t="shared" si="23"/>
        <v>7.4999999999999997E-2</v>
      </c>
      <c r="U179" s="23">
        <f t="shared" si="24"/>
        <v>152788</v>
      </c>
      <c r="V179" s="23">
        <f t="shared" si="25"/>
        <v>380936</v>
      </c>
      <c r="W179" s="198">
        <v>0</v>
      </c>
      <c r="X179" s="21">
        <f t="shared" si="26"/>
        <v>2686839</v>
      </c>
      <c r="Y179" s="193">
        <v>2024</v>
      </c>
      <c r="Z179" s="188">
        <f>(1+PPI)^('Future Trunk Assets - Roads'!Y179-YEAR)</f>
        <v>1.0556146069383956</v>
      </c>
      <c r="AA179" s="189">
        <f>IF(Y179&lt;YEAR,1,IF('General Input Sheet'!$E$32="WACC1",1/(1+WACC1)^(Y179-YEAR), IF('General Input Sheet'!$E$32="WACC2",1/(1+WACC2)^(Y179-YEAR),"Check WACC Option in General Input Sheet")))</f>
        <v>0.84176157274348007</v>
      </c>
      <c r="AB179" s="113">
        <f t="shared" si="27"/>
        <v>3019359</v>
      </c>
      <c r="AC179" s="180">
        <f t="shared" si="28"/>
        <v>3189255</v>
      </c>
      <c r="AD179" s="21">
        <f t="shared" si="29"/>
        <v>2684592</v>
      </c>
    </row>
    <row r="180" spans="2:30">
      <c r="B180" s="201" t="s">
        <v>2956</v>
      </c>
      <c r="C180" s="196" t="s">
        <v>10407</v>
      </c>
      <c r="D180" s="196" t="s">
        <v>3246</v>
      </c>
      <c r="E180" s="210" t="s">
        <v>10379</v>
      </c>
      <c r="F180" s="204" t="s">
        <v>10408</v>
      </c>
      <c r="G180" s="201" t="s">
        <v>3251</v>
      </c>
      <c r="H180" s="119">
        <v>1052</v>
      </c>
      <c r="I180" s="202" t="s">
        <v>3260</v>
      </c>
      <c r="J180" s="119">
        <v>5464</v>
      </c>
      <c r="K180" s="19">
        <f t="shared" si="20"/>
        <v>132.90446559297217</v>
      </c>
      <c r="L180" s="215">
        <v>726190</v>
      </c>
      <c r="M180" s="180">
        <f t="shared" si="21"/>
        <v>2671.3574144486693</v>
      </c>
      <c r="N180" s="215">
        <v>2810268</v>
      </c>
      <c r="O180" s="227">
        <v>2021</v>
      </c>
      <c r="P180" s="110">
        <f>IFERROR(('General Input Sheet'!$G$38/(VLOOKUP(O180,Histindex,3,FALSE))),1)</f>
        <v>1</v>
      </c>
      <c r="Q180" s="196" t="s">
        <v>3274</v>
      </c>
      <c r="R180" s="48" cm="1">
        <f t="array" ref="R180">IFERROR(_xlfn.IFS(AND(Q180&lt;&gt;"New",D180&lt;&gt;"Road Bridge"),30%,AND(Q180&lt;&gt;"New",D180="Road Bridge"),10%),0)</f>
        <v>0.3</v>
      </c>
      <c r="S180" s="19">
        <f t="shared" si="22"/>
        <v>843080</v>
      </c>
      <c r="T180" s="20">
        <f t="shared" si="23"/>
        <v>0.2</v>
      </c>
      <c r="U180" s="23">
        <f t="shared" si="24"/>
        <v>691326</v>
      </c>
      <c r="V180" s="23">
        <f t="shared" si="25"/>
        <v>646362</v>
      </c>
      <c r="W180" s="198">
        <v>0</v>
      </c>
      <c r="X180" s="21">
        <f t="shared" si="26"/>
        <v>4991036</v>
      </c>
      <c r="Y180" s="193">
        <v>2034</v>
      </c>
      <c r="Z180" s="188">
        <f>(1+PPI)^('Future Trunk Assets - Roads'!Y180-YEAR)</f>
        <v>1.2643190879401258</v>
      </c>
      <c r="AA180" s="189">
        <f>IF(Y180&lt;YEAR,1,IF('General Input Sheet'!$E$32="WACC1",1/(1+WACC1)^(Y180-YEAR), IF('General Input Sheet'!$E$32="WACC2",1/(1+WACC2)^(Y180-YEAR),"Check WACC Option in General Input Sheet")))</f>
        <v>0.47404483114855755</v>
      </c>
      <c r="AB180" s="113">
        <f t="shared" si="27"/>
        <v>5717226</v>
      </c>
      <c r="AC180" s="180">
        <f t="shared" si="28"/>
        <v>7251006</v>
      </c>
      <c r="AD180" s="21">
        <f t="shared" si="29"/>
        <v>3437302</v>
      </c>
    </row>
    <row r="181" spans="2:30">
      <c r="B181" s="201" t="s">
        <v>2847</v>
      </c>
      <c r="C181" s="196" t="s">
        <v>10243</v>
      </c>
      <c r="D181" s="196" t="s">
        <v>3246</v>
      </c>
      <c r="E181" s="210">
        <v>14</v>
      </c>
      <c r="F181" s="204" t="s">
        <v>3407</v>
      </c>
      <c r="G181" s="201" t="s">
        <v>3254</v>
      </c>
      <c r="H181" s="119">
        <v>81</v>
      </c>
      <c r="I181" s="202" t="s">
        <v>3262</v>
      </c>
      <c r="J181" s="119">
        <v>583</v>
      </c>
      <c r="K181" s="19">
        <f t="shared" si="20"/>
        <v>399.53859348198972</v>
      </c>
      <c r="L181" s="215">
        <v>232931</v>
      </c>
      <c r="M181" s="180">
        <f t="shared" si="21"/>
        <v>4803.8888888888887</v>
      </c>
      <c r="N181" s="215">
        <v>389115</v>
      </c>
      <c r="O181" s="227">
        <v>2021</v>
      </c>
      <c r="P181" s="110">
        <f>IFERROR(('General Input Sheet'!$G$38/(VLOOKUP(O181,Histindex,3,FALSE))),1)</f>
        <v>1</v>
      </c>
      <c r="Q181" s="196" t="s">
        <v>3274</v>
      </c>
      <c r="R181" s="48" cm="1">
        <f t="array" ref="R181">IFERROR(_xlfn.IFS(AND(Q181&lt;&gt;"New",D181&lt;&gt;"Road Bridge"),30%,AND(Q181&lt;&gt;"New",D181="Road Bridge"),10%),0)</f>
        <v>0.3</v>
      </c>
      <c r="S181" s="19">
        <f t="shared" si="22"/>
        <v>116735</v>
      </c>
      <c r="T181" s="20">
        <f t="shared" si="23"/>
        <v>0.2</v>
      </c>
      <c r="U181" s="23">
        <f t="shared" si="24"/>
        <v>95722</v>
      </c>
      <c r="V181" s="23">
        <f t="shared" si="25"/>
        <v>89496</v>
      </c>
      <c r="W181" s="198">
        <v>0</v>
      </c>
      <c r="X181" s="21">
        <f t="shared" si="26"/>
        <v>691068</v>
      </c>
      <c r="Y181" s="193">
        <v>2034</v>
      </c>
      <c r="Z181" s="188">
        <f>(1+PPI)^('Future Trunk Assets - Roads'!Y181-YEAR)</f>
        <v>1.2643190879401258</v>
      </c>
      <c r="AA181" s="189">
        <f>IF(Y181&lt;YEAR,1,IF('General Input Sheet'!$E$32="WACC1",1/(1+WACC1)^(Y181-YEAR), IF('General Input Sheet'!$E$32="WACC2",1/(1+WACC2)^(Y181-YEAR),"Check WACC Option in General Input Sheet")))</f>
        <v>0.47404483114855755</v>
      </c>
      <c r="AB181" s="113">
        <f t="shared" si="27"/>
        <v>923999</v>
      </c>
      <c r="AC181" s="180">
        <f t="shared" si="28"/>
        <v>1175481</v>
      </c>
      <c r="AD181" s="21">
        <f t="shared" si="29"/>
        <v>557231</v>
      </c>
    </row>
    <row r="182" spans="2:30">
      <c r="B182" s="201" t="s">
        <v>2847</v>
      </c>
      <c r="C182" s="196" t="s">
        <v>2957</v>
      </c>
      <c r="D182" s="196" t="s">
        <v>3245</v>
      </c>
      <c r="E182" s="210">
        <v>14</v>
      </c>
      <c r="F182" s="204" t="s">
        <v>3162</v>
      </c>
      <c r="G182" s="201" t="s">
        <v>3255</v>
      </c>
      <c r="H182" s="119">
        <v>0</v>
      </c>
      <c r="I182" s="202" t="s">
        <v>3265</v>
      </c>
      <c r="J182" s="119">
        <v>600</v>
      </c>
      <c r="K182" s="19">
        <f t="shared" si="20"/>
        <v>511.68666666666667</v>
      </c>
      <c r="L182" s="215">
        <v>307012</v>
      </c>
      <c r="M182" s="180">
        <f t="shared" si="21"/>
        <v>0</v>
      </c>
      <c r="N182" s="215">
        <v>690577</v>
      </c>
      <c r="O182" s="227">
        <v>2021</v>
      </c>
      <c r="P182" s="110">
        <f>IFERROR(('General Input Sheet'!$G$38/(VLOOKUP(O182,Histindex,3,FALSE))),1)</f>
        <v>1</v>
      </c>
      <c r="Q182" s="196" t="s">
        <v>3273</v>
      </c>
      <c r="R182" s="48" cm="1">
        <f t="array" ref="R182">IFERROR(_xlfn.IFS(AND(Q182&lt;&gt;"New",D182&lt;&gt;"Road Bridge"),30%,AND(Q182&lt;&gt;"New",D182="Road Bridge"),10%),0)</f>
        <v>0.3</v>
      </c>
      <c r="S182" s="19">
        <f t="shared" si="22"/>
        <v>207173</v>
      </c>
      <c r="T182" s="20">
        <f t="shared" si="23"/>
        <v>0.15</v>
      </c>
      <c r="U182" s="23">
        <f t="shared" si="24"/>
        <v>127412</v>
      </c>
      <c r="V182" s="23">
        <f t="shared" si="25"/>
        <v>158833</v>
      </c>
      <c r="W182" s="198">
        <v>0</v>
      </c>
      <c r="X182" s="21">
        <f t="shared" si="26"/>
        <v>1183995</v>
      </c>
      <c r="Y182" s="193">
        <v>2029</v>
      </c>
      <c r="Z182" s="188">
        <f>(1+PPI)^('Future Trunk Assets - Roads'!Y182-YEAR)</f>
        <v>1.1552634751694639</v>
      </c>
      <c r="AA182" s="189">
        <f>IF(Y182&lt;YEAR,1,IF('General Input Sheet'!$E$32="WACC1",1/(1+WACC1)^(Y182-YEAR), IF('General Input Sheet'!$E$32="WACC2",1/(1+WACC2)^(Y182-YEAR),"Check WACC Option in General Input Sheet")))</f>
        <v>0.63169036926213096</v>
      </c>
      <c r="AB182" s="113">
        <f t="shared" si="27"/>
        <v>1491007</v>
      </c>
      <c r="AC182" s="180">
        <f t="shared" si="28"/>
        <v>1727855</v>
      </c>
      <c r="AD182" s="21">
        <f t="shared" si="29"/>
        <v>1091469</v>
      </c>
    </row>
    <row r="183" spans="2:30">
      <c r="B183" s="201" t="s">
        <v>2958</v>
      </c>
      <c r="C183" s="196" t="s">
        <v>2959</v>
      </c>
      <c r="D183" s="196" t="s">
        <v>3246</v>
      </c>
      <c r="E183" s="210">
        <v>14</v>
      </c>
      <c r="F183" s="204" t="s">
        <v>3163</v>
      </c>
      <c r="G183" s="201" t="s">
        <v>3251</v>
      </c>
      <c r="H183" s="119">
        <v>351</v>
      </c>
      <c r="I183" s="202" t="s">
        <v>3260</v>
      </c>
      <c r="J183" s="119">
        <v>815</v>
      </c>
      <c r="K183" s="19">
        <f t="shared" si="20"/>
        <v>691.39754601226991</v>
      </c>
      <c r="L183" s="215">
        <v>563489</v>
      </c>
      <c r="M183" s="180">
        <f t="shared" si="21"/>
        <v>2671.3589743589741</v>
      </c>
      <c r="N183" s="215">
        <v>937647</v>
      </c>
      <c r="O183" s="227">
        <v>2021</v>
      </c>
      <c r="P183" s="110">
        <f>IFERROR(('General Input Sheet'!$G$38/(VLOOKUP(O183,Histindex,3,FALSE))),1)</f>
        <v>1</v>
      </c>
      <c r="Q183" s="196" t="s">
        <v>3274</v>
      </c>
      <c r="R183" s="48" cm="1">
        <f t="array" ref="R183">IFERROR(_xlfn.IFS(AND(Q183&lt;&gt;"New",D183&lt;&gt;"Road Bridge"),30%,AND(Q183&lt;&gt;"New",D183="Road Bridge"),10%),0)</f>
        <v>0.3</v>
      </c>
      <c r="S183" s="19">
        <f t="shared" si="22"/>
        <v>281294</v>
      </c>
      <c r="T183" s="20">
        <f t="shared" si="23"/>
        <v>0.15</v>
      </c>
      <c r="U183" s="23">
        <f t="shared" si="24"/>
        <v>172996</v>
      </c>
      <c r="V183" s="23">
        <f t="shared" si="25"/>
        <v>215659</v>
      </c>
      <c r="W183" s="198">
        <v>0</v>
      </c>
      <c r="X183" s="21">
        <f t="shared" si="26"/>
        <v>1607596</v>
      </c>
      <c r="Y183" s="193">
        <v>2029</v>
      </c>
      <c r="Z183" s="188">
        <f>(1+PPI)^('Future Trunk Assets - Roads'!Y183-YEAR)</f>
        <v>1.1552634751694639</v>
      </c>
      <c r="AA183" s="189">
        <f>IF(Y183&lt;YEAR,1,IF('General Input Sheet'!$E$32="WACC1",1/(1+WACC1)^(Y183-YEAR), IF('General Input Sheet'!$E$32="WACC2",1/(1+WACC2)^(Y183-YEAR),"Check WACC Option in General Input Sheet")))</f>
        <v>0.63169036926213096</v>
      </c>
      <c r="AB183" s="113">
        <f t="shared" si="27"/>
        <v>2171085</v>
      </c>
      <c r="AC183" s="180">
        <f t="shared" si="28"/>
        <v>2517994</v>
      </c>
      <c r="AD183" s="21">
        <f t="shared" si="29"/>
        <v>1590593</v>
      </c>
    </row>
    <row r="184" spans="2:30">
      <c r="B184" s="201" t="s">
        <v>2958</v>
      </c>
      <c r="C184" s="196" t="s">
        <v>10244</v>
      </c>
      <c r="D184" s="196" t="s">
        <v>3246</v>
      </c>
      <c r="E184" s="210">
        <v>15</v>
      </c>
      <c r="F184" s="204" t="s">
        <v>3409</v>
      </c>
      <c r="G184" s="201" t="s">
        <v>3251</v>
      </c>
      <c r="H184" s="119">
        <v>437</v>
      </c>
      <c r="I184" s="202" t="s">
        <v>3262</v>
      </c>
      <c r="J184" s="119">
        <v>1401</v>
      </c>
      <c r="K184" s="19">
        <f t="shared" si="20"/>
        <v>252.39614561027838</v>
      </c>
      <c r="L184" s="215">
        <v>353607</v>
      </c>
      <c r="M184" s="180">
        <f t="shared" si="21"/>
        <v>2671.3569794050345</v>
      </c>
      <c r="N184" s="215">
        <v>1167383</v>
      </c>
      <c r="O184" s="227">
        <v>2021</v>
      </c>
      <c r="P184" s="110">
        <f>IFERROR(('General Input Sheet'!$G$38/(VLOOKUP(O184,Histindex,3,FALSE))),1)</f>
        <v>1</v>
      </c>
      <c r="Q184" s="196" t="s">
        <v>3274</v>
      </c>
      <c r="R184" s="48" cm="1">
        <f t="array" ref="R184">IFERROR(_xlfn.IFS(AND(Q184&lt;&gt;"New",D184&lt;&gt;"Road Bridge"),30%,AND(Q184&lt;&gt;"New",D184="Road Bridge"),10%),0)</f>
        <v>0.3</v>
      </c>
      <c r="S184" s="19">
        <f t="shared" si="22"/>
        <v>350215</v>
      </c>
      <c r="T184" s="20">
        <f t="shared" si="23"/>
        <v>0.2</v>
      </c>
      <c r="U184" s="23">
        <f t="shared" si="24"/>
        <v>287176</v>
      </c>
      <c r="V184" s="23">
        <f t="shared" si="25"/>
        <v>268498</v>
      </c>
      <c r="W184" s="198">
        <v>0</v>
      </c>
      <c r="X184" s="21">
        <f t="shared" si="26"/>
        <v>2073272</v>
      </c>
      <c r="Y184" s="193">
        <v>2034</v>
      </c>
      <c r="Z184" s="188">
        <f>(1+PPI)^('Future Trunk Assets - Roads'!Y184-YEAR)</f>
        <v>1.2643190879401258</v>
      </c>
      <c r="AA184" s="189">
        <f>IF(Y184&lt;YEAR,1,IF('General Input Sheet'!$E$32="WACC1",1/(1+WACC1)^(Y184-YEAR), IF('General Input Sheet'!$E$32="WACC2",1/(1+WACC2)^(Y184-YEAR),"Check WACC Option in General Input Sheet")))</f>
        <v>0.47404483114855755</v>
      </c>
      <c r="AB184" s="113">
        <f t="shared" si="27"/>
        <v>2426879</v>
      </c>
      <c r="AC184" s="180">
        <f t="shared" si="28"/>
        <v>3079358</v>
      </c>
      <c r="AD184" s="21">
        <f t="shared" si="29"/>
        <v>1459754</v>
      </c>
    </row>
    <row r="185" spans="2:30">
      <c r="B185" s="201" t="s">
        <v>2958</v>
      </c>
      <c r="C185" s="196" t="s">
        <v>10245</v>
      </c>
      <c r="D185" s="196" t="s">
        <v>3246</v>
      </c>
      <c r="E185" s="210">
        <v>14</v>
      </c>
      <c r="F185" s="204" t="s">
        <v>3412</v>
      </c>
      <c r="G185" s="201" t="s">
        <v>3251</v>
      </c>
      <c r="H185" s="119">
        <v>278</v>
      </c>
      <c r="I185" s="202" t="s">
        <v>3260</v>
      </c>
      <c r="J185" s="119">
        <v>1230</v>
      </c>
      <c r="K185" s="19">
        <f t="shared" si="20"/>
        <v>268.89999999999998</v>
      </c>
      <c r="L185" s="215">
        <v>330747</v>
      </c>
      <c r="M185" s="180">
        <f t="shared" si="21"/>
        <v>2671.3561151079139</v>
      </c>
      <c r="N185" s="215">
        <v>742637</v>
      </c>
      <c r="O185" s="227">
        <v>2021</v>
      </c>
      <c r="P185" s="110">
        <f>IFERROR(('General Input Sheet'!$G$38/(VLOOKUP(O185,Histindex,3,FALSE))),1)</f>
        <v>1</v>
      </c>
      <c r="Q185" s="196" t="s">
        <v>3274</v>
      </c>
      <c r="R185" s="48" cm="1">
        <f t="array" ref="R185">IFERROR(_xlfn.IFS(AND(Q185&lt;&gt;"New",D185&lt;&gt;"Road Bridge"),30%,AND(Q185&lt;&gt;"New",D185="Road Bridge"),10%),0)</f>
        <v>0.3</v>
      </c>
      <c r="S185" s="19">
        <f t="shared" si="22"/>
        <v>222791</v>
      </c>
      <c r="T185" s="20">
        <f t="shared" si="23"/>
        <v>0.15</v>
      </c>
      <c r="U185" s="23">
        <f t="shared" si="24"/>
        <v>137017</v>
      </c>
      <c r="V185" s="23">
        <f t="shared" si="25"/>
        <v>170807</v>
      </c>
      <c r="W185" s="198">
        <v>0</v>
      </c>
      <c r="X185" s="21">
        <f t="shared" si="26"/>
        <v>1273252</v>
      </c>
      <c r="Y185" s="193">
        <v>2029</v>
      </c>
      <c r="Z185" s="188">
        <f>(1+PPI)^('Future Trunk Assets - Roads'!Y185-YEAR)</f>
        <v>1.1552634751694639</v>
      </c>
      <c r="AA185" s="189">
        <f>IF(Y185&lt;YEAR,1,IF('General Input Sheet'!$E$32="WACC1",1/(1+WACC1)^(Y185-YEAR), IF('General Input Sheet'!$E$32="WACC2",1/(1+WACC2)^(Y185-YEAR),"Check WACC Option in General Input Sheet")))</f>
        <v>0.63169036926213096</v>
      </c>
      <c r="AB185" s="113">
        <f t="shared" si="27"/>
        <v>1603999</v>
      </c>
      <c r="AC185" s="180">
        <f t="shared" si="28"/>
        <v>1858804</v>
      </c>
      <c r="AD185" s="21">
        <f t="shared" si="29"/>
        <v>1174189</v>
      </c>
    </row>
    <row r="186" spans="2:30">
      <c r="B186" s="201" t="s">
        <v>2958</v>
      </c>
      <c r="C186" s="196" t="s">
        <v>10246</v>
      </c>
      <c r="D186" s="196" t="s">
        <v>3246</v>
      </c>
      <c r="E186" s="210">
        <v>15</v>
      </c>
      <c r="F186" s="204" t="s">
        <v>3410</v>
      </c>
      <c r="G186" s="201" t="s">
        <v>3251</v>
      </c>
      <c r="H186" s="119">
        <v>264</v>
      </c>
      <c r="I186" s="202" t="s">
        <v>3262</v>
      </c>
      <c r="J186" s="119">
        <v>851</v>
      </c>
      <c r="K186" s="19">
        <f t="shared" si="20"/>
        <v>641.25029377203293</v>
      </c>
      <c r="L186" s="215">
        <v>545704</v>
      </c>
      <c r="M186" s="180">
        <f t="shared" si="21"/>
        <v>2671.3560606060605</v>
      </c>
      <c r="N186" s="215">
        <v>705238</v>
      </c>
      <c r="O186" s="227">
        <v>2021</v>
      </c>
      <c r="P186" s="110">
        <f>IFERROR(('General Input Sheet'!$G$38/(VLOOKUP(O186,Histindex,3,FALSE))),1)</f>
        <v>1</v>
      </c>
      <c r="Q186" s="196" t="s">
        <v>3274</v>
      </c>
      <c r="R186" s="48" cm="1">
        <f t="array" ref="R186">IFERROR(_xlfn.IFS(AND(Q186&lt;&gt;"New",D186&lt;&gt;"Road Bridge"),30%,AND(Q186&lt;&gt;"New",D186="Road Bridge"),10%),0)</f>
        <v>0.3</v>
      </c>
      <c r="S186" s="19">
        <f t="shared" si="22"/>
        <v>211571</v>
      </c>
      <c r="T186" s="20">
        <f t="shared" si="23"/>
        <v>7.4999999999999997E-2</v>
      </c>
      <c r="U186" s="23">
        <f t="shared" si="24"/>
        <v>65058</v>
      </c>
      <c r="V186" s="23">
        <f t="shared" si="25"/>
        <v>162205</v>
      </c>
      <c r="W186" s="198">
        <v>0</v>
      </c>
      <c r="X186" s="21">
        <f t="shared" si="26"/>
        <v>1144072</v>
      </c>
      <c r="Y186" s="193">
        <v>2024</v>
      </c>
      <c r="Z186" s="188">
        <f>(1+PPI)^('Future Trunk Assets - Roads'!Y186-YEAR)</f>
        <v>1.0556146069383956</v>
      </c>
      <c r="AA186" s="189">
        <f>IF(Y186&lt;YEAR,1,IF('General Input Sheet'!$E$32="WACC1",1/(1+WACC1)^(Y186-YEAR), IF('General Input Sheet'!$E$32="WACC2",1/(1+WACC2)^(Y186-YEAR),"Check WACC Option in General Input Sheet")))</f>
        <v>0.84176157274348007</v>
      </c>
      <c r="AB186" s="113">
        <f t="shared" si="27"/>
        <v>1689776</v>
      </c>
      <c r="AC186" s="180">
        <f t="shared" si="28"/>
        <v>1786995</v>
      </c>
      <c r="AD186" s="21">
        <f t="shared" si="29"/>
        <v>1504224</v>
      </c>
    </row>
    <row r="187" spans="2:30">
      <c r="B187" s="201" t="s">
        <v>10365</v>
      </c>
      <c r="C187" s="196" t="s">
        <v>10247</v>
      </c>
      <c r="D187" s="196" t="s">
        <v>3246</v>
      </c>
      <c r="E187" s="210">
        <v>14</v>
      </c>
      <c r="F187" s="204" t="s">
        <v>3411</v>
      </c>
      <c r="G187" s="201" t="s">
        <v>3251</v>
      </c>
      <c r="H187" s="119">
        <v>139</v>
      </c>
      <c r="I187" s="202" t="s">
        <v>3260</v>
      </c>
      <c r="J187" s="119">
        <v>119</v>
      </c>
      <c r="K187" s="19">
        <f t="shared" si="20"/>
        <v>774.64705882352939</v>
      </c>
      <c r="L187" s="215">
        <v>92183</v>
      </c>
      <c r="M187" s="180">
        <f t="shared" si="21"/>
        <v>2959.5971223021584</v>
      </c>
      <c r="N187" s="215">
        <v>411384</v>
      </c>
      <c r="O187" s="227">
        <v>2021</v>
      </c>
      <c r="P187" s="110">
        <f>IFERROR(('General Input Sheet'!$G$38/(VLOOKUP(O187,Histindex,3,FALSE))),1)</f>
        <v>1</v>
      </c>
      <c r="Q187" s="196" t="s">
        <v>3274</v>
      </c>
      <c r="R187" s="48" cm="1">
        <f t="array" ref="R187">IFERROR(_xlfn.IFS(AND(Q187&lt;&gt;"New",D187&lt;&gt;"Road Bridge"),30%,AND(Q187&lt;&gt;"New",D187="Road Bridge"),10%),0)</f>
        <v>0.3</v>
      </c>
      <c r="S187" s="19">
        <f t="shared" si="22"/>
        <v>123415</v>
      </c>
      <c r="T187" s="20">
        <f t="shared" si="23"/>
        <v>0.15</v>
      </c>
      <c r="U187" s="23">
        <f t="shared" si="24"/>
        <v>75900</v>
      </c>
      <c r="V187" s="23">
        <f t="shared" si="25"/>
        <v>94618</v>
      </c>
      <c r="W187" s="198">
        <v>0</v>
      </c>
      <c r="X187" s="21">
        <f t="shared" si="26"/>
        <v>705317</v>
      </c>
      <c r="Y187" s="193">
        <v>2029</v>
      </c>
      <c r="Z187" s="188">
        <f>(1+PPI)^('Future Trunk Assets - Roads'!Y187-YEAR)</f>
        <v>1.1552634751694639</v>
      </c>
      <c r="AA187" s="189">
        <f>IF(Y187&lt;YEAR,1,IF('General Input Sheet'!$E$32="WACC1",1/(1+WACC1)^(Y187-YEAR), IF('General Input Sheet'!$E$32="WACC2",1/(1+WACC2)^(Y187-YEAR),"Check WACC Option in General Input Sheet")))</f>
        <v>0.63169036926213096</v>
      </c>
      <c r="AB187" s="113">
        <f t="shared" si="27"/>
        <v>797500</v>
      </c>
      <c r="AC187" s="180">
        <f t="shared" si="28"/>
        <v>922929</v>
      </c>
      <c r="AD187" s="21">
        <f t="shared" si="29"/>
        <v>583005</v>
      </c>
    </row>
    <row r="188" spans="2:30">
      <c r="B188" s="201" t="s">
        <v>3395</v>
      </c>
      <c r="C188" s="196" t="s">
        <v>10248</v>
      </c>
      <c r="D188" s="196" t="s">
        <v>3246</v>
      </c>
      <c r="E188" s="210">
        <v>3</v>
      </c>
      <c r="F188" s="204" t="s">
        <v>3413</v>
      </c>
      <c r="G188" s="201" t="s">
        <v>3251</v>
      </c>
      <c r="H188" s="119">
        <v>478</v>
      </c>
      <c r="I188" s="202" t="s">
        <v>3260</v>
      </c>
      <c r="J188" s="119">
        <v>2504</v>
      </c>
      <c r="K188" s="19">
        <f t="shared" si="20"/>
        <v>693.73722044728436</v>
      </c>
      <c r="L188" s="215">
        <v>1737118</v>
      </c>
      <c r="M188" s="180">
        <f t="shared" si="21"/>
        <v>2671.3577405857741</v>
      </c>
      <c r="N188" s="215">
        <v>1276909</v>
      </c>
      <c r="O188" s="227">
        <v>2021</v>
      </c>
      <c r="P188" s="110">
        <f>IFERROR(('General Input Sheet'!$G$38/(VLOOKUP(O188,Histindex,3,FALSE))),1)</f>
        <v>1</v>
      </c>
      <c r="Q188" s="196" t="s">
        <v>3274</v>
      </c>
      <c r="R188" s="48" cm="1">
        <f t="array" ref="R188">IFERROR(_xlfn.IFS(AND(Q188&lt;&gt;"New",D188&lt;&gt;"Road Bridge"),30%,AND(Q188&lt;&gt;"New",D188="Road Bridge"),10%),0)</f>
        <v>0.3</v>
      </c>
      <c r="S188" s="19">
        <f t="shared" si="22"/>
        <v>383073</v>
      </c>
      <c r="T188" s="20">
        <f t="shared" si="23"/>
        <v>7.4999999999999997E-2</v>
      </c>
      <c r="U188" s="23">
        <f t="shared" si="24"/>
        <v>117795</v>
      </c>
      <c r="V188" s="23">
        <f t="shared" si="25"/>
        <v>293689</v>
      </c>
      <c r="W188" s="198">
        <v>0</v>
      </c>
      <c r="X188" s="21">
        <f t="shared" si="26"/>
        <v>2071466</v>
      </c>
      <c r="Y188" s="193">
        <v>2024</v>
      </c>
      <c r="Z188" s="188">
        <f>(1+PPI)^('Future Trunk Assets - Roads'!Y188-YEAR)</f>
        <v>1.0556146069383956</v>
      </c>
      <c r="AA188" s="189">
        <f>IF(Y188&lt;YEAR,1,IF('General Input Sheet'!$E$32="WACC1",1/(1+WACC1)^(Y188-YEAR), IF('General Input Sheet'!$E$32="WACC2",1/(1+WACC2)^(Y188-YEAR),"Check WACC Option in General Input Sheet")))</f>
        <v>0.84176157274348007</v>
      </c>
      <c r="AB188" s="113">
        <f t="shared" si="27"/>
        <v>3808584</v>
      </c>
      <c r="AC188" s="180">
        <f t="shared" si="28"/>
        <v>4030720</v>
      </c>
      <c r="AD188" s="21">
        <f t="shared" si="29"/>
        <v>3392905</v>
      </c>
    </row>
    <row r="189" spans="2:30">
      <c r="B189" s="201" t="s">
        <v>2961</v>
      </c>
      <c r="C189" s="196" t="s">
        <v>2960</v>
      </c>
      <c r="D189" s="196" t="s">
        <v>3245</v>
      </c>
      <c r="E189" s="210">
        <v>3</v>
      </c>
      <c r="F189" s="204" t="s">
        <v>3164</v>
      </c>
      <c r="G189" s="201" t="s">
        <v>3249</v>
      </c>
      <c r="H189" s="119">
        <v>0</v>
      </c>
      <c r="I189" s="202" t="s">
        <v>3258</v>
      </c>
      <c r="J189" s="119">
        <v>150</v>
      </c>
      <c r="K189" s="19">
        <f t="shared" si="20"/>
        <v>1077.4866666666667</v>
      </c>
      <c r="L189" s="215">
        <v>161623</v>
      </c>
      <c r="M189" s="180">
        <f t="shared" si="21"/>
        <v>0</v>
      </c>
      <c r="N189" s="215">
        <v>647867</v>
      </c>
      <c r="O189" s="227">
        <v>2021</v>
      </c>
      <c r="P189" s="110">
        <f>IFERROR(('General Input Sheet'!$G$38/(VLOOKUP(O189,Histindex,3,FALSE))),1)</f>
        <v>1</v>
      </c>
      <c r="Q189" s="196" t="s">
        <v>3273</v>
      </c>
      <c r="R189" s="48" cm="1">
        <f t="array" ref="R189">IFERROR(_xlfn.IFS(AND(Q189&lt;&gt;"New",D189&lt;&gt;"Road Bridge"),30%,AND(Q189&lt;&gt;"New",D189="Road Bridge"),10%),0)</f>
        <v>0.3</v>
      </c>
      <c r="S189" s="19">
        <f t="shared" si="22"/>
        <v>194360</v>
      </c>
      <c r="T189" s="20">
        <f t="shared" si="23"/>
        <v>0.15</v>
      </c>
      <c r="U189" s="23">
        <f t="shared" si="24"/>
        <v>119531</v>
      </c>
      <c r="V189" s="23">
        <f t="shared" si="25"/>
        <v>149009</v>
      </c>
      <c r="W189" s="198">
        <v>0</v>
      </c>
      <c r="X189" s="21">
        <f t="shared" si="26"/>
        <v>1110767</v>
      </c>
      <c r="Y189" s="193">
        <v>2029</v>
      </c>
      <c r="Z189" s="188">
        <f>(1+PPI)^('Future Trunk Assets - Roads'!Y189-YEAR)</f>
        <v>1.1552634751694639</v>
      </c>
      <c r="AA189" s="189">
        <f>IF(Y189&lt;YEAR,1,IF('General Input Sheet'!$E$32="WACC1",1/(1+WACC1)^(Y189-YEAR), IF('General Input Sheet'!$E$32="WACC2",1/(1+WACC2)^(Y189-YEAR),"Check WACC Option in General Input Sheet")))</f>
        <v>0.63169036926213096</v>
      </c>
      <c r="AB189" s="113">
        <f t="shared" si="27"/>
        <v>1272390</v>
      </c>
      <c r="AC189" s="180">
        <f t="shared" si="28"/>
        <v>1472762</v>
      </c>
      <c r="AD189" s="21">
        <f t="shared" si="29"/>
        <v>930330</v>
      </c>
    </row>
    <row r="190" spans="2:30">
      <c r="B190" s="201" t="s">
        <v>2961</v>
      </c>
      <c r="C190" s="196" t="s">
        <v>3298</v>
      </c>
      <c r="D190" s="196" t="s">
        <v>3245</v>
      </c>
      <c r="E190" s="210">
        <v>3</v>
      </c>
      <c r="F190" s="204" t="s">
        <v>3283</v>
      </c>
      <c r="G190" s="201" t="s">
        <v>3252</v>
      </c>
      <c r="H190" s="119">
        <v>0</v>
      </c>
      <c r="I190" s="202" t="s">
        <v>3258</v>
      </c>
      <c r="J190" s="119">
        <v>333.90352089334999</v>
      </c>
      <c r="K190" s="19">
        <f t="shared" si="20"/>
        <v>223.0913881971095</v>
      </c>
      <c r="L190" s="215">
        <v>74491</v>
      </c>
      <c r="M190" s="180">
        <f t="shared" si="21"/>
        <v>0</v>
      </c>
      <c r="N190" s="215">
        <v>516545</v>
      </c>
      <c r="O190" s="227">
        <v>2021</v>
      </c>
      <c r="P190" s="110">
        <f>IFERROR(('General Input Sheet'!$G$38/(VLOOKUP(O190,Histindex,3,FALSE))),1)</f>
        <v>1</v>
      </c>
      <c r="Q190" s="196" t="s">
        <v>3273</v>
      </c>
      <c r="R190" s="48" cm="1">
        <f t="array" ref="R190">IFERROR(_xlfn.IFS(AND(Q190&lt;&gt;"New",D190&lt;&gt;"Road Bridge"),30%,AND(Q190&lt;&gt;"New",D190="Road Bridge"),10%),0)</f>
        <v>0.3</v>
      </c>
      <c r="S190" s="19">
        <f t="shared" si="22"/>
        <v>154964</v>
      </c>
      <c r="T190" s="20">
        <f t="shared" si="23"/>
        <v>7.4999999999999997E-2</v>
      </c>
      <c r="U190" s="23">
        <f t="shared" si="24"/>
        <v>47651</v>
      </c>
      <c r="V190" s="23">
        <f t="shared" si="25"/>
        <v>118805</v>
      </c>
      <c r="W190" s="198">
        <v>0</v>
      </c>
      <c r="X190" s="21">
        <f t="shared" si="26"/>
        <v>837965</v>
      </c>
      <c r="Y190" s="193">
        <v>2024</v>
      </c>
      <c r="Z190" s="188">
        <f>(1+PPI)^('Future Trunk Assets - Roads'!Y190-YEAR)</f>
        <v>1.0556146069383956</v>
      </c>
      <c r="AA190" s="189">
        <f>IF(Y190&lt;YEAR,1,IF('General Input Sheet'!$E$32="WACC1",1/(1+WACC1)^(Y190-YEAR), IF('General Input Sheet'!$E$32="WACC2",1/(1+WACC2)^(Y190-YEAR),"Check WACC Option in General Input Sheet")))</f>
        <v>0.84176157274348007</v>
      </c>
      <c r="AB190" s="113">
        <f t="shared" si="27"/>
        <v>912456</v>
      </c>
      <c r="AC190" s="180">
        <f t="shared" si="28"/>
        <v>963645</v>
      </c>
      <c r="AD190" s="21">
        <f t="shared" si="29"/>
        <v>811159</v>
      </c>
    </row>
    <row r="191" spans="2:30">
      <c r="B191" s="201" t="s">
        <v>2963</v>
      </c>
      <c r="C191" s="196" t="s">
        <v>2962</v>
      </c>
      <c r="D191" s="196" t="s">
        <v>3245</v>
      </c>
      <c r="E191" s="210">
        <v>3</v>
      </c>
      <c r="F191" s="204" t="s">
        <v>3165</v>
      </c>
      <c r="G191" s="201" t="s">
        <v>3249</v>
      </c>
      <c r="H191" s="119">
        <v>0</v>
      </c>
      <c r="I191" s="202" t="s">
        <v>3258</v>
      </c>
      <c r="J191" s="119">
        <v>150</v>
      </c>
      <c r="K191" s="19">
        <f t="shared" si="20"/>
        <v>1077.4866666666667</v>
      </c>
      <c r="L191" s="215">
        <v>161623</v>
      </c>
      <c r="M191" s="180">
        <f t="shared" si="21"/>
        <v>0</v>
      </c>
      <c r="N191" s="215">
        <v>686228</v>
      </c>
      <c r="O191" s="227">
        <v>2021</v>
      </c>
      <c r="P191" s="110">
        <f>IFERROR(('General Input Sheet'!$G$38/(VLOOKUP(O191,Histindex,3,FALSE))),1)</f>
        <v>1</v>
      </c>
      <c r="Q191" s="196" t="s">
        <v>3273</v>
      </c>
      <c r="R191" s="48" cm="1">
        <f t="array" ref="R191">IFERROR(_xlfn.IFS(AND(Q191&lt;&gt;"New",D191&lt;&gt;"Road Bridge"),30%,AND(Q191&lt;&gt;"New",D191="Road Bridge"),10%),0)</f>
        <v>0.3</v>
      </c>
      <c r="S191" s="19">
        <f t="shared" si="22"/>
        <v>205868</v>
      </c>
      <c r="T191" s="20">
        <f t="shared" si="23"/>
        <v>0.2</v>
      </c>
      <c r="U191" s="23">
        <f t="shared" si="24"/>
        <v>168812</v>
      </c>
      <c r="V191" s="23">
        <f t="shared" si="25"/>
        <v>157832</v>
      </c>
      <c r="W191" s="198">
        <v>0</v>
      </c>
      <c r="X191" s="21">
        <f t="shared" si="26"/>
        <v>1218740</v>
      </c>
      <c r="Y191" s="193">
        <v>2034</v>
      </c>
      <c r="Z191" s="188">
        <f>(1+PPI)^('Future Trunk Assets - Roads'!Y191-YEAR)</f>
        <v>1.2643190879401258</v>
      </c>
      <c r="AA191" s="189">
        <f>IF(Y191&lt;YEAR,1,IF('General Input Sheet'!$E$32="WACC1",1/(1+WACC1)^(Y191-YEAR), IF('General Input Sheet'!$E$32="WACC2",1/(1+WACC2)^(Y191-YEAR),"Check WACC Option in General Input Sheet")))</f>
        <v>0.47404483114855755</v>
      </c>
      <c r="AB191" s="113">
        <f t="shared" si="27"/>
        <v>1380363</v>
      </c>
      <c r="AC191" s="180">
        <f t="shared" si="28"/>
        <v>1750251</v>
      </c>
      <c r="AD191" s="21">
        <f t="shared" si="29"/>
        <v>829697</v>
      </c>
    </row>
    <row r="192" spans="2:30">
      <c r="B192" s="201" t="s">
        <v>2963</v>
      </c>
      <c r="C192" s="196" t="s">
        <v>2964</v>
      </c>
      <c r="D192" s="196" t="s">
        <v>3245</v>
      </c>
      <c r="E192" s="210">
        <v>3</v>
      </c>
      <c r="F192" s="204" t="s">
        <v>3166</v>
      </c>
      <c r="G192" s="201" t="s">
        <v>3249</v>
      </c>
      <c r="H192" s="119">
        <v>0</v>
      </c>
      <c r="I192" s="202" t="s">
        <v>3258</v>
      </c>
      <c r="J192" s="119">
        <v>300</v>
      </c>
      <c r="K192" s="19">
        <f t="shared" si="20"/>
        <v>1048.96</v>
      </c>
      <c r="L192" s="215">
        <v>314688</v>
      </c>
      <c r="M192" s="180">
        <f t="shared" si="21"/>
        <v>0</v>
      </c>
      <c r="N192" s="215">
        <v>566884</v>
      </c>
      <c r="O192" s="227">
        <v>2021</v>
      </c>
      <c r="P192" s="110">
        <f>IFERROR(('General Input Sheet'!$G$38/(VLOOKUP(O192,Histindex,3,FALSE))),1)</f>
        <v>1</v>
      </c>
      <c r="Q192" s="196" t="s">
        <v>3273</v>
      </c>
      <c r="R192" s="48" cm="1">
        <f t="array" ref="R192">IFERROR(_xlfn.IFS(AND(Q192&lt;&gt;"New",D192&lt;&gt;"Road Bridge"),30%,AND(Q192&lt;&gt;"New",D192="Road Bridge"),10%),0)</f>
        <v>0.3</v>
      </c>
      <c r="S192" s="19">
        <f t="shared" si="22"/>
        <v>170065</v>
      </c>
      <c r="T192" s="20">
        <f t="shared" si="23"/>
        <v>7.4999999999999997E-2</v>
      </c>
      <c r="U192" s="23">
        <f t="shared" si="24"/>
        <v>52295</v>
      </c>
      <c r="V192" s="23">
        <f t="shared" si="25"/>
        <v>130383</v>
      </c>
      <c r="W192" s="198">
        <v>0</v>
      </c>
      <c r="X192" s="21">
        <f t="shared" si="26"/>
        <v>919627</v>
      </c>
      <c r="Y192" s="193">
        <v>2024</v>
      </c>
      <c r="Z192" s="188">
        <f>(1+PPI)^('Future Trunk Assets - Roads'!Y192-YEAR)</f>
        <v>1.0556146069383956</v>
      </c>
      <c r="AA192" s="189">
        <f>IF(Y192&lt;YEAR,1,IF('General Input Sheet'!$E$32="WACC1",1/(1+WACC1)^(Y192-YEAR), IF('General Input Sheet'!$E$32="WACC2",1/(1+WACC2)^(Y192-YEAR),"Check WACC Option in General Input Sheet")))</f>
        <v>0.84176157274348007</v>
      </c>
      <c r="AB192" s="113">
        <f t="shared" si="27"/>
        <v>1234315</v>
      </c>
      <c r="AC192" s="180">
        <f t="shared" si="28"/>
        <v>1304831</v>
      </c>
      <c r="AD192" s="21">
        <f t="shared" si="29"/>
        <v>1098357</v>
      </c>
    </row>
    <row r="193" spans="2:30">
      <c r="B193" s="201" t="s">
        <v>3376</v>
      </c>
      <c r="C193" s="196" t="s">
        <v>10249</v>
      </c>
      <c r="D193" s="196" t="s">
        <v>3246</v>
      </c>
      <c r="E193" s="210">
        <v>13</v>
      </c>
      <c r="F193" s="204" t="s">
        <v>3414</v>
      </c>
      <c r="G193" s="201" t="s">
        <v>3251</v>
      </c>
      <c r="H193" s="119">
        <v>291</v>
      </c>
      <c r="I193" s="202" t="s">
        <v>3260</v>
      </c>
      <c r="J193" s="119">
        <v>890</v>
      </c>
      <c r="K193" s="19">
        <f t="shared" si="20"/>
        <v>975.49887640449435</v>
      </c>
      <c r="L193" s="215">
        <v>868194</v>
      </c>
      <c r="M193" s="180">
        <f t="shared" si="21"/>
        <v>3233.7491408934707</v>
      </c>
      <c r="N193" s="215">
        <v>941021</v>
      </c>
      <c r="O193" s="227">
        <v>2021</v>
      </c>
      <c r="P193" s="110">
        <f>IFERROR(('General Input Sheet'!$G$38/(VLOOKUP(O193,Histindex,3,FALSE))),1)</f>
        <v>1</v>
      </c>
      <c r="Q193" s="196" t="s">
        <v>3274</v>
      </c>
      <c r="R193" s="48" cm="1">
        <f t="array" ref="R193">IFERROR(_xlfn.IFS(AND(Q193&lt;&gt;"New",D193&lt;&gt;"Road Bridge"),30%,AND(Q193&lt;&gt;"New",D193="Road Bridge"),10%),0)</f>
        <v>0.3</v>
      </c>
      <c r="S193" s="19">
        <f t="shared" si="22"/>
        <v>282306</v>
      </c>
      <c r="T193" s="20">
        <f t="shared" si="23"/>
        <v>0.2</v>
      </c>
      <c r="U193" s="23">
        <f t="shared" si="24"/>
        <v>231491</v>
      </c>
      <c r="V193" s="23">
        <f t="shared" si="25"/>
        <v>216435</v>
      </c>
      <c r="W193" s="198">
        <v>0</v>
      </c>
      <c r="X193" s="21">
        <f t="shared" si="26"/>
        <v>1671253</v>
      </c>
      <c r="Y193" s="193">
        <v>2034</v>
      </c>
      <c r="Z193" s="188">
        <f>(1+PPI)^('Future Trunk Assets - Roads'!Y193-YEAR)</f>
        <v>1.2643190879401258</v>
      </c>
      <c r="AA193" s="189">
        <f>IF(Y193&lt;YEAR,1,IF('General Input Sheet'!$E$32="WACC1",1/(1+WACC1)^(Y193-YEAR), IF('General Input Sheet'!$E$32="WACC2",1/(1+WACC2)^(Y193-YEAR),"Check WACC Option in General Input Sheet")))</f>
        <v>0.47404483114855755</v>
      </c>
      <c r="AB193" s="113">
        <f t="shared" si="27"/>
        <v>2539447</v>
      </c>
      <c r="AC193" s="180">
        <f t="shared" si="28"/>
        <v>3237701</v>
      </c>
      <c r="AD193" s="21">
        <f t="shared" si="29"/>
        <v>1534815</v>
      </c>
    </row>
    <row r="194" spans="2:30">
      <c r="B194" s="201" t="s">
        <v>3418</v>
      </c>
      <c r="C194" s="196" t="s">
        <v>10326</v>
      </c>
      <c r="D194" s="196" t="s">
        <v>3246</v>
      </c>
      <c r="E194" s="210">
        <v>7</v>
      </c>
      <c r="F194" s="204" t="s">
        <v>3419</v>
      </c>
      <c r="G194" s="201" t="s">
        <v>3254</v>
      </c>
      <c r="H194" s="119">
        <v>452</v>
      </c>
      <c r="I194" s="202" t="s">
        <v>3262</v>
      </c>
      <c r="J194" s="119">
        <v>1571</v>
      </c>
      <c r="K194" s="19">
        <f t="shared" si="20"/>
        <v>891.79567154678546</v>
      </c>
      <c r="L194" s="215">
        <v>1401011</v>
      </c>
      <c r="M194" s="180">
        <f t="shared" si="21"/>
        <v>5330.3628318584069</v>
      </c>
      <c r="N194" s="215">
        <v>2409324</v>
      </c>
      <c r="O194" s="227">
        <v>2021</v>
      </c>
      <c r="P194" s="110">
        <f>IFERROR(('General Input Sheet'!$G$38/(VLOOKUP(O194,Histindex,3,FALSE))),1)</f>
        <v>1</v>
      </c>
      <c r="Q194" s="196" t="s">
        <v>3275</v>
      </c>
      <c r="R194" s="48" cm="1">
        <f t="array" ref="R194">IFERROR(_xlfn.IFS(AND(Q194&lt;&gt;"New",D194&lt;&gt;"Road Bridge"),30%,AND(Q194&lt;&gt;"New",D194="Road Bridge"),10%),0)</f>
        <v>0</v>
      </c>
      <c r="S194" s="19">
        <f t="shared" si="22"/>
        <v>0</v>
      </c>
      <c r="T194" s="20">
        <f t="shared" si="23"/>
        <v>0.2</v>
      </c>
      <c r="U194" s="23">
        <f t="shared" si="24"/>
        <v>592694</v>
      </c>
      <c r="V194" s="23">
        <f t="shared" si="25"/>
        <v>554145</v>
      </c>
      <c r="W194" s="198">
        <v>0</v>
      </c>
      <c r="X194" s="21">
        <f t="shared" si="26"/>
        <v>3556163</v>
      </c>
      <c r="Y194" s="193">
        <v>2034</v>
      </c>
      <c r="Z194" s="188">
        <f>(1+PPI)^('Future Trunk Assets - Roads'!Y198-YEAR)</f>
        <v>1.2643190879401258</v>
      </c>
      <c r="AA194" s="189">
        <f>IF(Y194&lt;YEAR,1,IF('General Input Sheet'!$E$32="WACC1",1/(1+WACC1)^(Y194-YEAR), IF('General Input Sheet'!$E$32="WACC2",1/(1+WACC2)^(Y194-YEAR),"Check WACC Option in General Input Sheet")))</f>
        <v>0.47404483114855755</v>
      </c>
      <c r="AB194" s="113">
        <f t="shared" si="27"/>
        <v>4957174</v>
      </c>
      <c r="AC194" s="180">
        <f t="shared" si="28"/>
        <v>6311067</v>
      </c>
      <c r="AD194" s="21">
        <f t="shared" si="29"/>
        <v>2991729</v>
      </c>
    </row>
    <row r="195" spans="2:30">
      <c r="B195" s="201" t="s">
        <v>10366</v>
      </c>
      <c r="C195" s="196" t="s">
        <v>10327</v>
      </c>
      <c r="D195" s="196" t="s">
        <v>3246</v>
      </c>
      <c r="E195" s="210">
        <v>7</v>
      </c>
      <c r="F195" s="204" t="s">
        <v>3420</v>
      </c>
      <c r="G195" s="201" t="s">
        <v>3254</v>
      </c>
      <c r="H195" s="119">
        <v>1433</v>
      </c>
      <c r="I195" s="202" t="s">
        <v>3262</v>
      </c>
      <c r="J195" s="119">
        <v>5564</v>
      </c>
      <c r="K195" s="19">
        <f t="shared" si="20"/>
        <v>758.09255930984898</v>
      </c>
      <c r="L195" s="215">
        <v>4218027</v>
      </c>
      <c r="M195" s="180">
        <f t="shared" si="21"/>
        <v>2936.9490579204466</v>
      </c>
      <c r="N195" s="215">
        <v>4208648</v>
      </c>
      <c r="O195" s="227">
        <v>2021</v>
      </c>
      <c r="P195" s="110">
        <f>IFERROR(('General Input Sheet'!$G$38/(VLOOKUP(O195,Histindex,3,FALSE))),1)</f>
        <v>1</v>
      </c>
      <c r="Q195" s="196" t="s">
        <v>3274</v>
      </c>
      <c r="R195" s="48" cm="1">
        <f t="array" ref="R195">IFERROR(_xlfn.IFS(AND(Q195&lt;&gt;"New",D195&lt;&gt;"Road Bridge"),30%,AND(Q195&lt;&gt;"New",D195="Road Bridge"),10%),0)</f>
        <v>0.3</v>
      </c>
      <c r="S195" s="19">
        <f t="shared" si="22"/>
        <v>1262594</v>
      </c>
      <c r="T195" s="20">
        <f t="shared" si="23"/>
        <v>0.2</v>
      </c>
      <c r="U195" s="23">
        <f t="shared" si="24"/>
        <v>1035327</v>
      </c>
      <c r="V195" s="23">
        <f t="shared" si="25"/>
        <v>967989</v>
      </c>
      <c r="W195" s="198">
        <v>0</v>
      </c>
      <c r="X195" s="21">
        <f t="shared" si="26"/>
        <v>7474558</v>
      </c>
      <c r="Y195" s="193">
        <v>2034</v>
      </c>
      <c r="Z195" s="188">
        <f>(1+PPI)^('Future Trunk Assets - Roads'!Y199-YEAR)</f>
        <v>1.2643190879401258</v>
      </c>
      <c r="AA195" s="189">
        <f>IF(Y195&lt;YEAR,1,IF('General Input Sheet'!$E$32="WACC1",1/(1+WACC1)^(Y195-YEAR), IF('General Input Sheet'!$E$32="WACC2",1/(1+WACC2)^(Y195-YEAR),"Check WACC Option in General Input Sheet")))</f>
        <v>0.47404483114855755</v>
      </c>
      <c r="AB195" s="113">
        <f t="shared" si="27"/>
        <v>11692585</v>
      </c>
      <c r="AC195" s="180">
        <f t="shared" si="28"/>
        <v>14914478</v>
      </c>
      <c r="AD195" s="21">
        <f t="shared" si="29"/>
        <v>7070131</v>
      </c>
    </row>
    <row r="196" spans="2:30">
      <c r="B196" s="201" t="s">
        <v>3418</v>
      </c>
      <c r="C196" s="196" t="s">
        <v>10328</v>
      </c>
      <c r="D196" s="196" t="s">
        <v>3245</v>
      </c>
      <c r="E196" s="210">
        <v>7</v>
      </c>
      <c r="F196" s="204" t="s">
        <v>3421</v>
      </c>
      <c r="G196" s="201" t="s">
        <v>3255</v>
      </c>
      <c r="H196" s="119">
        <v>0</v>
      </c>
      <c r="I196" s="202" t="s">
        <v>3263</v>
      </c>
      <c r="J196" s="119">
        <v>0</v>
      </c>
      <c r="K196" s="19">
        <f t="shared" si="20"/>
        <v>0</v>
      </c>
      <c r="L196" s="215">
        <v>0</v>
      </c>
      <c r="M196" s="180">
        <f t="shared" si="21"/>
        <v>0</v>
      </c>
      <c r="N196" s="215">
        <v>641786</v>
      </c>
      <c r="O196" s="227">
        <v>2021</v>
      </c>
      <c r="P196" s="110">
        <f>IFERROR(('General Input Sheet'!$G$38/(VLOOKUP(O196,Histindex,3,FALSE))),1)</f>
        <v>1</v>
      </c>
      <c r="Q196" s="196" t="s">
        <v>3272</v>
      </c>
      <c r="R196" s="48" cm="1">
        <f t="array" ref="R196">IFERROR(_xlfn.IFS(AND(Q196&lt;&gt;"New",D196&lt;&gt;"Road Bridge"),30%,AND(Q196&lt;&gt;"New",D196="Road Bridge"),10%),0)</f>
        <v>0.3</v>
      </c>
      <c r="S196" s="19">
        <f t="shared" si="22"/>
        <v>192536</v>
      </c>
      <c r="T196" s="20">
        <f t="shared" si="23"/>
        <v>0.2</v>
      </c>
      <c r="U196" s="23">
        <f t="shared" si="24"/>
        <v>157879</v>
      </c>
      <c r="V196" s="23">
        <f t="shared" si="25"/>
        <v>147611</v>
      </c>
      <c r="W196" s="198">
        <v>0</v>
      </c>
      <c r="X196" s="21">
        <f t="shared" si="26"/>
        <v>1139812</v>
      </c>
      <c r="Y196" s="193">
        <v>2034</v>
      </c>
      <c r="Z196" s="188">
        <f>(1+PPI)^('Future Trunk Assets - Roads'!Y200-YEAR)</f>
        <v>1.0556146069383956</v>
      </c>
      <c r="AA196" s="189">
        <f>IF(Y196&lt;YEAR,1,IF('General Input Sheet'!$E$32="WACC1",1/(1+WACC1)^(Y196-YEAR), IF('General Input Sheet'!$E$32="WACC2",1/(1+WACC2)^(Y196-YEAR),"Check WACC Option in General Input Sheet")))</f>
        <v>0.47404483114855755</v>
      </c>
      <c r="AB196" s="113">
        <f t="shared" si="27"/>
        <v>1139812</v>
      </c>
      <c r="AC196" s="180">
        <f t="shared" si="28"/>
        <v>1203202</v>
      </c>
      <c r="AD196" s="21">
        <f t="shared" si="29"/>
        <v>570372</v>
      </c>
    </row>
    <row r="197" spans="2:30">
      <c r="B197" s="201" t="s">
        <v>2965</v>
      </c>
      <c r="C197" s="196" t="s">
        <v>10250</v>
      </c>
      <c r="D197" s="196" t="s">
        <v>3246</v>
      </c>
      <c r="E197" s="210">
        <v>1</v>
      </c>
      <c r="F197" s="204" t="s">
        <v>3415</v>
      </c>
      <c r="G197" s="201" t="s">
        <v>3251</v>
      </c>
      <c r="H197" s="119">
        <v>621</v>
      </c>
      <c r="I197" s="202" t="s">
        <v>3260</v>
      </c>
      <c r="J197" s="119">
        <v>0</v>
      </c>
      <c r="K197" s="19">
        <f t="shared" si="20"/>
        <v>0</v>
      </c>
      <c r="L197" s="215">
        <v>0</v>
      </c>
      <c r="M197" s="180">
        <f t="shared" si="21"/>
        <v>2671.3574879227053</v>
      </c>
      <c r="N197" s="215">
        <v>1658913</v>
      </c>
      <c r="O197" s="227">
        <v>2021</v>
      </c>
      <c r="P197" s="110">
        <f>IFERROR(('General Input Sheet'!$G$38/(VLOOKUP(O197,Histindex,3,FALSE))),1)</f>
        <v>1</v>
      </c>
      <c r="Q197" s="196" t="s">
        <v>3274</v>
      </c>
      <c r="R197" s="48" cm="1">
        <f t="array" ref="R197">IFERROR(_xlfn.IFS(AND(Q197&lt;&gt;"New",D197&lt;&gt;"Road Bridge"),30%,AND(Q197&lt;&gt;"New",D197="Road Bridge"),10%),0)</f>
        <v>0.3</v>
      </c>
      <c r="S197" s="19">
        <f t="shared" si="22"/>
        <v>497674</v>
      </c>
      <c r="T197" s="20">
        <f t="shared" si="23"/>
        <v>0.2</v>
      </c>
      <c r="U197" s="23">
        <f t="shared" si="24"/>
        <v>408093</v>
      </c>
      <c r="V197" s="23">
        <f t="shared" si="25"/>
        <v>381550</v>
      </c>
      <c r="W197" s="198">
        <v>0</v>
      </c>
      <c r="X197" s="21">
        <f t="shared" si="26"/>
        <v>2946230</v>
      </c>
      <c r="Y197" s="193">
        <v>2034</v>
      </c>
      <c r="Z197" s="188">
        <f>(1+PPI)^('Future Trunk Assets - Roads'!Y194-YEAR)</f>
        <v>1.2643190879401258</v>
      </c>
      <c r="AA197" s="189">
        <f>IF(Y197&lt;YEAR,1,IF('General Input Sheet'!$E$32="WACC1",1/(1+WACC1)^(Y197-YEAR), IF('General Input Sheet'!$E$32="WACC2",1/(1+WACC2)^(Y197-YEAR),"Check WACC Option in General Input Sheet")))</f>
        <v>0.47404483114855755</v>
      </c>
      <c r="AB197" s="113">
        <f t="shared" si="27"/>
        <v>2946230</v>
      </c>
      <c r="AC197" s="180">
        <f t="shared" si="28"/>
        <v>3724975</v>
      </c>
      <c r="AD197" s="21">
        <f t="shared" si="29"/>
        <v>1765805</v>
      </c>
    </row>
    <row r="198" spans="2:30">
      <c r="B198" s="201" t="s">
        <v>10367</v>
      </c>
      <c r="C198" s="196" t="s">
        <v>10251</v>
      </c>
      <c r="D198" s="196" t="s">
        <v>3246</v>
      </c>
      <c r="E198" s="210">
        <v>1</v>
      </c>
      <c r="F198" s="204" t="s">
        <v>3417</v>
      </c>
      <c r="G198" s="201" t="s">
        <v>3251</v>
      </c>
      <c r="H198" s="119">
        <v>596</v>
      </c>
      <c r="I198" s="202" t="s">
        <v>3260</v>
      </c>
      <c r="J198" s="119">
        <v>47</v>
      </c>
      <c r="K198" s="19">
        <f t="shared" si="20"/>
        <v>0.10638297872340426</v>
      </c>
      <c r="L198" s="215">
        <v>5</v>
      </c>
      <c r="M198" s="180">
        <f t="shared" si="21"/>
        <v>2671.3573825503354</v>
      </c>
      <c r="N198" s="215">
        <v>1592129</v>
      </c>
      <c r="O198" s="227">
        <v>2021</v>
      </c>
      <c r="P198" s="110">
        <f>IFERROR(('General Input Sheet'!$G$38/(VLOOKUP(O198,Histindex,3,FALSE))),1)</f>
        <v>1</v>
      </c>
      <c r="Q198" s="196" t="s">
        <v>3274</v>
      </c>
      <c r="R198" s="48" cm="1">
        <f t="array" ref="R198">IFERROR(_xlfn.IFS(AND(Q198&lt;&gt;"New",D198&lt;&gt;"Road Bridge"),30%,AND(Q198&lt;&gt;"New",D198="Road Bridge"),10%),0)</f>
        <v>0.3</v>
      </c>
      <c r="S198" s="19">
        <f t="shared" si="22"/>
        <v>477639</v>
      </c>
      <c r="T198" s="20">
        <f t="shared" si="23"/>
        <v>0.2</v>
      </c>
      <c r="U198" s="23">
        <f t="shared" si="24"/>
        <v>391664</v>
      </c>
      <c r="V198" s="23">
        <f t="shared" si="25"/>
        <v>366190</v>
      </c>
      <c r="W198" s="198">
        <v>0</v>
      </c>
      <c r="X198" s="21">
        <f t="shared" si="26"/>
        <v>2827622</v>
      </c>
      <c r="Y198" s="193">
        <v>2034</v>
      </c>
      <c r="Z198" s="188">
        <f>(1+PPI)^('Future Trunk Assets - Roads'!Y195-YEAR)</f>
        <v>1.2643190879401258</v>
      </c>
      <c r="AA198" s="189">
        <f>IF(Y198&lt;YEAR,1,IF('General Input Sheet'!$E$32="WACC1",1/(1+WACC1)^(Y198-YEAR), IF('General Input Sheet'!$E$32="WACC2",1/(1+WACC2)^(Y198-YEAR),"Check WACC Option in General Input Sheet")))</f>
        <v>0.47404483114855755</v>
      </c>
      <c r="AB198" s="113">
        <f t="shared" si="27"/>
        <v>2827627</v>
      </c>
      <c r="AC198" s="180">
        <f t="shared" si="28"/>
        <v>3575023</v>
      </c>
      <c r="AD198" s="21">
        <f t="shared" si="29"/>
        <v>1694721</v>
      </c>
    </row>
    <row r="199" spans="2:30">
      <c r="B199" s="201" t="s">
        <v>10368</v>
      </c>
      <c r="C199" s="196" t="s">
        <v>10252</v>
      </c>
      <c r="D199" s="196" t="s">
        <v>3246</v>
      </c>
      <c r="E199" s="210">
        <v>1</v>
      </c>
      <c r="F199" s="204" t="s">
        <v>3416</v>
      </c>
      <c r="G199" s="201" t="s">
        <v>3251</v>
      </c>
      <c r="H199" s="119">
        <v>614</v>
      </c>
      <c r="I199" s="202" t="s">
        <v>3260</v>
      </c>
      <c r="J199" s="119">
        <v>1116</v>
      </c>
      <c r="K199" s="19">
        <f t="shared" si="20"/>
        <v>826.99372759856635</v>
      </c>
      <c r="L199" s="215">
        <v>922925</v>
      </c>
      <c r="M199" s="180">
        <f t="shared" si="21"/>
        <v>2671.3583061889249</v>
      </c>
      <c r="N199" s="215">
        <v>1640214</v>
      </c>
      <c r="O199" s="227">
        <v>2021</v>
      </c>
      <c r="P199" s="110">
        <f>IFERROR(('General Input Sheet'!$G$38/(VLOOKUP(O199,Histindex,3,FALSE))),1)</f>
        <v>1</v>
      </c>
      <c r="Q199" s="196" t="s">
        <v>3274</v>
      </c>
      <c r="R199" s="48" cm="1">
        <f t="array" ref="R199">IFERROR(_xlfn.IFS(AND(Q199&lt;&gt;"New",D199&lt;&gt;"Road Bridge"),30%,AND(Q199&lt;&gt;"New",D199="Road Bridge"),10%),0)</f>
        <v>0.3</v>
      </c>
      <c r="S199" s="19">
        <f t="shared" si="22"/>
        <v>492064</v>
      </c>
      <c r="T199" s="20">
        <f t="shared" si="23"/>
        <v>0.2</v>
      </c>
      <c r="U199" s="23">
        <f t="shared" si="24"/>
        <v>403493</v>
      </c>
      <c r="V199" s="23">
        <f t="shared" si="25"/>
        <v>377249</v>
      </c>
      <c r="W199" s="198">
        <v>0</v>
      </c>
      <c r="X199" s="21">
        <f t="shared" si="26"/>
        <v>2913020</v>
      </c>
      <c r="Y199" s="193">
        <v>2034</v>
      </c>
      <c r="Z199" s="188">
        <f>(1+PPI)^('Future Trunk Assets - Roads'!Y196-YEAR)</f>
        <v>1.2643190879401258</v>
      </c>
      <c r="AA199" s="189">
        <f>IF(Y199&lt;YEAR,1,IF('General Input Sheet'!$E$32="WACC1",1/(1+WACC1)^(Y199-YEAR), IF('General Input Sheet'!$E$32="WACC2",1/(1+WACC2)^(Y199-YEAR),"Check WACC Option in General Input Sheet")))</f>
        <v>0.47404483114855755</v>
      </c>
      <c r="AB199" s="113">
        <f t="shared" si="27"/>
        <v>3835945</v>
      </c>
      <c r="AC199" s="180">
        <f t="shared" si="28"/>
        <v>4878592</v>
      </c>
      <c r="AD199" s="21">
        <f t="shared" si="29"/>
        <v>2312671</v>
      </c>
    </row>
    <row r="200" spans="2:30">
      <c r="B200" s="201" t="s">
        <v>2967</v>
      </c>
      <c r="C200" s="196" t="s">
        <v>2966</v>
      </c>
      <c r="D200" s="196" t="s">
        <v>3245</v>
      </c>
      <c r="E200" s="210">
        <v>10</v>
      </c>
      <c r="F200" s="204" t="s">
        <v>3167</v>
      </c>
      <c r="G200" s="201" t="s">
        <v>3250</v>
      </c>
      <c r="H200" s="119">
        <v>0</v>
      </c>
      <c r="I200" s="202" t="s">
        <v>3267</v>
      </c>
      <c r="J200" s="119">
        <v>150</v>
      </c>
      <c r="K200" s="19">
        <f t="shared" si="20"/>
        <v>147.33333333333334</v>
      </c>
      <c r="L200" s="215">
        <v>22100</v>
      </c>
      <c r="M200" s="180">
        <f t="shared" si="21"/>
        <v>0</v>
      </c>
      <c r="N200" s="215">
        <v>771474</v>
      </c>
      <c r="O200" s="227">
        <v>2021</v>
      </c>
      <c r="P200" s="110">
        <f>IFERROR(('General Input Sheet'!$G$38/(VLOOKUP(O200,Histindex,3,FALSE))),1)</f>
        <v>1</v>
      </c>
      <c r="Q200" s="196" t="s">
        <v>3272</v>
      </c>
      <c r="R200" s="48" cm="1">
        <f t="array" ref="R200">IFERROR(_xlfn.IFS(AND(Q200&lt;&gt;"New",D200&lt;&gt;"Road Bridge"),30%,AND(Q200&lt;&gt;"New",D200="Road Bridge"),10%),0)</f>
        <v>0.3</v>
      </c>
      <c r="S200" s="19">
        <f t="shared" si="22"/>
        <v>231442</v>
      </c>
      <c r="T200" s="20">
        <f t="shared" si="23"/>
        <v>7.4999999999999997E-2</v>
      </c>
      <c r="U200" s="23">
        <f t="shared" si="24"/>
        <v>71168</v>
      </c>
      <c r="V200" s="23">
        <f t="shared" si="25"/>
        <v>177439</v>
      </c>
      <c r="W200" s="198">
        <v>0</v>
      </c>
      <c r="X200" s="21">
        <f t="shared" si="26"/>
        <v>1251523</v>
      </c>
      <c r="Y200" s="193">
        <v>2024</v>
      </c>
      <c r="Z200" s="188">
        <f>(1+PPI)^('Future Trunk Assets - Roads'!Y197-YEAR)</f>
        <v>1.2643190879401258</v>
      </c>
      <c r="AA200" s="189">
        <f>IF(Y200&lt;YEAR,1,IF('General Input Sheet'!$E$32="WACC1",1/(1+WACC1)^(Y200-YEAR), IF('General Input Sheet'!$E$32="WACC2",1/(1+WACC2)^(Y200-YEAR),"Check WACC Option in General Input Sheet")))</f>
        <v>0.84176157274348007</v>
      </c>
      <c r="AB200" s="113">
        <f t="shared" si="27"/>
        <v>1273623</v>
      </c>
      <c r="AC200" s="180">
        <f t="shared" si="28"/>
        <v>1605785</v>
      </c>
      <c r="AD200" s="21">
        <f t="shared" si="29"/>
        <v>1351688</v>
      </c>
    </row>
    <row r="201" spans="2:30">
      <c r="B201" s="201" t="s">
        <v>2867</v>
      </c>
      <c r="C201" s="196" t="s">
        <v>10253</v>
      </c>
      <c r="D201" s="196" t="s">
        <v>3248</v>
      </c>
      <c r="E201" s="210">
        <v>5</v>
      </c>
      <c r="F201" s="204" t="s">
        <v>3422</v>
      </c>
      <c r="G201" s="201" t="s">
        <v>3251</v>
      </c>
      <c r="H201" s="119">
        <v>45</v>
      </c>
      <c r="I201" s="202" t="s">
        <v>3260</v>
      </c>
      <c r="J201" s="119">
        <v>647</v>
      </c>
      <c r="K201" s="19">
        <f t="shared" si="20"/>
        <v>0.36630602782071098</v>
      </c>
      <c r="L201" s="215">
        <v>237</v>
      </c>
      <c r="M201" s="180">
        <f t="shared" si="21"/>
        <v>151162.91111111111</v>
      </c>
      <c r="N201" s="215">
        <v>6802331</v>
      </c>
      <c r="O201" s="227">
        <v>2021</v>
      </c>
      <c r="P201" s="110">
        <f>IFERROR(('General Input Sheet'!$G$38/(VLOOKUP(O201,Histindex,3,FALSE))),1)</f>
        <v>1</v>
      </c>
      <c r="Q201" s="196" t="s">
        <v>3275</v>
      </c>
      <c r="R201" s="48" cm="1">
        <f t="array" ref="R201">IFERROR(_xlfn.IFS(AND(Q201&lt;&gt;"New",D201&lt;&gt;"Road Bridge"),30%,AND(Q201&lt;&gt;"New",D201="Road Bridge"),10%),0)</f>
        <v>0</v>
      </c>
      <c r="S201" s="19">
        <f t="shared" si="22"/>
        <v>0</v>
      </c>
      <c r="T201" s="20">
        <f t="shared" si="23"/>
        <v>0.15</v>
      </c>
      <c r="U201" s="23">
        <f t="shared" si="24"/>
        <v>1255030</v>
      </c>
      <c r="V201" s="23">
        <f t="shared" si="25"/>
        <v>1564536</v>
      </c>
      <c r="W201" s="198">
        <v>0</v>
      </c>
      <c r="X201" s="21">
        <f t="shared" si="26"/>
        <v>9621897</v>
      </c>
      <c r="Y201" s="193">
        <v>2029</v>
      </c>
      <c r="Z201" s="188">
        <f>(1+PPI)^('Future Trunk Assets - Roads'!Y201-YEAR)</f>
        <v>1.1552634751694639</v>
      </c>
      <c r="AA201" s="189">
        <f>IF(Y201&lt;YEAR,1,IF('General Input Sheet'!$E$32="WACC1",1/(1+WACC1)^(Y201-YEAR), IF('General Input Sheet'!$E$32="WACC2",1/(1+WACC2)^(Y201-YEAR),"Check WACC Option in General Input Sheet")))</f>
        <v>0.63169036926213096</v>
      </c>
      <c r="AB201" s="113">
        <f t="shared" si="27"/>
        <v>9622134</v>
      </c>
      <c r="AC201" s="180">
        <f t="shared" si="28"/>
        <v>11116104</v>
      </c>
      <c r="AD201" s="21">
        <f t="shared" si="29"/>
        <v>7021936</v>
      </c>
    </row>
    <row r="202" spans="2:30">
      <c r="B202" s="201" t="s">
        <v>2867</v>
      </c>
      <c r="C202" s="196" t="s">
        <v>10254</v>
      </c>
      <c r="D202" s="196" t="s">
        <v>3246</v>
      </c>
      <c r="E202" s="210">
        <v>5</v>
      </c>
      <c r="F202" s="204" t="s">
        <v>3423</v>
      </c>
      <c r="G202" s="201" t="s">
        <v>3251</v>
      </c>
      <c r="H202" s="119">
        <v>278</v>
      </c>
      <c r="I202" s="202" t="s">
        <v>3260</v>
      </c>
      <c r="J202" s="119">
        <v>600</v>
      </c>
      <c r="K202" s="19">
        <f t="shared" si="20"/>
        <v>341.68333333333334</v>
      </c>
      <c r="L202" s="215">
        <v>205010</v>
      </c>
      <c r="M202" s="180">
        <f t="shared" si="21"/>
        <v>2671.3561151079139</v>
      </c>
      <c r="N202" s="215">
        <v>742637</v>
      </c>
      <c r="O202" s="227">
        <v>2021</v>
      </c>
      <c r="P202" s="110">
        <f>IFERROR(('General Input Sheet'!$G$38/(VLOOKUP(O202,Histindex,3,FALSE))),1)</f>
        <v>1</v>
      </c>
      <c r="Q202" s="196" t="s">
        <v>3274</v>
      </c>
      <c r="R202" s="48" cm="1">
        <f t="array" ref="R202">IFERROR(_xlfn.IFS(AND(Q202&lt;&gt;"New",D202&lt;&gt;"Road Bridge"),30%,AND(Q202&lt;&gt;"New",D202="Road Bridge"),10%),0)</f>
        <v>0.3</v>
      </c>
      <c r="S202" s="19">
        <f t="shared" si="22"/>
        <v>222791</v>
      </c>
      <c r="T202" s="20">
        <f t="shared" si="23"/>
        <v>0.15</v>
      </c>
      <c r="U202" s="23">
        <f t="shared" si="24"/>
        <v>137017</v>
      </c>
      <c r="V202" s="23">
        <f t="shared" si="25"/>
        <v>170807</v>
      </c>
      <c r="W202" s="198">
        <v>0</v>
      </c>
      <c r="X202" s="21">
        <f t="shared" si="26"/>
        <v>1273252</v>
      </c>
      <c r="Y202" s="193">
        <v>2029</v>
      </c>
      <c r="Z202" s="188">
        <f>(1+PPI)^('Future Trunk Assets - Roads'!Y202-YEAR)</f>
        <v>1.1552634751694639</v>
      </c>
      <c r="AA202" s="189">
        <f>IF(Y202&lt;YEAR,1,IF('General Input Sheet'!$E$32="WACC1",1/(1+WACC1)^(Y202-YEAR), IF('General Input Sheet'!$E$32="WACC2",1/(1+WACC2)^(Y202-YEAR),"Check WACC Option in General Input Sheet")))</f>
        <v>0.63169036926213096</v>
      </c>
      <c r="AB202" s="113">
        <f t="shared" si="27"/>
        <v>1478262</v>
      </c>
      <c r="AC202" s="180">
        <f t="shared" si="28"/>
        <v>1711354</v>
      </c>
      <c r="AD202" s="21">
        <f t="shared" si="29"/>
        <v>1081046</v>
      </c>
    </row>
    <row r="203" spans="2:30">
      <c r="B203" s="201" t="s">
        <v>2867</v>
      </c>
      <c r="C203" s="196" t="s">
        <v>10255</v>
      </c>
      <c r="D203" s="196" t="s">
        <v>3246</v>
      </c>
      <c r="E203" s="210">
        <v>5</v>
      </c>
      <c r="F203" s="204" t="s">
        <v>3424</v>
      </c>
      <c r="G203" s="201" t="s">
        <v>3251</v>
      </c>
      <c r="H203" s="119">
        <v>1106</v>
      </c>
      <c r="I203" s="202" t="s">
        <v>3260</v>
      </c>
      <c r="J203" s="119">
        <v>5709</v>
      </c>
      <c r="K203" s="19">
        <f t="shared" si="20"/>
        <v>241.9097915571904</v>
      </c>
      <c r="L203" s="215">
        <v>1381063</v>
      </c>
      <c r="M203" s="180">
        <f t="shared" si="21"/>
        <v>2671.3580470162747</v>
      </c>
      <c r="N203" s="215">
        <v>2954522</v>
      </c>
      <c r="O203" s="227">
        <v>2021</v>
      </c>
      <c r="P203" s="110">
        <f>IFERROR(('General Input Sheet'!$G$38/(VLOOKUP(O203,Histindex,3,FALSE))),1)</f>
        <v>1</v>
      </c>
      <c r="Q203" s="196" t="s">
        <v>3274</v>
      </c>
      <c r="R203" s="48" cm="1">
        <f t="array" ref="R203">IFERROR(_xlfn.IFS(AND(Q203&lt;&gt;"New",D203&lt;&gt;"Road Bridge"),30%,AND(Q203&lt;&gt;"New",D203="Road Bridge"),10%),0)</f>
        <v>0.3</v>
      </c>
      <c r="S203" s="19">
        <f t="shared" si="22"/>
        <v>886357</v>
      </c>
      <c r="T203" s="20">
        <f t="shared" si="23"/>
        <v>0.15</v>
      </c>
      <c r="U203" s="23">
        <f t="shared" si="24"/>
        <v>545109</v>
      </c>
      <c r="V203" s="23">
        <f t="shared" si="25"/>
        <v>679540</v>
      </c>
      <c r="W203" s="198">
        <v>0</v>
      </c>
      <c r="X203" s="21">
        <f t="shared" si="26"/>
        <v>5065528</v>
      </c>
      <c r="Y203" s="193">
        <v>2029</v>
      </c>
      <c r="Z203" s="188">
        <f>(1+PPI)^('Future Trunk Assets - Roads'!Y203-YEAR)</f>
        <v>1.1552634751694639</v>
      </c>
      <c r="AA203" s="189">
        <f>IF(Y203&lt;YEAR,1,IF('General Input Sheet'!$E$32="WACC1",1/(1+WACC1)^(Y203-YEAR), IF('General Input Sheet'!$E$32="WACC2",1/(1+WACC2)^(Y203-YEAR),"Check WACC Option in General Input Sheet")))</f>
        <v>0.63169036926213096</v>
      </c>
      <c r="AB203" s="113">
        <f t="shared" si="27"/>
        <v>6446591</v>
      </c>
      <c r="AC203" s="180">
        <f t="shared" si="28"/>
        <v>7471575</v>
      </c>
      <c r="AD203" s="21">
        <f t="shared" si="29"/>
        <v>4719722</v>
      </c>
    </row>
    <row r="204" spans="2:30">
      <c r="B204" s="201" t="s">
        <v>2867</v>
      </c>
      <c r="C204" s="196" t="s">
        <v>2968</v>
      </c>
      <c r="D204" s="196" t="s">
        <v>3245</v>
      </c>
      <c r="E204" s="210">
        <v>5</v>
      </c>
      <c r="F204" s="204" t="s">
        <v>3168</v>
      </c>
      <c r="G204" s="201" t="s">
        <v>3249</v>
      </c>
      <c r="H204" s="119">
        <v>0</v>
      </c>
      <c r="I204" s="202" t="s">
        <v>3258</v>
      </c>
      <c r="J204" s="119">
        <v>300</v>
      </c>
      <c r="K204" s="19">
        <f t="shared" ref="K204:K267" si="30">IFERROR(L204/J204,0)</f>
        <v>166.3</v>
      </c>
      <c r="L204" s="215">
        <v>49890</v>
      </c>
      <c r="M204" s="180">
        <f t="shared" ref="M204:M267" si="31">IFERROR(N204/H204,0)</f>
        <v>0</v>
      </c>
      <c r="N204" s="215">
        <v>971801</v>
      </c>
      <c r="O204" s="227">
        <v>2021</v>
      </c>
      <c r="P204" s="110">
        <f>IFERROR(('General Input Sheet'!$G$38/(VLOOKUP(O204,Histindex,3,FALSE))),1)</f>
        <v>1</v>
      </c>
      <c r="Q204" s="196" t="s">
        <v>3272</v>
      </c>
      <c r="R204" s="48" cm="1">
        <f t="array" ref="R204">IFERROR(_xlfn.IFS(AND(Q204&lt;&gt;"New",D204&lt;&gt;"Road Bridge"),30%,AND(Q204&lt;&gt;"New",D204="Road Bridge"),10%),0)</f>
        <v>0.3</v>
      </c>
      <c r="S204" s="19">
        <f t="shared" ref="S204:S267" si="32">ROUND(N204*R204,0)</f>
        <v>291540</v>
      </c>
      <c r="T204" s="20">
        <f t="shared" ref="T204:T267" si="33">IF(Y204="","",IF(Y204&lt;=YEAR+5,0.075,IF(AND(Y204&gt;YEAR+5,Y204&lt;=YEAR+10),0.15,IF(AND(Y204&gt;YEAR+10,Y204&lt;=YEAR+20),0.2,IF(Y204&gt;YEAR+20,0.25,"")))))</f>
        <v>7.4999999999999997E-2</v>
      </c>
      <c r="U204" s="23">
        <f t="shared" ref="U204:U267" si="34">ROUND((N204+V204)*T204,0)</f>
        <v>89649</v>
      </c>
      <c r="V204" s="23">
        <f t="shared" ref="V204:V267" si="35">ROUND((N204)*23%,0)</f>
        <v>223514</v>
      </c>
      <c r="W204" s="198">
        <v>0</v>
      </c>
      <c r="X204" s="21">
        <f t="shared" ref="X204:X267" si="36">ROUND(N204+S204+U204+V204,0)</f>
        <v>1576504</v>
      </c>
      <c r="Y204" s="193">
        <v>2024</v>
      </c>
      <c r="Z204" s="188">
        <f>(1+PPI)^('Future Trunk Assets - Roads'!Y204-YEAR)</f>
        <v>1.0556146069383956</v>
      </c>
      <c r="AA204" s="189">
        <f>IF(Y204&lt;YEAR,1,IF('General Input Sheet'!$E$32="WACC1",1/(1+WACC1)^(Y204-YEAR), IF('General Input Sheet'!$E$32="WACC2",1/(1+WACC2)^(Y204-YEAR),"Check WACC Option in General Input Sheet")))</f>
        <v>0.84176157274348007</v>
      </c>
      <c r="AB204" s="113">
        <f t="shared" ref="AB204:AB267" si="37">ROUND(X204+L204-W204,0)</f>
        <v>1626394</v>
      </c>
      <c r="AC204" s="180">
        <f t="shared" ref="AC204:AC267" si="38">IFERROR(ROUND((X204*Z204)+((1+Landind)^(Y204-YEAR)*L204),0),0)</f>
        <v>1717142</v>
      </c>
      <c r="AD204" s="21">
        <f t="shared" ref="AD204:AD267" si="39">IFERROR(ROUND((AC204*AA204),0),0)</f>
        <v>1445424</v>
      </c>
    </row>
    <row r="205" spans="2:30">
      <c r="B205" s="201" t="s">
        <v>2867</v>
      </c>
      <c r="C205" s="196" t="s">
        <v>10256</v>
      </c>
      <c r="D205" s="196" t="s">
        <v>3245</v>
      </c>
      <c r="E205" s="210">
        <v>5</v>
      </c>
      <c r="F205" s="204" t="s">
        <v>3425</v>
      </c>
      <c r="G205" s="201" t="s">
        <v>3250</v>
      </c>
      <c r="H205" s="119">
        <v>0</v>
      </c>
      <c r="I205" s="202" t="s">
        <v>3261</v>
      </c>
      <c r="J205" s="119">
        <v>0</v>
      </c>
      <c r="K205" s="19">
        <f t="shared" si="30"/>
        <v>0</v>
      </c>
      <c r="L205" s="215">
        <v>0</v>
      </c>
      <c r="M205" s="180">
        <f t="shared" si="31"/>
        <v>0</v>
      </c>
      <c r="N205" s="215">
        <v>578606</v>
      </c>
      <c r="O205" s="227">
        <v>2021</v>
      </c>
      <c r="P205" s="110">
        <f>IFERROR(('General Input Sheet'!$G$38/(VLOOKUP(O205,Histindex,3,FALSE))),1)</f>
        <v>1</v>
      </c>
      <c r="Q205" s="196" t="s">
        <v>3272</v>
      </c>
      <c r="R205" s="48" cm="1">
        <f t="array" ref="R205">IFERROR(_xlfn.IFS(AND(Q205&lt;&gt;"New",D205&lt;&gt;"Road Bridge"),30%,AND(Q205&lt;&gt;"New",D205="Road Bridge"),10%),0)</f>
        <v>0.3</v>
      </c>
      <c r="S205" s="19">
        <f t="shared" si="32"/>
        <v>173582</v>
      </c>
      <c r="T205" s="20">
        <f t="shared" si="33"/>
        <v>7.4999999999999997E-2</v>
      </c>
      <c r="U205" s="23">
        <f t="shared" si="34"/>
        <v>53376</v>
      </c>
      <c r="V205" s="23">
        <f t="shared" si="35"/>
        <v>133079</v>
      </c>
      <c r="W205" s="198">
        <v>0</v>
      </c>
      <c r="X205" s="21">
        <f t="shared" si="36"/>
        <v>938643</v>
      </c>
      <c r="Y205" s="193">
        <v>2024</v>
      </c>
      <c r="Z205" s="188">
        <f>(1+PPI)^('Future Trunk Assets - Roads'!Y205-YEAR)</f>
        <v>1.0556146069383956</v>
      </c>
      <c r="AA205" s="189">
        <f>IF(Y205&lt;YEAR,1,IF('General Input Sheet'!$E$32="WACC1",1/(1+WACC1)^(Y205-YEAR), IF('General Input Sheet'!$E$32="WACC2",1/(1+WACC2)^(Y205-YEAR),"Check WACC Option in General Input Sheet")))</f>
        <v>0.84176157274348007</v>
      </c>
      <c r="AB205" s="113">
        <f t="shared" si="37"/>
        <v>938643</v>
      </c>
      <c r="AC205" s="180">
        <f t="shared" si="38"/>
        <v>990845</v>
      </c>
      <c r="AD205" s="21">
        <f t="shared" si="39"/>
        <v>834055</v>
      </c>
    </row>
    <row r="206" spans="2:30">
      <c r="B206" s="201" t="s">
        <v>2951</v>
      </c>
      <c r="C206" s="196" t="s">
        <v>10257</v>
      </c>
      <c r="D206" s="196" t="s">
        <v>3245</v>
      </c>
      <c r="E206" s="210">
        <v>5</v>
      </c>
      <c r="F206" s="204" t="s">
        <v>3428</v>
      </c>
      <c r="G206" s="201" t="s">
        <v>3257</v>
      </c>
      <c r="H206" s="119">
        <v>0</v>
      </c>
      <c r="I206" s="202" t="s">
        <v>3261</v>
      </c>
      <c r="J206" s="119">
        <v>0</v>
      </c>
      <c r="K206" s="19">
        <f t="shared" si="30"/>
        <v>0</v>
      </c>
      <c r="L206" s="215">
        <v>0</v>
      </c>
      <c r="M206" s="180">
        <f t="shared" si="31"/>
        <v>0</v>
      </c>
      <c r="N206" s="215">
        <v>453432</v>
      </c>
      <c r="O206" s="227">
        <v>2021</v>
      </c>
      <c r="P206" s="110">
        <f>IFERROR(('General Input Sheet'!$G$38/(VLOOKUP(O206,Histindex,3,FALSE))),1)</f>
        <v>1</v>
      </c>
      <c r="Q206" s="196" t="s">
        <v>3272</v>
      </c>
      <c r="R206" s="48" cm="1">
        <f t="array" ref="R206">IFERROR(_xlfn.IFS(AND(Q206&lt;&gt;"New",D206&lt;&gt;"Road Bridge"),30%,AND(Q206&lt;&gt;"New",D206="Road Bridge"),10%),0)</f>
        <v>0.3</v>
      </c>
      <c r="S206" s="19">
        <f t="shared" si="32"/>
        <v>136030</v>
      </c>
      <c r="T206" s="20">
        <f t="shared" si="33"/>
        <v>7.4999999999999997E-2</v>
      </c>
      <c r="U206" s="23">
        <f t="shared" si="34"/>
        <v>41829</v>
      </c>
      <c r="V206" s="23">
        <f t="shared" si="35"/>
        <v>104289</v>
      </c>
      <c r="W206" s="198">
        <v>0</v>
      </c>
      <c r="X206" s="21">
        <f t="shared" si="36"/>
        <v>735580</v>
      </c>
      <c r="Y206" s="193">
        <v>2024</v>
      </c>
      <c r="Z206" s="188">
        <f>(1+PPI)^('Future Trunk Assets - Roads'!Y206-YEAR)</f>
        <v>1.0556146069383956</v>
      </c>
      <c r="AA206" s="189">
        <f>IF(Y206&lt;YEAR,1,IF('General Input Sheet'!$E$32="WACC1",1/(1+WACC1)^(Y206-YEAR), IF('General Input Sheet'!$E$32="WACC2",1/(1+WACC2)^(Y206-YEAR),"Check WACC Option in General Input Sheet")))</f>
        <v>0.84176157274348007</v>
      </c>
      <c r="AB206" s="113">
        <f t="shared" si="37"/>
        <v>735580</v>
      </c>
      <c r="AC206" s="180">
        <f t="shared" si="38"/>
        <v>776489</v>
      </c>
      <c r="AD206" s="21">
        <f t="shared" si="39"/>
        <v>653619</v>
      </c>
    </row>
    <row r="207" spans="2:30">
      <c r="B207" s="201" t="s">
        <v>2951</v>
      </c>
      <c r="C207" s="196" t="s">
        <v>10258</v>
      </c>
      <c r="D207" s="196" t="s">
        <v>3245</v>
      </c>
      <c r="E207" s="210">
        <v>5</v>
      </c>
      <c r="F207" s="204" t="s">
        <v>3426</v>
      </c>
      <c r="G207" s="201" t="s">
        <v>3257</v>
      </c>
      <c r="H207" s="119">
        <v>0</v>
      </c>
      <c r="I207" s="202" t="s">
        <v>3267</v>
      </c>
      <c r="J207" s="119">
        <v>300</v>
      </c>
      <c r="K207" s="19">
        <f t="shared" si="30"/>
        <v>1115.1199999999999</v>
      </c>
      <c r="L207" s="215">
        <v>334536</v>
      </c>
      <c r="M207" s="180">
        <f t="shared" si="31"/>
        <v>0</v>
      </c>
      <c r="N207" s="215">
        <v>574347</v>
      </c>
      <c r="O207" s="227">
        <v>2021</v>
      </c>
      <c r="P207" s="110">
        <f>IFERROR(('General Input Sheet'!$G$38/(VLOOKUP(O207,Histindex,3,FALSE))),1)</f>
        <v>1</v>
      </c>
      <c r="Q207" s="196" t="s">
        <v>3272</v>
      </c>
      <c r="R207" s="48" cm="1">
        <f t="array" ref="R207">IFERROR(_xlfn.IFS(AND(Q207&lt;&gt;"New",D207&lt;&gt;"Road Bridge"),30%,AND(Q207&lt;&gt;"New",D207="Road Bridge"),10%),0)</f>
        <v>0.3</v>
      </c>
      <c r="S207" s="19">
        <f t="shared" si="32"/>
        <v>172304</v>
      </c>
      <c r="T207" s="20">
        <f t="shared" si="33"/>
        <v>0.2</v>
      </c>
      <c r="U207" s="23">
        <f t="shared" si="34"/>
        <v>141289</v>
      </c>
      <c r="V207" s="23">
        <f t="shared" si="35"/>
        <v>132100</v>
      </c>
      <c r="W207" s="198">
        <v>0</v>
      </c>
      <c r="X207" s="21">
        <f t="shared" si="36"/>
        <v>1020040</v>
      </c>
      <c r="Y207" s="193">
        <v>2034</v>
      </c>
      <c r="Z207" s="188">
        <f>(1+PPI)^('Future Trunk Assets - Roads'!Y207-YEAR)</f>
        <v>1.2643190879401258</v>
      </c>
      <c r="AA207" s="189">
        <f>IF(Y207&lt;YEAR,1,IF('General Input Sheet'!$E$32="WACC1",1/(1+WACC1)^(Y207-YEAR), IF('General Input Sheet'!$E$32="WACC2",1/(1+WACC2)^(Y207-YEAR),"Check WACC Option in General Input Sheet")))</f>
        <v>0.47404483114855755</v>
      </c>
      <c r="AB207" s="113">
        <f t="shared" si="37"/>
        <v>1354576</v>
      </c>
      <c r="AC207" s="180">
        <f t="shared" si="38"/>
        <v>1723031</v>
      </c>
      <c r="AD207" s="21">
        <f t="shared" si="39"/>
        <v>816794</v>
      </c>
    </row>
    <row r="208" spans="2:30">
      <c r="B208" s="201" t="s">
        <v>2951</v>
      </c>
      <c r="C208" s="196" t="s">
        <v>10259</v>
      </c>
      <c r="D208" s="196" t="s">
        <v>3245</v>
      </c>
      <c r="E208" s="210">
        <v>5</v>
      </c>
      <c r="F208" s="204" t="s">
        <v>3427</v>
      </c>
      <c r="G208" s="201" t="s">
        <v>3257</v>
      </c>
      <c r="H208" s="119">
        <v>0</v>
      </c>
      <c r="I208" s="202" t="s">
        <v>3261</v>
      </c>
      <c r="J208" s="119">
        <v>0</v>
      </c>
      <c r="K208" s="19">
        <f t="shared" si="30"/>
        <v>0</v>
      </c>
      <c r="L208" s="215">
        <v>0</v>
      </c>
      <c r="M208" s="180">
        <f t="shared" si="31"/>
        <v>0</v>
      </c>
      <c r="N208" s="215">
        <v>604576</v>
      </c>
      <c r="O208" s="227">
        <v>2021</v>
      </c>
      <c r="P208" s="110">
        <f>IFERROR(('General Input Sheet'!$G$38/(VLOOKUP(O208,Histindex,3,FALSE))),1)</f>
        <v>1</v>
      </c>
      <c r="Q208" s="196" t="s">
        <v>3272</v>
      </c>
      <c r="R208" s="48" cm="1">
        <f t="array" ref="R208">IFERROR(_xlfn.IFS(AND(Q208&lt;&gt;"New",D208&lt;&gt;"Road Bridge"),30%,AND(Q208&lt;&gt;"New",D208="Road Bridge"),10%),0)</f>
        <v>0.3</v>
      </c>
      <c r="S208" s="19">
        <f t="shared" si="32"/>
        <v>181373</v>
      </c>
      <c r="T208" s="20">
        <f t="shared" si="33"/>
        <v>0.2</v>
      </c>
      <c r="U208" s="23">
        <f t="shared" si="34"/>
        <v>148726</v>
      </c>
      <c r="V208" s="23">
        <f t="shared" si="35"/>
        <v>139052</v>
      </c>
      <c r="W208" s="198">
        <v>0</v>
      </c>
      <c r="X208" s="21">
        <f t="shared" si="36"/>
        <v>1073727</v>
      </c>
      <c r="Y208" s="193">
        <v>2034</v>
      </c>
      <c r="Z208" s="188">
        <f>(1+PPI)^('Future Trunk Assets - Roads'!Y208-YEAR)</f>
        <v>1.2643190879401258</v>
      </c>
      <c r="AA208" s="189">
        <f>IF(Y208&lt;YEAR,1,IF('General Input Sheet'!$E$32="WACC1",1/(1+WACC1)^(Y208-YEAR), IF('General Input Sheet'!$E$32="WACC2",1/(1+WACC2)^(Y208-YEAR),"Check WACC Option in General Input Sheet")))</f>
        <v>0.47404483114855755</v>
      </c>
      <c r="AB208" s="113">
        <f t="shared" si="37"/>
        <v>1073727</v>
      </c>
      <c r="AC208" s="180">
        <f t="shared" si="38"/>
        <v>1357534</v>
      </c>
      <c r="AD208" s="21">
        <f t="shared" si="39"/>
        <v>643532</v>
      </c>
    </row>
    <row r="209" spans="2:30">
      <c r="B209" s="201" t="s">
        <v>2970</v>
      </c>
      <c r="C209" s="196" t="s">
        <v>2969</v>
      </c>
      <c r="D209" s="196" t="s">
        <v>3246</v>
      </c>
      <c r="E209" s="210">
        <v>5</v>
      </c>
      <c r="F209" s="204" t="s">
        <v>3169</v>
      </c>
      <c r="G209" s="201" t="s">
        <v>3254</v>
      </c>
      <c r="H209" s="119">
        <v>1032</v>
      </c>
      <c r="I209" s="202" t="s">
        <v>3262</v>
      </c>
      <c r="J209" s="119">
        <v>2388</v>
      </c>
      <c r="K209" s="19">
        <f t="shared" si="30"/>
        <v>463.32956448911222</v>
      </c>
      <c r="L209" s="215">
        <v>1106431</v>
      </c>
      <c r="M209" s="180">
        <f t="shared" si="31"/>
        <v>2936.9496124031007</v>
      </c>
      <c r="N209" s="215">
        <v>3030932</v>
      </c>
      <c r="O209" s="227">
        <v>2021</v>
      </c>
      <c r="P209" s="110">
        <f>IFERROR(('General Input Sheet'!$G$38/(VLOOKUP(O209,Histindex,3,FALSE))),1)</f>
        <v>1</v>
      </c>
      <c r="Q209" s="196" t="s">
        <v>3274</v>
      </c>
      <c r="R209" s="48" cm="1">
        <f t="array" ref="R209">IFERROR(_xlfn.IFS(AND(Q209&lt;&gt;"New",D209&lt;&gt;"Road Bridge"),30%,AND(Q209&lt;&gt;"New",D209="Road Bridge"),10%),0)</f>
        <v>0.3</v>
      </c>
      <c r="S209" s="19">
        <f t="shared" si="32"/>
        <v>909280</v>
      </c>
      <c r="T209" s="20">
        <f t="shared" si="33"/>
        <v>0.15</v>
      </c>
      <c r="U209" s="23">
        <f t="shared" si="34"/>
        <v>559207</v>
      </c>
      <c r="V209" s="23">
        <f t="shared" si="35"/>
        <v>697114</v>
      </c>
      <c r="W209" s="198">
        <v>0</v>
      </c>
      <c r="X209" s="21">
        <f t="shared" si="36"/>
        <v>5196533</v>
      </c>
      <c r="Y209" s="193">
        <v>2029</v>
      </c>
      <c r="Z209" s="188">
        <f>(1+PPI)^('Future Trunk Assets - Roads'!Y209-YEAR)</f>
        <v>1.1552634751694639</v>
      </c>
      <c r="AA209" s="189">
        <f>IF(Y209&lt;YEAR,1,IF('General Input Sheet'!$E$32="WACC1",1/(1+WACC1)^(Y209-YEAR), IF('General Input Sheet'!$E$32="WACC2",1/(1+WACC2)^(Y209-YEAR),"Check WACC Option in General Input Sheet")))</f>
        <v>0.63169036926213096</v>
      </c>
      <c r="AB209" s="113">
        <f t="shared" si="37"/>
        <v>6302964</v>
      </c>
      <c r="AC209" s="180">
        <f t="shared" si="38"/>
        <v>7300863</v>
      </c>
      <c r="AD209" s="21">
        <f t="shared" si="39"/>
        <v>4611885</v>
      </c>
    </row>
    <row r="210" spans="2:30">
      <c r="B210" s="201" t="s">
        <v>2972</v>
      </c>
      <c r="C210" s="196" t="s">
        <v>2971</v>
      </c>
      <c r="D210" s="196" t="s">
        <v>3246</v>
      </c>
      <c r="E210" s="210">
        <v>5</v>
      </c>
      <c r="F210" s="204" t="s">
        <v>3170</v>
      </c>
      <c r="G210" s="201" t="s">
        <v>3254</v>
      </c>
      <c r="H210" s="119">
        <v>785</v>
      </c>
      <c r="I210" s="202" t="s">
        <v>3262</v>
      </c>
      <c r="J210" s="119">
        <v>951</v>
      </c>
      <c r="K210" s="19">
        <f t="shared" si="30"/>
        <v>841.08517350157729</v>
      </c>
      <c r="L210" s="215">
        <v>799872</v>
      </c>
      <c r="M210" s="180">
        <f t="shared" si="31"/>
        <v>2936.9490445859874</v>
      </c>
      <c r="N210" s="215">
        <v>2305505</v>
      </c>
      <c r="O210" s="227">
        <v>2021</v>
      </c>
      <c r="P210" s="110">
        <f>IFERROR(('General Input Sheet'!$G$38/(VLOOKUP(O210,Histindex,3,FALSE))),1)</f>
        <v>1</v>
      </c>
      <c r="Q210" s="196" t="s">
        <v>3274</v>
      </c>
      <c r="R210" s="48" cm="1">
        <f t="array" ref="R210">IFERROR(_xlfn.IFS(AND(Q210&lt;&gt;"New",D210&lt;&gt;"Road Bridge"),30%,AND(Q210&lt;&gt;"New",D210="Road Bridge"),10%),0)</f>
        <v>0.3</v>
      </c>
      <c r="S210" s="19">
        <f t="shared" si="32"/>
        <v>691652</v>
      </c>
      <c r="T210" s="20">
        <f t="shared" si="33"/>
        <v>0.15</v>
      </c>
      <c r="U210" s="23">
        <f t="shared" si="34"/>
        <v>425366</v>
      </c>
      <c r="V210" s="23">
        <f t="shared" si="35"/>
        <v>530266</v>
      </c>
      <c r="W210" s="198">
        <v>0</v>
      </c>
      <c r="X210" s="21">
        <f t="shared" si="36"/>
        <v>3952789</v>
      </c>
      <c r="Y210" s="193">
        <v>2029</v>
      </c>
      <c r="Z210" s="188">
        <f>(1+PPI)^('Future Trunk Assets - Roads'!Y210-YEAR)</f>
        <v>1.1552634751694639</v>
      </c>
      <c r="AA210" s="189">
        <f>IF(Y210&lt;YEAR,1,IF('General Input Sheet'!$E$32="WACC1",1/(1+WACC1)^(Y210-YEAR), IF('General Input Sheet'!$E$32="WACC2",1/(1+WACC2)^(Y210-YEAR),"Check WACC Option in General Input Sheet")))</f>
        <v>0.63169036926213096</v>
      </c>
      <c r="AB210" s="113">
        <f t="shared" si="37"/>
        <v>4752661</v>
      </c>
      <c r="AC210" s="180">
        <f t="shared" si="38"/>
        <v>5504513</v>
      </c>
      <c r="AD210" s="21">
        <f t="shared" si="39"/>
        <v>3477148</v>
      </c>
    </row>
    <row r="211" spans="2:30">
      <c r="B211" s="201" t="s">
        <v>2972</v>
      </c>
      <c r="C211" s="196" t="s">
        <v>2973</v>
      </c>
      <c r="D211" s="196" t="s">
        <v>3245</v>
      </c>
      <c r="E211" s="210">
        <v>5</v>
      </c>
      <c r="F211" s="204" t="s">
        <v>3171</v>
      </c>
      <c r="G211" s="201" t="s">
        <v>3256</v>
      </c>
      <c r="H211" s="119">
        <v>0</v>
      </c>
      <c r="I211" s="202" t="s">
        <v>3264</v>
      </c>
      <c r="J211" s="119">
        <v>150</v>
      </c>
      <c r="K211" s="19">
        <f t="shared" si="30"/>
        <v>614.02666666666664</v>
      </c>
      <c r="L211" s="215">
        <v>92104</v>
      </c>
      <c r="M211" s="180">
        <f t="shared" si="31"/>
        <v>0</v>
      </c>
      <c r="N211" s="215">
        <v>683613</v>
      </c>
      <c r="O211" s="227">
        <v>2021</v>
      </c>
      <c r="P211" s="110">
        <f>IFERROR(('General Input Sheet'!$G$38/(VLOOKUP(O211,Histindex,3,FALSE))),1)</f>
        <v>1</v>
      </c>
      <c r="Q211" s="196" t="s">
        <v>3273</v>
      </c>
      <c r="R211" s="48" cm="1">
        <f t="array" ref="R211">IFERROR(_xlfn.IFS(AND(Q211&lt;&gt;"New",D211&lt;&gt;"Road Bridge"),30%,AND(Q211&lt;&gt;"New",D211="Road Bridge"),10%),0)</f>
        <v>0.3</v>
      </c>
      <c r="S211" s="19">
        <f t="shared" si="32"/>
        <v>205084</v>
      </c>
      <c r="T211" s="20">
        <f t="shared" si="33"/>
        <v>7.4999999999999997E-2</v>
      </c>
      <c r="U211" s="23">
        <f t="shared" si="34"/>
        <v>63063</v>
      </c>
      <c r="V211" s="23">
        <f t="shared" si="35"/>
        <v>157231</v>
      </c>
      <c r="W211" s="198">
        <v>0</v>
      </c>
      <c r="X211" s="21">
        <f t="shared" si="36"/>
        <v>1108991</v>
      </c>
      <c r="Y211" s="193">
        <v>2024</v>
      </c>
      <c r="Z211" s="188">
        <f>(1+PPI)^('Future Trunk Assets - Roads'!Y211-YEAR)</f>
        <v>1.0556146069383956</v>
      </c>
      <c r="AA211" s="189">
        <f>IF(Y211&lt;YEAR,1,IF('General Input Sheet'!$E$32="WACC1",1/(1+WACC1)^(Y211-YEAR), IF('General Input Sheet'!$E$32="WACC2",1/(1+WACC2)^(Y211-YEAR),"Check WACC Option in General Input Sheet")))</f>
        <v>0.84176157274348007</v>
      </c>
      <c r="AB211" s="113">
        <f t="shared" si="37"/>
        <v>1201095</v>
      </c>
      <c r="AC211" s="180">
        <f t="shared" si="38"/>
        <v>1268441</v>
      </c>
      <c r="AD211" s="21">
        <f t="shared" si="39"/>
        <v>1067725</v>
      </c>
    </row>
    <row r="212" spans="2:30">
      <c r="B212" s="201" t="s">
        <v>2869</v>
      </c>
      <c r="C212" s="196" t="s">
        <v>10260</v>
      </c>
      <c r="D212" s="196" t="s">
        <v>3246</v>
      </c>
      <c r="E212" s="210">
        <v>16</v>
      </c>
      <c r="F212" s="204" t="s">
        <v>3430</v>
      </c>
      <c r="G212" s="201" t="s">
        <v>3251</v>
      </c>
      <c r="H212" s="119">
        <v>143</v>
      </c>
      <c r="I212" s="202" t="s">
        <v>3262</v>
      </c>
      <c r="J212" s="119">
        <v>730</v>
      </c>
      <c r="K212" s="19">
        <f t="shared" si="30"/>
        <v>661.41506849315067</v>
      </c>
      <c r="L212" s="215">
        <v>482833</v>
      </c>
      <c r="M212" s="180">
        <f t="shared" si="31"/>
        <v>2959.5944055944055</v>
      </c>
      <c r="N212" s="215">
        <v>423222</v>
      </c>
      <c r="O212" s="227">
        <v>2021</v>
      </c>
      <c r="P212" s="110">
        <f>IFERROR(('General Input Sheet'!$G$38/(VLOOKUP(O212,Histindex,3,FALSE))),1)</f>
        <v>1</v>
      </c>
      <c r="Q212" s="196" t="s">
        <v>3274</v>
      </c>
      <c r="R212" s="48" cm="1">
        <f t="array" ref="R212">IFERROR(_xlfn.IFS(AND(Q212&lt;&gt;"New",D212&lt;&gt;"Road Bridge"),30%,AND(Q212&lt;&gt;"New",D212="Road Bridge"),10%),0)</f>
        <v>0.3</v>
      </c>
      <c r="S212" s="19">
        <f t="shared" si="32"/>
        <v>126967</v>
      </c>
      <c r="T212" s="20">
        <f t="shared" si="33"/>
        <v>0.2</v>
      </c>
      <c r="U212" s="23">
        <f t="shared" si="34"/>
        <v>104113</v>
      </c>
      <c r="V212" s="23">
        <f t="shared" si="35"/>
        <v>97341</v>
      </c>
      <c r="W212" s="198">
        <v>0</v>
      </c>
      <c r="X212" s="21">
        <f t="shared" si="36"/>
        <v>751643</v>
      </c>
      <c r="Y212" s="193">
        <v>2034</v>
      </c>
      <c r="Z212" s="188">
        <f>(1+PPI)^('Future Trunk Assets - Roads'!Y212-YEAR)</f>
        <v>1.2643190879401258</v>
      </c>
      <c r="AA212" s="189">
        <f>IF(Y212&lt;YEAR,1,IF('General Input Sheet'!$E$32="WACC1",1/(1+WACC1)^(Y212-YEAR), IF('General Input Sheet'!$E$32="WACC2",1/(1+WACC2)^(Y212-YEAR),"Check WACC Option in General Input Sheet")))</f>
        <v>0.47404483114855755</v>
      </c>
      <c r="AB212" s="113">
        <f t="shared" si="37"/>
        <v>1234476</v>
      </c>
      <c r="AC212" s="180">
        <f t="shared" si="38"/>
        <v>1575804</v>
      </c>
      <c r="AD212" s="21">
        <f t="shared" si="39"/>
        <v>747002</v>
      </c>
    </row>
    <row r="213" spans="2:30">
      <c r="B213" s="201" t="s">
        <v>2869</v>
      </c>
      <c r="C213" s="196" t="s">
        <v>10261</v>
      </c>
      <c r="D213" s="196" t="s">
        <v>3245</v>
      </c>
      <c r="E213" s="210">
        <v>16</v>
      </c>
      <c r="F213" s="204" t="s">
        <v>3433</v>
      </c>
      <c r="G213" s="201" t="s">
        <v>3257</v>
      </c>
      <c r="H213" s="119">
        <v>0</v>
      </c>
      <c r="I213" s="202" t="s">
        <v>3265</v>
      </c>
      <c r="J213" s="119">
        <v>300</v>
      </c>
      <c r="K213" s="19">
        <f t="shared" si="30"/>
        <v>868.52</v>
      </c>
      <c r="L213" s="215">
        <v>260556</v>
      </c>
      <c r="M213" s="180">
        <f t="shared" si="31"/>
        <v>0</v>
      </c>
      <c r="N213" s="215">
        <v>430761</v>
      </c>
      <c r="O213" s="227">
        <v>2021</v>
      </c>
      <c r="P213" s="110">
        <f>IFERROR(('General Input Sheet'!$G$38/(VLOOKUP(O213,Histindex,3,FALSE))),1)</f>
        <v>1</v>
      </c>
      <c r="Q213" s="196" t="s">
        <v>3272</v>
      </c>
      <c r="R213" s="48" cm="1">
        <f t="array" ref="R213">IFERROR(_xlfn.IFS(AND(Q213&lt;&gt;"New",D213&lt;&gt;"Road Bridge"),30%,AND(Q213&lt;&gt;"New",D213="Road Bridge"),10%),0)</f>
        <v>0.3</v>
      </c>
      <c r="S213" s="19">
        <f t="shared" si="32"/>
        <v>129228</v>
      </c>
      <c r="T213" s="20">
        <f t="shared" si="33"/>
        <v>7.4999999999999997E-2</v>
      </c>
      <c r="U213" s="23">
        <f t="shared" si="34"/>
        <v>39738</v>
      </c>
      <c r="V213" s="23">
        <f t="shared" si="35"/>
        <v>99075</v>
      </c>
      <c r="W213" s="198">
        <v>0</v>
      </c>
      <c r="X213" s="21">
        <f t="shared" si="36"/>
        <v>698802</v>
      </c>
      <c r="Y213" s="193">
        <v>2024</v>
      </c>
      <c r="Z213" s="188">
        <f>(1+PPI)^('Future Trunk Assets - Roads'!Y213-YEAR)</f>
        <v>1.0556146069383956</v>
      </c>
      <c r="AA213" s="189">
        <f>IF(Y213&lt;YEAR,1,IF('General Input Sheet'!$E$32="WACC1",1/(1+WACC1)^(Y213-YEAR), IF('General Input Sheet'!$E$32="WACC2",1/(1+WACC2)^(Y213-YEAR),"Check WACC Option in General Input Sheet")))</f>
        <v>0.84176157274348007</v>
      </c>
      <c r="AB213" s="113">
        <f t="shared" si="37"/>
        <v>959358</v>
      </c>
      <c r="AC213" s="180">
        <f t="shared" si="38"/>
        <v>1014261</v>
      </c>
      <c r="AD213" s="21">
        <f t="shared" si="39"/>
        <v>853766</v>
      </c>
    </row>
    <row r="214" spans="2:30">
      <c r="B214" s="201" t="s">
        <v>2869</v>
      </c>
      <c r="C214" s="196" t="s">
        <v>10262</v>
      </c>
      <c r="D214" s="196" t="s">
        <v>3245</v>
      </c>
      <c r="E214" s="210">
        <v>16</v>
      </c>
      <c r="F214" s="204" t="s">
        <v>3432</v>
      </c>
      <c r="G214" s="201" t="s">
        <v>3249</v>
      </c>
      <c r="H214" s="119">
        <v>0</v>
      </c>
      <c r="I214" s="202" t="s">
        <v>3265</v>
      </c>
      <c r="J214" s="119">
        <v>0</v>
      </c>
      <c r="K214" s="19">
        <f t="shared" si="30"/>
        <v>0</v>
      </c>
      <c r="L214" s="215">
        <v>0</v>
      </c>
      <c r="M214" s="180">
        <f t="shared" si="31"/>
        <v>0</v>
      </c>
      <c r="N214" s="215">
        <v>647867</v>
      </c>
      <c r="O214" s="227">
        <v>2021</v>
      </c>
      <c r="P214" s="110">
        <f>IFERROR(('General Input Sheet'!$G$38/(VLOOKUP(O214,Histindex,3,FALSE))),1)</f>
        <v>1</v>
      </c>
      <c r="Q214" s="196" t="s">
        <v>3273</v>
      </c>
      <c r="R214" s="48" cm="1">
        <f t="array" ref="R214">IFERROR(_xlfn.IFS(AND(Q214&lt;&gt;"New",D214&lt;&gt;"Road Bridge"),30%,AND(Q214&lt;&gt;"New",D214="Road Bridge"),10%),0)</f>
        <v>0.3</v>
      </c>
      <c r="S214" s="19">
        <f t="shared" si="32"/>
        <v>194360</v>
      </c>
      <c r="T214" s="20">
        <f t="shared" si="33"/>
        <v>0.15</v>
      </c>
      <c r="U214" s="23">
        <f t="shared" si="34"/>
        <v>119531</v>
      </c>
      <c r="V214" s="23">
        <f t="shared" si="35"/>
        <v>149009</v>
      </c>
      <c r="W214" s="198">
        <v>0</v>
      </c>
      <c r="X214" s="21">
        <f t="shared" si="36"/>
        <v>1110767</v>
      </c>
      <c r="Y214" s="193">
        <v>2029</v>
      </c>
      <c r="Z214" s="188">
        <f>(1+PPI)^('Future Trunk Assets - Roads'!Y214-YEAR)</f>
        <v>1.1552634751694639</v>
      </c>
      <c r="AA214" s="189">
        <f>IF(Y214&lt;YEAR,1,IF('General Input Sheet'!$E$32="WACC1",1/(1+WACC1)^(Y214-YEAR), IF('General Input Sheet'!$E$32="WACC2",1/(1+WACC2)^(Y214-YEAR),"Check WACC Option in General Input Sheet")))</f>
        <v>0.63169036926213096</v>
      </c>
      <c r="AB214" s="113">
        <f t="shared" si="37"/>
        <v>1110767</v>
      </c>
      <c r="AC214" s="180">
        <f t="shared" si="38"/>
        <v>1283229</v>
      </c>
      <c r="AD214" s="21">
        <f t="shared" si="39"/>
        <v>810603</v>
      </c>
    </row>
    <row r="215" spans="2:30">
      <c r="B215" s="201" t="s">
        <v>2869</v>
      </c>
      <c r="C215" s="196" t="s">
        <v>10263</v>
      </c>
      <c r="D215" s="196" t="s">
        <v>3245</v>
      </c>
      <c r="E215" s="210">
        <v>16</v>
      </c>
      <c r="F215" s="204" t="s">
        <v>3431</v>
      </c>
      <c r="G215" s="201" t="s">
        <v>3256</v>
      </c>
      <c r="H215" s="119">
        <v>0</v>
      </c>
      <c r="I215" s="202" t="s">
        <v>3264</v>
      </c>
      <c r="J215" s="119">
        <v>600</v>
      </c>
      <c r="K215" s="19">
        <f t="shared" si="30"/>
        <v>771.28</v>
      </c>
      <c r="L215" s="215">
        <v>462768</v>
      </c>
      <c r="M215" s="180">
        <f t="shared" si="31"/>
        <v>0</v>
      </c>
      <c r="N215" s="215">
        <v>683613</v>
      </c>
      <c r="O215" s="227">
        <v>2021</v>
      </c>
      <c r="P215" s="110">
        <f>IFERROR(('General Input Sheet'!$G$38/(VLOOKUP(O215,Histindex,3,FALSE))),1)</f>
        <v>1</v>
      </c>
      <c r="Q215" s="196" t="s">
        <v>3273</v>
      </c>
      <c r="R215" s="48" cm="1">
        <f t="array" ref="R215">IFERROR(_xlfn.IFS(AND(Q215&lt;&gt;"New",D215&lt;&gt;"Road Bridge"),30%,AND(Q215&lt;&gt;"New",D215="Road Bridge"),10%),0)</f>
        <v>0.3</v>
      </c>
      <c r="S215" s="19">
        <f t="shared" si="32"/>
        <v>205084</v>
      </c>
      <c r="T215" s="20">
        <f t="shared" si="33"/>
        <v>0.2</v>
      </c>
      <c r="U215" s="23">
        <f t="shared" si="34"/>
        <v>168169</v>
      </c>
      <c r="V215" s="23">
        <f t="shared" si="35"/>
        <v>157231</v>
      </c>
      <c r="W215" s="198">
        <v>0</v>
      </c>
      <c r="X215" s="21">
        <f t="shared" si="36"/>
        <v>1214097</v>
      </c>
      <c r="Y215" s="193">
        <v>2034</v>
      </c>
      <c r="Z215" s="188">
        <f>(1+PPI)^('Future Trunk Assets - Roads'!Y215-YEAR)</f>
        <v>1.2643190879401258</v>
      </c>
      <c r="AA215" s="189">
        <f>IF(Y215&lt;YEAR,1,IF('General Input Sheet'!$E$32="WACC1",1/(1+WACC1)^(Y215-YEAR), IF('General Input Sheet'!$E$32="WACC2",1/(1+WACC2)^(Y215-YEAR),"Check WACC Option in General Input Sheet")))</f>
        <v>0.47404483114855755</v>
      </c>
      <c r="AB215" s="113">
        <f t="shared" si="37"/>
        <v>1676865</v>
      </c>
      <c r="AC215" s="180">
        <f t="shared" si="38"/>
        <v>2134500</v>
      </c>
      <c r="AD215" s="21">
        <f t="shared" si="39"/>
        <v>1011849</v>
      </c>
    </row>
    <row r="216" spans="2:30">
      <c r="B216" s="201" t="s">
        <v>2906</v>
      </c>
      <c r="C216" s="196" t="s">
        <v>2974</v>
      </c>
      <c r="D216" s="196" t="s">
        <v>3245</v>
      </c>
      <c r="E216" s="210">
        <v>5</v>
      </c>
      <c r="F216" s="204" t="s">
        <v>3172</v>
      </c>
      <c r="G216" s="201" t="s">
        <v>3249</v>
      </c>
      <c r="H216" s="119">
        <v>0</v>
      </c>
      <c r="I216" s="202" t="s">
        <v>3258</v>
      </c>
      <c r="J216" s="119">
        <v>150</v>
      </c>
      <c r="K216" s="19">
        <f t="shared" si="30"/>
        <v>1705.6266666666668</v>
      </c>
      <c r="L216" s="215">
        <v>255844</v>
      </c>
      <c r="M216" s="180">
        <f t="shared" si="31"/>
        <v>0</v>
      </c>
      <c r="N216" s="215">
        <v>596720</v>
      </c>
      <c r="O216" s="227">
        <v>2021</v>
      </c>
      <c r="P216" s="110">
        <f>IFERROR(('General Input Sheet'!$G$38/(VLOOKUP(O216,Histindex,3,FALSE))),1)</f>
        <v>1</v>
      </c>
      <c r="Q216" s="196" t="s">
        <v>3273</v>
      </c>
      <c r="R216" s="48" cm="1">
        <f t="array" ref="R216">IFERROR(_xlfn.IFS(AND(Q216&lt;&gt;"New",D216&lt;&gt;"Road Bridge"),30%,AND(Q216&lt;&gt;"New",D216="Road Bridge"),10%),0)</f>
        <v>0.3</v>
      </c>
      <c r="S216" s="19">
        <f t="shared" si="32"/>
        <v>179016</v>
      </c>
      <c r="T216" s="20">
        <f t="shared" si="33"/>
        <v>0.15</v>
      </c>
      <c r="U216" s="23">
        <f t="shared" si="34"/>
        <v>110095</v>
      </c>
      <c r="V216" s="23">
        <f t="shared" si="35"/>
        <v>137246</v>
      </c>
      <c r="W216" s="198">
        <v>0</v>
      </c>
      <c r="X216" s="21">
        <f t="shared" si="36"/>
        <v>1023077</v>
      </c>
      <c r="Y216" s="193">
        <v>2029</v>
      </c>
      <c r="Z216" s="188">
        <f>(1+PPI)^('Future Trunk Assets - Roads'!Y216-YEAR)</f>
        <v>1.1552634751694639</v>
      </c>
      <c r="AA216" s="189">
        <f>IF(Y216&lt;YEAR,1,IF('General Input Sheet'!$E$32="WACC1",1/(1+WACC1)^(Y216-YEAR), IF('General Input Sheet'!$E$32="WACC2",1/(1+WACC2)^(Y216-YEAR),"Check WACC Option in General Input Sheet")))</f>
        <v>0.63169036926213096</v>
      </c>
      <c r="AB216" s="113">
        <f t="shared" si="37"/>
        <v>1278921</v>
      </c>
      <c r="AC216" s="180">
        <f t="shared" si="38"/>
        <v>1481949</v>
      </c>
      <c r="AD216" s="21">
        <f t="shared" si="39"/>
        <v>936133</v>
      </c>
    </row>
    <row r="217" spans="2:30">
      <c r="B217" s="201" t="s">
        <v>2906</v>
      </c>
      <c r="C217" s="196" t="s">
        <v>10264</v>
      </c>
      <c r="D217" s="196" t="s">
        <v>3245</v>
      </c>
      <c r="E217" s="210">
        <v>5</v>
      </c>
      <c r="F217" s="204" t="s">
        <v>3434</v>
      </c>
      <c r="G217" s="201" t="s">
        <v>3255</v>
      </c>
      <c r="H217" s="119">
        <v>0</v>
      </c>
      <c r="I217" s="202" t="s">
        <v>3265</v>
      </c>
      <c r="J217" s="119">
        <v>150</v>
      </c>
      <c r="K217" s="19">
        <f t="shared" si="30"/>
        <v>0</v>
      </c>
      <c r="L217" s="215">
        <v>0</v>
      </c>
      <c r="M217" s="180">
        <f t="shared" si="31"/>
        <v>0</v>
      </c>
      <c r="N217" s="215">
        <v>525438</v>
      </c>
      <c r="O217" s="227">
        <v>2021</v>
      </c>
      <c r="P217" s="110">
        <f>IFERROR(('General Input Sheet'!$G$38/(VLOOKUP(O217,Histindex,3,FALSE))),1)</f>
        <v>1</v>
      </c>
      <c r="Q217" s="196" t="s">
        <v>3273</v>
      </c>
      <c r="R217" s="48" cm="1">
        <f t="array" ref="R217">IFERROR(_xlfn.IFS(AND(Q217&lt;&gt;"New",D217&lt;&gt;"Road Bridge"),30%,AND(Q217&lt;&gt;"New",D217="Road Bridge"),10%),0)</f>
        <v>0.3</v>
      </c>
      <c r="S217" s="19">
        <f t="shared" si="32"/>
        <v>157631</v>
      </c>
      <c r="T217" s="20">
        <f t="shared" si="33"/>
        <v>0.15</v>
      </c>
      <c r="U217" s="23">
        <f t="shared" si="34"/>
        <v>96943</v>
      </c>
      <c r="V217" s="23">
        <f t="shared" si="35"/>
        <v>120851</v>
      </c>
      <c r="W217" s="198">
        <v>0</v>
      </c>
      <c r="X217" s="21">
        <f t="shared" si="36"/>
        <v>900863</v>
      </c>
      <c r="Y217" s="193">
        <v>2029</v>
      </c>
      <c r="Z217" s="188">
        <f>(1+PPI)^('Future Trunk Assets - Roads'!Y217-YEAR)</f>
        <v>1.1552634751694639</v>
      </c>
      <c r="AA217" s="189">
        <f>IF(Y217&lt;YEAR,1,IF('General Input Sheet'!$E$32="WACC1",1/(1+WACC1)^(Y217-YEAR), IF('General Input Sheet'!$E$32="WACC2",1/(1+WACC2)^(Y217-YEAR),"Check WACC Option in General Input Sheet")))</f>
        <v>0.63169036926213096</v>
      </c>
      <c r="AB217" s="113">
        <f t="shared" si="37"/>
        <v>900863</v>
      </c>
      <c r="AC217" s="180">
        <f t="shared" si="38"/>
        <v>1040734</v>
      </c>
      <c r="AD217" s="21">
        <f t="shared" si="39"/>
        <v>657422</v>
      </c>
    </row>
    <row r="218" spans="2:30">
      <c r="B218" s="201" t="s">
        <v>10369</v>
      </c>
      <c r="C218" s="196" t="s">
        <v>10265</v>
      </c>
      <c r="D218" s="196" t="s">
        <v>3246</v>
      </c>
      <c r="E218" s="210">
        <v>16</v>
      </c>
      <c r="F218" s="204" t="s">
        <v>3173</v>
      </c>
      <c r="G218" s="201" t="s">
        <v>3253</v>
      </c>
      <c r="H218" s="119">
        <v>796</v>
      </c>
      <c r="I218" s="202" t="s">
        <v>3260</v>
      </c>
      <c r="J218" s="119">
        <v>619</v>
      </c>
      <c r="K218" s="19">
        <f t="shared" si="30"/>
        <v>230.11308562197092</v>
      </c>
      <c r="L218" s="215">
        <v>142440</v>
      </c>
      <c r="M218" s="180">
        <f t="shared" si="31"/>
        <v>1468.9899497487438</v>
      </c>
      <c r="N218" s="215">
        <v>1169316</v>
      </c>
      <c r="O218" s="227">
        <v>2021</v>
      </c>
      <c r="P218" s="110">
        <f>IFERROR(('General Input Sheet'!$G$38/(VLOOKUP(O218,Histindex,3,FALSE))),1)</f>
        <v>1</v>
      </c>
      <c r="Q218" s="196" t="s">
        <v>3274</v>
      </c>
      <c r="R218" s="48" cm="1">
        <f t="array" ref="R218">IFERROR(_xlfn.IFS(AND(Q218&lt;&gt;"New",D218&lt;&gt;"Road Bridge"),30%,AND(Q218&lt;&gt;"New",D218="Road Bridge"),10%),0)</f>
        <v>0.3</v>
      </c>
      <c r="S218" s="19">
        <f t="shared" si="32"/>
        <v>350795</v>
      </c>
      <c r="T218" s="20">
        <f t="shared" si="33"/>
        <v>0.2</v>
      </c>
      <c r="U218" s="23">
        <f t="shared" si="34"/>
        <v>287652</v>
      </c>
      <c r="V218" s="23">
        <f t="shared" si="35"/>
        <v>268943</v>
      </c>
      <c r="W218" s="198">
        <v>0</v>
      </c>
      <c r="X218" s="21">
        <f t="shared" si="36"/>
        <v>2076706</v>
      </c>
      <c r="Y218" s="193">
        <v>2034</v>
      </c>
      <c r="Z218" s="188">
        <f>(1+PPI)^('Future Trunk Assets - Roads'!Y218-YEAR)</f>
        <v>1.2643190879401258</v>
      </c>
      <c r="AA218" s="189">
        <f>IF(Y218&lt;YEAR,1,IF('General Input Sheet'!$E$32="WACC1",1/(1+WACC1)^(Y218-YEAR), IF('General Input Sheet'!$E$32="WACC2",1/(1+WACC2)^(Y218-YEAR),"Check WACC Option in General Input Sheet")))</f>
        <v>0.47404483114855755</v>
      </c>
      <c r="AB218" s="113">
        <f t="shared" si="37"/>
        <v>2219146</v>
      </c>
      <c r="AC218" s="180">
        <f t="shared" si="38"/>
        <v>2810143</v>
      </c>
      <c r="AD218" s="21">
        <f t="shared" si="39"/>
        <v>1332134</v>
      </c>
    </row>
    <row r="219" spans="2:30">
      <c r="B219" s="201" t="s">
        <v>2976</v>
      </c>
      <c r="C219" s="196" t="s">
        <v>10266</v>
      </c>
      <c r="D219" s="196" t="s">
        <v>3246</v>
      </c>
      <c r="E219" s="210">
        <v>16</v>
      </c>
      <c r="F219" s="204" t="s">
        <v>3435</v>
      </c>
      <c r="G219" s="201" t="s">
        <v>3253</v>
      </c>
      <c r="H219" s="119">
        <v>403</v>
      </c>
      <c r="I219" s="202" t="s">
        <v>3260</v>
      </c>
      <c r="J219" s="119">
        <v>254</v>
      </c>
      <c r="K219" s="19">
        <f t="shared" si="30"/>
        <v>230.18897637795277</v>
      </c>
      <c r="L219" s="215">
        <v>58468</v>
      </c>
      <c r="M219" s="180">
        <f t="shared" si="31"/>
        <v>1468.9900744416873</v>
      </c>
      <c r="N219" s="215">
        <v>592003</v>
      </c>
      <c r="O219" s="227">
        <v>2021</v>
      </c>
      <c r="P219" s="110">
        <f>IFERROR(('General Input Sheet'!$G$38/(VLOOKUP(O219,Histindex,3,FALSE))),1)</f>
        <v>1</v>
      </c>
      <c r="Q219" s="196" t="s">
        <v>3274</v>
      </c>
      <c r="R219" s="48" cm="1">
        <f t="array" ref="R219">IFERROR(_xlfn.IFS(AND(Q219&lt;&gt;"New",D219&lt;&gt;"Road Bridge"),30%,AND(Q219&lt;&gt;"New",D219="Road Bridge"),10%),0)</f>
        <v>0.3</v>
      </c>
      <c r="S219" s="19">
        <f t="shared" si="32"/>
        <v>177601</v>
      </c>
      <c r="T219" s="20">
        <f t="shared" si="33"/>
        <v>0.2</v>
      </c>
      <c r="U219" s="23">
        <f t="shared" si="34"/>
        <v>145633</v>
      </c>
      <c r="V219" s="23">
        <f t="shared" si="35"/>
        <v>136161</v>
      </c>
      <c r="W219" s="198">
        <v>0</v>
      </c>
      <c r="X219" s="21">
        <f t="shared" si="36"/>
        <v>1051398</v>
      </c>
      <c r="Y219" s="193">
        <v>2034</v>
      </c>
      <c r="Z219" s="188">
        <f>(1+PPI)^('Future Trunk Assets - Roads'!Y219-YEAR)</f>
        <v>1.2643190879401258</v>
      </c>
      <c r="AA219" s="189">
        <f>IF(Y219&lt;YEAR,1,IF('General Input Sheet'!$E$32="WACC1",1/(1+WACC1)^(Y219-YEAR), IF('General Input Sheet'!$E$32="WACC2",1/(1+WACC2)^(Y219-YEAR),"Check WACC Option in General Input Sheet")))</f>
        <v>0.47404483114855755</v>
      </c>
      <c r="AB219" s="113">
        <f t="shared" si="37"/>
        <v>1109866</v>
      </c>
      <c r="AC219" s="180">
        <f t="shared" si="38"/>
        <v>1405045</v>
      </c>
      <c r="AD219" s="21">
        <f t="shared" si="39"/>
        <v>666054</v>
      </c>
    </row>
    <row r="220" spans="2:30">
      <c r="B220" s="201" t="s">
        <v>2976</v>
      </c>
      <c r="C220" s="196" t="s">
        <v>2975</v>
      </c>
      <c r="D220" s="196" t="s">
        <v>3245</v>
      </c>
      <c r="E220" s="210">
        <v>16</v>
      </c>
      <c r="F220" s="204" t="s">
        <v>3174</v>
      </c>
      <c r="G220" s="201" t="s">
        <v>3257</v>
      </c>
      <c r="H220" s="119">
        <v>0</v>
      </c>
      <c r="I220" s="202" t="s">
        <v>3266</v>
      </c>
      <c r="J220" s="119">
        <v>300</v>
      </c>
      <c r="K220" s="19">
        <f t="shared" si="30"/>
        <v>1774.5066666666667</v>
      </c>
      <c r="L220" s="215">
        <v>532352</v>
      </c>
      <c r="M220" s="180">
        <f t="shared" si="31"/>
        <v>0</v>
      </c>
      <c r="N220" s="215">
        <v>430761</v>
      </c>
      <c r="O220" s="227">
        <v>2021</v>
      </c>
      <c r="P220" s="110">
        <f>IFERROR(('General Input Sheet'!$G$38/(VLOOKUP(O220,Histindex,3,FALSE))),1)</f>
        <v>1</v>
      </c>
      <c r="Q220" s="196" t="s">
        <v>3272</v>
      </c>
      <c r="R220" s="48" cm="1">
        <f t="array" ref="R220">IFERROR(_xlfn.IFS(AND(Q220&lt;&gt;"New",D220&lt;&gt;"Road Bridge"),30%,AND(Q220&lt;&gt;"New",D220="Road Bridge"),10%),0)</f>
        <v>0.3</v>
      </c>
      <c r="S220" s="19">
        <f t="shared" si="32"/>
        <v>129228</v>
      </c>
      <c r="T220" s="20">
        <f t="shared" si="33"/>
        <v>0.2</v>
      </c>
      <c r="U220" s="23">
        <f t="shared" si="34"/>
        <v>105967</v>
      </c>
      <c r="V220" s="23">
        <f t="shared" si="35"/>
        <v>99075</v>
      </c>
      <c r="W220" s="198">
        <v>0</v>
      </c>
      <c r="X220" s="21">
        <f t="shared" si="36"/>
        <v>765031</v>
      </c>
      <c r="Y220" s="193">
        <v>2034</v>
      </c>
      <c r="Z220" s="188">
        <f>(1+PPI)^('Future Trunk Assets - Roads'!Y220-YEAR)</f>
        <v>1.2643190879401258</v>
      </c>
      <c r="AA220" s="189">
        <f>IF(Y220&lt;YEAR,1,IF('General Input Sheet'!$E$32="WACC1",1/(1+WACC1)^(Y220-YEAR), IF('General Input Sheet'!$E$32="WACC2",1/(1+WACC2)^(Y220-YEAR),"Check WACC Option in General Input Sheet")))</f>
        <v>0.47404483114855755</v>
      </c>
      <c r="AB220" s="113">
        <f t="shared" si="37"/>
        <v>1297383</v>
      </c>
      <c r="AC220" s="180">
        <f t="shared" si="38"/>
        <v>1656880</v>
      </c>
      <c r="AD220" s="21">
        <f t="shared" si="39"/>
        <v>785435</v>
      </c>
    </row>
    <row r="221" spans="2:30">
      <c r="B221" s="201" t="s">
        <v>2954</v>
      </c>
      <c r="C221" s="196" t="s">
        <v>2977</v>
      </c>
      <c r="D221" s="196" t="s">
        <v>3246</v>
      </c>
      <c r="E221" s="210">
        <v>16</v>
      </c>
      <c r="F221" s="204" t="s">
        <v>3437</v>
      </c>
      <c r="G221" s="201" t="s">
        <v>3253</v>
      </c>
      <c r="H221" s="119">
        <v>523</v>
      </c>
      <c r="I221" s="202" t="s">
        <v>93</v>
      </c>
      <c r="J221" s="119">
        <v>1875</v>
      </c>
      <c r="K221" s="19">
        <f t="shared" si="30"/>
        <v>778.82453333333331</v>
      </c>
      <c r="L221" s="215">
        <v>1460296</v>
      </c>
      <c r="M221" s="180">
        <f t="shared" si="31"/>
        <v>1468.9885277246653</v>
      </c>
      <c r="N221" s="215">
        <v>768281</v>
      </c>
      <c r="O221" s="227">
        <v>2021</v>
      </c>
      <c r="P221" s="110">
        <f>IFERROR(('General Input Sheet'!$G$38/(VLOOKUP(O221,Histindex,3,FALSE))),1)</f>
        <v>1</v>
      </c>
      <c r="Q221" s="196" t="s">
        <v>3274</v>
      </c>
      <c r="R221" s="48" cm="1">
        <f t="array" ref="R221">IFERROR(_xlfn.IFS(AND(Q221&lt;&gt;"New",D221&lt;&gt;"Road Bridge"),30%,AND(Q221&lt;&gt;"New",D221="Road Bridge"),10%),0)</f>
        <v>0.3</v>
      </c>
      <c r="S221" s="19">
        <f t="shared" si="32"/>
        <v>230484</v>
      </c>
      <c r="T221" s="20">
        <f t="shared" si="33"/>
        <v>0.2</v>
      </c>
      <c r="U221" s="23">
        <f t="shared" si="34"/>
        <v>188997</v>
      </c>
      <c r="V221" s="23">
        <f t="shared" si="35"/>
        <v>176705</v>
      </c>
      <c r="W221" s="198">
        <v>0</v>
      </c>
      <c r="X221" s="21">
        <f t="shared" si="36"/>
        <v>1364467</v>
      </c>
      <c r="Y221" s="193">
        <v>2034</v>
      </c>
      <c r="Z221" s="188">
        <f>(1+PPI)^('Future Trunk Assets - Roads'!Y221-YEAR)</f>
        <v>1.2643190879401258</v>
      </c>
      <c r="AA221" s="189">
        <f>IF(Y221&lt;YEAR,1,IF('General Input Sheet'!$E$32="WACC1",1/(1+WACC1)^(Y221-YEAR), IF('General Input Sheet'!$E$32="WACC2",1/(1+WACC2)^(Y221-YEAR),"Check WACC Option in General Input Sheet")))</f>
        <v>0.47404483114855755</v>
      </c>
      <c r="AB221" s="113">
        <f t="shared" si="37"/>
        <v>2824763</v>
      </c>
      <c r="AC221" s="180">
        <f t="shared" si="38"/>
        <v>3616865</v>
      </c>
      <c r="AD221" s="21">
        <f t="shared" si="39"/>
        <v>1714556</v>
      </c>
    </row>
    <row r="222" spans="2:30">
      <c r="B222" s="201" t="s">
        <v>2954</v>
      </c>
      <c r="C222" s="196" t="s">
        <v>2978</v>
      </c>
      <c r="D222" s="196" t="s">
        <v>3245</v>
      </c>
      <c r="E222" s="210">
        <v>16</v>
      </c>
      <c r="F222" s="204" t="s">
        <v>10389</v>
      </c>
      <c r="G222" s="201" t="s">
        <v>3257</v>
      </c>
      <c r="H222" s="119">
        <v>0</v>
      </c>
      <c r="I222" s="202" t="s">
        <v>3266</v>
      </c>
      <c r="J222" s="119">
        <v>450</v>
      </c>
      <c r="K222" s="19">
        <f t="shared" si="30"/>
        <v>1025.3377777777778</v>
      </c>
      <c r="L222" s="215">
        <v>461402</v>
      </c>
      <c r="M222" s="180">
        <f t="shared" si="31"/>
        <v>0</v>
      </c>
      <c r="N222" s="215">
        <v>574347</v>
      </c>
      <c r="O222" s="227">
        <v>2021</v>
      </c>
      <c r="P222" s="110">
        <f>IFERROR(('General Input Sheet'!$G$38/(VLOOKUP(O222,Histindex,3,FALSE))),1)</f>
        <v>1</v>
      </c>
      <c r="Q222" s="196" t="s">
        <v>3272</v>
      </c>
      <c r="R222" s="48" cm="1">
        <f t="array" ref="R222">IFERROR(_xlfn.IFS(AND(Q222&lt;&gt;"New",D222&lt;&gt;"Road Bridge"),30%,AND(Q222&lt;&gt;"New",D222="Road Bridge"),10%),0)</f>
        <v>0.3</v>
      </c>
      <c r="S222" s="19">
        <f t="shared" si="32"/>
        <v>172304</v>
      </c>
      <c r="T222" s="20">
        <f t="shared" si="33"/>
        <v>0.2</v>
      </c>
      <c r="U222" s="23">
        <f t="shared" si="34"/>
        <v>141289</v>
      </c>
      <c r="V222" s="23">
        <f t="shared" si="35"/>
        <v>132100</v>
      </c>
      <c r="W222" s="198">
        <v>0</v>
      </c>
      <c r="X222" s="21">
        <f t="shared" si="36"/>
        <v>1020040</v>
      </c>
      <c r="Y222" s="193">
        <v>2034</v>
      </c>
      <c r="Z222" s="188">
        <f>(1+PPI)^('Future Trunk Assets - Roads'!Y222-YEAR)</f>
        <v>1.2643190879401258</v>
      </c>
      <c r="AA222" s="189">
        <f>IF(Y222&lt;YEAR,1,IF('General Input Sheet'!$E$32="WACC1",1/(1+WACC1)^(Y222-YEAR), IF('General Input Sheet'!$E$32="WACC2",1/(1+WACC2)^(Y222-YEAR),"Check WACC Option in General Input Sheet")))</f>
        <v>0.47404483114855755</v>
      </c>
      <c r="AB222" s="113">
        <f t="shared" si="37"/>
        <v>1481442</v>
      </c>
      <c r="AC222" s="180">
        <f t="shared" si="38"/>
        <v>1887380</v>
      </c>
      <c r="AD222" s="21">
        <f t="shared" si="39"/>
        <v>894703</v>
      </c>
    </row>
    <row r="223" spans="2:30">
      <c r="B223" s="201" t="s">
        <v>2954</v>
      </c>
      <c r="C223" s="196" t="s">
        <v>10267</v>
      </c>
      <c r="D223" s="196" t="s">
        <v>3245</v>
      </c>
      <c r="E223" s="210">
        <v>16</v>
      </c>
      <c r="F223" s="204" t="s">
        <v>3436</v>
      </c>
      <c r="G223" s="201" t="s">
        <v>3257</v>
      </c>
      <c r="H223" s="119">
        <v>0</v>
      </c>
      <c r="I223" s="202" t="s">
        <v>3266</v>
      </c>
      <c r="J223" s="119">
        <v>300</v>
      </c>
      <c r="K223" s="19">
        <f t="shared" si="30"/>
        <v>597.29999999999995</v>
      </c>
      <c r="L223" s="215">
        <v>179190</v>
      </c>
      <c r="M223" s="180">
        <f t="shared" si="31"/>
        <v>0</v>
      </c>
      <c r="N223" s="215">
        <v>1383316</v>
      </c>
      <c r="O223" s="227">
        <v>2021</v>
      </c>
      <c r="P223" s="110">
        <f>IFERROR(('General Input Sheet'!$G$38/(VLOOKUP(O223,Histindex,3,FALSE))),1)</f>
        <v>1</v>
      </c>
      <c r="Q223" s="196" t="s">
        <v>3272</v>
      </c>
      <c r="R223" s="48" cm="1">
        <f t="array" ref="R223">IFERROR(_xlfn.IFS(AND(Q223&lt;&gt;"New",D223&lt;&gt;"Road Bridge"),30%,AND(Q223&lt;&gt;"New",D223="Road Bridge"),10%),0)</f>
        <v>0.3</v>
      </c>
      <c r="S223" s="19">
        <f t="shared" si="32"/>
        <v>414995</v>
      </c>
      <c r="T223" s="20">
        <f t="shared" si="33"/>
        <v>7.4999999999999997E-2</v>
      </c>
      <c r="U223" s="23">
        <f t="shared" si="34"/>
        <v>127611</v>
      </c>
      <c r="V223" s="23">
        <f t="shared" si="35"/>
        <v>318163</v>
      </c>
      <c r="W223" s="198">
        <v>0</v>
      </c>
      <c r="X223" s="21">
        <f t="shared" si="36"/>
        <v>2244085</v>
      </c>
      <c r="Y223" s="193">
        <v>2024</v>
      </c>
      <c r="Z223" s="188">
        <f>(1+PPI)^('Future Trunk Assets - Roads'!Y223-YEAR)</f>
        <v>1.0556146069383956</v>
      </c>
      <c r="AA223" s="189">
        <f>IF(Y223&lt;YEAR,1,IF('General Input Sheet'!$E$32="WACC1",1/(1+WACC1)^(Y223-YEAR), IF('General Input Sheet'!$E$32="WACC2",1/(1+WACC2)^(Y223-YEAR),"Check WACC Option in General Input Sheet")))</f>
        <v>0.84176157274348007</v>
      </c>
      <c r="AB223" s="113">
        <f t="shared" si="37"/>
        <v>2423275</v>
      </c>
      <c r="AC223" s="180">
        <f t="shared" si="38"/>
        <v>2559109</v>
      </c>
      <c r="AD223" s="21">
        <f t="shared" si="39"/>
        <v>2154160</v>
      </c>
    </row>
    <row r="224" spans="2:30">
      <c r="B224" s="201" t="s">
        <v>2944</v>
      </c>
      <c r="C224" s="196" t="s">
        <v>2979</v>
      </c>
      <c r="D224" s="196" t="s">
        <v>3245</v>
      </c>
      <c r="E224" s="210">
        <v>13</v>
      </c>
      <c r="F224" s="204" t="s">
        <v>3175</v>
      </c>
      <c r="G224" s="201" t="s">
        <v>3252</v>
      </c>
      <c r="H224" s="119">
        <v>0</v>
      </c>
      <c r="I224" s="202" t="s">
        <v>3261</v>
      </c>
      <c r="J224" s="119">
        <v>150</v>
      </c>
      <c r="K224" s="19">
        <f t="shared" si="30"/>
        <v>1692.04</v>
      </c>
      <c r="L224" s="215">
        <v>253806</v>
      </c>
      <c r="M224" s="180">
        <f t="shared" si="31"/>
        <v>0</v>
      </c>
      <c r="N224" s="215">
        <v>543731</v>
      </c>
      <c r="O224" s="227">
        <v>2021</v>
      </c>
      <c r="P224" s="110">
        <f>IFERROR(('General Input Sheet'!$G$38/(VLOOKUP(O224,Histindex,3,FALSE))),1)</f>
        <v>1</v>
      </c>
      <c r="Q224" s="196" t="s">
        <v>3273</v>
      </c>
      <c r="R224" s="48" cm="1">
        <f t="array" ref="R224">IFERROR(_xlfn.IFS(AND(Q224&lt;&gt;"New",D224&lt;&gt;"Road Bridge"),30%,AND(Q224&lt;&gt;"New",D224="Road Bridge"),10%),0)</f>
        <v>0.3</v>
      </c>
      <c r="S224" s="19">
        <f t="shared" si="32"/>
        <v>163119</v>
      </c>
      <c r="T224" s="20">
        <f t="shared" si="33"/>
        <v>7.4999999999999997E-2</v>
      </c>
      <c r="U224" s="23">
        <f t="shared" si="34"/>
        <v>50159</v>
      </c>
      <c r="V224" s="23">
        <f t="shared" si="35"/>
        <v>125058</v>
      </c>
      <c r="W224" s="198">
        <v>0</v>
      </c>
      <c r="X224" s="21">
        <f t="shared" si="36"/>
        <v>882067</v>
      </c>
      <c r="Y224" s="193">
        <v>2024</v>
      </c>
      <c r="Z224" s="188">
        <f>(1+PPI)^('Future Trunk Assets - Roads'!Y224-YEAR)</f>
        <v>1.0556146069383956</v>
      </c>
      <c r="AA224" s="189">
        <f>IF(Y224&lt;YEAR,1,IF('General Input Sheet'!$E$32="WACC1",1/(1+WACC1)^(Y224-YEAR), IF('General Input Sheet'!$E$32="WACC2",1/(1+WACC2)^(Y224-YEAR),"Check WACC Option in General Input Sheet")))</f>
        <v>0.84176157274348007</v>
      </c>
      <c r="AB224" s="113">
        <f t="shared" si="37"/>
        <v>1135873</v>
      </c>
      <c r="AC224" s="180">
        <f t="shared" si="38"/>
        <v>1200552</v>
      </c>
      <c r="AD224" s="21">
        <f t="shared" si="39"/>
        <v>1010579</v>
      </c>
    </row>
    <row r="225" spans="2:30">
      <c r="B225" s="201" t="s">
        <v>2944</v>
      </c>
      <c r="C225" s="196" t="s">
        <v>10268</v>
      </c>
      <c r="D225" s="196" t="s">
        <v>3245</v>
      </c>
      <c r="E225" s="210">
        <v>13</v>
      </c>
      <c r="F225" s="204" t="s">
        <v>3429</v>
      </c>
      <c r="G225" s="201" t="s">
        <v>3249</v>
      </c>
      <c r="H225" s="119">
        <v>0</v>
      </c>
      <c r="I225" s="202" t="s">
        <v>3258</v>
      </c>
      <c r="J225" s="119">
        <v>0</v>
      </c>
      <c r="K225" s="19">
        <f t="shared" si="30"/>
        <v>0</v>
      </c>
      <c r="L225" s="215">
        <v>0</v>
      </c>
      <c r="M225" s="180">
        <f t="shared" si="31"/>
        <v>0</v>
      </c>
      <c r="N225" s="215">
        <v>686228</v>
      </c>
      <c r="O225" s="227">
        <v>2021</v>
      </c>
      <c r="P225" s="110">
        <f>IFERROR(('General Input Sheet'!$G$38/(VLOOKUP(O225,Histindex,3,FALSE))),1)</f>
        <v>1</v>
      </c>
      <c r="Q225" s="196" t="s">
        <v>3273</v>
      </c>
      <c r="R225" s="48" cm="1">
        <f t="array" ref="R225">IFERROR(_xlfn.IFS(AND(Q225&lt;&gt;"New",D225&lt;&gt;"Road Bridge"),30%,AND(Q225&lt;&gt;"New",D225="Road Bridge"),10%),0)</f>
        <v>0.3</v>
      </c>
      <c r="S225" s="19">
        <f t="shared" si="32"/>
        <v>205868</v>
      </c>
      <c r="T225" s="20">
        <f t="shared" si="33"/>
        <v>0.15</v>
      </c>
      <c r="U225" s="23">
        <f t="shared" si="34"/>
        <v>126609</v>
      </c>
      <c r="V225" s="23">
        <f t="shared" si="35"/>
        <v>157832</v>
      </c>
      <c r="W225" s="198">
        <v>0</v>
      </c>
      <c r="X225" s="21">
        <f t="shared" si="36"/>
        <v>1176537</v>
      </c>
      <c r="Y225" s="193">
        <v>2029</v>
      </c>
      <c r="Z225" s="188">
        <f>(1+PPI)^('Future Trunk Assets - Roads'!Y225-YEAR)</f>
        <v>1.1552634751694639</v>
      </c>
      <c r="AA225" s="189">
        <f>IF(Y225&lt;YEAR,1,IF('General Input Sheet'!$E$32="WACC1",1/(1+WACC1)^(Y225-YEAR), IF('General Input Sheet'!$E$32="WACC2",1/(1+WACC2)^(Y225-YEAR),"Check WACC Option in General Input Sheet")))</f>
        <v>0.63169036926213096</v>
      </c>
      <c r="AB225" s="113">
        <f t="shared" si="37"/>
        <v>1176537</v>
      </c>
      <c r="AC225" s="180">
        <f t="shared" si="38"/>
        <v>1359210</v>
      </c>
      <c r="AD225" s="21">
        <f t="shared" si="39"/>
        <v>858600</v>
      </c>
    </row>
    <row r="226" spans="2:30">
      <c r="B226" s="201" t="s">
        <v>2944</v>
      </c>
      <c r="C226" s="196" t="s">
        <v>10269</v>
      </c>
      <c r="D226" s="196" t="s">
        <v>3245</v>
      </c>
      <c r="E226" s="210">
        <v>13</v>
      </c>
      <c r="F226" s="204" t="s">
        <v>3438</v>
      </c>
      <c r="G226" s="201" t="s">
        <v>3255</v>
      </c>
      <c r="H226" s="119">
        <v>0</v>
      </c>
      <c r="I226" s="202" t="s">
        <v>3258</v>
      </c>
      <c r="J226" s="119">
        <v>300</v>
      </c>
      <c r="K226" s="19">
        <f t="shared" si="30"/>
        <v>1639.3</v>
      </c>
      <c r="L226" s="215">
        <v>491790</v>
      </c>
      <c r="M226" s="180">
        <f t="shared" si="31"/>
        <v>0</v>
      </c>
      <c r="N226" s="215">
        <v>690577</v>
      </c>
      <c r="O226" s="227">
        <v>2021</v>
      </c>
      <c r="P226" s="110">
        <f>IFERROR(('General Input Sheet'!$G$38/(VLOOKUP(O226,Histindex,3,FALSE))),1)</f>
        <v>1</v>
      </c>
      <c r="Q226" s="196" t="s">
        <v>3273</v>
      </c>
      <c r="R226" s="48" cm="1">
        <f t="array" ref="R226">IFERROR(_xlfn.IFS(AND(Q226&lt;&gt;"New",D226&lt;&gt;"Road Bridge"),30%,AND(Q226&lt;&gt;"New",D226="Road Bridge"),10%),0)</f>
        <v>0.3</v>
      </c>
      <c r="S226" s="19">
        <f t="shared" si="32"/>
        <v>207173</v>
      </c>
      <c r="T226" s="20">
        <f t="shared" si="33"/>
        <v>0.15</v>
      </c>
      <c r="U226" s="23">
        <f t="shared" si="34"/>
        <v>127412</v>
      </c>
      <c r="V226" s="23">
        <f t="shared" si="35"/>
        <v>158833</v>
      </c>
      <c r="W226" s="198">
        <v>0</v>
      </c>
      <c r="X226" s="21">
        <f t="shared" si="36"/>
        <v>1183995</v>
      </c>
      <c r="Y226" s="193">
        <v>2029</v>
      </c>
      <c r="Z226" s="188">
        <f>(1+PPI)^('Future Trunk Assets - Roads'!Y226-YEAR)</f>
        <v>1.1552634751694639</v>
      </c>
      <c r="AA226" s="189">
        <f>IF(Y226&lt;YEAR,1,IF('General Input Sheet'!$E$32="WACC1",1/(1+WACC1)^(Y226-YEAR), IF('General Input Sheet'!$E$32="WACC2",1/(1+WACC2)^(Y226-YEAR),"Check WACC Option in General Input Sheet")))</f>
        <v>0.63169036926213096</v>
      </c>
      <c r="AB226" s="113">
        <f t="shared" si="37"/>
        <v>1675785</v>
      </c>
      <c r="AC226" s="180">
        <f t="shared" si="38"/>
        <v>1944542</v>
      </c>
      <c r="AD226" s="21">
        <f t="shared" si="39"/>
        <v>1228348</v>
      </c>
    </row>
    <row r="227" spans="2:30">
      <c r="B227" s="201" t="s">
        <v>2920</v>
      </c>
      <c r="C227" s="196" t="s">
        <v>10270</v>
      </c>
      <c r="D227" s="196" t="s">
        <v>3248</v>
      </c>
      <c r="E227" s="210" t="s">
        <v>10353</v>
      </c>
      <c r="F227" s="204" t="s">
        <v>3441</v>
      </c>
      <c r="G227" s="201" t="s">
        <v>3253</v>
      </c>
      <c r="H227" s="119">
        <v>165</v>
      </c>
      <c r="I227" s="202" t="s">
        <v>3260</v>
      </c>
      <c r="J227" s="119">
        <v>1402</v>
      </c>
      <c r="K227" s="19">
        <f t="shared" si="30"/>
        <v>6.1340941512125532E-2</v>
      </c>
      <c r="L227" s="215">
        <v>86</v>
      </c>
      <c r="M227" s="180">
        <f t="shared" si="31"/>
        <v>117383.99393939394</v>
      </c>
      <c r="N227" s="215">
        <v>19368359</v>
      </c>
      <c r="O227" s="227">
        <v>2021</v>
      </c>
      <c r="P227" s="110">
        <f>IFERROR(('General Input Sheet'!$G$38/(VLOOKUP(O227,Histindex,3,FALSE))),1)</f>
        <v>1</v>
      </c>
      <c r="Q227" s="196" t="s">
        <v>3275</v>
      </c>
      <c r="R227" s="48" cm="1">
        <f t="array" ref="R227">IFERROR(_xlfn.IFS(AND(Q227&lt;&gt;"New",D227&lt;&gt;"Road Bridge"),30%,AND(Q227&lt;&gt;"New",D227="Road Bridge"),10%),0)</f>
        <v>0</v>
      </c>
      <c r="S227" s="19">
        <f t="shared" si="32"/>
        <v>0</v>
      </c>
      <c r="T227" s="20">
        <f t="shared" si="33"/>
        <v>0.2</v>
      </c>
      <c r="U227" s="23">
        <f t="shared" si="34"/>
        <v>4764616</v>
      </c>
      <c r="V227" s="23">
        <f t="shared" si="35"/>
        <v>4454723</v>
      </c>
      <c r="W227" s="198">
        <v>0</v>
      </c>
      <c r="X227" s="21">
        <f t="shared" si="36"/>
        <v>28587698</v>
      </c>
      <c r="Y227" s="193">
        <v>2034</v>
      </c>
      <c r="Z227" s="188">
        <f>(1+PPI)^('Future Trunk Assets - Roads'!Y227-YEAR)</f>
        <v>1.2643190879401258</v>
      </c>
      <c r="AA227" s="189">
        <f>IF(Y227&lt;YEAR,1,IF('General Input Sheet'!$E$32="WACC1",1/(1+WACC1)^(Y227-YEAR), IF('General Input Sheet'!$E$32="WACC2",1/(1+WACC2)^(Y227-YEAR),"Check WACC Option in General Input Sheet")))</f>
        <v>0.47404483114855755</v>
      </c>
      <c r="AB227" s="113">
        <f t="shared" si="37"/>
        <v>28587784</v>
      </c>
      <c r="AC227" s="180">
        <f t="shared" si="38"/>
        <v>36144084</v>
      </c>
      <c r="AD227" s="21">
        <f t="shared" si="39"/>
        <v>17133916</v>
      </c>
    </row>
    <row r="228" spans="2:30">
      <c r="B228" s="201" t="s">
        <v>3442</v>
      </c>
      <c r="C228" s="196" t="s">
        <v>3443</v>
      </c>
      <c r="D228" s="196" t="s">
        <v>3246</v>
      </c>
      <c r="E228" s="210">
        <v>9</v>
      </c>
      <c r="F228" s="204" t="s">
        <v>3444</v>
      </c>
      <c r="G228" s="201" t="s">
        <v>3251</v>
      </c>
      <c r="H228" s="119">
        <v>1610</v>
      </c>
      <c r="I228" s="202" t="s">
        <v>3260</v>
      </c>
      <c r="J228" s="119">
        <v>8245</v>
      </c>
      <c r="K228" s="19">
        <f t="shared" si="30"/>
        <v>181.51570648878109</v>
      </c>
      <c r="L228" s="215">
        <v>1496597</v>
      </c>
      <c r="M228" s="180">
        <f t="shared" si="31"/>
        <v>2671.3577639751552</v>
      </c>
      <c r="N228" s="215">
        <v>4300886</v>
      </c>
      <c r="O228" s="227">
        <v>2021</v>
      </c>
      <c r="P228" s="110">
        <f>IFERROR(('General Input Sheet'!$G$38/(VLOOKUP(O228,Histindex,3,FALSE))),1)</f>
        <v>1</v>
      </c>
      <c r="Q228" s="196" t="s">
        <v>3274</v>
      </c>
      <c r="R228" s="48" cm="1">
        <f t="array" ref="R228">IFERROR(_xlfn.IFS(AND(Q228&lt;&gt;"New",D228&lt;&gt;"Road Bridge"),30%,AND(Q228&lt;&gt;"New",D228="Road Bridge"),10%),0)</f>
        <v>0.3</v>
      </c>
      <c r="S228" s="19">
        <f t="shared" si="32"/>
        <v>1290266</v>
      </c>
      <c r="T228" s="20">
        <f t="shared" si="33"/>
        <v>0.15</v>
      </c>
      <c r="U228" s="23">
        <f t="shared" si="34"/>
        <v>793514</v>
      </c>
      <c r="V228" s="23">
        <f t="shared" si="35"/>
        <v>989204</v>
      </c>
      <c r="W228" s="198">
        <v>0</v>
      </c>
      <c r="X228" s="21">
        <f t="shared" si="36"/>
        <v>7373870</v>
      </c>
      <c r="Y228" s="193">
        <v>2029</v>
      </c>
      <c r="Z228" s="188">
        <f>(1+PPI)^('Future Trunk Assets - Roads'!Y228-YEAR)</f>
        <v>1.1552634751694639</v>
      </c>
      <c r="AA228" s="189">
        <f>IF(Y228&lt;YEAR,1,IF('General Input Sheet'!$E$32="WACC1",1/(1+WACC1)^(Y228-YEAR), IF('General Input Sheet'!$E$32="WACC2",1/(1+WACC2)^(Y228-YEAR),"Check WACC Option in General Input Sheet")))</f>
        <v>0.63169036926213096</v>
      </c>
      <c r="AB228" s="113">
        <f t="shared" si="37"/>
        <v>8870467</v>
      </c>
      <c r="AC228" s="180">
        <f t="shared" si="38"/>
        <v>10273803</v>
      </c>
      <c r="AD228" s="21">
        <f t="shared" si="39"/>
        <v>6489862</v>
      </c>
    </row>
    <row r="229" spans="2:30">
      <c r="B229" s="201" t="s">
        <v>3439</v>
      </c>
      <c r="C229" s="196" t="s">
        <v>10271</v>
      </c>
      <c r="D229" s="196" t="s">
        <v>3245</v>
      </c>
      <c r="E229" s="210">
        <v>9</v>
      </c>
      <c r="F229" s="204" t="s">
        <v>3440</v>
      </c>
      <c r="G229" s="201" t="s">
        <v>3250</v>
      </c>
      <c r="H229" s="119">
        <v>0</v>
      </c>
      <c r="I229" s="202" t="s">
        <v>3265</v>
      </c>
      <c r="J229" s="119">
        <v>450</v>
      </c>
      <c r="K229" s="19">
        <f t="shared" si="30"/>
        <v>720.42666666666662</v>
      </c>
      <c r="L229" s="215">
        <v>324192</v>
      </c>
      <c r="M229" s="180">
        <f t="shared" si="31"/>
        <v>0</v>
      </c>
      <c r="N229" s="215">
        <v>578606</v>
      </c>
      <c r="O229" s="227">
        <v>2021</v>
      </c>
      <c r="P229" s="110">
        <f>IFERROR(('General Input Sheet'!$G$38/(VLOOKUP(O229,Histindex,3,FALSE))),1)</f>
        <v>1</v>
      </c>
      <c r="Q229" s="196" t="s">
        <v>3272</v>
      </c>
      <c r="R229" s="48" cm="1">
        <f t="array" ref="R229">IFERROR(_xlfn.IFS(AND(Q229&lt;&gt;"New",D229&lt;&gt;"Road Bridge"),30%,AND(Q229&lt;&gt;"New",D229="Road Bridge"),10%),0)</f>
        <v>0.3</v>
      </c>
      <c r="S229" s="19">
        <f t="shared" si="32"/>
        <v>173582</v>
      </c>
      <c r="T229" s="20">
        <f t="shared" si="33"/>
        <v>0.15</v>
      </c>
      <c r="U229" s="23">
        <f t="shared" si="34"/>
        <v>106753</v>
      </c>
      <c r="V229" s="23">
        <f t="shared" si="35"/>
        <v>133079</v>
      </c>
      <c r="W229" s="198">
        <v>0</v>
      </c>
      <c r="X229" s="21">
        <f t="shared" si="36"/>
        <v>992020</v>
      </c>
      <c r="Y229" s="193">
        <v>2029</v>
      </c>
      <c r="Z229" s="188">
        <f>(1+PPI)^('Future Trunk Assets - Roads'!Y229-YEAR)</f>
        <v>1.1552634751694639</v>
      </c>
      <c r="AA229" s="189">
        <f>IF(Y229&lt;YEAR,1,IF('General Input Sheet'!$E$32="WACC1",1/(1+WACC1)^(Y229-YEAR), IF('General Input Sheet'!$E$32="WACC2",1/(1+WACC2)^(Y229-YEAR),"Check WACC Option in General Input Sheet")))</f>
        <v>0.63169036926213096</v>
      </c>
      <c r="AB229" s="113">
        <f t="shared" si="37"/>
        <v>1316212</v>
      </c>
      <c r="AC229" s="180">
        <f t="shared" si="38"/>
        <v>1526220</v>
      </c>
      <c r="AD229" s="21">
        <f t="shared" si="39"/>
        <v>964098</v>
      </c>
    </row>
    <row r="230" spans="2:30">
      <c r="B230" s="201" t="s">
        <v>3439</v>
      </c>
      <c r="C230" s="196" t="s">
        <v>10272</v>
      </c>
      <c r="D230" s="196" t="s">
        <v>3245</v>
      </c>
      <c r="E230" s="210">
        <v>9</v>
      </c>
      <c r="F230" s="204" t="s">
        <v>3445</v>
      </c>
      <c r="G230" s="201" t="s">
        <v>3250</v>
      </c>
      <c r="H230" s="119">
        <v>0</v>
      </c>
      <c r="I230" s="202" t="s">
        <v>3263</v>
      </c>
      <c r="J230" s="119">
        <v>300</v>
      </c>
      <c r="K230" s="19">
        <f t="shared" si="30"/>
        <v>850.92</v>
      </c>
      <c r="L230" s="215">
        <v>255276</v>
      </c>
      <c r="M230" s="180">
        <f t="shared" si="31"/>
        <v>0</v>
      </c>
      <c r="N230" s="215">
        <v>514316</v>
      </c>
      <c r="O230" s="227">
        <v>2021</v>
      </c>
      <c r="P230" s="110">
        <f>IFERROR(('General Input Sheet'!$G$38/(VLOOKUP(O230,Histindex,3,FALSE))),1)</f>
        <v>1</v>
      </c>
      <c r="Q230" s="196" t="s">
        <v>3273</v>
      </c>
      <c r="R230" s="48" cm="1">
        <f t="array" ref="R230">IFERROR(_xlfn.IFS(AND(Q230&lt;&gt;"New",D230&lt;&gt;"Road Bridge"),30%,AND(Q230&lt;&gt;"New",D230="Road Bridge"),10%),0)</f>
        <v>0.3</v>
      </c>
      <c r="S230" s="19">
        <f t="shared" si="32"/>
        <v>154295</v>
      </c>
      <c r="T230" s="20">
        <f t="shared" si="33"/>
        <v>7.4999999999999997E-2</v>
      </c>
      <c r="U230" s="23">
        <f t="shared" si="34"/>
        <v>47446</v>
      </c>
      <c r="V230" s="23">
        <f t="shared" si="35"/>
        <v>118293</v>
      </c>
      <c r="W230" s="198">
        <v>0</v>
      </c>
      <c r="X230" s="21">
        <f t="shared" si="36"/>
        <v>834350</v>
      </c>
      <c r="Y230" s="193">
        <v>2024</v>
      </c>
      <c r="Z230" s="188">
        <f>(1+PPI)^('Future Trunk Assets - Roads'!Y230-YEAR)</f>
        <v>1.0556146069383956</v>
      </c>
      <c r="AA230" s="189">
        <f>IF(Y230&lt;YEAR,1,IF('General Input Sheet'!$E$32="WACC1",1/(1+WACC1)^(Y230-YEAR), IF('General Input Sheet'!$E$32="WACC2",1/(1+WACC2)^(Y230-YEAR),"Check WACC Option in General Input Sheet")))</f>
        <v>0.84176157274348007</v>
      </c>
      <c r="AB230" s="113">
        <f t="shared" si="37"/>
        <v>1089626</v>
      </c>
      <c r="AC230" s="180">
        <f t="shared" si="38"/>
        <v>1151742</v>
      </c>
      <c r="AD230" s="21">
        <f t="shared" si="39"/>
        <v>969492</v>
      </c>
    </row>
    <row r="231" spans="2:30">
      <c r="B231" s="201" t="s">
        <v>2982</v>
      </c>
      <c r="C231" s="196" t="s">
        <v>2981</v>
      </c>
      <c r="D231" s="196" t="s">
        <v>3245</v>
      </c>
      <c r="E231" s="210">
        <v>8</v>
      </c>
      <c r="F231" s="204" t="s">
        <v>3176</v>
      </c>
      <c r="G231" s="201" t="s">
        <v>3250</v>
      </c>
      <c r="H231" s="119">
        <v>0</v>
      </c>
      <c r="I231" s="202" t="s">
        <v>3259</v>
      </c>
      <c r="J231" s="119">
        <v>150</v>
      </c>
      <c r="K231" s="19">
        <f t="shared" si="30"/>
        <v>1535.0666666666666</v>
      </c>
      <c r="L231" s="215">
        <v>230260</v>
      </c>
      <c r="M231" s="180">
        <f t="shared" si="31"/>
        <v>0</v>
      </c>
      <c r="N231" s="215">
        <v>541385</v>
      </c>
      <c r="O231" s="227">
        <v>2021</v>
      </c>
      <c r="P231" s="110">
        <f>IFERROR(('General Input Sheet'!$G$38/(VLOOKUP(O231,Histindex,3,FALSE))),1)</f>
        <v>1</v>
      </c>
      <c r="Q231" s="196" t="s">
        <v>3273</v>
      </c>
      <c r="R231" s="48" cm="1">
        <f t="array" ref="R231">IFERROR(_xlfn.IFS(AND(Q231&lt;&gt;"New",D231&lt;&gt;"Road Bridge"),30%,AND(Q231&lt;&gt;"New",D231="Road Bridge"),10%),0)</f>
        <v>0.3</v>
      </c>
      <c r="S231" s="19">
        <f t="shared" si="32"/>
        <v>162416</v>
      </c>
      <c r="T231" s="20">
        <f t="shared" si="33"/>
        <v>0.2</v>
      </c>
      <c r="U231" s="23">
        <f t="shared" si="34"/>
        <v>133181</v>
      </c>
      <c r="V231" s="23">
        <f t="shared" si="35"/>
        <v>124519</v>
      </c>
      <c r="W231" s="198">
        <v>0</v>
      </c>
      <c r="X231" s="21">
        <f t="shared" si="36"/>
        <v>961501</v>
      </c>
      <c r="Y231" s="193">
        <v>2034</v>
      </c>
      <c r="Z231" s="188">
        <f>(1+PPI)^('Future Trunk Assets - Roads'!Y231-YEAR)</f>
        <v>1.2643190879401258</v>
      </c>
      <c r="AA231" s="189">
        <f>IF(Y231&lt;YEAR,1,IF('General Input Sheet'!$E$32="WACC1",1/(1+WACC1)^(Y231-YEAR), IF('General Input Sheet'!$E$32="WACC2",1/(1+WACC2)^(Y231-YEAR),"Check WACC Option in General Input Sheet")))</f>
        <v>0.47404483114855755</v>
      </c>
      <c r="AB231" s="113">
        <f t="shared" si="37"/>
        <v>1191761</v>
      </c>
      <c r="AC231" s="180">
        <f t="shared" si="38"/>
        <v>1513935</v>
      </c>
      <c r="AD231" s="21">
        <f t="shared" si="39"/>
        <v>717673</v>
      </c>
    </row>
    <row r="232" spans="2:30">
      <c r="B232" s="201" t="s">
        <v>3317</v>
      </c>
      <c r="C232" s="196" t="s">
        <v>3312</v>
      </c>
      <c r="D232" s="196" t="s">
        <v>3246</v>
      </c>
      <c r="E232" s="210">
        <v>9</v>
      </c>
      <c r="F232" s="204" t="s">
        <v>3295</v>
      </c>
      <c r="G232" s="201" t="s">
        <v>3253</v>
      </c>
      <c r="H232" s="119">
        <v>188</v>
      </c>
      <c r="I232" s="202" t="s">
        <v>3260</v>
      </c>
      <c r="J232" s="119">
        <v>180</v>
      </c>
      <c r="K232" s="19">
        <f t="shared" si="30"/>
        <v>69.683333333333337</v>
      </c>
      <c r="L232" s="215">
        <v>12543</v>
      </c>
      <c r="M232" s="180">
        <f t="shared" si="31"/>
        <v>1627.5212765957447</v>
      </c>
      <c r="N232" s="215">
        <v>305974</v>
      </c>
      <c r="O232" s="227">
        <v>2021</v>
      </c>
      <c r="P232" s="110">
        <f>IFERROR(('General Input Sheet'!$G$38/(VLOOKUP(O232,Histindex,3,FALSE))),1)</f>
        <v>1</v>
      </c>
      <c r="Q232" s="196" t="s">
        <v>3274</v>
      </c>
      <c r="R232" s="48" cm="1">
        <f t="array" ref="R232">IFERROR(_xlfn.IFS(AND(Q232&lt;&gt;"New",D232&lt;&gt;"Road Bridge"),30%,AND(Q232&lt;&gt;"New",D232="Road Bridge"),10%),0)</f>
        <v>0.3</v>
      </c>
      <c r="S232" s="19">
        <f t="shared" si="32"/>
        <v>91792</v>
      </c>
      <c r="T232" s="20">
        <f t="shared" si="33"/>
        <v>7.4999999999999997E-2</v>
      </c>
      <c r="U232" s="23">
        <f t="shared" si="34"/>
        <v>28226</v>
      </c>
      <c r="V232" s="23">
        <f t="shared" si="35"/>
        <v>70374</v>
      </c>
      <c r="W232" s="198">
        <v>0</v>
      </c>
      <c r="X232" s="21">
        <f t="shared" si="36"/>
        <v>496366</v>
      </c>
      <c r="Y232" s="193">
        <v>2024</v>
      </c>
      <c r="Z232" s="188">
        <f>(1+PPI)^('Future Trunk Assets - Roads'!Y232-YEAR)</f>
        <v>1.0556146069383956</v>
      </c>
      <c r="AA232" s="189">
        <f>IF(Y232&lt;YEAR,1,IF('General Input Sheet'!$E$32="WACC1",1/(1+WACC1)^(Y232-YEAR), IF('General Input Sheet'!$E$32="WACC2",1/(1+WACC2)^(Y232-YEAR),"Check WACC Option in General Input Sheet")))</f>
        <v>0.84176157274348007</v>
      </c>
      <c r="AB232" s="113">
        <f t="shared" si="37"/>
        <v>508909</v>
      </c>
      <c r="AC232" s="180">
        <f t="shared" si="38"/>
        <v>537286</v>
      </c>
      <c r="AD232" s="21">
        <f t="shared" si="39"/>
        <v>452267</v>
      </c>
    </row>
    <row r="233" spans="2:30">
      <c r="B233" s="201" t="s">
        <v>10370</v>
      </c>
      <c r="C233" s="196" t="s">
        <v>10273</v>
      </c>
      <c r="D233" s="196" t="s">
        <v>3246</v>
      </c>
      <c r="E233" s="210">
        <v>9</v>
      </c>
      <c r="F233" s="204" t="s">
        <v>3447</v>
      </c>
      <c r="G233" s="201" t="s">
        <v>3251</v>
      </c>
      <c r="H233" s="119">
        <v>1658</v>
      </c>
      <c r="I233" s="202" t="s">
        <v>3260</v>
      </c>
      <c r="J233" s="119">
        <v>7325</v>
      </c>
      <c r="K233" s="19">
        <f t="shared" si="30"/>
        <v>282.94443686006827</v>
      </c>
      <c r="L233" s="215">
        <v>2072568</v>
      </c>
      <c r="M233" s="180">
        <f t="shared" si="31"/>
        <v>2671.357659831122</v>
      </c>
      <c r="N233" s="215">
        <v>4429111</v>
      </c>
      <c r="O233" s="227">
        <v>2021</v>
      </c>
      <c r="P233" s="110">
        <f>IFERROR(('General Input Sheet'!$G$38/(VLOOKUP(O233,Histindex,3,FALSE))),1)</f>
        <v>1</v>
      </c>
      <c r="Q233" s="196" t="s">
        <v>3274</v>
      </c>
      <c r="R233" s="48" cm="1">
        <f t="array" ref="R233">IFERROR(_xlfn.IFS(AND(Q233&lt;&gt;"New",D233&lt;&gt;"Road Bridge"),30%,AND(Q233&lt;&gt;"New",D233="Road Bridge"),10%),0)</f>
        <v>0.3</v>
      </c>
      <c r="S233" s="19">
        <f t="shared" si="32"/>
        <v>1328733</v>
      </c>
      <c r="T233" s="20">
        <f t="shared" si="33"/>
        <v>7.4999999999999997E-2</v>
      </c>
      <c r="U233" s="23">
        <f t="shared" si="34"/>
        <v>408586</v>
      </c>
      <c r="V233" s="23">
        <f t="shared" si="35"/>
        <v>1018696</v>
      </c>
      <c r="W233" s="198">
        <v>0</v>
      </c>
      <c r="X233" s="21">
        <f t="shared" si="36"/>
        <v>7185126</v>
      </c>
      <c r="Y233" s="193">
        <v>2024</v>
      </c>
      <c r="Z233" s="188">
        <f>(1+PPI)^('Future Trunk Assets - Roads'!Y233-YEAR)</f>
        <v>1.0556146069383956</v>
      </c>
      <c r="AA233" s="189">
        <f>IF(Y233&lt;YEAR,1,IF('General Input Sheet'!$E$32="WACC1",1/(1+WACC1)^(Y233-YEAR), IF('General Input Sheet'!$E$32="WACC2",1/(1+WACC2)^(Y233-YEAR),"Check WACC Option in General Input Sheet")))</f>
        <v>0.84176157274348007</v>
      </c>
      <c r="AB233" s="113">
        <f t="shared" si="37"/>
        <v>9257694</v>
      </c>
      <c r="AC233" s="180">
        <f t="shared" si="38"/>
        <v>9784873</v>
      </c>
      <c r="AD233" s="21">
        <f t="shared" si="39"/>
        <v>8236530</v>
      </c>
    </row>
    <row r="234" spans="2:30">
      <c r="B234" s="201" t="s">
        <v>3446</v>
      </c>
      <c r="C234" s="196" t="s">
        <v>10274</v>
      </c>
      <c r="D234" s="196" t="s">
        <v>3246</v>
      </c>
      <c r="E234" s="210">
        <v>9</v>
      </c>
      <c r="F234" s="204" t="s">
        <v>3449</v>
      </c>
      <c r="G234" s="201" t="s">
        <v>3251</v>
      </c>
      <c r="H234" s="119">
        <v>832</v>
      </c>
      <c r="I234" s="202" t="s">
        <v>3260</v>
      </c>
      <c r="J234" s="119">
        <v>3928</v>
      </c>
      <c r="K234" s="19">
        <f t="shared" si="30"/>
        <v>5.0916496945010179E-4</v>
      </c>
      <c r="L234" s="215">
        <v>2</v>
      </c>
      <c r="M234" s="180">
        <f t="shared" si="31"/>
        <v>2671.3581730769229</v>
      </c>
      <c r="N234" s="215">
        <v>2222570</v>
      </c>
      <c r="O234" s="227">
        <v>2021</v>
      </c>
      <c r="P234" s="110">
        <f>IFERROR(('General Input Sheet'!$G$38/(VLOOKUP(O234,Histindex,3,FALSE))),1)</f>
        <v>1</v>
      </c>
      <c r="Q234" s="196" t="s">
        <v>3274</v>
      </c>
      <c r="R234" s="48" cm="1">
        <f t="array" ref="R234">IFERROR(_xlfn.IFS(AND(Q234&lt;&gt;"New",D234&lt;&gt;"Road Bridge"),30%,AND(Q234&lt;&gt;"New",D234="Road Bridge"),10%),0)</f>
        <v>0.3</v>
      </c>
      <c r="S234" s="19">
        <f t="shared" si="32"/>
        <v>666771</v>
      </c>
      <c r="T234" s="20">
        <f t="shared" si="33"/>
        <v>0.2</v>
      </c>
      <c r="U234" s="23">
        <f t="shared" si="34"/>
        <v>546752</v>
      </c>
      <c r="V234" s="23">
        <f t="shared" si="35"/>
        <v>511191</v>
      </c>
      <c r="W234" s="198">
        <v>0</v>
      </c>
      <c r="X234" s="21">
        <f t="shared" si="36"/>
        <v>3947284</v>
      </c>
      <c r="Y234" s="193">
        <v>2034</v>
      </c>
      <c r="Z234" s="188">
        <f>(1+PPI)^('Future Trunk Assets - Roads'!Y234-YEAR)</f>
        <v>1.2643190879401258</v>
      </c>
      <c r="AA234" s="189">
        <f>IF(Y234&lt;YEAR,1,IF('General Input Sheet'!$E$32="WACC1",1/(1+WACC1)^(Y234-YEAR), IF('General Input Sheet'!$E$32="WACC2",1/(1+WACC2)^(Y234-YEAR),"Check WACC Option in General Input Sheet")))</f>
        <v>0.47404483114855755</v>
      </c>
      <c r="AB234" s="113">
        <f t="shared" si="37"/>
        <v>3947286</v>
      </c>
      <c r="AC234" s="180">
        <f t="shared" si="38"/>
        <v>4990629</v>
      </c>
      <c r="AD234" s="21">
        <f t="shared" si="39"/>
        <v>2365782</v>
      </c>
    </row>
    <row r="235" spans="2:30">
      <c r="B235" s="201" t="s">
        <v>10371</v>
      </c>
      <c r="C235" s="196" t="s">
        <v>10275</v>
      </c>
      <c r="D235" s="196" t="s">
        <v>3246</v>
      </c>
      <c r="E235" s="210">
        <v>9</v>
      </c>
      <c r="F235" s="204" t="s">
        <v>3448</v>
      </c>
      <c r="G235" s="201" t="s">
        <v>3251</v>
      </c>
      <c r="H235" s="119">
        <v>1044</v>
      </c>
      <c r="I235" s="202" t="s">
        <v>3260</v>
      </c>
      <c r="J235" s="119">
        <v>3789</v>
      </c>
      <c r="K235" s="19">
        <f t="shared" si="30"/>
        <v>215.12932172077066</v>
      </c>
      <c r="L235" s="215">
        <v>815125</v>
      </c>
      <c r="M235" s="180">
        <f t="shared" si="31"/>
        <v>2671.3572796934868</v>
      </c>
      <c r="N235" s="215">
        <v>2788897</v>
      </c>
      <c r="O235" s="227">
        <v>2021</v>
      </c>
      <c r="P235" s="110">
        <f>IFERROR(('General Input Sheet'!$G$38/(VLOOKUP(O235,Histindex,3,FALSE))),1)</f>
        <v>1</v>
      </c>
      <c r="Q235" s="196" t="s">
        <v>3274</v>
      </c>
      <c r="R235" s="48" cm="1">
        <f t="array" ref="R235">IFERROR(_xlfn.IFS(AND(Q235&lt;&gt;"New",D235&lt;&gt;"Road Bridge"),30%,AND(Q235&lt;&gt;"New",D235="Road Bridge"),10%),0)</f>
        <v>0.3</v>
      </c>
      <c r="S235" s="19">
        <f t="shared" si="32"/>
        <v>836669</v>
      </c>
      <c r="T235" s="20">
        <f t="shared" si="33"/>
        <v>7.4999999999999997E-2</v>
      </c>
      <c r="U235" s="23">
        <f t="shared" si="34"/>
        <v>257276</v>
      </c>
      <c r="V235" s="23">
        <f t="shared" si="35"/>
        <v>641446</v>
      </c>
      <c r="W235" s="198">
        <v>0</v>
      </c>
      <c r="X235" s="21">
        <f t="shared" si="36"/>
        <v>4524288</v>
      </c>
      <c r="Y235" s="193">
        <v>2024</v>
      </c>
      <c r="Z235" s="188">
        <f>(1+PPI)^('Future Trunk Assets - Roads'!Y235-YEAR)</f>
        <v>1.0556146069383956</v>
      </c>
      <c r="AA235" s="189">
        <f>IF(Y235&lt;YEAR,1,IF('General Input Sheet'!$E$32="WACC1",1/(1+WACC1)^(Y235-YEAR), IF('General Input Sheet'!$E$32="WACC2",1/(1+WACC2)^(Y235-YEAR),"Check WACC Option in General Input Sheet")))</f>
        <v>0.84176157274348007</v>
      </c>
      <c r="AB235" s="113">
        <f t="shared" si="37"/>
        <v>5339413</v>
      </c>
      <c r="AC235" s="180">
        <f t="shared" si="38"/>
        <v>5641206</v>
      </c>
      <c r="AD235" s="21">
        <f t="shared" si="39"/>
        <v>4748550</v>
      </c>
    </row>
    <row r="236" spans="2:30">
      <c r="B236" s="201" t="s">
        <v>2953</v>
      </c>
      <c r="C236" s="196" t="s">
        <v>3300</v>
      </c>
      <c r="D236" s="196" t="s">
        <v>3245</v>
      </c>
      <c r="E236" s="210">
        <v>9</v>
      </c>
      <c r="F236" s="204" t="s">
        <v>3285</v>
      </c>
      <c r="G236" s="201" t="s">
        <v>3257</v>
      </c>
      <c r="H236" s="119">
        <v>0</v>
      </c>
      <c r="I236" s="202" t="s">
        <v>3261</v>
      </c>
      <c r="J236" s="119">
        <v>0</v>
      </c>
      <c r="K236" s="19">
        <f t="shared" si="30"/>
        <v>0</v>
      </c>
      <c r="L236" s="215">
        <v>0</v>
      </c>
      <c r="M236" s="180">
        <f t="shared" si="31"/>
        <v>0</v>
      </c>
      <c r="N236" s="215">
        <v>336403</v>
      </c>
      <c r="O236" s="227">
        <v>2021</v>
      </c>
      <c r="P236" s="110">
        <f>IFERROR(('General Input Sheet'!$G$38/(VLOOKUP(O236,Histindex,3,FALSE))),1)</f>
        <v>1</v>
      </c>
      <c r="Q236" s="196" t="s">
        <v>3272</v>
      </c>
      <c r="R236" s="48" cm="1">
        <f t="array" ref="R236">IFERROR(_xlfn.IFS(AND(Q236&lt;&gt;"New",D236&lt;&gt;"Road Bridge"),30%,AND(Q236&lt;&gt;"New",D236="Road Bridge"),10%),0)</f>
        <v>0.3</v>
      </c>
      <c r="S236" s="19">
        <f t="shared" si="32"/>
        <v>100921</v>
      </c>
      <c r="T236" s="20">
        <f t="shared" si="33"/>
        <v>7.4999999999999997E-2</v>
      </c>
      <c r="U236" s="23">
        <f t="shared" si="34"/>
        <v>31033</v>
      </c>
      <c r="V236" s="23">
        <f t="shared" si="35"/>
        <v>77373</v>
      </c>
      <c r="W236" s="198">
        <v>0</v>
      </c>
      <c r="X236" s="21">
        <f t="shared" si="36"/>
        <v>545730</v>
      </c>
      <c r="Y236" s="193">
        <v>2024</v>
      </c>
      <c r="Z236" s="188">
        <f>(1+PPI)^('Future Trunk Assets - Roads'!Y236-YEAR)</f>
        <v>1.0556146069383956</v>
      </c>
      <c r="AA236" s="189">
        <f>IF(Y236&lt;YEAR,1,IF('General Input Sheet'!$E$32="WACC1",1/(1+WACC1)^(Y236-YEAR), IF('General Input Sheet'!$E$32="WACC2",1/(1+WACC2)^(Y236-YEAR),"Check WACC Option in General Input Sheet")))</f>
        <v>0.84176157274348007</v>
      </c>
      <c r="AB236" s="113">
        <f t="shared" si="37"/>
        <v>545730</v>
      </c>
      <c r="AC236" s="180">
        <f t="shared" si="38"/>
        <v>576081</v>
      </c>
      <c r="AD236" s="21">
        <f t="shared" si="39"/>
        <v>484923</v>
      </c>
    </row>
    <row r="237" spans="2:30">
      <c r="B237" s="201" t="s">
        <v>2984</v>
      </c>
      <c r="C237" s="196" t="s">
        <v>2983</v>
      </c>
      <c r="D237" s="196" t="s">
        <v>3246</v>
      </c>
      <c r="E237" s="210">
        <v>16</v>
      </c>
      <c r="F237" s="204" t="s">
        <v>3177</v>
      </c>
      <c r="G237" s="201" t="s">
        <v>3254</v>
      </c>
      <c r="H237" s="119">
        <v>1005</v>
      </c>
      <c r="I237" s="202" t="s">
        <v>3262</v>
      </c>
      <c r="J237" s="119">
        <v>4124</v>
      </c>
      <c r="K237" s="19">
        <f t="shared" si="30"/>
        <v>816.43477206595537</v>
      </c>
      <c r="L237" s="215">
        <v>3366977</v>
      </c>
      <c r="M237" s="180">
        <f t="shared" si="31"/>
        <v>2936.9492537313431</v>
      </c>
      <c r="N237" s="215">
        <v>2951634</v>
      </c>
      <c r="O237" s="227">
        <v>2021</v>
      </c>
      <c r="P237" s="110">
        <f>IFERROR(('General Input Sheet'!$G$38/(VLOOKUP(O237,Histindex,3,FALSE))),1)</f>
        <v>1</v>
      </c>
      <c r="Q237" s="196" t="s">
        <v>3274</v>
      </c>
      <c r="R237" s="48" cm="1">
        <f t="array" ref="R237">IFERROR(_xlfn.IFS(AND(Q237&lt;&gt;"New",D237&lt;&gt;"Road Bridge"),30%,AND(Q237&lt;&gt;"New",D237="Road Bridge"),10%),0)</f>
        <v>0.3</v>
      </c>
      <c r="S237" s="19">
        <f t="shared" si="32"/>
        <v>885490</v>
      </c>
      <c r="T237" s="20">
        <f t="shared" si="33"/>
        <v>0.2</v>
      </c>
      <c r="U237" s="23">
        <f t="shared" si="34"/>
        <v>726102</v>
      </c>
      <c r="V237" s="23">
        <f t="shared" si="35"/>
        <v>678876</v>
      </c>
      <c r="W237" s="198">
        <v>0</v>
      </c>
      <c r="X237" s="21">
        <f t="shared" si="36"/>
        <v>5242102</v>
      </c>
      <c r="Y237" s="193">
        <v>2034</v>
      </c>
      <c r="Z237" s="188">
        <f>(1+PPI)^('Future Trunk Assets - Roads'!Y237-YEAR)</f>
        <v>1.2643190879401258</v>
      </c>
      <c r="AA237" s="189">
        <f>IF(Y237&lt;YEAR,1,IF('General Input Sheet'!$E$32="WACC1",1/(1+WACC1)^(Y237-YEAR), IF('General Input Sheet'!$E$32="WACC2",1/(1+WACC2)^(Y237-YEAR),"Check WACC Option in General Input Sheet")))</f>
        <v>0.47404483114855755</v>
      </c>
      <c r="AB237" s="113">
        <f t="shared" si="37"/>
        <v>8609079</v>
      </c>
      <c r="AC237" s="180">
        <f t="shared" si="38"/>
        <v>10989447</v>
      </c>
      <c r="AD237" s="21">
        <f t="shared" si="39"/>
        <v>5209491</v>
      </c>
    </row>
    <row r="238" spans="2:30">
      <c r="B238" s="201" t="s">
        <v>2984</v>
      </c>
      <c r="C238" s="196" t="s">
        <v>2985</v>
      </c>
      <c r="D238" s="196" t="s">
        <v>3246</v>
      </c>
      <c r="E238" s="210">
        <v>16</v>
      </c>
      <c r="F238" s="204" t="s">
        <v>3178</v>
      </c>
      <c r="G238" s="201" t="s">
        <v>3254</v>
      </c>
      <c r="H238" s="119">
        <v>858</v>
      </c>
      <c r="I238" s="202" t="s">
        <v>3262</v>
      </c>
      <c r="J238" s="119">
        <v>5798</v>
      </c>
      <c r="K238" s="19">
        <f t="shared" si="30"/>
        <v>444.27802690582962</v>
      </c>
      <c r="L238" s="215">
        <v>2575924</v>
      </c>
      <c r="M238" s="180">
        <f t="shared" si="31"/>
        <v>2936.9487179487178</v>
      </c>
      <c r="N238" s="215">
        <v>2519902</v>
      </c>
      <c r="O238" s="227">
        <v>2021</v>
      </c>
      <c r="P238" s="110">
        <f>IFERROR(('General Input Sheet'!$G$38/(VLOOKUP(O238,Histindex,3,FALSE))),1)</f>
        <v>1</v>
      </c>
      <c r="Q238" s="196" t="s">
        <v>3274</v>
      </c>
      <c r="R238" s="48" cm="1">
        <f t="array" ref="R238">IFERROR(_xlfn.IFS(AND(Q238&lt;&gt;"New",D238&lt;&gt;"Road Bridge"),30%,AND(Q238&lt;&gt;"New",D238="Road Bridge"),10%),0)</f>
        <v>0.3</v>
      </c>
      <c r="S238" s="19">
        <f t="shared" si="32"/>
        <v>755971</v>
      </c>
      <c r="T238" s="20">
        <f t="shared" si="33"/>
        <v>0.2</v>
      </c>
      <c r="U238" s="23">
        <f t="shared" si="34"/>
        <v>619896</v>
      </c>
      <c r="V238" s="23">
        <f t="shared" si="35"/>
        <v>579577</v>
      </c>
      <c r="W238" s="198">
        <v>0</v>
      </c>
      <c r="X238" s="21">
        <f t="shared" si="36"/>
        <v>4475346</v>
      </c>
      <c r="Y238" s="193">
        <v>2034</v>
      </c>
      <c r="Z238" s="188">
        <f>(1+PPI)^('Future Trunk Assets - Roads'!Y238-YEAR)</f>
        <v>1.2643190879401258</v>
      </c>
      <c r="AA238" s="189">
        <f>IF(Y238&lt;YEAR,1,IF('General Input Sheet'!$E$32="WACC1",1/(1+WACC1)^(Y238-YEAR), IF('General Input Sheet'!$E$32="WACC2",1/(1+WACC2)^(Y238-YEAR),"Check WACC Option in General Input Sheet")))</f>
        <v>0.47404483114855755</v>
      </c>
      <c r="AB238" s="113">
        <f t="shared" si="37"/>
        <v>7051270</v>
      </c>
      <c r="AC238" s="180">
        <f t="shared" si="38"/>
        <v>8995251</v>
      </c>
      <c r="AD238" s="21">
        <f t="shared" si="39"/>
        <v>4264152</v>
      </c>
    </row>
    <row r="239" spans="2:30">
      <c r="B239" s="201" t="s">
        <v>2984</v>
      </c>
      <c r="C239" s="196" t="s">
        <v>10276</v>
      </c>
      <c r="D239" s="196" t="s">
        <v>3245</v>
      </c>
      <c r="E239" s="210">
        <v>16</v>
      </c>
      <c r="F239" s="204" t="s">
        <v>3450</v>
      </c>
      <c r="G239" s="201" t="s">
        <v>3257</v>
      </c>
      <c r="H239" s="119">
        <v>0</v>
      </c>
      <c r="I239" s="202" t="s">
        <v>3265</v>
      </c>
      <c r="J239" s="119">
        <v>150</v>
      </c>
      <c r="K239" s="19">
        <f t="shared" si="30"/>
        <v>332.6</v>
      </c>
      <c r="L239" s="215">
        <v>49890</v>
      </c>
      <c r="M239" s="180">
        <f t="shared" si="31"/>
        <v>0</v>
      </c>
      <c r="N239" s="215">
        <v>430761</v>
      </c>
      <c r="O239" s="227">
        <v>2021</v>
      </c>
      <c r="P239" s="110">
        <f>IFERROR(('General Input Sheet'!$G$38/(VLOOKUP(O239,Histindex,3,FALSE))),1)</f>
        <v>1</v>
      </c>
      <c r="Q239" s="196" t="s">
        <v>3272</v>
      </c>
      <c r="R239" s="48" cm="1">
        <f t="array" ref="R239">IFERROR(_xlfn.IFS(AND(Q239&lt;&gt;"New",D239&lt;&gt;"Road Bridge"),30%,AND(Q239&lt;&gt;"New",D239="Road Bridge"),10%),0)</f>
        <v>0.3</v>
      </c>
      <c r="S239" s="19">
        <f t="shared" si="32"/>
        <v>129228</v>
      </c>
      <c r="T239" s="20">
        <f t="shared" si="33"/>
        <v>0.15</v>
      </c>
      <c r="U239" s="23">
        <f t="shared" si="34"/>
        <v>79475</v>
      </c>
      <c r="V239" s="23">
        <f t="shared" si="35"/>
        <v>99075</v>
      </c>
      <c r="W239" s="198">
        <v>0</v>
      </c>
      <c r="X239" s="21">
        <f t="shared" si="36"/>
        <v>738539</v>
      </c>
      <c r="Y239" s="193">
        <v>2029</v>
      </c>
      <c r="Z239" s="188">
        <f>(1+PPI)^('Future Trunk Assets - Roads'!Y239-YEAR)</f>
        <v>1.1552634751694639</v>
      </c>
      <c r="AA239" s="189">
        <f>IF(Y239&lt;YEAR,1,IF('General Input Sheet'!$E$32="WACC1",1/(1+WACC1)^(Y239-YEAR), IF('General Input Sheet'!$E$32="WACC2",1/(1+WACC2)^(Y239-YEAR),"Check WACC Option in General Input Sheet")))</f>
        <v>0.63169036926213096</v>
      </c>
      <c r="AB239" s="113">
        <f t="shared" si="37"/>
        <v>788429</v>
      </c>
      <c r="AC239" s="180">
        <f t="shared" si="38"/>
        <v>911713</v>
      </c>
      <c r="AD239" s="21">
        <f t="shared" si="39"/>
        <v>575920</v>
      </c>
    </row>
    <row r="240" spans="2:30">
      <c r="B240" s="201" t="s">
        <v>2987</v>
      </c>
      <c r="C240" s="196" t="s">
        <v>2986</v>
      </c>
      <c r="D240" s="196" t="s">
        <v>3248</v>
      </c>
      <c r="E240" s="210">
        <v>1</v>
      </c>
      <c r="F240" s="204" t="s">
        <v>3179</v>
      </c>
      <c r="G240" s="201" t="s">
        <v>3251</v>
      </c>
      <c r="H240" s="119">
        <v>46</v>
      </c>
      <c r="I240" s="202" t="s">
        <v>3260</v>
      </c>
      <c r="J240" s="119">
        <v>1590</v>
      </c>
      <c r="K240" s="19">
        <f t="shared" si="30"/>
        <v>0</v>
      </c>
      <c r="L240" s="215">
        <v>0</v>
      </c>
      <c r="M240" s="180">
        <f t="shared" si="31"/>
        <v>53097.521739130432</v>
      </c>
      <c r="N240" s="215">
        <v>2442486</v>
      </c>
      <c r="O240" s="227">
        <v>2021</v>
      </c>
      <c r="P240" s="110">
        <f>IFERROR(('General Input Sheet'!$G$38/(VLOOKUP(O240,Histindex,3,FALSE))),1)</f>
        <v>1</v>
      </c>
      <c r="Q240" s="196" t="s">
        <v>3274</v>
      </c>
      <c r="R240" s="48" cm="1">
        <f t="array" ref="R240">IFERROR(_xlfn.IFS(AND(Q240&lt;&gt;"New",D240&lt;&gt;"Road Bridge"),30%,AND(Q240&lt;&gt;"New",D240="Road Bridge"),10%),0)</f>
        <v>0.1</v>
      </c>
      <c r="S240" s="19">
        <f t="shared" si="32"/>
        <v>244249</v>
      </c>
      <c r="T240" s="20">
        <f t="shared" si="33"/>
        <v>0.2</v>
      </c>
      <c r="U240" s="23">
        <f t="shared" si="34"/>
        <v>600852</v>
      </c>
      <c r="V240" s="23">
        <f t="shared" si="35"/>
        <v>561772</v>
      </c>
      <c r="W240" s="198">
        <v>0</v>
      </c>
      <c r="X240" s="21">
        <f t="shared" si="36"/>
        <v>3849359</v>
      </c>
      <c r="Y240" s="193">
        <v>2034</v>
      </c>
      <c r="Z240" s="188">
        <f>(1+PPI)^('Future Trunk Assets - Roads'!Y240-YEAR)</f>
        <v>1.2643190879401258</v>
      </c>
      <c r="AA240" s="189">
        <f>IF(Y240&lt;YEAR,1,IF('General Input Sheet'!$E$32="WACC1",1/(1+WACC1)^(Y240-YEAR), IF('General Input Sheet'!$E$32="WACC2",1/(1+WACC2)^(Y240-YEAR),"Check WACC Option in General Input Sheet")))</f>
        <v>0.47404483114855755</v>
      </c>
      <c r="AB240" s="113">
        <f t="shared" si="37"/>
        <v>3849359</v>
      </c>
      <c r="AC240" s="180">
        <f t="shared" si="38"/>
        <v>4866818</v>
      </c>
      <c r="AD240" s="21">
        <f t="shared" si="39"/>
        <v>2307090</v>
      </c>
    </row>
    <row r="241" spans="2:30">
      <c r="B241" s="201" t="s">
        <v>2987</v>
      </c>
      <c r="C241" s="196" t="s">
        <v>2988</v>
      </c>
      <c r="D241" s="196" t="s">
        <v>3246</v>
      </c>
      <c r="E241" s="210">
        <v>1</v>
      </c>
      <c r="F241" s="204" t="s">
        <v>3180</v>
      </c>
      <c r="G241" s="201" t="s">
        <v>3251</v>
      </c>
      <c r="H241" s="119">
        <v>819</v>
      </c>
      <c r="I241" s="202" t="s">
        <v>3260</v>
      </c>
      <c r="J241" s="119">
        <v>1441</v>
      </c>
      <c r="K241" s="19">
        <f t="shared" si="30"/>
        <v>23.183900069396252</v>
      </c>
      <c r="L241" s="215">
        <v>33408</v>
      </c>
      <c r="M241" s="180">
        <f t="shared" si="31"/>
        <v>2671.3577533577532</v>
      </c>
      <c r="N241" s="215">
        <v>2187842</v>
      </c>
      <c r="O241" s="227">
        <v>2021</v>
      </c>
      <c r="P241" s="110">
        <f>IFERROR(('General Input Sheet'!$G$38/(VLOOKUP(O241,Histindex,3,FALSE))),1)</f>
        <v>1</v>
      </c>
      <c r="Q241" s="196" t="s">
        <v>3274</v>
      </c>
      <c r="R241" s="48" cm="1">
        <f t="array" ref="R241">IFERROR(_xlfn.IFS(AND(Q241&lt;&gt;"New",D241&lt;&gt;"Road Bridge"),30%,AND(Q241&lt;&gt;"New",D241="Road Bridge"),10%),0)</f>
        <v>0.3</v>
      </c>
      <c r="S241" s="19">
        <f t="shared" si="32"/>
        <v>656353</v>
      </c>
      <c r="T241" s="20">
        <f t="shared" si="33"/>
        <v>0.2</v>
      </c>
      <c r="U241" s="23">
        <f t="shared" si="34"/>
        <v>538209</v>
      </c>
      <c r="V241" s="23">
        <f t="shared" si="35"/>
        <v>503204</v>
      </c>
      <c r="W241" s="198">
        <v>0</v>
      </c>
      <c r="X241" s="21">
        <f t="shared" si="36"/>
        <v>3885608</v>
      </c>
      <c r="Y241" s="193">
        <v>2034</v>
      </c>
      <c r="Z241" s="188">
        <f>(1+PPI)^('Future Trunk Assets - Roads'!Y241-YEAR)</f>
        <v>1.2643190879401258</v>
      </c>
      <c r="AA241" s="189">
        <f>IF(Y241&lt;YEAR,1,IF('General Input Sheet'!$E$32="WACC1",1/(1+WACC1)^(Y241-YEAR), IF('General Input Sheet'!$E$32="WACC2",1/(1+WACC2)^(Y241-YEAR),"Check WACC Option in General Input Sheet")))</f>
        <v>0.47404483114855755</v>
      </c>
      <c r="AB241" s="113">
        <f t="shared" si="37"/>
        <v>3919016</v>
      </c>
      <c r="AC241" s="180">
        <f t="shared" si="38"/>
        <v>4955927</v>
      </c>
      <c r="AD241" s="21">
        <f t="shared" si="39"/>
        <v>2349332</v>
      </c>
    </row>
    <row r="242" spans="2:30">
      <c r="B242" s="201" t="s">
        <v>2990</v>
      </c>
      <c r="C242" s="196" t="s">
        <v>2989</v>
      </c>
      <c r="D242" s="196" t="s">
        <v>3246</v>
      </c>
      <c r="E242" s="210">
        <v>1</v>
      </c>
      <c r="F242" s="204" t="s">
        <v>3181</v>
      </c>
      <c r="G242" s="201" t="s">
        <v>3251</v>
      </c>
      <c r="H242" s="119">
        <v>510</v>
      </c>
      <c r="I242" s="202" t="s">
        <v>3260</v>
      </c>
      <c r="J242" s="119">
        <v>2721</v>
      </c>
      <c r="K242" s="19">
        <f t="shared" si="30"/>
        <v>0</v>
      </c>
      <c r="L242" s="215">
        <v>0</v>
      </c>
      <c r="M242" s="180">
        <f t="shared" si="31"/>
        <v>2671.3568627450982</v>
      </c>
      <c r="N242" s="215">
        <v>1362392</v>
      </c>
      <c r="O242" s="227">
        <v>2021</v>
      </c>
      <c r="P242" s="110">
        <f>IFERROR(('General Input Sheet'!$G$38/(VLOOKUP(O242,Histindex,3,FALSE))),1)</f>
        <v>1</v>
      </c>
      <c r="Q242" s="196" t="s">
        <v>3274</v>
      </c>
      <c r="R242" s="48" cm="1">
        <f t="array" ref="R242">IFERROR(_xlfn.IFS(AND(Q242&lt;&gt;"New",D242&lt;&gt;"Road Bridge"),30%,AND(Q242&lt;&gt;"New",D242="Road Bridge"),10%),0)</f>
        <v>0.3</v>
      </c>
      <c r="S242" s="19">
        <f t="shared" si="32"/>
        <v>408718</v>
      </c>
      <c r="T242" s="20">
        <f t="shared" si="33"/>
        <v>0.2</v>
      </c>
      <c r="U242" s="23">
        <f t="shared" si="34"/>
        <v>335148</v>
      </c>
      <c r="V242" s="23">
        <f t="shared" si="35"/>
        <v>313350</v>
      </c>
      <c r="W242" s="198">
        <v>0</v>
      </c>
      <c r="X242" s="21">
        <f t="shared" si="36"/>
        <v>2419608</v>
      </c>
      <c r="Y242" s="193">
        <v>2034</v>
      </c>
      <c r="Z242" s="188">
        <f>(1+PPI)^('Future Trunk Assets - Roads'!Y242-YEAR)</f>
        <v>1.2643190879401258</v>
      </c>
      <c r="AA242" s="189">
        <f>IF(Y242&lt;YEAR,1,IF('General Input Sheet'!$E$32="WACC1",1/(1+WACC1)^(Y242-YEAR), IF('General Input Sheet'!$E$32="WACC2",1/(1+WACC2)^(Y242-YEAR),"Check WACC Option in General Input Sheet")))</f>
        <v>0.47404483114855755</v>
      </c>
      <c r="AB242" s="113">
        <f t="shared" si="37"/>
        <v>2419608</v>
      </c>
      <c r="AC242" s="180">
        <f t="shared" si="38"/>
        <v>3059157</v>
      </c>
      <c r="AD242" s="21">
        <f t="shared" si="39"/>
        <v>1450178</v>
      </c>
    </row>
    <row r="243" spans="2:30">
      <c r="B243" s="201" t="s">
        <v>2987</v>
      </c>
      <c r="C243" s="196" t="s">
        <v>2991</v>
      </c>
      <c r="D243" s="196" t="s">
        <v>3246</v>
      </c>
      <c r="E243" s="210">
        <v>1</v>
      </c>
      <c r="F243" s="204" t="s">
        <v>3182</v>
      </c>
      <c r="G243" s="201" t="s">
        <v>3251</v>
      </c>
      <c r="H243" s="119">
        <v>488</v>
      </c>
      <c r="I243" s="202" t="s">
        <v>3260</v>
      </c>
      <c r="J243" s="119">
        <v>236</v>
      </c>
      <c r="K243" s="19">
        <f t="shared" si="30"/>
        <v>77.822033898305079</v>
      </c>
      <c r="L243" s="215">
        <v>18366</v>
      </c>
      <c r="M243" s="180">
        <f t="shared" si="31"/>
        <v>2671.3586065573772</v>
      </c>
      <c r="N243" s="215">
        <v>1303623</v>
      </c>
      <c r="O243" s="227">
        <v>2021</v>
      </c>
      <c r="P243" s="110">
        <f>IFERROR(('General Input Sheet'!$G$38/(VLOOKUP(O243,Histindex,3,FALSE))),1)</f>
        <v>1</v>
      </c>
      <c r="Q243" s="196" t="s">
        <v>3274</v>
      </c>
      <c r="R243" s="48" cm="1">
        <f t="array" ref="R243">IFERROR(_xlfn.IFS(AND(Q243&lt;&gt;"New",D243&lt;&gt;"Road Bridge"),30%,AND(Q243&lt;&gt;"New",D243="Road Bridge"),10%),0)</f>
        <v>0.3</v>
      </c>
      <c r="S243" s="19">
        <f t="shared" si="32"/>
        <v>391087</v>
      </c>
      <c r="T243" s="20">
        <f t="shared" si="33"/>
        <v>0.2</v>
      </c>
      <c r="U243" s="23">
        <f t="shared" si="34"/>
        <v>320691</v>
      </c>
      <c r="V243" s="23">
        <f t="shared" si="35"/>
        <v>299833</v>
      </c>
      <c r="W243" s="198">
        <v>0</v>
      </c>
      <c r="X243" s="21">
        <f t="shared" si="36"/>
        <v>2315234</v>
      </c>
      <c r="Y243" s="193">
        <v>2034</v>
      </c>
      <c r="Z243" s="188">
        <f>(1+PPI)^('Future Trunk Assets - Roads'!Y243-YEAR)</f>
        <v>1.2643190879401258</v>
      </c>
      <c r="AA243" s="189">
        <f>IF(Y243&lt;YEAR,1,IF('General Input Sheet'!$E$32="WACC1",1/(1+WACC1)^(Y243-YEAR), IF('General Input Sheet'!$E$32="WACC2",1/(1+WACC2)^(Y243-YEAR),"Check WACC Option in General Input Sheet")))</f>
        <v>0.47404483114855755</v>
      </c>
      <c r="AB243" s="113">
        <f t="shared" si="37"/>
        <v>2333600</v>
      </c>
      <c r="AC243" s="180">
        <f t="shared" si="38"/>
        <v>2950987</v>
      </c>
      <c r="AD243" s="21">
        <f t="shared" si="39"/>
        <v>1398900</v>
      </c>
    </row>
    <row r="244" spans="2:30">
      <c r="B244" s="201" t="s">
        <v>2987</v>
      </c>
      <c r="C244" s="196" t="s">
        <v>2992</v>
      </c>
      <c r="D244" s="196" t="s">
        <v>3245</v>
      </c>
      <c r="E244" s="210">
        <v>1</v>
      </c>
      <c r="F244" s="204" t="s">
        <v>3183</v>
      </c>
      <c r="G244" s="201" t="s">
        <v>3250</v>
      </c>
      <c r="H244" s="119">
        <v>0</v>
      </c>
      <c r="I244" s="202" t="s">
        <v>3259</v>
      </c>
      <c r="J244" s="119">
        <v>450</v>
      </c>
      <c r="K244" s="19">
        <f t="shared" si="30"/>
        <v>34.111111111111114</v>
      </c>
      <c r="L244" s="215">
        <v>15350</v>
      </c>
      <c r="M244" s="180">
        <f t="shared" si="31"/>
        <v>0</v>
      </c>
      <c r="N244" s="215">
        <v>771474</v>
      </c>
      <c r="O244" s="227">
        <v>2021</v>
      </c>
      <c r="P244" s="110">
        <f>IFERROR(('General Input Sheet'!$G$38/(VLOOKUP(O244,Histindex,3,FALSE))),1)</f>
        <v>1</v>
      </c>
      <c r="Q244" s="196" t="s">
        <v>3272</v>
      </c>
      <c r="R244" s="48" cm="1">
        <f t="array" ref="R244">IFERROR(_xlfn.IFS(AND(Q244&lt;&gt;"New",D244&lt;&gt;"Road Bridge"),30%,AND(Q244&lt;&gt;"New",D244="Road Bridge"),10%),0)</f>
        <v>0.3</v>
      </c>
      <c r="S244" s="19">
        <f t="shared" si="32"/>
        <v>231442</v>
      </c>
      <c r="T244" s="20">
        <f t="shared" si="33"/>
        <v>7.4999999999999997E-2</v>
      </c>
      <c r="U244" s="23">
        <f t="shared" si="34"/>
        <v>71168</v>
      </c>
      <c r="V244" s="23">
        <f t="shared" si="35"/>
        <v>177439</v>
      </c>
      <c r="W244" s="198">
        <v>0</v>
      </c>
      <c r="X244" s="21">
        <f t="shared" si="36"/>
        <v>1251523</v>
      </c>
      <c r="Y244" s="193">
        <v>2024</v>
      </c>
      <c r="Z244" s="188">
        <f>(1+PPI)^('Future Trunk Assets - Roads'!Y244-YEAR)</f>
        <v>1.0556146069383956</v>
      </c>
      <c r="AA244" s="189">
        <f>IF(Y244&lt;YEAR,1,IF('General Input Sheet'!$E$32="WACC1",1/(1+WACC1)^(Y244-YEAR), IF('General Input Sheet'!$E$32="WACC2",1/(1+WACC2)^(Y244-YEAR),"Check WACC Option in General Input Sheet")))</f>
        <v>0.84176157274348007</v>
      </c>
      <c r="AB244" s="113">
        <f t="shared" si="37"/>
        <v>1266873</v>
      </c>
      <c r="AC244" s="180">
        <f t="shared" si="38"/>
        <v>1337421</v>
      </c>
      <c r="AD244" s="21">
        <f t="shared" si="39"/>
        <v>1125790</v>
      </c>
    </row>
    <row r="245" spans="2:30">
      <c r="B245" s="201" t="s">
        <v>2994</v>
      </c>
      <c r="C245" s="196" t="s">
        <v>2993</v>
      </c>
      <c r="D245" s="196" t="s">
        <v>3246</v>
      </c>
      <c r="E245" s="210">
        <v>10</v>
      </c>
      <c r="F245" s="204" t="s">
        <v>3184</v>
      </c>
      <c r="G245" s="201" t="s">
        <v>3253</v>
      </c>
      <c r="H245" s="119">
        <v>623</v>
      </c>
      <c r="I245" s="202" t="s">
        <v>93</v>
      </c>
      <c r="J245" s="119">
        <v>682</v>
      </c>
      <c r="K245" s="19">
        <f t="shared" si="30"/>
        <v>238.91202346041055</v>
      </c>
      <c r="L245" s="215">
        <v>162938</v>
      </c>
      <c r="M245" s="180">
        <f t="shared" si="31"/>
        <v>1468.9887640449438</v>
      </c>
      <c r="N245" s="215">
        <v>915180</v>
      </c>
      <c r="O245" s="227">
        <v>2021</v>
      </c>
      <c r="P245" s="110">
        <f>IFERROR(('General Input Sheet'!$G$38/(VLOOKUP(O245,Histindex,3,FALSE))),1)</f>
        <v>1</v>
      </c>
      <c r="Q245" s="196" t="s">
        <v>3274</v>
      </c>
      <c r="R245" s="48" cm="1">
        <f t="array" ref="R245">IFERROR(_xlfn.IFS(AND(Q245&lt;&gt;"New",D245&lt;&gt;"Road Bridge"),30%,AND(Q245&lt;&gt;"New",D245="Road Bridge"),10%),0)</f>
        <v>0.3</v>
      </c>
      <c r="S245" s="19">
        <f t="shared" si="32"/>
        <v>274554</v>
      </c>
      <c r="T245" s="20">
        <f t="shared" si="33"/>
        <v>0.2</v>
      </c>
      <c r="U245" s="23">
        <f t="shared" si="34"/>
        <v>225134</v>
      </c>
      <c r="V245" s="23">
        <f t="shared" si="35"/>
        <v>210491</v>
      </c>
      <c r="W245" s="198">
        <v>0</v>
      </c>
      <c r="X245" s="21">
        <f t="shared" si="36"/>
        <v>1625359</v>
      </c>
      <c r="Y245" s="193">
        <v>2034</v>
      </c>
      <c r="Z245" s="188">
        <f>(1+PPI)^('Future Trunk Assets - Roads'!Y245-YEAR)</f>
        <v>1.2643190879401258</v>
      </c>
      <c r="AA245" s="189">
        <f>IF(Y245&lt;YEAR,1,IF('General Input Sheet'!$E$32="WACC1",1/(1+WACC1)^(Y245-YEAR), IF('General Input Sheet'!$E$32="WACC2",1/(1+WACC2)^(Y245-YEAR),"Check WACC Option in General Input Sheet")))</f>
        <v>0.47404483114855755</v>
      </c>
      <c r="AB245" s="113">
        <f t="shared" si="37"/>
        <v>1788297</v>
      </c>
      <c r="AC245" s="180">
        <f t="shared" si="38"/>
        <v>2266051</v>
      </c>
      <c r="AD245" s="21">
        <f t="shared" si="39"/>
        <v>1074210</v>
      </c>
    </row>
    <row r="246" spans="2:30">
      <c r="B246" s="201" t="s">
        <v>2994</v>
      </c>
      <c r="C246" s="196" t="s">
        <v>2995</v>
      </c>
      <c r="D246" s="196" t="s">
        <v>3246</v>
      </c>
      <c r="E246" s="210">
        <v>10</v>
      </c>
      <c r="F246" s="204" t="s">
        <v>3184</v>
      </c>
      <c r="G246" s="201" t="s">
        <v>3253</v>
      </c>
      <c r="H246" s="119">
        <v>451</v>
      </c>
      <c r="I246" s="202" t="s">
        <v>93</v>
      </c>
      <c r="J246" s="119">
        <v>205</v>
      </c>
      <c r="K246" s="19">
        <f t="shared" si="30"/>
        <v>2.3756097560975609</v>
      </c>
      <c r="L246" s="215">
        <v>487</v>
      </c>
      <c r="M246" s="180">
        <f t="shared" si="31"/>
        <v>1778.2505543237251</v>
      </c>
      <c r="N246" s="215">
        <v>801991</v>
      </c>
      <c r="O246" s="227">
        <v>2021</v>
      </c>
      <c r="P246" s="110">
        <f>IFERROR(('General Input Sheet'!$G$38/(VLOOKUP(O246,Histindex,3,FALSE))),1)</f>
        <v>1</v>
      </c>
      <c r="Q246" s="196" t="s">
        <v>3274</v>
      </c>
      <c r="R246" s="48" cm="1">
        <f t="array" ref="R246">IFERROR(_xlfn.IFS(AND(Q246&lt;&gt;"New",D246&lt;&gt;"Road Bridge"),30%,AND(Q246&lt;&gt;"New",D246="Road Bridge"),10%),0)</f>
        <v>0.3</v>
      </c>
      <c r="S246" s="19">
        <f t="shared" si="32"/>
        <v>240597</v>
      </c>
      <c r="T246" s="20">
        <f t="shared" si="33"/>
        <v>0.2</v>
      </c>
      <c r="U246" s="23">
        <f t="shared" si="34"/>
        <v>197290</v>
      </c>
      <c r="V246" s="23">
        <f t="shared" si="35"/>
        <v>184458</v>
      </c>
      <c r="W246" s="198">
        <v>0</v>
      </c>
      <c r="X246" s="21">
        <f t="shared" si="36"/>
        <v>1424336</v>
      </c>
      <c r="Y246" s="193">
        <v>2034</v>
      </c>
      <c r="Z246" s="188">
        <f>(1+PPI)^('Future Trunk Assets - Roads'!Y246-YEAR)</f>
        <v>1.2643190879401258</v>
      </c>
      <c r="AA246" s="189">
        <f>IF(Y246&lt;YEAR,1,IF('General Input Sheet'!$E$32="WACC1",1/(1+WACC1)^(Y246-YEAR), IF('General Input Sheet'!$E$32="WACC2",1/(1+WACC2)^(Y246-YEAR),"Check WACC Option in General Input Sheet")))</f>
        <v>0.47404483114855755</v>
      </c>
      <c r="AB246" s="113">
        <f t="shared" si="37"/>
        <v>1424823</v>
      </c>
      <c r="AC246" s="180">
        <f t="shared" si="38"/>
        <v>1801446</v>
      </c>
      <c r="AD246" s="21">
        <f t="shared" si="39"/>
        <v>853966</v>
      </c>
    </row>
    <row r="247" spans="2:30">
      <c r="B247" s="201" t="s">
        <v>2920</v>
      </c>
      <c r="C247" s="196" t="s">
        <v>10277</v>
      </c>
      <c r="D247" s="196" t="s">
        <v>3246</v>
      </c>
      <c r="E247" s="210">
        <v>10</v>
      </c>
      <c r="F247" s="204" t="s">
        <v>10382</v>
      </c>
      <c r="G247" s="201" t="s">
        <v>3251</v>
      </c>
      <c r="H247" s="119">
        <v>668</v>
      </c>
      <c r="I247" s="202" t="s">
        <v>3260</v>
      </c>
      <c r="J247" s="119">
        <v>3030</v>
      </c>
      <c r="K247" s="19">
        <f t="shared" si="30"/>
        <v>417.86600660066006</v>
      </c>
      <c r="L247" s="215">
        <v>1266134</v>
      </c>
      <c r="M247" s="180">
        <f t="shared" si="31"/>
        <v>2671.3577844311376</v>
      </c>
      <c r="N247" s="215">
        <v>1784467</v>
      </c>
      <c r="O247" s="227">
        <v>2021</v>
      </c>
      <c r="P247" s="110">
        <f>IFERROR(('General Input Sheet'!$G$38/(VLOOKUP(O247,Histindex,3,FALSE))),1)</f>
        <v>1</v>
      </c>
      <c r="Q247" s="196" t="s">
        <v>3274</v>
      </c>
      <c r="R247" s="48" cm="1">
        <f t="array" ref="R247">IFERROR(_xlfn.IFS(AND(Q247&lt;&gt;"New",D247&lt;&gt;"Road Bridge"),30%,AND(Q247&lt;&gt;"New",D247="Road Bridge"),10%),0)</f>
        <v>0.3</v>
      </c>
      <c r="S247" s="19">
        <f t="shared" si="32"/>
        <v>535340</v>
      </c>
      <c r="T247" s="20">
        <f t="shared" si="33"/>
        <v>0.15</v>
      </c>
      <c r="U247" s="23">
        <f t="shared" si="34"/>
        <v>329234</v>
      </c>
      <c r="V247" s="23">
        <f t="shared" si="35"/>
        <v>410427</v>
      </c>
      <c r="W247" s="198">
        <v>0</v>
      </c>
      <c r="X247" s="21">
        <f t="shared" si="36"/>
        <v>3059468</v>
      </c>
      <c r="Y247" s="193">
        <v>2029</v>
      </c>
      <c r="Z247" s="188">
        <f>(1+PPI)^('Future Trunk Assets - Roads'!Y247-YEAR)</f>
        <v>1.1552634751694639</v>
      </c>
      <c r="AA247" s="189">
        <f>IF(Y247&lt;YEAR,1,IF('General Input Sheet'!$E$32="WACC1",1/(1+WACC1)^(Y247-YEAR), IF('General Input Sheet'!$E$32="WACC2",1/(1+WACC2)^(Y247-YEAR),"Check WACC Option in General Input Sheet")))</f>
        <v>0.63169036926213096</v>
      </c>
      <c r="AB247" s="113">
        <f t="shared" si="37"/>
        <v>4325602</v>
      </c>
      <c r="AC247" s="180">
        <f t="shared" si="38"/>
        <v>5019271</v>
      </c>
      <c r="AD247" s="21">
        <f t="shared" si="39"/>
        <v>3170625</v>
      </c>
    </row>
    <row r="248" spans="2:30">
      <c r="B248" s="201" t="s">
        <v>2994</v>
      </c>
      <c r="C248" s="196" t="s">
        <v>2996</v>
      </c>
      <c r="D248" s="196" t="s">
        <v>3245</v>
      </c>
      <c r="E248" s="210">
        <v>10</v>
      </c>
      <c r="F248" s="204" t="s">
        <v>3185</v>
      </c>
      <c r="G248" s="201" t="s">
        <v>3250</v>
      </c>
      <c r="H248" s="119">
        <v>0</v>
      </c>
      <c r="I248" s="202" t="s">
        <v>3259</v>
      </c>
      <c r="J248" s="119">
        <v>450</v>
      </c>
      <c r="K248" s="19">
        <f t="shared" si="30"/>
        <v>420.0911111111111</v>
      </c>
      <c r="L248" s="215">
        <v>189041</v>
      </c>
      <c r="M248" s="180">
        <f t="shared" si="31"/>
        <v>0</v>
      </c>
      <c r="N248" s="215">
        <v>771474</v>
      </c>
      <c r="O248" s="227">
        <v>2021</v>
      </c>
      <c r="P248" s="110">
        <f>IFERROR(('General Input Sheet'!$G$38/(VLOOKUP(O248,Histindex,3,FALSE))),1)</f>
        <v>1</v>
      </c>
      <c r="Q248" s="196" t="s">
        <v>3272</v>
      </c>
      <c r="R248" s="48" cm="1">
        <f t="array" ref="R248">IFERROR(_xlfn.IFS(AND(Q248&lt;&gt;"New",D248&lt;&gt;"Road Bridge"),30%,AND(Q248&lt;&gt;"New",D248="Road Bridge"),10%),0)</f>
        <v>0.3</v>
      </c>
      <c r="S248" s="19">
        <f t="shared" si="32"/>
        <v>231442</v>
      </c>
      <c r="T248" s="20">
        <f t="shared" si="33"/>
        <v>7.4999999999999997E-2</v>
      </c>
      <c r="U248" s="23">
        <f t="shared" si="34"/>
        <v>71168</v>
      </c>
      <c r="V248" s="23">
        <f t="shared" si="35"/>
        <v>177439</v>
      </c>
      <c r="W248" s="198">
        <v>0</v>
      </c>
      <c r="X248" s="21">
        <f t="shared" si="36"/>
        <v>1251523</v>
      </c>
      <c r="Y248" s="193">
        <v>2024</v>
      </c>
      <c r="Z248" s="188">
        <f>(1+PPI)^('Future Trunk Assets - Roads'!Y248-YEAR)</f>
        <v>1.0556146069383956</v>
      </c>
      <c r="AA248" s="189">
        <f>IF(Y248&lt;YEAR,1,IF('General Input Sheet'!$E$32="WACC1",1/(1+WACC1)^(Y248-YEAR), IF('General Input Sheet'!$E$32="WACC2",1/(1+WACC2)^(Y248-YEAR),"Check WACC Option in General Input Sheet")))</f>
        <v>0.84176157274348007</v>
      </c>
      <c r="AB248" s="113">
        <f t="shared" si="37"/>
        <v>1440564</v>
      </c>
      <c r="AC248" s="180">
        <f t="shared" si="38"/>
        <v>1521804</v>
      </c>
      <c r="AD248" s="21">
        <f t="shared" si="39"/>
        <v>1280996</v>
      </c>
    </row>
    <row r="249" spans="2:30">
      <c r="B249" s="201" t="s">
        <v>3006</v>
      </c>
      <c r="C249" s="196" t="s">
        <v>3309</v>
      </c>
      <c r="D249" s="196" t="s">
        <v>3248</v>
      </c>
      <c r="E249" s="210">
        <v>3</v>
      </c>
      <c r="F249" s="204" t="s">
        <v>3292</v>
      </c>
      <c r="G249" s="201" t="s">
        <v>3251</v>
      </c>
      <c r="H249" s="119">
        <v>29</v>
      </c>
      <c r="I249" s="202" t="s">
        <v>3260</v>
      </c>
      <c r="J249" s="119">
        <v>679</v>
      </c>
      <c r="K249" s="19">
        <f t="shared" si="30"/>
        <v>3.251840942562592</v>
      </c>
      <c r="L249" s="215">
        <v>2208</v>
      </c>
      <c r="M249" s="180">
        <f t="shared" si="31"/>
        <v>164110.13793103449</v>
      </c>
      <c r="N249" s="215">
        <v>4759194</v>
      </c>
      <c r="O249" s="227">
        <v>2021</v>
      </c>
      <c r="P249" s="110">
        <f>IFERROR(('General Input Sheet'!$G$38/(VLOOKUP(O249,Histindex,3,FALSE))),1)</f>
        <v>1</v>
      </c>
      <c r="Q249" s="196" t="s">
        <v>3275</v>
      </c>
      <c r="R249" s="48" cm="1">
        <f t="array" ref="R249">IFERROR(_xlfn.IFS(AND(Q249&lt;&gt;"New",D249&lt;&gt;"Road Bridge"),30%,AND(Q249&lt;&gt;"New",D249="Road Bridge"),10%),0)</f>
        <v>0</v>
      </c>
      <c r="S249" s="19">
        <f t="shared" si="32"/>
        <v>0</v>
      </c>
      <c r="T249" s="20">
        <f t="shared" si="33"/>
        <v>7.4999999999999997E-2</v>
      </c>
      <c r="U249" s="23">
        <f t="shared" si="34"/>
        <v>439036</v>
      </c>
      <c r="V249" s="23">
        <f t="shared" si="35"/>
        <v>1094615</v>
      </c>
      <c r="W249" s="198">
        <v>0</v>
      </c>
      <c r="X249" s="21">
        <f t="shared" si="36"/>
        <v>6292845</v>
      </c>
      <c r="Y249" s="193">
        <v>2024</v>
      </c>
      <c r="Z249" s="188">
        <f>(1+PPI)^('Future Trunk Assets - Roads'!Y249-YEAR)</f>
        <v>1.0556146069383956</v>
      </c>
      <c r="AA249" s="189">
        <f>IF(Y249&lt;YEAR,1,IF('General Input Sheet'!$E$32="WACC1",1/(1+WACC1)^(Y249-YEAR), IF('General Input Sheet'!$E$32="WACC2",1/(1+WACC2)^(Y249-YEAR),"Check WACC Option in General Input Sheet")))</f>
        <v>0.84176157274348007</v>
      </c>
      <c r="AB249" s="113">
        <f t="shared" si="37"/>
        <v>6295053</v>
      </c>
      <c r="AC249" s="180">
        <f t="shared" si="38"/>
        <v>6645163</v>
      </c>
      <c r="AD249" s="21">
        <f t="shared" si="39"/>
        <v>5593643</v>
      </c>
    </row>
    <row r="250" spans="2:30">
      <c r="B250" s="201" t="s">
        <v>2999</v>
      </c>
      <c r="C250" s="196" t="s">
        <v>2998</v>
      </c>
      <c r="D250" s="196" t="s">
        <v>3246</v>
      </c>
      <c r="E250" s="210">
        <v>3</v>
      </c>
      <c r="F250" s="204" t="s">
        <v>3458</v>
      </c>
      <c r="G250" s="201" t="s">
        <v>3251</v>
      </c>
      <c r="H250" s="119">
        <v>1030</v>
      </c>
      <c r="I250" s="202" t="s">
        <v>3260</v>
      </c>
      <c r="J250" s="119">
        <v>4681</v>
      </c>
      <c r="K250" s="19">
        <f t="shared" si="30"/>
        <v>436.59901730399486</v>
      </c>
      <c r="L250" s="215">
        <v>2043720</v>
      </c>
      <c r="M250" s="180">
        <f t="shared" si="31"/>
        <v>2671.357281553398</v>
      </c>
      <c r="N250" s="215">
        <v>2751498</v>
      </c>
      <c r="O250" s="227">
        <v>2021</v>
      </c>
      <c r="P250" s="110">
        <f>IFERROR(('General Input Sheet'!$G$38/(VLOOKUP(O250,Histindex,3,FALSE))),1)</f>
        <v>1</v>
      </c>
      <c r="Q250" s="196" t="s">
        <v>3274</v>
      </c>
      <c r="R250" s="48" cm="1">
        <f t="array" ref="R250">IFERROR(_xlfn.IFS(AND(Q250&lt;&gt;"New",D250&lt;&gt;"Road Bridge"),30%,AND(Q250&lt;&gt;"New",D250="Road Bridge"),10%),0)</f>
        <v>0.3</v>
      </c>
      <c r="S250" s="19">
        <f t="shared" si="32"/>
        <v>825449</v>
      </c>
      <c r="T250" s="20">
        <f t="shared" si="33"/>
        <v>0.15</v>
      </c>
      <c r="U250" s="23">
        <f t="shared" si="34"/>
        <v>507651</v>
      </c>
      <c r="V250" s="23">
        <f t="shared" si="35"/>
        <v>632845</v>
      </c>
      <c r="W250" s="198">
        <v>0</v>
      </c>
      <c r="X250" s="21">
        <f t="shared" si="36"/>
        <v>4717443</v>
      </c>
      <c r="Y250" s="193">
        <v>2029</v>
      </c>
      <c r="Z250" s="188">
        <f>(1+PPI)^('Future Trunk Assets - Roads'!Y250-YEAR)</f>
        <v>1.1552634751694639</v>
      </c>
      <c r="AA250" s="189">
        <f>IF(Y250&lt;YEAR,1,IF('General Input Sheet'!$E$32="WACC1",1/(1+WACC1)^(Y250-YEAR), IF('General Input Sheet'!$E$32="WACC2",1/(1+WACC2)^(Y250-YEAR),"Check WACC Option in General Input Sheet")))</f>
        <v>0.63169036926213096</v>
      </c>
      <c r="AB250" s="113">
        <f t="shared" si="37"/>
        <v>6761163</v>
      </c>
      <c r="AC250" s="180">
        <f t="shared" si="38"/>
        <v>7846535</v>
      </c>
      <c r="AD250" s="21">
        <f t="shared" si="39"/>
        <v>4956581</v>
      </c>
    </row>
    <row r="251" spans="2:30">
      <c r="B251" s="201" t="s">
        <v>3000</v>
      </c>
      <c r="C251" s="196" t="s">
        <v>3002</v>
      </c>
      <c r="D251" s="196" t="s">
        <v>3246</v>
      </c>
      <c r="E251" s="210">
        <v>3</v>
      </c>
      <c r="F251" s="204" t="s">
        <v>3186</v>
      </c>
      <c r="G251" s="201" t="s">
        <v>3251</v>
      </c>
      <c r="H251" s="119">
        <v>207</v>
      </c>
      <c r="I251" s="202" t="s">
        <v>3260</v>
      </c>
      <c r="J251" s="119">
        <v>276</v>
      </c>
      <c r="K251" s="19">
        <f t="shared" si="30"/>
        <v>265.69202898550725</v>
      </c>
      <c r="L251" s="215">
        <v>73331</v>
      </c>
      <c r="M251" s="180">
        <f t="shared" si="31"/>
        <v>2959.5942028985505</v>
      </c>
      <c r="N251" s="215">
        <v>612636</v>
      </c>
      <c r="O251" s="227">
        <v>2021</v>
      </c>
      <c r="P251" s="110">
        <f>IFERROR(('General Input Sheet'!$G$38/(VLOOKUP(O251,Histindex,3,FALSE))),1)</f>
        <v>1</v>
      </c>
      <c r="Q251" s="196" t="s">
        <v>3274</v>
      </c>
      <c r="R251" s="48" cm="1">
        <f t="array" ref="R251">IFERROR(_xlfn.IFS(AND(Q251&lt;&gt;"New",D251&lt;&gt;"Road Bridge"),30%,AND(Q251&lt;&gt;"New",D251="Road Bridge"),10%),0)</f>
        <v>0.3</v>
      </c>
      <c r="S251" s="19">
        <f t="shared" si="32"/>
        <v>183791</v>
      </c>
      <c r="T251" s="20">
        <f t="shared" si="33"/>
        <v>0.15</v>
      </c>
      <c r="U251" s="23">
        <f t="shared" si="34"/>
        <v>113031</v>
      </c>
      <c r="V251" s="23">
        <f t="shared" si="35"/>
        <v>140906</v>
      </c>
      <c r="W251" s="198">
        <v>0</v>
      </c>
      <c r="X251" s="21">
        <f t="shared" si="36"/>
        <v>1050364</v>
      </c>
      <c r="Y251" s="193">
        <v>2029</v>
      </c>
      <c r="Z251" s="188">
        <f>(1+PPI)^('Future Trunk Assets - Roads'!Y251-YEAR)</f>
        <v>1.1552634751694639</v>
      </c>
      <c r="AA251" s="189">
        <f>IF(Y251&lt;YEAR,1,IF('General Input Sheet'!$E$32="WACC1",1/(1+WACC1)^(Y251-YEAR), IF('General Input Sheet'!$E$32="WACC2",1/(1+WACC2)^(Y251-YEAR),"Check WACC Option in General Input Sheet")))</f>
        <v>0.63169036926213096</v>
      </c>
      <c r="AB251" s="113">
        <f t="shared" si="37"/>
        <v>1123695</v>
      </c>
      <c r="AC251" s="180">
        <f t="shared" si="38"/>
        <v>1299442</v>
      </c>
      <c r="AD251" s="21">
        <f t="shared" si="39"/>
        <v>820845</v>
      </c>
    </row>
    <row r="252" spans="2:30">
      <c r="B252" s="201" t="s">
        <v>3004</v>
      </c>
      <c r="C252" s="196" t="s">
        <v>3003</v>
      </c>
      <c r="D252" s="196" t="s">
        <v>3246</v>
      </c>
      <c r="E252" s="210">
        <v>3</v>
      </c>
      <c r="F252" s="204" t="s">
        <v>3187</v>
      </c>
      <c r="G252" s="201" t="s">
        <v>3251</v>
      </c>
      <c r="H252" s="119">
        <v>368</v>
      </c>
      <c r="I252" s="202" t="s">
        <v>3260</v>
      </c>
      <c r="J252" s="119">
        <v>1135</v>
      </c>
      <c r="K252" s="19">
        <f t="shared" si="30"/>
        <v>889.84140969162991</v>
      </c>
      <c r="L252" s="215">
        <v>1009970</v>
      </c>
      <c r="M252" s="180">
        <f t="shared" si="31"/>
        <v>2671.358695652174</v>
      </c>
      <c r="N252" s="215">
        <v>983060</v>
      </c>
      <c r="O252" s="227">
        <v>2021</v>
      </c>
      <c r="P252" s="110">
        <f>IFERROR(('General Input Sheet'!$G$38/(VLOOKUP(O252,Histindex,3,FALSE))),1)</f>
        <v>1</v>
      </c>
      <c r="Q252" s="196" t="s">
        <v>3274</v>
      </c>
      <c r="R252" s="48" cm="1">
        <f t="array" ref="R252">IFERROR(_xlfn.IFS(AND(Q252&lt;&gt;"New",D252&lt;&gt;"Road Bridge"),30%,AND(Q252&lt;&gt;"New",D252="Road Bridge"),10%),0)</f>
        <v>0.3</v>
      </c>
      <c r="S252" s="19">
        <f t="shared" si="32"/>
        <v>294918</v>
      </c>
      <c r="T252" s="20">
        <f t="shared" si="33"/>
        <v>0.15</v>
      </c>
      <c r="U252" s="23">
        <f t="shared" si="34"/>
        <v>181375</v>
      </c>
      <c r="V252" s="23">
        <f t="shared" si="35"/>
        <v>226104</v>
      </c>
      <c r="W252" s="198">
        <v>0</v>
      </c>
      <c r="X252" s="21">
        <f t="shared" si="36"/>
        <v>1685457</v>
      </c>
      <c r="Y252" s="193">
        <v>2029</v>
      </c>
      <c r="Z252" s="188">
        <f>(1+PPI)^('Future Trunk Assets - Roads'!Y252-YEAR)</f>
        <v>1.1552634751694639</v>
      </c>
      <c r="AA252" s="189">
        <f>IF(Y252&lt;YEAR,1,IF('General Input Sheet'!$E$32="WACC1",1/(1+WACC1)^(Y252-YEAR), IF('General Input Sheet'!$E$32="WACC2",1/(1+WACC2)^(Y252-YEAR),"Check WACC Option in General Input Sheet")))</f>
        <v>0.63169036926213096</v>
      </c>
      <c r="AB252" s="113">
        <f t="shared" si="37"/>
        <v>2695427</v>
      </c>
      <c r="AC252" s="180">
        <f t="shared" si="38"/>
        <v>3131526</v>
      </c>
      <c r="AD252" s="21">
        <f t="shared" si="39"/>
        <v>1978155</v>
      </c>
    </row>
    <row r="253" spans="2:30">
      <c r="B253" s="201" t="s">
        <v>3006</v>
      </c>
      <c r="C253" s="196" t="s">
        <v>3005</v>
      </c>
      <c r="D253" s="196" t="s">
        <v>3246</v>
      </c>
      <c r="E253" s="210">
        <v>3</v>
      </c>
      <c r="F253" s="204" t="s">
        <v>3188</v>
      </c>
      <c r="G253" s="201" t="s">
        <v>3251</v>
      </c>
      <c r="H253" s="119">
        <v>200</v>
      </c>
      <c r="I253" s="202" t="s">
        <v>3260</v>
      </c>
      <c r="J253" s="119">
        <v>741</v>
      </c>
      <c r="K253" s="19">
        <f t="shared" si="30"/>
        <v>454.34008097165992</v>
      </c>
      <c r="L253" s="215">
        <v>336666</v>
      </c>
      <c r="M253" s="180">
        <f t="shared" si="31"/>
        <v>2959.5949999999998</v>
      </c>
      <c r="N253" s="215">
        <v>591919</v>
      </c>
      <c r="O253" s="227">
        <v>2021</v>
      </c>
      <c r="P253" s="110">
        <f>IFERROR(('General Input Sheet'!$G$38/(VLOOKUP(O253,Histindex,3,FALSE))),1)</f>
        <v>1</v>
      </c>
      <c r="Q253" s="196" t="s">
        <v>3274</v>
      </c>
      <c r="R253" s="48" cm="1">
        <f t="array" ref="R253">IFERROR(_xlfn.IFS(AND(Q253&lt;&gt;"New",D253&lt;&gt;"Road Bridge"),30%,AND(Q253&lt;&gt;"New",D253="Road Bridge"),10%),0)</f>
        <v>0.3</v>
      </c>
      <c r="S253" s="19">
        <f t="shared" si="32"/>
        <v>177576</v>
      </c>
      <c r="T253" s="20">
        <f t="shared" si="33"/>
        <v>0.15</v>
      </c>
      <c r="U253" s="23">
        <f t="shared" si="34"/>
        <v>109209</v>
      </c>
      <c r="V253" s="23">
        <f t="shared" si="35"/>
        <v>136141</v>
      </c>
      <c r="W253" s="198">
        <v>0</v>
      </c>
      <c r="X253" s="21">
        <f t="shared" si="36"/>
        <v>1014845</v>
      </c>
      <c r="Y253" s="193">
        <v>2029</v>
      </c>
      <c r="Z253" s="188">
        <f>(1+PPI)^('Future Trunk Assets - Roads'!Y253-YEAR)</f>
        <v>1.1552634751694639</v>
      </c>
      <c r="AA253" s="189">
        <f>IF(Y253&lt;YEAR,1,IF('General Input Sheet'!$E$32="WACC1",1/(1+WACC1)^(Y253-YEAR), IF('General Input Sheet'!$E$32="WACC2",1/(1+WACC2)^(Y253-YEAR),"Check WACC Option in General Input Sheet")))</f>
        <v>0.63169036926213096</v>
      </c>
      <c r="AB253" s="113">
        <f t="shared" si="37"/>
        <v>1351511</v>
      </c>
      <c r="AC253" s="180">
        <f t="shared" si="38"/>
        <v>1567217</v>
      </c>
      <c r="AD253" s="21">
        <f t="shared" si="39"/>
        <v>989996</v>
      </c>
    </row>
    <row r="254" spans="2:30">
      <c r="B254" s="201" t="s">
        <v>3008</v>
      </c>
      <c r="C254" s="196" t="s">
        <v>3007</v>
      </c>
      <c r="D254" s="196" t="s">
        <v>3246</v>
      </c>
      <c r="E254" s="210" t="s">
        <v>10354</v>
      </c>
      <c r="F254" s="204" t="s">
        <v>3189</v>
      </c>
      <c r="G254" s="201" t="s">
        <v>3251</v>
      </c>
      <c r="H254" s="119">
        <v>733</v>
      </c>
      <c r="I254" s="202" t="s">
        <v>3260</v>
      </c>
      <c r="J254" s="119">
        <v>5176</v>
      </c>
      <c r="K254" s="19">
        <f t="shared" si="30"/>
        <v>103.18199381761978</v>
      </c>
      <c r="L254" s="215">
        <v>534070</v>
      </c>
      <c r="M254" s="180">
        <f t="shared" si="31"/>
        <v>2671.3574351978173</v>
      </c>
      <c r="N254" s="215">
        <v>1958105</v>
      </c>
      <c r="O254" s="227">
        <v>2021</v>
      </c>
      <c r="P254" s="110">
        <f>IFERROR(('General Input Sheet'!$G$38/(VLOOKUP(O254,Histindex,3,FALSE))),1)</f>
        <v>1</v>
      </c>
      <c r="Q254" s="196" t="s">
        <v>3274</v>
      </c>
      <c r="R254" s="48" cm="1">
        <f t="array" ref="R254">IFERROR(_xlfn.IFS(AND(Q254&lt;&gt;"New",D254&lt;&gt;"Road Bridge"),30%,AND(Q254&lt;&gt;"New",D254="Road Bridge"),10%),0)</f>
        <v>0.3</v>
      </c>
      <c r="S254" s="19">
        <f t="shared" si="32"/>
        <v>587432</v>
      </c>
      <c r="T254" s="20">
        <f t="shared" si="33"/>
        <v>0.15</v>
      </c>
      <c r="U254" s="23">
        <f t="shared" si="34"/>
        <v>361270</v>
      </c>
      <c r="V254" s="23">
        <f t="shared" si="35"/>
        <v>450364</v>
      </c>
      <c r="W254" s="198">
        <v>0</v>
      </c>
      <c r="X254" s="21">
        <f t="shared" si="36"/>
        <v>3357171</v>
      </c>
      <c r="Y254" s="193">
        <v>2029</v>
      </c>
      <c r="Z254" s="188">
        <f>(1+PPI)^('Future Trunk Assets - Roads'!Y254-YEAR)</f>
        <v>1.1552634751694639</v>
      </c>
      <c r="AA254" s="189">
        <f>IF(Y254&lt;YEAR,1,IF('General Input Sheet'!$E$32="WACC1",1/(1+WACC1)^(Y254-YEAR), IF('General Input Sheet'!$E$32="WACC2",1/(1+WACC2)^(Y254-YEAR),"Check WACC Option in General Input Sheet")))</f>
        <v>0.63169036926213096</v>
      </c>
      <c r="AB254" s="113">
        <f t="shared" si="37"/>
        <v>3891241</v>
      </c>
      <c r="AC254" s="180">
        <f t="shared" si="38"/>
        <v>4504714</v>
      </c>
      <c r="AD254" s="21">
        <f t="shared" si="39"/>
        <v>2845584</v>
      </c>
    </row>
    <row r="255" spans="2:30">
      <c r="B255" s="201" t="s">
        <v>3010</v>
      </c>
      <c r="C255" s="196" t="s">
        <v>3009</v>
      </c>
      <c r="D255" s="196" t="s">
        <v>3246</v>
      </c>
      <c r="E255" s="210">
        <v>3</v>
      </c>
      <c r="F255" s="204" t="s">
        <v>3190</v>
      </c>
      <c r="G255" s="201" t="s">
        <v>3251</v>
      </c>
      <c r="H255" s="119">
        <v>440</v>
      </c>
      <c r="I255" s="202" t="s">
        <v>3260</v>
      </c>
      <c r="J255" s="119">
        <v>1846</v>
      </c>
      <c r="K255" s="19">
        <f t="shared" si="30"/>
        <v>590.12405200433375</v>
      </c>
      <c r="L255" s="215">
        <v>1089369</v>
      </c>
      <c r="M255" s="180">
        <f t="shared" si="31"/>
        <v>2671.3568181818182</v>
      </c>
      <c r="N255" s="215">
        <v>1175397</v>
      </c>
      <c r="O255" s="227">
        <v>2021</v>
      </c>
      <c r="P255" s="110">
        <f>IFERROR(('General Input Sheet'!$G$38/(VLOOKUP(O255,Histindex,3,FALSE))),1)</f>
        <v>1</v>
      </c>
      <c r="Q255" s="196" t="s">
        <v>3274</v>
      </c>
      <c r="R255" s="48" cm="1">
        <f t="array" ref="R255">IFERROR(_xlfn.IFS(AND(Q255&lt;&gt;"New",D255&lt;&gt;"Road Bridge"),30%,AND(Q255&lt;&gt;"New",D255="Road Bridge"),10%),0)</f>
        <v>0.3</v>
      </c>
      <c r="S255" s="19">
        <f t="shared" si="32"/>
        <v>352619</v>
      </c>
      <c r="T255" s="20">
        <f t="shared" si="33"/>
        <v>0.15</v>
      </c>
      <c r="U255" s="23">
        <f t="shared" si="34"/>
        <v>216861</v>
      </c>
      <c r="V255" s="23">
        <f t="shared" si="35"/>
        <v>270341</v>
      </c>
      <c r="W255" s="198">
        <v>0</v>
      </c>
      <c r="X255" s="21">
        <f t="shared" si="36"/>
        <v>2015218</v>
      </c>
      <c r="Y255" s="193">
        <v>2029</v>
      </c>
      <c r="Z255" s="188">
        <f>(1+PPI)^('Future Trunk Assets - Roads'!Y255-YEAR)</f>
        <v>1.1552634751694639</v>
      </c>
      <c r="AA255" s="189">
        <f>IF(Y255&lt;YEAR,1,IF('General Input Sheet'!$E$32="WACC1",1/(1+WACC1)^(Y255-YEAR), IF('General Input Sheet'!$E$32="WACC2",1/(1+WACC2)^(Y255-YEAR),"Check WACC Option in General Input Sheet")))</f>
        <v>0.63169036926213096</v>
      </c>
      <c r="AB255" s="113">
        <f t="shared" si="37"/>
        <v>3104587</v>
      </c>
      <c r="AC255" s="180">
        <f t="shared" si="38"/>
        <v>3605597</v>
      </c>
      <c r="AD255" s="21">
        <f t="shared" si="39"/>
        <v>2277621</v>
      </c>
    </row>
    <row r="256" spans="2:30">
      <c r="B256" s="201" t="s">
        <v>3011</v>
      </c>
      <c r="C256" s="196" t="s">
        <v>3012</v>
      </c>
      <c r="D256" s="196" t="s">
        <v>3246</v>
      </c>
      <c r="E256" s="210" t="s">
        <v>10354</v>
      </c>
      <c r="F256" s="204" t="s">
        <v>3191</v>
      </c>
      <c r="G256" s="201" t="s">
        <v>3251</v>
      </c>
      <c r="H256" s="119">
        <v>565</v>
      </c>
      <c r="I256" s="202" t="s">
        <v>3260</v>
      </c>
      <c r="J256" s="119">
        <v>1458</v>
      </c>
      <c r="K256" s="19">
        <f t="shared" si="30"/>
        <v>361.90192043895746</v>
      </c>
      <c r="L256" s="215">
        <v>527653</v>
      </c>
      <c r="M256" s="180">
        <f t="shared" si="31"/>
        <v>2671.3575221238939</v>
      </c>
      <c r="N256" s="215">
        <v>1509317</v>
      </c>
      <c r="O256" s="227">
        <v>2021</v>
      </c>
      <c r="P256" s="110">
        <f>IFERROR(('General Input Sheet'!$G$38/(VLOOKUP(O256,Histindex,3,FALSE))),1)</f>
        <v>1</v>
      </c>
      <c r="Q256" s="196" t="s">
        <v>3274</v>
      </c>
      <c r="R256" s="48" cm="1">
        <f t="array" ref="R256">IFERROR(_xlfn.IFS(AND(Q256&lt;&gt;"New",D256&lt;&gt;"Road Bridge"),30%,AND(Q256&lt;&gt;"New",D256="Road Bridge"),10%),0)</f>
        <v>0.3</v>
      </c>
      <c r="S256" s="19">
        <f t="shared" si="32"/>
        <v>452795</v>
      </c>
      <c r="T256" s="20">
        <f t="shared" si="33"/>
        <v>0.15</v>
      </c>
      <c r="U256" s="23">
        <f t="shared" si="34"/>
        <v>278469</v>
      </c>
      <c r="V256" s="23">
        <f t="shared" si="35"/>
        <v>347143</v>
      </c>
      <c r="W256" s="198">
        <v>0</v>
      </c>
      <c r="X256" s="21">
        <f t="shared" si="36"/>
        <v>2587724</v>
      </c>
      <c r="Y256" s="193">
        <v>2029</v>
      </c>
      <c r="Z256" s="188">
        <f>(1+PPI)^('Future Trunk Assets - Roads'!Y256-YEAR)</f>
        <v>1.1552634751694639</v>
      </c>
      <c r="AA256" s="189">
        <f>IF(Y256&lt;YEAR,1,IF('General Input Sheet'!$E$32="WACC1",1/(1+WACC1)^(Y256-YEAR), IF('General Input Sheet'!$E$32="WACC2",1/(1+WACC2)^(Y256-YEAR),"Check WACC Option in General Input Sheet")))</f>
        <v>0.63169036926213096</v>
      </c>
      <c r="AB256" s="113">
        <f t="shared" si="37"/>
        <v>3115377</v>
      </c>
      <c r="AC256" s="180">
        <f t="shared" si="38"/>
        <v>3608275</v>
      </c>
      <c r="AD256" s="21">
        <f t="shared" si="39"/>
        <v>2279313</v>
      </c>
    </row>
    <row r="257" spans="2:30">
      <c r="B257" s="201" t="s">
        <v>3004</v>
      </c>
      <c r="C257" s="196" t="s">
        <v>3013</v>
      </c>
      <c r="D257" s="196" t="s">
        <v>3246</v>
      </c>
      <c r="E257" s="210">
        <v>3</v>
      </c>
      <c r="F257" s="204" t="s">
        <v>3192</v>
      </c>
      <c r="G257" s="201" t="s">
        <v>3253</v>
      </c>
      <c r="H257" s="119">
        <v>735</v>
      </c>
      <c r="I257" s="202" t="s">
        <v>93</v>
      </c>
      <c r="J257" s="119">
        <v>148</v>
      </c>
      <c r="K257" s="19">
        <f t="shared" si="30"/>
        <v>83.36486486486487</v>
      </c>
      <c r="L257" s="215">
        <v>12338</v>
      </c>
      <c r="M257" s="180">
        <f t="shared" si="31"/>
        <v>1468.9891156462586</v>
      </c>
      <c r="N257" s="215">
        <v>1079707</v>
      </c>
      <c r="O257" s="227">
        <v>2021</v>
      </c>
      <c r="P257" s="110">
        <f>IFERROR(('General Input Sheet'!$G$38/(VLOOKUP(O257,Histindex,3,FALSE))),1)</f>
        <v>1</v>
      </c>
      <c r="Q257" s="196" t="s">
        <v>3274</v>
      </c>
      <c r="R257" s="48" cm="1">
        <f t="array" ref="R257">IFERROR(_xlfn.IFS(AND(Q257&lt;&gt;"New",D257&lt;&gt;"Road Bridge"),30%,AND(Q257&lt;&gt;"New",D257="Road Bridge"),10%),0)</f>
        <v>0.3</v>
      </c>
      <c r="S257" s="19">
        <f t="shared" si="32"/>
        <v>323912</v>
      </c>
      <c r="T257" s="20">
        <f t="shared" si="33"/>
        <v>7.4999999999999997E-2</v>
      </c>
      <c r="U257" s="23">
        <f t="shared" si="34"/>
        <v>99603</v>
      </c>
      <c r="V257" s="23">
        <f t="shared" si="35"/>
        <v>248333</v>
      </c>
      <c r="W257" s="198">
        <v>0</v>
      </c>
      <c r="X257" s="21">
        <f t="shared" si="36"/>
        <v>1751555</v>
      </c>
      <c r="Y257" s="193">
        <v>2024</v>
      </c>
      <c r="Z257" s="188">
        <f>(1+PPI)^('Future Trunk Assets - Roads'!Y257-YEAR)</f>
        <v>1.0556146069383956</v>
      </c>
      <c r="AA257" s="189">
        <f>IF(Y257&lt;YEAR,1,IF('General Input Sheet'!$E$32="WACC1",1/(1+WACC1)^(Y257-YEAR), IF('General Input Sheet'!$E$32="WACC2",1/(1+WACC2)^(Y257-YEAR),"Check WACC Option in General Input Sheet")))</f>
        <v>0.84176157274348007</v>
      </c>
      <c r="AB257" s="113">
        <f t="shared" si="37"/>
        <v>1763893</v>
      </c>
      <c r="AC257" s="180">
        <f t="shared" si="38"/>
        <v>1862065</v>
      </c>
      <c r="AD257" s="21">
        <f t="shared" si="39"/>
        <v>1567415</v>
      </c>
    </row>
    <row r="258" spans="2:30">
      <c r="B258" s="201" t="s">
        <v>3001</v>
      </c>
      <c r="C258" s="196" t="s">
        <v>3014</v>
      </c>
      <c r="D258" s="196" t="s">
        <v>3246</v>
      </c>
      <c r="E258" s="210">
        <v>3</v>
      </c>
      <c r="F258" s="204" t="s">
        <v>3459</v>
      </c>
      <c r="G258" s="201" t="s">
        <v>3251</v>
      </c>
      <c r="H258" s="119">
        <v>447</v>
      </c>
      <c r="I258" s="202" t="s">
        <v>3260</v>
      </c>
      <c r="J258" s="119">
        <v>1817</v>
      </c>
      <c r="K258" s="19">
        <f t="shared" si="30"/>
        <v>332.11557512383047</v>
      </c>
      <c r="L258" s="215">
        <v>603454</v>
      </c>
      <c r="M258" s="180">
        <f t="shared" si="31"/>
        <v>2671.357941834452</v>
      </c>
      <c r="N258" s="215">
        <v>1194097</v>
      </c>
      <c r="O258" s="227">
        <v>2021</v>
      </c>
      <c r="P258" s="110">
        <f>IFERROR(('General Input Sheet'!$G$38/(VLOOKUP(O258,Histindex,3,FALSE))),1)</f>
        <v>1</v>
      </c>
      <c r="Q258" s="196" t="s">
        <v>3274</v>
      </c>
      <c r="R258" s="48" cm="1">
        <f t="array" ref="R258">IFERROR(_xlfn.IFS(AND(Q258&lt;&gt;"New",D258&lt;&gt;"Road Bridge"),30%,AND(Q258&lt;&gt;"New",D258="Road Bridge"),10%),0)</f>
        <v>0.3</v>
      </c>
      <c r="S258" s="19">
        <f t="shared" si="32"/>
        <v>358229</v>
      </c>
      <c r="T258" s="20">
        <f t="shared" si="33"/>
        <v>7.4999999999999997E-2</v>
      </c>
      <c r="U258" s="23">
        <f t="shared" si="34"/>
        <v>110155</v>
      </c>
      <c r="V258" s="23">
        <f t="shared" si="35"/>
        <v>274642</v>
      </c>
      <c r="W258" s="198">
        <v>0</v>
      </c>
      <c r="X258" s="21">
        <f t="shared" si="36"/>
        <v>1937123</v>
      </c>
      <c r="Y258" s="193">
        <v>2024</v>
      </c>
      <c r="Z258" s="188">
        <f>(1+PPI)^('Future Trunk Assets - Roads'!Y258-YEAR)</f>
        <v>1.0556146069383956</v>
      </c>
      <c r="AA258" s="189">
        <f>IF(Y258&lt;YEAR,1,IF('General Input Sheet'!$E$32="WACC1",1/(1+WACC1)^(Y258-YEAR), IF('General Input Sheet'!$E$32="WACC2",1/(1+WACC2)^(Y258-YEAR),"Check WACC Option in General Input Sheet")))</f>
        <v>0.84176157274348007</v>
      </c>
      <c r="AB258" s="113">
        <f t="shared" si="37"/>
        <v>2540577</v>
      </c>
      <c r="AC258" s="180">
        <f t="shared" si="38"/>
        <v>2685456</v>
      </c>
      <c r="AD258" s="21">
        <f t="shared" si="39"/>
        <v>2260514</v>
      </c>
    </row>
    <row r="259" spans="2:30">
      <c r="B259" s="201" t="s">
        <v>2999</v>
      </c>
      <c r="C259" s="196" t="s">
        <v>3015</v>
      </c>
      <c r="D259" s="196" t="s">
        <v>3246</v>
      </c>
      <c r="E259" s="210">
        <v>3</v>
      </c>
      <c r="F259" s="204" t="s">
        <v>3193</v>
      </c>
      <c r="G259" s="201" t="s">
        <v>3253</v>
      </c>
      <c r="H259" s="119">
        <v>991</v>
      </c>
      <c r="I259" s="202" t="s">
        <v>93</v>
      </c>
      <c r="J259" s="119">
        <v>107</v>
      </c>
      <c r="K259" s="19">
        <f t="shared" si="30"/>
        <v>309.48598130841123</v>
      </c>
      <c r="L259" s="215">
        <v>33115</v>
      </c>
      <c r="M259" s="180">
        <f t="shared" si="31"/>
        <v>1468.9889001009083</v>
      </c>
      <c r="N259" s="215">
        <v>1455768</v>
      </c>
      <c r="O259" s="227">
        <v>2021</v>
      </c>
      <c r="P259" s="110">
        <f>IFERROR(('General Input Sheet'!$G$38/(VLOOKUP(O259,Histindex,3,FALSE))),1)</f>
        <v>1</v>
      </c>
      <c r="Q259" s="196" t="s">
        <v>3274</v>
      </c>
      <c r="R259" s="48" cm="1">
        <f t="array" ref="R259">IFERROR(_xlfn.IFS(AND(Q259&lt;&gt;"New",D259&lt;&gt;"Road Bridge"),30%,AND(Q259&lt;&gt;"New",D259="Road Bridge"),10%),0)</f>
        <v>0.3</v>
      </c>
      <c r="S259" s="19">
        <f t="shared" si="32"/>
        <v>436730</v>
      </c>
      <c r="T259" s="20">
        <f t="shared" si="33"/>
        <v>7.4999999999999997E-2</v>
      </c>
      <c r="U259" s="23">
        <f t="shared" si="34"/>
        <v>134295</v>
      </c>
      <c r="V259" s="23">
        <f t="shared" si="35"/>
        <v>334827</v>
      </c>
      <c r="W259" s="198">
        <v>0</v>
      </c>
      <c r="X259" s="21">
        <f t="shared" si="36"/>
        <v>2361620</v>
      </c>
      <c r="Y259" s="193">
        <v>2024</v>
      </c>
      <c r="Z259" s="188">
        <f>(1+PPI)^('Future Trunk Assets - Roads'!Y259-YEAR)</f>
        <v>1.0556146069383956</v>
      </c>
      <c r="AA259" s="189">
        <f>IF(Y259&lt;YEAR,1,IF('General Input Sheet'!$E$32="WACC1",1/(1+WACC1)^(Y259-YEAR), IF('General Input Sheet'!$E$32="WACC2",1/(1+WACC2)^(Y259-YEAR),"Check WACC Option in General Input Sheet")))</f>
        <v>0.84176157274348007</v>
      </c>
      <c r="AB259" s="113">
        <f t="shared" si="37"/>
        <v>2394735</v>
      </c>
      <c r="AC259" s="180">
        <f t="shared" si="38"/>
        <v>2528114</v>
      </c>
      <c r="AD259" s="21">
        <f t="shared" si="39"/>
        <v>2128069</v>
      </c>
    </row>
    <row r="260" spans="2:30">
      <c r="B260" s="201" t="s">
        <v>3006</v>
      </c>
      <c r="C260" s="196" t="s">
        <v>3016</v>
      </c>
      <c r="D260" s="196" t="s">
        <v>3246</v>
      </c>
      <c r="E260" s="210">
        <v>3</v>
      </c>
      <c r="F260" s="204" t="s">
        <v>3194</v>
      </c>
      <c r="G260" s="201" t="s">
        <v>3253</v>
      </c>
      <c r="H260" s="119">
        <v>612</v>
      </c>
      <c r="I260" s="202" t="s">
        <v>93</v>
      </c>
      <c r="J260" s="119">
        <v>109</v>
      </c>
      <c r="K260" s="19">
        <f t="shared" si="30"/>
        <v>256.02752293577981</v>
      </c>
      <c r="L260" s="215">
        <v>27907</v>
      </c>
      <c r="M260" s="180">
        <f t="shared" si="31"/>
        <v>1468.9885620915034</v>
      </c>
      <c r="N260" s="215">
        <v>899021</v>
      </c>
      <c r="O260" s="227">
        <v>2021</v>
      </c>
      <c r="P260" s="110">
        <f>IFERROR(('General Input Sheet'!$G$38/(VLOOKUP(O260,Histindex,3,FALSE))),1)</f>
        <v>1</v>
      </c>
      <c r="Q260" s="196" t="s">
        <v>3274</v>
      </c>
      <c r="R260" s="48" cm="1">
        <f t="array" ref="R260">IFERROR(_xlfn.IFS(AND(Q260&lt;&gt;"New",D260&lt;&gt;"Road Bridge"),30%,AND(Q260&lt;&gt;"New",D260="Road Bridge"),10%),0)</f>
        <v>0.3</v>
      </c>
      <c r="S260" s="19">
        <f t="shared" si="32"/>
        <v>269706</v>
      </c>
      <c r="T260" s="20">
        <f t="shared" si="33"/>
        <v>7.4999999999999997E-2</v>
      </c>
      <c r="U260" s="23">
        <f t="shared" si="34"/>
        <v>82935</v>
      </c>
      <c r="V260" s="23">
        <f t="shared" si="35"/>
        <v>206775</v>
      </c>
      <c r="W260" s="198">
        <v>0</v>
      </c>
      <c r="X260" s="21">
        <f t="shared" si="36"/>
        <v>1458437</v>
      </c>
      <c r="Y260" s="193">
        <v>2024</v>
      </c>
      <c r="Z260" s="188">
        <f>(1+PPI)^('Future Trunk Assets - Roads'!Y260-YEAR)</f>
        <v>1.0556146069383956</v>
      </c>
      <c r="AA260" s="189">
        <f>IF(Y260&lt;YEAR,1,IF('General Input Sheet'!$E$32="WACC1",1/(1+WACC1)^(Y260-YEAR), IF('General Input Sheet'!$E$32="WACC2",1/(1+WACC2)^(Y260-YEAR),"Check WACC Option in General Input Sheet")))</f>
        <v>0.84176157274348007</v>
      </c>
      <c r="AB260" s="113">
        <f t="shared" si="37"/>
        <v>1486344</v>
      </c>
      <c r="AC260" s="180">
        <f t="shared" si="38"/>
        <v>1569172</v>
      </c>
      <c r="AD260" s="21">
        <f t="shared" si="39"/>
        <v>1320869</v>
      </c>
    </row>
    <row r="261" spans="2:30">
      <c r="B261" s="201" t="s">
        <v>3006</v>
      </c>
      <c r="C261" s="196" t="s">
        <v>3308</v>
      </c>
      <c r="D261" s="196" t="s">
        <v>3246</v>
      </c>
      <c r="E261" s="210">
        <v>3</v>
      </c>
      <c r="F261" s="204" t="s">
        <v>3291</v>
      </c>
      <c r="G261" s="201" t="s">
        <v>3251</v>
      </c>
      <c r="H261" s="119">
        <v>143</v>
      </c>
      <c r="I261" s="202" t="s">
        <v>3260</v>
      </c>
      <c r="J261" s="119">
        <v>3079</v>
      </c>
      <c r="K261" s="19">
        <f t="shared" si="30"/>
        <v>57.569990256576808</v>
      </c>
      <c r="L261" s="215">
        <v>177258</v>
      </c>
      <c r="M261" s="180">
        <f t="shared" si="31"/>
        <v>5130.6503496503492</v>
      </c>
      <c r="N261" s="215">
        <v>733683</v>
      </c>
      <c r="O261" s="227">
        <v>2021</v>
      </c>
      <c r="P261" s="110">
        <f>IFERROR(('General Input Sheet'!$G$38/(VLOOKUP(O261,Histindex,3,FALSE))),1)</f>
        <v>1</v>
      </c>
      <c r="Q261" s="196" t="s">
        <v>3275</v>
      </c>
      <c r="R261" s="48" cm="1">
        <f t="array" ref="R261">IFERROR(_xlfn.IFS(AND(Q261&lt;&gt;"New",D261&lt;&gt;"Road Bridge"),30%,AND(Q261&lt;&gt;"New",D261="Road Bridge"),10%),0)</f>
        <v>0</v>
      </c>
      <c r="S261" s="19">
        <f t="shared" si="32"/>
        <v>0</v>
      </c>
      <c r="T261" s="20">
        <f t="shared" si="33"/>
        <v>7.4999999999999997E-2</v>
      </c>
      <c r="U261" s="23">
        <f t="shared" si="34"/>
        <v>67682</v>
      </c>
      <c r="V261" s="23">
        <f t="shared" si="35"/>
        <v>168747</v>
      </c>
      <c r="W261" s="198">
        <v>0</v>
      </c>
      <c r="X261" s="21">
        <f t="shared" si="36"/>
        <v>970112</v>
      </c>
      <c r="Y261" s="193">
        <v>2024</v>
      </c>
      <c r="Z261" s="188">
        <f>(1+PPI)^('Future Trunk Assets - Roads'!Y261-YEAR)</f>
        <v>1.0556146069383956</v>
      </c>
      <c r="AA261" s="189">
        <f>IF(Y261&lt;YEAR,1,IF('General Input Sheet'!$E$32="WACC1",1/(1+WACC1)^(Y261-YEAR), IF('General Input Sheet'!$E$32="WACC2",1/(1+WACC2)^(Y261-YEAR),"Check WACC Option in General Input Sheet")))</f>
        <v>0.84176157274348007</v>
      </c>
      <c r="AB261" s="113">
        <f t="shared" si="37"/>
        <v>1147370</v>
      </c>
      <c r="AC261" s="180">
        <f t="shared" si="38"/>
        <v>1212234</v>
      </c>
      <c r="AD261" s="21">
        <f t="shared" si="39"/>
        <v>1020412</v>
      </c>
    </row>
    <row r="262" spans="2:30">
      <c r="B262" s="201" t="s">
        <v>3006</v>
      </c>
      <c r="C262" s="196" t="s">
        <v>3310</v>
      </c>
      <c r="D262" s="196" t="s">
        <v>3246</v>
      </c>
      <c r="E262" s="210">
        <v>3</v>
      </c>
      <c r="F262" s="204" t="s">
        <v>3293</v>
      </c>
      <c r="G262" s="201" t="s">
        <v>3251</v>
      </c>
      <c r="H262" s="119">
        <v>563</v>
      </c>
      <c r="I262" s="202" t="s">
        <v>3260</v>
      </c>
      <c r="J262" s="119">
        <v>15769</v>
      </c>
      <c r="K262" s="19">
        <f t="shared" si="30"/>
        <v>227.78254803728836</v>
      </c>
      <c r="L262" s="215">
        <v>3591903</v>
      </c>
      <c r="M262" s="180">
        <f t="shared" si="31"/>
        <v>4629.3232682060388</v>
      </c>
      <c r="N262" s="215">
        <v>2606309</v>
      </c>
      <c r="O262" s="227">
        <v>2021</v>
      </c>
      <c r="P262" s="110">
        <f>IFERROR(('General Input Sheet'!$G$38/(VLOOKUP(O262,Histindex,3,FALSE))),1)</f>
        <v>1</v>
      </c>
      <c r="Q262" s="196" t="s">
        <v>3275</v>
      </c>
      <c r="R262" s="48" cm="1">
        <f t="array" ref="R262">IFERROR(_xlfn.IFS(AND(Q262&lt;&gt;"New",D262&lt;&gt;"Road Bridge"),30%,AND(Q262&lt;&gt;"New",D262="Road Bridge"),10%),0)</f>
        <v>0</v>
      </c>
      <c r="S262" s="19">
        <f t="shared" si="32"/>
        <v>0</v>
      </c>
      <c r="T262" s="20">
        <f t="shared" si="33"/>
        <v>7.4999999999999997E-2</v>
      </c>
      <c r="U262" s="23">
        <f t="shared" si="34"/>
        <v>240432</v>
      </c>
      <c r="V262" s="23">
        <f t="shared" si="35"/>
        <v>599451</v>
      </c>
      <c r="W262" s="198">
        <v>0</v>
      </c>
      <c r="X262" s="21">
        <f t="shared" si="36"/>
        <v>3446192</v>
      </c>
      <c r="Y262" s="193">
        <v>2024</v>
      </c>
      <c r="Z262" s="188">
        <f>(1+PPI)^('Future Trunk Assets - Roads'!Y262-YEAR)</f>
        <v>1.0556146069383956</v>
      </c>
      <c r="AA262" s="189">
        <f>IF(Y262&lt;YEAR,1,IF('General Input Sheet'!$E$32="WACC1",1/(1+WACC1)^(Y262-YEAR), IF('General Input Sheet'!$E$32="WACC2",1/(1+WACC2)^(Y262-YEAR),"Check WACC Option in General Input Sheet")))</f>
        <v>0.84176157274348007</v>
      </c>
      <c r="AB262" s="113">
        <f t="shared" si="37"/>
        <v>7038095</v>
      </c>
      <c r="AC262" s="180">
        <f t="shared" si="38"/>
        <v>7450861</v>
      </c>
      <c r="AD262" s="21">
        <f t="shared" si="39"/>
        <v>6271848</v>
      </c>
    </row>
    <row r="263" spans="2:30">
      <c r="B263" s="201" t="s">
        <v>3006</v>
      </c>
      <c r="C263" s="196" t="s">
        <v>3311</v>
      </c>
      <c r="D263" s="196" t="s">
        <v>3246</v>
      </c>
      <c r="E263" s="210">
        <v>3</v>
      </c>
      <c r="F263" s="204" t="s">
        <v>3294</v>
      </c>
      <c r="G263" s="201" t="s">
        <v>3251</v>
      </c>
      <c r="H263" s="119">
        <v>795</v>
      </c>
      <c r="I263" s="202" t="s">
        <v>3260</v>
      </c>
      <c r="J263" s="119">
        <v>13340</v>
      </c>
      <c r="K263" s="19">
        <f t="shared" si="30"/>
        <v>209.22541229385308</v>
      </c>
      <c r="L263" s="215">
        <v>2791067</v>
      </c>
      <c r="M263" s="180">
        <f t="shared" si="31"/>
        <v>4629.3232704402517</v>
      </c>
      <c r="N263" s="215">
        <v>3680312</v>
      </c>
      <c r="O263" s="227">
        <v>2021</v>
      </c>
      <c r="P263" s="110">
        <f>IFERROR(('General Input Sheet'!$G$38/(VLOOKUP(O263,Histindex,3,FALSE))),1)</f>
        <v>1</v>
      </c>
      <c r="Q263" s="196" t="s">
        <v>3275</v>
      </c>
      <c r="R263" s="48" cm="1">
        <f t="array" ref="R263">IFERROR(_xlfn.IFS(AND(Q263&lt;&gt;"New",D263&lt;&gt;"Road Bridge"),30%,AND(Q263&lt;&gt;"New",D263="Road Bridge"),10%),0)</f>
        <v>0</v>
      </c>
      <c r="S263" s="19">
        <f t="shared" si="32"/>
        <v>0</v>
      </c>
      <c r="T263" s="20">
        <f t="shared" si="33"/>
        <v>7.4999999999999997E-2</v>
      </c>
      <c r="U263" s="23">
        <f t="shared" si="34"/>
        <v>339509</v>
      </c>
      <c r="V263" s="23">
        <f t="shared" si="35"/>
        <v>846472</v>
      </c>
      <c r="W263" s="198">
        <v>0</v>
      </c>
      <c r="X263" s="21">
        <f t="shared" si="36"/>
        <v>4866293</v>
      </c>
      <c r="Y263" s="193">
        <v>2024</v>
      </c>
      <c r="Z263" s="188">
        <f>(1+PPI)^('Future Trunk Assets - Roads'!Y263-YEAR)</f>
        <v>1.0556146069383956</v>
      </c>
      <c r="AA263" s="189">
        <f>IF(Y263&lt;YEAR,1,IF('General Input Sheet'!$E$32="WACC1",1/(1+WACC1)^(Y263-YEAR), IF('General Input Sheet'!$E$32="WACC2",1/(1+WACC2)^(Y263-YEAR),"Check WACC Option in General Input Sheet")))</f>
        <v>0.84176157274348007</v>
      </c>
      <c r="AB263" s="113">
        <f t="shared" si="37"/>
        <v>7657360</v>
      </c>
      <c r="AC263" s="180">
        <f t="shared" si="38"/>
        <v>8099807</v>
      </c>
      <c r="AD263" s="21">
        <f t="shared" si="39"/>
        <v>6818106</v>
      </c>
    </row>
    <row r="264" spans="2:30">
      <c r="B264" s="201" t="s">
        <v>3000</v>
      </c>
      <c r="C264" s="196" t="s">
        <v>10278</v>
      </c>
      <c r="D264" s="196" t="s">
        <v>3246</v>
      </c>
      <c r="E264" s="210">
        <v>3</v>
      </c>
      <c r="F264" s="204" t="s">
        <v>3451</v>
      </c>
      <c r="G264" s="201" t="s">
        <v>3251</v>
      </c>
      <c r="H264" s="119">
        <v>440</v>
      </c>
      <c r="I264" s="202" t="s">
        <v>3260</v>
      </c>
      <c r="J264" s="119">
        <v>408</v>
      </c>
      <c r="K264" s="19">
        <f t="shared" si="30"/>
        <v>364.32843137254901</v>
      </c>
      <c r="L264" s="215">
        <v>148646</v>
      </c>
      <c r="M264" s="180">
        <f t="shared" si="31"/>
        <v>2671.3568181818182</v>
      </c>
      <c r="N264" s="215">
        <v>1175397</v>
      </c>
      <c r="O264" s="227">
        <v>2021</v>
      </c>
      <c r="P264" s="110">
        <f>IFERROR(('General Input Sheet'!$G$38/(VLOOKUP(O264,Histindex,3,FALSE))),1)</f>
        <v>1</v>
      </c>
      <c r="Q264" s="196" t="s">
        <v>3274</v>
      </c>
      <c r="R264" s="48" cm="1">
        <f t="array" ref="R264">IFERROR(_xlfn.IFS(AND(Q264&lt;&gt;"New",D264&lt;&gt;"Road Bridge"),30%,AND(Q264&lt;&gt;"New",D264="Road Bridge"),10%),0)</f>
        <v>0.3</v>
      </c>
      <c r="S264" s="19">
        <f t="shared" si="32"/>
        <v>352619</v>
      </c>
      <c r="T264" s="20">
        <f t="shared" si="33"/>
        <v>7.4999999999999997E-2</v>
      </c>
      <c r="U264" s="23">
        <f t="shared" si="34"/>
        <v>108430</v>
      </c>
      <c r="V264" s="23">
        <f t="shared" si="35"/>
        <v>270341</v>
      </c>
      <c r="W264" s="198">
        <v>0</v>
      </c>
      <c r="X264" s="21">
        <f t="shared" si="36"/>
        <v>1906787</v>
      </c>
      <c r="Y264" s="193">
        <v>2024</v>
      </c>
      <c r="Z264" s="188">
        <f>(1+PPI)^('Future Trunk Assets - Roads'!Y264-YEAR)</f>
        <v>1.0556146069383956</v>
      </c>
      <c r="AA264" s="189">
        <f>IF(Y264&lt;YEAR,1,IF('General Input Sheet'!$E$32="WACC1",1/(1+WACC1)^(Y264-YEAR), IF('General Input Sheet'!$E$32="WACC2",1/(1+WACC2)^(Y264-YEAR),"Check WACC Option in General Input Sheet")))</f>
        <v>0.84176157274348007</v>
      </c>
      <c r="AB264" s="113">
        <f t="shared" si="37"/>
        <v>2055433</v>
      </c>
      <c r="AC264" s="180">
        <f t="shared" si="38"/>
        <v>2170628</v>
      </c>
      <c r="AD264" s="21">
        <f t="shared" si="39"/>
        <v>1827151</v>
      </c>
    </row>
    <row r="265" spans="2:30">
      <c r="B265" s="201" t="s">
        <v>10372</v>
      </c>
      <c r="C265" s="196" t="s">
        <v>10279</v>
      </c>
      <c r="D265" s="196" t="s">
        <v>3246</v>
      </c>
      <c r="E265" s="210">
        <v>3</v>
      </c>
      <c r="F265" s="204" t="s">
        <v>3456</v>
      </c>
      <c r="G265" s="201" t="s">
        <v>3251</v>
      </c>
      <c r="H265" s="119">
        <v>1229</v>
      </c>
      <c r="I265" s="202" t="s">
        <v>3260</v>
      </c>
      <c r="J265" s="119">
        <v>6412</v>
      </c>
      <c r="K265" s="19">
        <f t="shared" si="30"/>
        <v>29.310511540860887</v>
      </c>
      <c r="L265" s="215">
        <v>187939</v>
      </c>
      <c r="M265" s="180">
        <f t="shared" si="31"/>
        <v>2671.3580146460536</v>
      </c>
      <c r="N265" s="215">
        <v>3283099</v>
      </c>
      <c r="O265" s="227">
        <v>2021</v>
      </c>
      <c r="P265" s="110">
        <f>IFERROR(('General Input Sheet'!$G$38/(VLOOKUP(O265,Histindex,3,FALSE))),1)</f>
        <v>1</v>
      </c>
      <c r="Q265" s="196" t="s">
        <v>3274</v>
      </c>
      <c r="R265" s="48" cm="1">
        <f t="array" ref="R265">IFERROR(_xlfn.IFS(AND(Q265&lt;&gt;"New",D265&lt;&gt;"Road Bridge"),30%,AND(Q265&lt;&gt;"New",D265="Road Bridge"),10%),0)</f>
        <v>0.3</v>
      </c>
      <c r="S265" s="19">
        <f t="shared" si="32"/>
        <v>984930</v>
      </c>
      <c r="T265" s="20">
        <f t="shared" si="33"/>
        <v>7.4999999999999997E-2</v>
      </c>
      <c r="U265" s="23">
        <f t="shared" si="34"/>
        <v>302866</v>
      </c>
      <c r="V265" s="23">
        <f t="shared" si="35"/>
        <v>755113</v>
      </c>
      <c r="W265" s="198">
        <v>0</v>
      </c>
      <c r="X265" s="21">
        <f t="shared" si="36"/>
        <v>5326008</v>
      </c>
      <c r="Y265" s="193">
        <v>2024</v>
      </c>
      <c r="Z265" s="188">
        <f>(1+PPI)^('Future Trunk Assets - Roads'!Y265-YEAR)</f>
        <v>1.0556146069383956</v>
      </c>
      <c r="AA265" s="189">
        <f>IF(Y265&lt;YEAR,1,IF('General Input Sheet'!$E$32="WACC1",1/(1+WACC1)^(Y265-YEAR), IF('General Input Sheet'!$E$32="WACC2",1/(1+WACC2)^(Y265-YEAR),"Check WACC Option in General Input Sheet")))</f>
        <v>0.84176157274348007</v>
      </c>
      <c r="AB265" s="113">
        <f t="shared" si="37"/>
        <v>5513947</v>
      </c>
      <c r="AC265" s="180">
        <f t="shared" si="38"/>
        <v>5821720</v>
      </c>
      <c r="AD265" s="21">
        <f t="shared" si="39"/>
        <v>4900500</v>
      </c>
    </row>
    <row r="266" spans="2:30">
      <c r="B266" s="201" t="s">
        <v>3001</v>
      </c>
      <c r="C266" s="196" t="s">
        <v>10280</v>
      </c>
      <c r="D266" s="196" t="s">
        <v>3246</v>
      </c>
      <c r="E266" s="210">
        <v>3</v>
      </c>
      <c r="F266" s="204" t="s">
        <v>3454</v>
      </c>
      <c r="G266" s="201" t="s">
        <v>3253</v>
      </c>
      <c r="H266" s="119">
        <v>784</v>
      </c>
      <c r="I266" s="202" t="s">
        <v>93</v>
      </c>
      <c r="J266" s="119">
        <v>3299</v>
      </c>
      <c r="K266" s="19">
        <f t="shared" si="30"/>
        <v>121.53804183085784</v>
      </c>
      <c r="L266" s="215">
        <v>400954</v>
      </c>
      <c r="M266" s="180">
        <f t="shared" si="31"/>
        <v>2746.5051020408164</v>
      </c>
      <c r="N266" s="215">
        <v>2153260</v>
      </c>
      <c r="O266" s="227">
        <v>2021</v>
      </c>
      <c r="P266" s="110">
        <f>IFERROR(('General Input Sheet'!$G$38/(VLOOKUP(O266,Histindex,3,FALSE))),1)</f>
        <v>1</v>
      </c>
      <c r="Q266" s="196" t="s">
        <v>3275</v>
      </c>
      <c r="R266" s="48" cm="1">
        <f t="array" ref="R266">IFERROR(_xlfn.IFS(AND(Q266&lt;&gt;"New",D266&lt;&gt;"Road Bridge"),30%,AND(Q266&lt;&gt;"New",D266="Road Bridge"),10%),0)</f>
        <v>0</v>
      </c>
      <c r="S266" s="19">
        <f t="shared" si="32"/>
        <v>0</v>
      </c>
      <c r="T266" s="20">
        <f t="shared" si="33"/>
        <v>7.4999999999999997E-2</v>
      </c>
      <c r="U266" s="23">
        <f t="shared" si="34"/>
        <v>198638</v>
      </c>
      <c r="V266" s="23">
        <f t="shared" si="35"/>
        <v>495250</v>
      </c>
      <c r="W266" s="198">
        <v>0</v>
      </c>
      <c r="X266" s="21">
        <f t="shared" si="36"/>
        <v>2847148</v>
      </c>
      <c r="Y266" s="193">
        <v>2024</v>
      </c>
      <c r="Z266" s="188">
        <f>(1+PPI)^('Future Trunk Assets - Roads'!Y266-YEAR)</f>
        <v>1.0556146069383956</v>
      </c>
      <c r="AA266" s="189">
        <f>IF(Y266&lt;YEAR,1,IF('General Input Sheet'!$E$32="WACC1",1/(1+WACC1)^(Y266-YEAR), IF('General Input Sheet'!$E$32="WACC2",1/(1+WACC2)^(Y266-YEAR),"Check WACC Option in General Input Sheet")))</f>
        <v>0.84176157274348007</v>
      </c>
      <c r="AB266" s="113">
        <f t="shared" si="37"/>
        <v>3248102</v>
      </c>
      <c r="AC266" s="180">
        <f t="shared" si="38"/>
        <v>3431127</v>
      </c>
      <c r="AD266" s="21">
        <f t="shared" si="39"/>
        <v>2888191</v>
      </c>
    </row>
    <row r="267" spans="2:30">
      <c r="B267" s="201" t="s">
        <v>10373</v>
      </c>
      <c r="C267" s="196" t="s">
        <v>10281</v>
      </c>
      <c r="D267" s="196" t="s">
        <v>3246</v>
      </c>
      <c r="E267" s="210">
        <v>3</v>
      </c>
      <c r="F267" s="204" t="s">
        <v>3455</v>
      </c>
      <c r="G267" s="201" t="s">
        <v>3253</v>
      </c>
      <c r="H267" s="119">
        <v>661</v>
      </c>
      <c r="I267" s="202" t="s">
        <v>93</v>
      </c>
      <c r="J267" s="119">
        <v>16560</v>
      </c>
      <c r="K267" s="19">
        <f t="shared" si="30"/>
        <v>244.36841787439613</v>
      </c>
      <c r="L267" s="215">
        <v>4046741</v>
      </c>
      <c r="M267" s="180">
        <f t="shared" si="31"/>
        <v>2746.5052950075642</v>
      </c>
      <c r="N267" s="215">
        <v>1815440</v>
      </c>
      <c r="O267" s="227">
        <v>2021</v>
      </c>
      <c r="P267" s="110">
        <f>IFERROR(('General Input Sheet'!$G$38/(VLOOKUP(O267,Histindex,3,FALSE))),1)</f>
        <v>1</v>
      </c>
      <c r="Q267" s="196" t="s">
        <v>3275</v>
      </c>
      <c r="R267" s="48" cm="1">
        <f t="array" ref="R267">IFERROR(_xlfn.IFS(AND(Q267&lt;&gt;"New",D267&lt;&gt;"Road Bridge"),30%,AND(Q267&lt;&gt;"New",D267="Road Bridge"),10%),0)</f>
        <v>0</v>
      </c>
      <c r="S267" s="19">
        <f t="shared" si="32"/>
        <v>0</v>
      </c>
      <c r="T267" s="20">
        <f t="shared" si="33"/>
        <v>0.15</v>
      </c>
      <c r="U267" s="23">
        <f t="shared" si="34"/>
        <v>334949</v>
      </c>
      <c r="V267" s="23">
        <f t="shared" si="35"/>
        <v>417551</v>
      </c>
      <c r="W267" s="198">
        <v>0</v>
      </c>
      <c r="X267" s="21">
        <f t="shared" si="36"/>
        <v>2567940</v>
      </c>
      <c r="Y267" s="193">
        <v>2029</v>
      </c>
      <c r="Z267" s="188">
        <f>(1+PPI)^('Future Trunk Assets - Roads'!Y267-YEAR)</f>
        <v>1.1552634751694639</v>
      </c>
      <c r="AA267" s="189">
        <f>IF(Y267&lt;YEAR,1,IF('General Input Sheet'!$E$32="WACC1",1/(1+WACC1)^(Y267-YEAR), IF('General Input Sheet'!$E$32="WACC2",1/(1+WACC2)^(Y267-YEAR),"Check WACC Option in General Input Sheet")))</f>
        <v>0.63169036926213096</v>
      </c>
      <c r="AB267" s="113">
        <f t="shared" si="37"/>
        <v>6614681</v>
      </c>
      <c r="AC267" s="180">
        <f t="shared" si="38"/>
        <v>7712210</v>
      </c>
      <c r="AD267" s="21">
        <f t="shared" si="39"/>
        <v>4871729</v>
      </c>
    </row>
    <row r="268" spans="2:30">
      <c r="B268" s="201" t="s">
        <v>3000</v>
      </c>
      <c r="C268" s="196" t="s">
        <v>10282</v>
      </c>
      <c r="D268" s="196" t="s">
        <v>3246</v>
      </c>
      <c r="E268" s="210">
        <v>3</v>
      </c>
      <c r="F268" s="204" t="s">
        <v>3457</v>
      </c>
      <c r="G268" s="201" t="s">
        <v>3251</v>
      </c>
      <c r="H268" s="119">
        <v>391</v>
      </c>
      <c r="I268" s="202" t="s">
        <v>3260</v>
      </c>
      <c r="J268" s="119">
        <v>2692</v>
      </c>
      <c r="K268" s="19">
        <f t="shared" ref="K268:K331" si="40">IFERROR(L268/J268,0)</f>
        <v>153.1701337295691</v>
      </c>
      <c r="L268" s="215">
        <v>412334</v>
      </c>
      <c r="M268" s="180">
        <f t="shared" ref="M268:M331" si="41">IFERROR(N268/H268,0)</f>
        <v>2671.3580562659845</v>
      </c>
      <c r="N268" s="215">
        <v>1044501</v>
      </c>
      <c r="O268" s="227">
        <v>2021</v>
      </c>
      <c r="P268" s="110">
        <f>IFERROR(('General Input Sheet'!$G$38/(VLOOKUP(O268,Histindex,3,FALSE))),1)</f>
        <v>1</v>
      </c>
      <c r="Q268" s="196" t="s">
        <v>3274</v>
      </c>
      <c r="R268" s="48" cm="1">
        <f t="array" ref="R268">IFERROR(_xlfn.IFS(AND(Q268&lt;&gt;"New",D268&lt;&gt;"Road Bridge"),30%,AND(Q268&lt;&gt;"New",D268="Road Bridge"),10%),0)</f>
        <v>0.3</v>
      </c>
      <c r="S268" s="19">
        <f t="shared" ref="S268:S331" si="42">ROUND(N268*R268,0)</f>
        <v>313350</v>
      </c>
      <c r="T268" s="20">
        <f t="shared" ref="T268:T331" si="43">IF(Y268="","",IF(Y268&lt;=YEAR+5,0.075,IF(AND(Y268&gt;YEAR+5,Y268&lt;=YEAR+10),0.15,IF(AND(Y268&gt;YEAR+10,Y268&lt;=YEAR+20),0.2,IF(Y268&gt;YEAR+20,0.25,"")))))</f>
        <v>7.4999999999999997E-2</v>
      </c>
      <c r="U268" s="23">
        <f t="shared" ref="U268:U331" si="44">ROUND((N268+V268)*T268,0)</f>
        <v>96355</v>
      </c>
      <c r="V268" s="23">
        <f t="shared" ref="V268:V331" si="45">ROUND((N268)*23%,0)</f>
        <v>240235</v>
      </c>
      <c r="W268" s="198">
        <v>0</v>
      </c>
      <c r="X268" s="21">
        <f t="shared" ref="X268:X331" si="46">ROUND(N268+S268+U268+V268,0)</f>
        <v>1694441</v>
      </c>
      <c r="Y268" s="193">
        <v>2024</v>
      </c>
      <c r="Z268" s="188">
        <f>(1+PPI)^('Future Trunk Assets - Roads'!Y268-YEAR)</f>
        <v>1.0556146069383956</v>
      </c>
      <c r="AA268" s="189">
        <f>IF(Y268&lt;YEAR,1,IF('General Input Sheet'!$E$32="WACC1",1/(1+WACC1)^(Y268-YEAR), IF('General Input Sheet'!$E$32="WACC2",1/(1+WACC2)^(Y268-YEAR),"Check WACC Option in General Input Sheet")))</f>
        <v>0.84176157274348007</v>
      </c>
      <c r="AB268" s="113">
        <f t="shared" ref="AB268:AB331" si="47">ROUND(X268+L268-W268,0)</f>
        <v>2106775</v>
      </c>
      <c r="AC268" s="180">
        <f t="shared" ref="AC268:AC331" si="48">IFERROR(ROUND((X268*Z268)+((1+Landind)^(Y268-YEAR)*L268),0),0)</f>
        <v>2226393</v>
      </c>
      <c r="AD268" s="21">
        <f t="shared" ref="AD268:AD331" si="49">IFERROR(ROUND((AC268*AA268),0),0)</f>
        <v>1874092</v>
      </c>
    </row>
    <row r="269" spans="2:30">
      <c r="B269" s="201" t="s">
        <v>3011</v>
      </c>
      <c r="C269" s="196" t="s">
        <v>10283</v>
      </c>
      <c r="D269" s="196" t="s">
        <v>3246</v>
      </c>
      <c r="E269" s="210" t="s">
        <v>10354</v>
      </c>
      <c r="F269" s="204" t="s">
        <v>3453</v>
      </c>
      <c r="G269" s="201" t="s">
        <v>3251</v>
      </c>
      <c r="H269" s="119">
        <v>1244</v>
      </c>
      <c r="I269" s="202" t="s">
        <v>3260</v>
      </c>
      <c r="J269" s="119">
        <v>8253</v>
      </c>
      <c r="K269" s="19">
        <f t="shared" si="40"/>
        <v>267.73161274687993</v>
      </c>
      <c r="L269" s="215">
        <v>2209589</v>
      </c>
      <c r="M269" s="180">
        <f t="shared" si="41"/>
        <v>2671.3577170418007</v>
      </c>
      <c r="N269" s="215">
        <v>3323169</v>
      </c>
      <c r="O269" s="227">
        <v>2021</v>
      </c>
      <c r="P269" s="110">
        <f>IFERROR(('General Input Sheet'!$G$38/(VLOOKUP(O269,Histindex,3,FALSE))),1)</f>
        <v>1</v>
      </c>
      <c r="Q269" s="196" t="s">
        <v>3274</v>
      </c>
      <c r="R269" s="48" cm="1">
        <f t="array" ref="R269">IFERROR(_xlfn.IFS(AND(Q269&lt;&gt;"New",D269&lt;&gt;"Road Bridge"),30%,AND(Q269&lt;&gt;"New",D269="Road Bridge"),10%),0)</f>
        <v>0.3</v>
      </c>
      <c r="S269" s="19">
        <f t="shared" si="42"/>
        <v>996951</v>
      </c>
      <c r="T269" s="20">
        <f t="shared" si="43"/>
        <v>0.15</v>
      </c>
      <c r="U269" s="23">
        <f t="shared" si="44"/>
        <v>613125</v>
      </c>
      <c r="V269" s="23">
        <f t="shared" si="45"/>
        <v>764329</v>
      </c>
      <c r="W269" s="198">
        <v>0</v>
      </c>
      <c r="X269" s="21">
        <f t="shared" si="46"/>
        <v>5697574</v>
      </c>
      <c r="Y269" s="193">
        <v>2029</v>
      </c>
      <c r="Z269" s="188">
        <f>(1+PPI)^('Future Trunk Assets - Roads'!Y269-YEAR)</f>
        <v>1.1552634751694639</v>
      </c>
      <c r="AA269" s="189">
        <f>IF(Y269&lt;YEAR,1,IF('General Input Sheet'!$E$32="WACC1",1/(1+WACC1)^(Y269-YEAR), IF('General Input Sheet'!$E$32="WACC2",1/(1+WACC2)^(Y269-YEAR),"Check WACC Option in General Input Sheet")))</f>
        <v>0.63169036926213096</v>
      </c>
      <c r="AB269" s="113">
        <f t="shared" si="47"/>
        <v>7907163</v>
      </c>
      <c r="AC269" s="180">
        <f t="shared" si="48"/>
        <v>9173357</v>
      </c>
      <c r="AD269" s="21">
        <f t="shared" si="49"/>
        <v>5794721</v>
      </c>
    </row>
    <row r="270" spans="2:30">
      <c r="B270" s="201" t="s">
        <v>3011</v>
      </c>
      <c r="C270" s="196" t="s">
        <v>10284</v>
      </c>
      <c r="D270" s="196" t="s">
        <v>3246</v>
      </c>
      <c r="E270" s="210">
        <v>3</v>
      </c>
      <c r="F270" s="204" t="s">
        <v>3452</v>
      </c>
      <c r="G270" s="201" t="s">
        <v>3253</v>
      </c>
      <c r="H270" s="119">
        <v>594</v>
      </c>
      <c r="I270" s="202" t="s">
        <v>93</v>
      </c>
      <c r="J270" s="119">
        <v>10092</v>
      </c>
      <c r="K270" s="19">
        <f t="shared" si="40"/>
        <v>217.6185097106619</v>
      </c>
      <c r="L270" s="215">
        <v>2196206</v>
      </c>
      <c r="M270" s="180">
        <f t="shared" si="41"/>
        <v>2746.5050505050503</v>
      </c>
      <c r="N270" s="215">
        <v>1631424</v>
      </c>
      <c r="O270" s="227">
        <v>2021</v>
      </c>
      <c r="P270" s="110">
        <f>IFERROR(('General Input Sheet'!$G$38/(VLOOKUP(O270,Histindex,3,FALSE))),1)</f>
        <v>1</v>
      </c>
      <c r="Q270" s="196" t="s">
        <v>3275</v>
      </c>
      <c r="R270" s="48" cm="1">
        <f t="array" ref="R270">IFERROR(_xlfn.IFS(AND(Q270&lt;&gt;"New",D270&lt;&gt;"Road Bridge"),30%,AND(Q270&lt;&gt;"New",D270="Road Bridge"),10%),0)</f>
        <v>0</v>
      </c>
      <c r="S270" s="19">
        <f t="shared" si="42"/>
        <v>0</v>
      </c>
      <c r="T270" s="20">
        <f t="shared" si="43"/>
        <v>0.15</v>
      </c>
      <c r="U270" s="23">
        <f t="shared" si="44"/>
        <v>300998</v>
      </c>
      <c r="V270" s="23">
        <f t="shared" si="45"/>
        <v>375228</v>
      </c>
      <c r="W270" s="198">
        <v>0</v>
      </c>
      <c r="X270" s="21">
        <f t="shared" si="46"/>
        <v>2307650</v>
      </c>
      <c r="Y270" s="193">
        <v>2029</v>
      </c>
      <c r="Z270" s="188">
        <f>(1+PPI)^('Future Trunk Assets - Roads'!Y270-YEAR)</f>
        <v>1.1552634751694639</v>
      </c>
      <c r="AA270" s="189">
        <f>IF(Y270&lt;YEAR,1,IF('General Input Sheet'!$E$32="WACC1",1/(1+WACC1)^(Y270-YEAR), IF('General Input Sheet'!$E$32="WACC2",1/(1+WACC2)^(Y270-YEAR),"Check WACC Option in General Input Sheet")))</f>
        <v>0.63169036926213096</v>
      </c>
      <c r="AB270" s="113">
        <f t="shared" si="47"/>
        <v>4503856</v>
      </c>
      <c r="AC270" s="180">
        <f t="shared" si="48"/>
        <v>5241407</v>
      </c>
      <c r="AD270" s="21">
        <f t="shared" si="49"/>
        <v>3310946</v>
      </c>
    </row>
    <row r="271" spans="2:30">
      <c r="B271" s="201" t="s">
        <v>3000</v>
      </c>
      <c r="C271" s="196" t="s">
        <v>10285</v>
      </c>
      <c r="D271" s="196" t="s">
        <v>3246</v>
      </c>
      <c r="E271" s="210">
        <v>3</v>
      </c>
      <c r="F271" s="204" t="s">
        <v>3460</v>
      </c>
      <c r="G271" s="201" t="s">
        <v>3251</v>
      </c>
      <c r="H271" s="119">
        <v>176</v>
      </c>
      <c r="I271" s="202" t="s">
        <v>3260</v>
      </c>
      <c r="J271" s="119">
        <v>0</v>
      </c>
      <c r="K271" s="19">
        <f t="shared" si="40"/>
        <v>0</v>
      </c>
      <c r="L271" s="215">
        <v>0</v>
      </c>
      <c r="M271" s="180">
        <f t="shared" si="41"/>
        <v>2959.596590909091</v>
      </c>
      <c r="N271" s="215">
        <v>520889</v>
      </c>
      <c r="O271" s="227">
        <v>2021</v>
      </c>
      <c r="P271" s="110">
        <f>IFERROR(('General Input Sheet'!$G$38/(VLOOKUP(O271,Histindex,3,FALSE))),1)</f>
        <v>1</v>
      </c>
      <c r="Q271" s="196" t="s">
        <v>3274</v>
      </c>
      <c r="R271" s="48" cm="1">
        <f t="array" ref="R271">IFERROR(_xlfn.IFS(AND(Q271&lt;&gt;"New",D271&lt;&gt;"Road Bridge"),30%,AND(Q271&lt;&gt;"New",D271="Road Bridge"),10%),0)</f>
        <v>0.3</v>
      </c>
      <c r="S271" s="19">
        <f t="shared" si="42"/>
        <v>156267</v>
      </c>
      <c r="T271" s="20">
        <f t="shared" si="43"/>
        <v>7.4999999999999997E-2</v>
      </c>
      <c r="U271" s="23">
        <f t="shared" si="44"/>
        <v>48052</v>
      </c>
      <c r="V271" s="23">
        <f t="shared" si="45"/>
        <v>119804</v>
      </c>
      <c r="W271" s="198">
        <v>0</v>
      </c>
      <c r="X271" s="21">
        <f t="shared" si="46"/>
        <v>845012</v>
      </c>
      <c r="Y271" s="193">
        <v>2024</v>
      </c>
      <c r="Z271" s="188">
        <f>(1+PPI)^('Future Trunk Assets - Roads'!Y271-YEAR)</f>
        <v>1.0556146069383956</v>
      </c>
      <c r="AA271" s="189">
        <f>IF(Y271&lt;YEAR,1,IF('General Input Sheet'!$E$32="WACC1",1/(1+WACC1)^(Y271-YEAR), IF('General Input Sheet'!$E$32="WACC2",1/(1+WACC2)^(Y271-YEAR),"Check WACC Option in General Input Sheet")))</f>
        <v>0.84176157274348007</v>
      </c>
      <c r="AB271" s="113">
        <f t="shared" si="47"/>
        <v>845012</v>
      </c>
      <c r="AC271" s="180">
        <f t="shared" si="48"/>
        <v>892007</v>
      </c>
      <c r="AD271" s="21">
        <f t="shared" si="49"/>
        <v>750857</v>
      </c>
    </row>
    <row r="272" spans="2:30">
      <c r="B272" s="201" t="s">
        <v>3000</v>
      </c>
      <c r="C272" s="196" t="s">
        <v>3017</v>
      </c>
      <c r="D272" s="196" t="s">
        <v>3245</v>
      </c>
      <c r="E272" s="210">
        <v>3</v>
      </c>
      <c r="F272" s="204" t="s">
        <v>3195</v>
      </c>
      <c r="G272" s="201" t="s">
        <v>3250</v>
      </c>
      <c r="H272" s="119">
        <v>0</v>
      </c>
      <c r="I272" s="202" t="s">
        <v>3259</v>
      </c>
      <c r="J272" s="119">
        <v>150</v>
      </c>
      <c r="K272" s="19">
        <f t="shared" si="40"/>
        <v>204.67333333333335</v>
      </c>
      <c r="L272" s="215">
        <v>30701</v>
      </c>
      <c r="M272" s="180">
        <f t="shared" si="41"/>
        <v>0</v>
      </c>
      <c r="N272" s="215">
        <v>578606</v>
      </c>
      <c r="O272" s="227">
        <v>2021</v>
      </c>
      <c r="P272" s="110">
        <f>IFERROR(('General Input Sheet'!$G$38/(VLOOKUP(O272,Histindex,3,FALSE))),1)</f>
        <v>1</v>
      </c>
      <c r="Q272" s="196" t="s">
        <v>3272</v>
      </c>
      <c r="R272" s="48" cm="1">
        <f t="array" ref="R272">IFERROR(_xlfn.IFS(AND(Q272&lt;&gt;"New",D272&lt;&gt;"Road Bridge"),30%,AND(Q272&lt;&gt;"New",D272="Road Bridge"),10%),0)</f>
        <v>0.3</v>
      </c>
      <c r="S272" s="19">
        <f t="shared" si="42"/>
        <v>173582</v>
      </c>
      <c r="T272" s="20">
        <f t="shared" si="43"/>
        <v>7.4999999999999997E-2</v>
      </c>
      <c r="U272" s="23">
        <f t="shared" si="44"/>
        <v>53376</v>
      </c>
      <c r="V272" s="23">
        <f t="shared" si="45"/>
        <v>133079</v>
      </c>
      <c r="W272" s="198">
        <v>0</v>
      </c>
      <c r="X272" s="21">
        <f t="shared" si="46"/>
        <v>938643</v>
      </c>
      <c r="Y272" s="193">
        <v>2024</v>
      </c>
      <c r="Z272" s="188">
        <f>(1+PPI)^('Future Trunk Assets - Roads'!Y272-YEAR)</f>
        <v>1.0556146069383956</v>
      </c>
      <c r="AA272" s="189">
        <f>IF(Y272&lt;YEAR,1,IF('General Input Sheet'!$E$32="WACC1",1/(1+WACC1)^(Y272-YEAR), IF('General Input Sheet'!$E$32="WACC2",1/(1+WACC2)^(Y272-YEAR),"Check WACC Option in General Input Sheet")))</f>
        <v>0.84176157274348007</v>
      </c>
      <c r="AB272" s="113">
        <f t="shared" si="47"/>
        <v>969344</v>
      </c>
      <c r="AC272" s="180">
        <f t="shared" si="48"/>
        <v>1023436</v>
      </c>
      <c r="AD272" s="21">
        <f t="shared" si="49"/>
        <v>861489</v>
      </c>
    </row>
    <row r="273" spans="2:30">
      <c r="B273" s="201" t="s">
        <v>3006</v>
      </c>
      <c r="C273" s="196" t="s">
        <v>3018</v>
      </c>
      <c r="D273" s="196" t="s">
        <v>3245</v>
      </c>
      <c r="E273" s="210">
        <v>3</v>
      </c>
      <c r="F273" s="204" t="s">
        <v>3318</v>
      </c>
      <c r="G273" s="201" t="s">
        <v>3252</v>
      </c>
      <c r="H273" s="119">
        <v>0</v>
      </c>
      <c r="I273" s="202" t="s">
        <v>3261</v>
      </c>
      <c r="J273" s="119">
        <v>300</v>
      </c>
      <c r="K273" s="19">
        <f t="shared" si="40"/>
        <v>133.04</v>
      </c>
      <c r="L273" s="215">
        <v>39912</v>
      </c>
      <c r="M273" s="180">
        <f t="shared" si="41"/>
        <v>0</v>
      </c>
      <c r="N273" s="215">
        <v>590337</v>
      </c>
      <c r="O273" s="227">
        <v>2021</v>
      </c>
      <c r="P273" s="110">
        <f>IFERROR(('General Input Sheet'!$G$38/(VLOOKUP(O273,Histindex,3,FALSE))),1)</f>
        <v>1</v>
      </c>
      <c r="Q273" s="196" t="s">
        <v>3273</v>
      </c>
      <c r="R273" s="48" cm="1">
        <f t="array" ref="R273">IFERROR(_xlfn.IFS(AND(Q273&lt;&gt;"New",D273&lt;&gt;"Road Bridge"),30%,AND(Q273&lt;&gt;"New",D273="Road Bridge"),10%),0)</f>
        <v>0.3</v>
      </c>
      <c r="S273" s="19">
        <f t="shared" si="42"/>
        <v>177101</v>
      </c>
      <c r="T273" s="20">
        <f t="shared" si="43"/>
        <v>7.4999999999999997E-2</v>
      </c>
      <c r="U273" s="23">
        <f t="shared" si="44"/>
        <v>54459</v>
      </c>
      <c r="V273" s="23">
        <f t="shared" si="45"/>
        <v>135778</v>
      </c>
      <c r="W273" s="198">
        <v>0</v>
      </c>
      <c r="X273" s="21">
        <f t="shared" si="46"/>
        <v>957675</v>
      </c>
      <c r="Y273" s="193">
        <v>2024</v>
      </c>
      <c r="Z273" s="188">
        <f>(1+PPI)^('Future Trunk Assets - Roads'!Y273-YEAR)</f>
        <v>1.0556146069383956</v>
      </c>
      <c r="AA273" s="189">
        <f>IF(Y273&lt;YEAR,1,IF('General Input Sheet'!$E$32="WACC1",1/(1+WACC1)^(Y273-YEAR), IF('General Input Sheet'!$E$32="WACC2",1/(1+WACC2)^(Y273-YEAR),"Check WACC Option in General Input Sheet")))</f>
        <v>0.84176157274348007</v>
      </c>
      <c r="AB273" s="113">
        <f t="shared" si="47"/>
        <v>997587</v>
      </c>
      <c r="AC273" s="180">
        <f t="shared" si="48"/>
        <v>1053305</v>
      </c>
      <c r="AD273" s="21">
        <f t="shared" si="49"/>
        <v>886632</v>
      </c>
    </row>
    <row r="274" spans="2:30">
      <c r="B274" s="201" t="s">
        <v>3008</v>
      </c>
      <c r="C274" s="196" t="s">
        <v>3019</v>
      </c>
      <c r="D274" s="196" t="s">
        <v>3245</v>
      </c>
      <c r="E274" s="210" t="s">
        <v>10354</v>
      </c>
      <c r="F274" s="204" t="s">
        <v>10345</v>
      </c>
      <c r="G274" s="201" t="s">
        <v>3252</v>
      </c>
      <c r="H274" s="119">
        <v>0</v>
      </c>
      <c r="I274" s="202" t="s">
        <v>3261</v>
      </c>
      <c r="J274" s="119">
        <v>300</v>
      </c>
      <c r="K274" s="19">
        <f t="shared" si="40"/>
        <v>619.14333333333332</v>
      </c>
      <c r="L274" s="215">
        <v>185743</v>
      </c>
      <c r="M274" s="180">
        <f t="shared" si="41"/>
        <v>0</v>
      </c>
      <c r="N274" s="215">
        <v>516545</v>
      </c>
      <c r="O274" s="227">
        <v>2021</v>
      </c>
      <c r="P274" s="110">
        <f>IFERROR(('General Input Sheet'!$G$38/(VLOOKUP(O274,Histindex,3,FALSE))),1)</f>
        <v>1</v>
      </c>
      <c r="Q274" s="196" t="s">
        <v>3273</v>
      </c>
      <c r="R274" s="48" cm="1">
        <f t="array" ref="R274">IFERROR(_xlfn.IFS(AND(Q274&lt;&gt;"New",D274&lt;&gt;"Road Bridge"),30%,AND(Q274&lt;&gt;"New",D274="Road Bridge"),10%),0)</f>
        <v>0.3</v>
      </c>
      <c r="S274" s="19">
        <f t="shared" si="42"/>
        <v>154964</v>
      </c>
      <c r="T274" s="20">
        <f t="shared" si="43"/>
        <v>0.15</v>
      </c>
      <c r="U274" s="23">
        <f t="shared" si="44"/>
        <v>95303</v>
      </c>
      <c r="V274" s="23">
        <f t="shared" si="45"/>
        <v>118805</v>
      </c>
      <c r="W274" s="198">
        <v>0</v>
      </c>
      <c r="X274" s="21">
        <f t="shared" si="46"/>
        <v>885617</v>
      </c>
      <c r="Y274" s="193">
        <v>2029</v>
      </c>
      <c r="Z274" s="188">
        <f>(1+PPI)^('Future Trunk Assets - Roads'!Y274-YEAR)</f>
        <v>1.1552634751694639</v>
      </c>
      <c r="AA274" s="189">
        <f>IF(Y274&lt;YEAR,1,IF('General Input Sheet'!$E$32="WACC1",1/(1+WACC1)^(Y274-YEAR), IF('General Input Sheet'!$E$32="WACC2",1/(1+WACC2)^(Y274-YEAR),"Check WACC Option in General Input Sheet")))</f>
        <v>0.63169036926213096</v>
      </c>
      <c r="AB274" s="113">
        <f t="shared" si="47"/>
        <v>1071360</v>
      </c>
      <c r="AC274" s="180">
        <f t="shared" si="48"/>
        <v>1240939</v>
      </c>
      <c r="AD274" s="21">
        <f t="shared" si="49"/>
        <v>783889</v>
      </c>
    </row>
    <row r="275" spans="2:30">
      <c r="B275" s="201" t="s">
        <v>3000</v>
      </c>
      <c r="C275" s="196" t="s">
        <v>3020</v>
      </c>
      <c r="D275" s="196" t="s">
        <v>3245</v>
      </c>
      <c r="E275" s="210">
        <v>3</v>
      </c>
      <c r="F275" s="204" t="s">
        <v>3196</v>
      </c>
      <c r="G275" s="201" t="s">
        <v>3250</v>
      </c>
      <c r="H275" s="119">
        <v>0</v>
      </c>
      <c r="I275" s="202" t="s">
        <v>3259</v>
      </c>
      <c r="J275" s="119">
        <v>150</v>
      </c>
      <c r="K275" s="19">
        <f t="shared" si="40"/>
        <v>0</v>
      </c>
      <c r="L275" s="215">
        <v>0</v>
      </c>
      <c r="M275" s="180">
        <f t="shared" si="41"/>
        <v>0</v>
      </c>
      <c r="N275" s="215">
        <v>771474</v>
      </c>
      <c r="O275" s="227">
        <v>2021</v>
      </c>
      <c r="P275" s="110">
        <f>IFERROR(('General Input Sheet'!$G$38/(VLOOKUP(O275,Histindex,3,FALSE))),1)</f>
        <v>1</v>
      </c>
      <c r="Q275" s="196" t="s">
        <v>3272</v>
      </c>
      <c r="R275" s="48" cm="1">
        <f t="array" ref="R275">IFERROR(_xlfn.IFS(AND(Q275&lt;&gt;"New",D275&lt;&gt;"Road Bridge"),30%,AND(Q275&lt;&gt;"New",D275="Road Bridge"),10%),0)</f>
        <v>0.3</v>
      </c>
      <c r="S275" s="19">
        <f t="shared" si="42"/>
        <v>231442</v>
      </c>
      <c r="T275" s="20">
        <f t="shared" si="43"/>
        <v>7.4999999999999997E-2</v>
      </c>
      <c r="U275" s="23">
        <f t="shared" si="44"/>
        <v>71168</v>
      </c>
      <c r="V275" s="23">
        <f t="shared" si="45"/>
        <v>177439</v>
      </c>
      <c r="W275" s="198">
        <v>0</v>
      </c>
      <c r="X275" s="21">
        <f t="shared" si="46"/>
        <v>1251523</v>
      </c>
      <c r="Y275" s="193">
        <v>2024</v>
      </c>
      <c r="Z275" s="188">
        <f>(1+PPI)^('Future Trunk Assets - Roads'!Y275-YEAR)</f>
        <v>1.0556146069383956</v>
      </c>
      <c r="AA275" s="189">
        <f>IF(Y275&lt;YEAR,1,IF('General Input Sheet'!$E$32="WACC1",1/(1+WACC1)^(Y275-YEAR), IF('General Input Sheet'!$E$32="WACC2",1/(1+WACC2)^(Y275-YEAR),"Check WACC Option in General Input Sheet")))</f>
        <v>0.84176157274348007</v>
      </c>
      <c r="AB275" s="113">
        <f t="shared" si="47"/>
        <v>1251523</v>
      </c>
      <c r="AC275" s="180">
        <f t="shared" si="48"/>
        <v>1321126</v>
      </c>
      <c r="AD275" s="21">
        <f t="shared" si="49"/>
        <v>1112073</v>
      </c>
    </row>
    <row r="276" spans="2:30">
      <c r="B276" s="201" t="s">
        <v>3008</v>
      </c>
      <c r="C276" s="196" t="s">
        <v>3021</v>
      </c>
      <c r="D276" s="196" t="s">
        <v>3245</v>
      </c>
      <c r="E276" s="210">
        <v>3</v>
      </c>
      <c r="F276" s="204" t="s">
        <v>3197</v>
      </c>
      <c r="G276" s="201" t="s">
        <v>3250</v>
      </c>
      <c r="H276" s="119">
        <v>0</v>
      </c>
      <c r="I276" s="202" t="s">
        <v>3259</v>
      </c>
      <c r="J276" s="119">
        <v>150</v>
      </c>
      <c r="K276" s="19">
        <f t="shared" si="40"/>
        <v>0</v>
      </c>
      <c r="L276" s="215">
        <v>0</v>
      </c>
      <c r="M276" s="180">
        <f t="shared" si="41"/>
        <v>0</v>
      </c>
      <c r="N276" s="215">
        <v>771474</v>
      </c>
      <c r="O276" s="227">
        <v>2021</v>
      </c>
      <c r="P276" s="110">
        <f>IFERROR(('General Input Sheet'!$G$38/(VLOOKUP(O276,Histindex,3,FALSE))),1)</f>
        <v>1</v>
      </c>
      <c r="Q276" s="196" t="s">
        <v>3272</v>
      </c>
      <c r="R276" s="48" cm="1">
        <f t="array" ref="R276">IFERROR(_xlfn.IFS(AND(Q276&lt;&gt;"New",D276&lt;&gt;"Road Bridge"),30%,AND(Q276&lt;&gt;"New",D276="Road Bridge"),10%),0)</f>
        <v>0.3</v>
      </c>
      <c r="S276" s="19">
        <f t="shared" si="42"/>
        <v>231442</v>
      </c>
      <c r="T276" s="20">
        <f t="shared" si="43"/>
        <v>7.4999999999999997E-2</v>
      </c>
      <c r="U276" s="23">
        <f t="shared" si="44"/>
        <v>71168</v>
      </c>
      <c r="V276" s="23">
        <f t="shared" si="45"/>
        <v>177439</v>
      </c>
      <c r="W276" s="198">
        <v>0</v>
      </c>
      <c r="X276" s="21">
        <f t="shared" si="46"/>
        <v>1251523</v>
      </c>
      <c r="Y276" s="193">
        <v>2024</v>
      </c>
      <c r="Z276" s="188">
        <f>(1+PPI)^('Future Trunk Assets - Roads'!Y276-YEAR)</f>
        <v>1.0556146069383956</v>
      </c>
      <c r="AA276" s="189">
        <f>IF(Y276&lt;YEAR,1,IF('General Input Sheet'!$E$32="WACC1",1/(1+WACC1)^(Y276-YEAR), IF('General Input Sheet'!$E$32="WACC2",1/(1+WACC2)^(Y276-YEAR),"Check WACC Option in General Input Sheet")))</f>
        <v>0.84176157274348007</v>
      </c>
      <c r="AB276" s="113">
        <f t="shared" si="47"/>
        <v>1251523</v>
      </c>
      <c r="AC276" s="180">
        <f t="shared" si="48"/>
        <v>1321126</v>
      </c>
      <c r="AD276" s="21">
        <f t="shared" si="49"/>
        <v>1112073</v>
      </c>
    </row>
    <row r="277" spans="2:30">
      <c r="B277" s="201" t="s">
        <v>3006</v>
      </c>
      <c r="C277" s="196" t="s">
        <v>3022</v>
      </c>
      <c r="D277" s="196" t="s">
        <v>3245</v>
      </c>
      <c r="E277" s="210">
        <v>3</v>
      </c>
      <c r="F277" s="204" t="s">
        <v>3198</v>
      </c>
      <c r="G277" s="201" t="s">
        <v>3257</v>
      </c>
      <c r="H277" s="119">
        <v>0</v>
      </c>
      <c r="I277" s="202" t="s">
        <v>3266</v>
      </c>
      <c r="J277" s="119">
        <v>600</v>
      </c>
      <c r="K277" s="19">
        <f t="shared" si="40"/>
        <v>133.04</v>
      </c>
      <c r="L277" s="215">
        <v>79824</v>
      </c>
      <c r="M277" s="180">
        <f t="shared" si="41"/>
        <v>0</v>
      </c>
      <c r="N277" s="215">
        <v>574347</v>
      </c>
      <c r="O277" s="227">
        <v>2021</v>
      </c>
      <c r="P277" s="110">
        <f>IFERROR(('General Input Sheet'!$G$38/(VLOOKUP(O277,Histindex,3,FALSE))),1)</f>
        <v>1</v>
      </c>
      <c r="Q277" s="196" t="s">
        <v>3272</v>
      </c>
      <c r="R277" s="48" cm="1">
        <f t="array" ref="R277">IFERROR(_xlfn.IFS(AND(Q277&lt;&gt;"New",D277&lt;&gt;"Road Bridge"),30%,AND(Q277&lt;&gt;"New",D277="Road Bridge"),10%),0)</f>
        <v>0.3</v>
      </c>
      <c r="S277" s="19">
        <f t="shared" si="42"/>
        <v>172304</v>
      </c>
      <c r="T277" s="20">
        <f t="shared" si="43"/>
        <v>0.15</v>
      </c>
      <c r="U277" s="23">
        <f t="shared" si="44"/>
        <v>105967</v>
      </c>
      <c r="V277" s="23">
        <f t="shared" si="45"/>
        <v>132100</v>
      </c>
      <c r="W277" s="198">
        <v>0</v>
      </c>
      <c r="X277" s="21">
        <f t="shared" si="46"/>
        <v>984718</v>
      </c>
      <c r="Y277" s="193">
        <v>2029</v>
      </c>
      <c r="Z277" s="188">
        <f>(1+PPI)^('Future Trunk Assets - Roads'!Y277-YEAR)</f>
        <v>1.1552634751694639</v>
      </c>
      <c r="AA277" s="189">
        <f>IF(Y277&lt;YEAR,1,IF('General Input Sheet'!$E$32="WACC1",1/(1+WACC1)^(Y277-YEAR), IF('General Input Sheet'!$E$32="WACC2",1/(1+WACC2)^(Y277-YEAR),"Check WACC Option in General Input Sheet")))</f>
        <v>0.63169036926213096</v>
      </c>
      <c r="AB277" s="113">
        <f t="shared" si="47"/>
        <v>1064542</v>
      </c>
      <c r="AC277" s="180">
        <f t="shared" si="48"/>
        <v>1231217</v>
      </c>
      <c r="AD277" s="21">
        <f t="shared" si="49"/>
        <v>777748</v>
      </c>
    </row>
    <row r="278" spans="2:30">
      <c r="B278" s="201" t="s">
        <v>3006</v>
      </c>
      <c r="C278" s="196" t="s">
        <v>3314</v>
      </c>
      <c r="D278" s="196" t="s">
        <v>3245</v>
      </c>
      <c r="E278" s="210">
        <v>3</v>
      </c>
      <c r="F278" s="204" t="s">
        <v>3315</v>
      </c>
      <c r="G278" s="201" t="s">
        <v>3250</v>
      </c>
      <c r="H278" s="119">
        <v>0</v>
      </c>
      <c r="I278" s="202" t="s">
        <v>3259</v>
      </c>
      <c r="J278" s="119">
        <v>300</v>
      </c>
      <c r="K278" s="19">
        <f t="shared" si="40"/>
        <v>266.08</v>
      </c>
      <c r="L278" s="215">
        <v>79824</v>
      </c>
      <c r="M278" s="180">
        <f t="shared" si="41"/>
        <v>0</v>
      </c>
      <c r="N278" s="215">
        <v>1285790</v>
      </c>
      <c r="O278" s="227">
        <v>2021</v>
      </c>
      <c r="P278" s="110">
        <f>IFERROR(('General Input Sheet'!$G$38/(VLOOKUP(O278,Histindex,3,FALSE))),1)</f>
        <v>1</v>
      </c>
      <c r="Q278" s="196" t="s">
        <v>3275</v>
      </c>
      <c r="R278" s="48" cm="1">
        <f t="array" ref="R278">IFERROR(_xlfn.IFS(AND(Q278&lt;&gt;"New",D278&lt;&gt;"Road Bridge"),30%,AND(Q278&lt;&gt;"New",D278="Road Bridge"),10%),0)</f>
        <v>0</v>
      </c>
      <c r="S278" s="19">
        <f t="shared" si="42"/>
        <v>0</v>
      </c>
      <c r="T278" s="20">
        <f t="shared" si="43"/>
        <v>7.4999999999999997E-2</v>
      </c>
      <c r="U278" s="23">
        <f t="shared" si="44"/>
        <v>118614</v>
      </c>
      <c r="V278" s="23">
        <f t="shared" si="45"/>
        <v>295732</v>
      </c>
      <c r="W278" s="198">
        <v>0</v>
      </c>
      <c r="X278" s="21">
        <f t="shared" si="46"/>
        <v>1700136</v>
      </c>
      <c r="Y278" s="193">
        <v>2024</v>
      </c>
      <c r="Z278" s="188">
        <f>(1+PPI)^('Future Trunk Assets - Roads'!Y278-YEAR)</f>
        <v>1.0556146069383956</v>
      </c>
      <c r="AA278" s="189">
        <f>IF(Y278&lt;YEAR,1,IF('General Input Sheet'!$E$32="WACC1",1/(1+WACC1)^(Y278-YEAR), IF('General Input Sheet'!$E$32="WACC2",1/(1+WACC2)^(Y278-YEAR),"Check WACC Option in General Input Sheet")))</f>
        <v>0.84176157274348007</v>
      </c>
      <c r="AB278" s="113">
        <f t="shared" si="47"/>
        <v>1779960</v>
      </c>
      <c r="AC278" s="180">
        <f t="shared" si="48"/>
        <v>1879426</v>
      </c>
      <c r="AD278" s="21">
        <f t="shared" si="49"/>
        <v>1582029</v>
      </c>
    </row>
    <row r="279" spans="2:30">
      <c r="B279" s="201" t="s">
        <v>3011</v>
      </c>
      <c r="C279" s="196" t="s">
        <v>3023</v>
      </c>
      <c r="D279" s="196" t="s">
        <v>3245</v>
      </c>
      <c r="E279" s="210" t="s">
        <v>10354</v>
      </c>
      <c r="F279" s="204" t="s">
        <v>3199</v>
      </c>
      <c r="G279" s="201" t="s">
        <v>3250</v>
      </c>
      <c r="H279" s="119">
        <v>0</v>
      </c>
      <c r="I279" s="202" t="s">
        <v>3259</v>
      </c>
      <c r="J279" s="119">
        <v>300</v>
      </c>
      <c r="K279" s="19">
        <f t="shared" si="40"/>
        <v>619.14333333333332</v>
      </c>
      <c r="L279" s="215">
        <v>185743</v>
      </c>
      <c r="M279" s="180">
        <f t="shared" si="41"/>
        <v>0</v>
      </c>
      <c r="N279" s="215">
        <v>771474</v>
      </c>
      <c r="O279" s="227">
        <v>2021</v>
      </c>
      <c r="P279" s="110">
        <f>IFERROR(('General Input Sheet'!$G$38/(VLOOKUP(O279,Histindex,3,FALSE))),1)</f>
        <v>1</v>
      </c>
      <c r="Q279" s="196" t="s">
        <v>3272</v>
      </c>
      <c r="R279" s="48" cm="1">
        <f t="array" ref="R279">IFERROR(_xlfn.IFS(AND(Q279&lt;&gt;"New",D279&lt;&gt;"Road Bridge"),30%,AND(Q279&lt;&gt;"New",D279="Road Bridge"),10%),0)</f>
        <v>0.3</v>
      </c>
      <c r="S279" s="19">
        <f t="shared" si="42"/>
        <v>231442</v>
      </c>
      <c r="T279" s="20">
        <f t="shared" si="43"/>
        <v>0.15</v>
      </c>
      <c r="U279" s="23">
        <f t="shared" si="44"/>
        <v>142337</v>
      </c>
      <c r="V279" s="23">
        <f t="shared" si="45"/>
        <v>177439</v>
      </c>
      <c r="W279" s="198">
        <v>0</v>
      </c>
      <c r="X279" s="21">
        <f t="shared" si="46"/>
        <v>1322692</v>
      </c>
      <c r="Y279" s="193">
        <v>2029</v>
      </c>
      <c r="Z279" s="188">
        <f>(1+PPI)^('Future Trunk Assets - Roads'!Y279-YEAR)</f>
        <v>1.1552634751694639</v>
      </c>
      <c r="AA279" s="189">
        <f>IF(Y279&lt;YEAR,1,IF('General Input Sheet'!$E$32="WACC1",1/(1+WACC1)^(Y279-YEAR), IF('General Input Sheet'!$E$32="WACC2",1/(1+WACC2)^(Y279-YEAR),"Check WACC Option in General Input Sheet")))</f>
        <v>0.63169036926213096</v>
      </c>
      <c r="AB279" s="113">
        <f t="shared" si="47"/>
        <v>1508435</v>
      </c>
      <c r="AC279" s="180">
        <f t="shared" si="48"/>
        <v>1745876</v>
      </c>
      <c r="AD279" s="21">
        <f t="shared" si="49"/>
        <v>1102853</v>
      </c>
    </row>
    <row r="280" spans="2:30">
      <c r="B280" s="201" t="s">
        <v>3000</v>
      </c>
      <c r="C280" s="196" t="s">
        <v>3024</v>
      </c>
      <c r="D280" s="196" t="s">
        <v>3245</v>
      </c>
      <c r="E280" s="210">
        <v>3</v>
      </c>
      <c r="F280" s="204" t="s">
        <v>3461</v>
      </c>
      <c r="G280" s="201" t="s">
        <v>3250</v>
      </c>
      <c r="H280" s="119">
        <v>0</v>
      </c>
      <c r="I280" s="202" t="s">
        <v>3259</v>
      </c>
      <c r="J280" s="119">
        <v>150</v>
      </c>
      <c r="K280" s="19">
        <f t="shared" si="40"/>
        <v>266.08</v>
      </c>
      <c r="L280" s="215">
        <v>39912</v>
      </c>
      <c r="M280" s="180">
        <f t="shared" si="41"/>
        <v>0</v>
      </c>
      <c r="N280" s="215">
        <v>450026</v>
      </c>
      <c r="O280" s="227">
        <v>2021</v>
      </c>
      <c r="P280" s="110">
        <f>IFERROR(('General Input Sheet'!$G$38/(VLOOKUP(O280,Histindex,3,FALSE))),1)</f>
        <v>1</v>
      </c>
      <c r="Q280" s="196" t="s">
        <v>3273</v>
      </c>
      <c r="R280" s="48" cm="1">
        <f t="array" ref="R280">IFERROR(_xlfn.IFS(AND(Q280&lt;&gt;"New",D280&lt;&gt;"Road Bridge"),30%,AND(Q280&lt;&gt;"New",D280="Road Bridge"),10%),0)</f>
        <v>0.3</v>
      </c>
      <c r="S280" s="19">
        <f t="shared" si="42"/>
        <v>135008</v>
      </c>
      <c r="T280" s="20">
        <f t="shared" si="43"/>
        <v>7.4999999999999997E-2</v>
      </c>
      <c r="U280" s="23">
        <f t="shared" si="44"/>
        <v>41515</v>
      </c>
      <c r="V280" s="23">
        <f t="shared" si="45"/>
        <v>103506</v>
      </c>
      <c r="W280" s="198">
        <v>0</v>
      </c>
      <c r="X280" s="21">
        <f t="shared" si="46"/>
        <v>730055</v>
      </c>
      <c r="Y280" s="193">
        <v>2024</v>
      </c>
      <c r="Z280" s="188">
        <f>(1+PPI)^('Future Trunk Assets - Roads'!Y280-YEAR)</f>
        <v>1.0556146069383956</v>
      </c>
      <c r="AA280" s="189">
        <f>IF(Y280&lt;YEAR,1,IF('General Input Sheet'!$E$32="WACC1",1/(1+WACC1)^(Y280-YEAR), IF('General Input Sheet'!$E$32="WACC2",1/(1+WACC2)^(Y280-YEAR),"Check WACC Option in General Input Sheet")))</f>
        <v>0.84176157274348007</v>
      </c>
      <c r="AB280" s="113">
        <f t="shared" si="47"/>
        <v>769967</v>
      </c>
      <c r="AC280" s="180">
        <f t="shared" si="48"/>
        <v>813026</v>
      </c>
      <c r="AD280" s="21">
        <f t="shared" si="49"/>
        <v>684374</v>
      </c>
    </row>
    <row r="281" spans="2:30">
      <c r="B281" s="201" t="s">
        <v>3006</v>
      </c>
      <c r="C281" s="196" t="s">
        <v>3025</v>
      </c>
      <c r="D281" s="196" t="s">
        <v>3245</v>
      </c>
      <c r="E281" s="210">
        <v>3</v>
      </c>
      <c r="F281" s="204" t="s">
        <v>3200</v>
      </c>
      <c r="G281" s="201" t="s">
        <v>3250</v>
      </c>
      <c r="H281" s="119">
        <v>0</v>
      </c>
      <c r="I281" s="202" t="s">
        <v>3259</v>
      </c>
      <c r="J281" s="119">
        <v>150</v>
      </c>
      <c r="K281" s="19">
        <f t="shared" si="40"/>
        <v>266.08</v>
      </c>
      <c r="L281" s="215">
        <v>39912</v>
      </c>
      <c r="M281" s="180">
        <f t="shared" si="41"/>
        <v>0</v>
      </c>
      <c r="N281" s="215">
        <v>771474</v>
      </c>
      <c r="O281" s="227">
        <v>2021</v>
      </c>
      <c r="P281" s="110">
        <f>IFERROR(('General Input Sheet'!$G$38/(VLOOKUP(O281,Histindex,3,FALSE))),1)</f>
        <v>1</v>
      </c>
      <c r="Q281" s="196" t="s">
        <v>3272</v>
      </c>
      <c r="R281" s="48" cm="1">
        <f t="array" ref="R281">IFERROR(_xlfn.IFS(AND(Q281&lt;&gt;"New",D281&lt;&gt;"Road Bridge"),30%,AND(Q281&lt;&gt;"New",D281="Road Bridge"),10%),0)</f>
        <v>0.3</v>
      </c>
      <c r="S281" s="19">
        <f t="shared" si="42"/>
        <v>231442</v>
      </c>
      <c r="T281" s="20">
        <f t="shared" si="43"/>
        <v>7.4999999999999997E-2</v>
      </c>
      <c r="U281" s="23">
        <f t="shared" si="44"/>
        <v>71168</v>
      </c>
      <c r="V281" s="23">
        <f t="shared" si="45"/>
        <v>177439</v>
      </c>
      <c r="W281" s="198">
        <v>0</v>
      </c>
      <c r="X281" s="21">
        <f t="shared" si="46"/>
        <v>1251523</v>
      </c>
      <c r="Y281" s="193">
        <v>2024</v>
      </c>
      <c r="Z281" s="188">
        <f>(1+PPI)^('Future Trunk Assets - Roads'!Y281-YEAR)</f>
        <v>1.0556146069383956</v>
      </c>
      <c r="AA281" s="189">
        <f>IF(Y281&lt;YEAR,1,IF('General Input Sheet'!$E$32="WACC1",1/(1+WACC1)^(Y281-YEAR), IF('General Input Sheet'!$E$32="WACC2",1/(1+WACC2)^(Y281-YEAR),"Check WACC Option in General Input Sheet")))</f>
        <v>0.84176157274348007</v>
      </c>
      <c r="AB281" s="113">
        <f t="shared" si="47"/>
        <v>1291435</v>
      </c>
      <c r="AC281" s="180">
        <f t="shared" si="48"/>
        <v>1363495</v>
      </c>
      <c r="AD281" s="21">
        <f t="shared" si="49"/>
        <v>1147738</v>
      </c>
    </row>
    <row r="282" spans="2:30">
      <c r="B282" s="201" t="s">
        <v>3439</v>
      </c>
      <c r="C282" s="196" t="s">
        <v>10286</v>
      </c>
      <c r="D282" s="196" t="s">
        <v>3248</v>
      </c>
      <c r="E282" s="210" t="s">
        <v>10347</v>
      </c>
      <c r="F282" s="204" t="s">
        <v>3463</v>
      </c>
      <c r="G282" s="201" t="s">
        <v>3251</v>
      </c>
      <c r="H282" s="119">
        <v>68</v>
      </c>
      <c r="I282" s="202" t="s">
        <v>3262</v>
      </c>
      <c r="J282" s="119">
        <v>100</v>
      </c>
      <c r="K282" s="19">
        <f t="shared" si="40"/>
        <v>0.88</v>
      </c>
      <c r="L282" s="215">
        <v>88</v>
      </c>
      <c r="M282" s="180">
        <f t="shared" si="41"/>
        <v>152023.42647058822</v>
      </c>
      <c r="N282" s="215">
        <v>10337593</v>
      </c>
      <c r="O282" s="227">
        <v>2021</v>
      </c>
      <c r="P282" s="110">
        <f>IFERROR(('General Input Sheet'!$G$38/(VLOOKUP(O282,Histindex,3,FALSE))),1)</f>
        <v>1</v>
      </c>
      <c r="Q282" s="196" t="s">
        <v>3274</v>
      </c>
      <c r="R282" s="48" cm="1">
        <f t="array" ref="R282">IFERROR(_xlfn.IFS(AND(Q282&lt;&gt;"New",D282&lt;&gt;"Road Bridge"),30%,AND(Q282&lt;&gt;"New",D282="Road Bridge"),10%),0)</f>
        <v>0.1</v>
      </c>
      <c r="S282" s="19">
        <f t="shared" si="42"/>
        <v>1033759</v>
      </c>
      <c r="T282" s="20">
        <f t="shared" si="43"/>
        <v>0.2</v>
      </c>
      <c r="U282" s="23">
        <f t="shared" si="44"/>
        <v>2543048</v>
      </c>
      <c r="V282" s="23">
        <f t="shared" si="45"/>
        <v>2377646</v>
      </c>
      <c r="W282" s="198">
        <v>0</v>
      </c>
      <c r="X282" s="21">
        <f t="shared" si="46"/>
        <v>16292046</v>
      </c>
      <c r="Y282" s="193">
        <v>2034</v>
      </c>
      <c r="Z282" s="188">
        <f>(1+PPI)^('Future Trunk Assets - Roads'!Y282-YEAR)</f>
        <v>1.2643190879401258</v>
      </c>
      <c r="AA282" s="189">
        <f>IF(Y282&lt;YEAR,1,IF('General Input Sheet'!$E$32="WACC1",1/(1+WACC1)^(Y282-YEAR), IF('General Input Sheet'!$E$32="WACC2",1/(1+WACC2)^(Y282-YEAR),"Check WACC Option in General Input Sheet")))</f>
        <v>0.47404483114855755</v>
      </c>
      <c r="AB282" s="113">
        <f t="shared" si="47"/>
        <v>16292134</v>
      </c>
      <c r="AC282" s="180">
        <f t="shared" si="48"/>
        <v>20598459</v>
      </c>
      <c r="AD282" s="21">
        <f t="shared" si="49"/>
        <v>9764593</v>
      </c>
    </row>
    <row r="283" spans="2:30">
      <c r="B283" s="201" t="s">
        <v>3418</v>
      </c>
      <c r="C283" s="196" t="s">
        <v>10287</v>
      </c>
      <c r="D283" s="196" t="s">
        <v>3248</v>
      </c>
      <c r="E283" s="210">
        <v>7</v>
      </c>
      <c r="F283" s="204" t="s">
        <v>3462</v>
      </c>
      <c r="G283" s="201" t="s">
        <v>3254</v>
      </c>
      <c r="H283" s="119">
        <v>44</v>
      </c>
      <c r="I283" s="202" t="s">
        <v>3262</v>
      </c>
      <c r="J283" s="119">
        <v>0</v>
      </c>
      <c r="K283" s="19">
        <f t="shared" si="40"/>
        <v>0</v>
      </c>
      <c r="L283" s="215">
        <v>0</v>
      </c>
      <c r="M283" s="180">
        <f t="shared" si="41"/>
        <v>161580.29545454544</v>
      </c>
      <c r="N283" s="215">
        <v>7109533</v>
      </c>
      <c r="O283" s="227">
        <v>2021</v>
      </c>
      <c r="P283" s="110">
        <f>IFERROR(('General Input Sheet'!$G$38/(VLOOKUP(O283,Histindex,3,FALSE))),1)</f>
        <v>1</v>
      </c>
      <c r="Q283" s="196" t="s">
        <v>3274</v>
      </c>
      <c r="R283" s="48" cm="1">
        <f t="array" ref="R283">IFERROR(_xlfn.IFS(AND(Q283&lt;&gt;"New",D283&lt;&gt;"Road Bridge"),30%,AND(Q283&lt;&gt;"New",D283="Road Bridge"),10%),0)</f>
        <v>0.1</v>
      </c>
      <c r="S283" s="19">
        <f t="shared" si="42"/>
        <v>710953</v>
      </c>
      <c r="T283" s="20">
        <f t="shared" si="43"/>
        <v>7.4999999999999997E-2</v>
      </c>
      <c r="U283" s="23">
        <f t="shared" si="44"/>
        <v>655854</v>
      </c>
      <c r="V283" s="23">
        <f t="shared" si="45"/>
        <v>1635193</v>
      </c>
      <c r="W283" s="198">
        <v>0</v>
      </c>
      <c r="X283" s="21">
        <f t="shared" si="46"/>
        <v>10111533</v>
      </c>
      <c r="Y283" s="193">
        <v>2024</v>
      </c>
      <c r="Z283" s="188">
        <f>(1+PPI)^('Future Trunk Assets - Roads'!Y283-YEAR)</f>
        <v>1.0556146069383956</v>
      </c>
      <c r="AA283" s="189">
        <f>IF(Y283&lt;YEAR,1,IF('General Input Sheet'!$E$32="WACC1",1/(1+WACC1)^(Y283-YEAR), IF('General Input Sheet'!$E$32="WACC2",1/(1+WACC2)^(Y283-YEAR),"Check WACC Option in General Input Sheet")))</f>
        <v>0.84176157274348007</v>
      </c>
      <c r="AB283" s="113">
        <f t="shared" si="47"/>
        <v>10111533</v>
      </c>
      <c r="AC283" s="180">
        <f t="shared" si="48"/>
        <v>10673882</v>
      </c>
      <c r="AD283" s="21">
        <f t="shared" si="49"/>
        <v>8984864</v>
      </c>
    </row>
    <row r="284" spans="2:30">
      <c r="B284" s="201" t="s">
        <v>3439</v>
      </c>
      <c r="C284" s="196" t="s">
        <v>10288</v>
      </c>
      <c r="D284" s="196" t="s">
        <v>3246</v>
      </c>
      <c r="E284" s="210">
        <v>7</v>
      </c>
      <c r="F284" s="204" t="s">
        <v>3464</v>
      </c>
      <c r="G284" s="201" t="s">
        <v>3251</v>
      </c>
      <c r="H284" s="119">
        <v>361</v>
      </c>
      <c r="I284" s="202" t="s">
        <v>3262</v>
      </c>
      <c r="J284" s="119">
        <v>2219</v>
      </c>
      <c r="K284" s="19">
        <f t="shared" si="40"/>
        <v>2.9806219017575484</v>
      </c>
      <c r="L284" s="215">
        <v>6614</v>
      </c>
      <c r="M284" s="180">
        <f t="shared" si="41"/>
        <v>2671.3573407202216</v>
      </c>
      <c r="N284" s="215">
        <v>964360</v>
      </c>
      <c r="O284" s="227">
        <v>2021</v>
      </c>
      <c r="P284" s="110">
        <f>IFERROR(('General Input Sheet'!$G$38/(VLOOKUP(O284,Histindex,3,FALSE))),1)</f>
        <v>1</v>
      </c>
      <c r="Q284" s="196" t="s">
        <v>3274</v>
      </c>
      <c r="R284" s="48" cm="1">
        <f t="array" ref="R284">IFERROR(_xlfn.IFS(AND(Q284&lt;&gt;"New",D284&lt;&gt;"Road Bridge"),30%,AND(Q284&lt;&gt;"New",D284="Road Bridge"),10%),0)</f>
        <v>0.3</v>
      </c>
      <c r="S284" s="19">
        <f t="shared" si="42"/>
        <v>289308</v>
      </c>
      <c r="T284" s="20">
        <f t="shared" si="43"/>
        <v>0.2</v>
      </c>
      <c r="U284" s="23">
        <f t="shared" si="44"/>
        <v>237233</v>
      </c>
      <c r="V284" s="23">
        <f t="shared" si="45"/>
        <v>221803</v>
      </c>
      <c r="W284" s="198">
        <v>0</v>
      </c>
      <c r="X284" s="21">
        <f t="shared" si="46"/>
        <v>1712704</v>
      </c>
      <c r="Y284" s="193">
        <v>2034</v>
      </c>
      <c r="Z284" s="188">
        <f>(1+PPI)^('Future Trunk Assets - Roads'!Y284-YEAR)</f>
        <v>1.2643190879401258</v>
      </c>
      <c r="AA284" s="189">
        <f>IF(Y284&lt;YEAR,1,IF('General Input Sheet'!$E$32="WACC1",1/(1+WACC1)^(Y284-YEAR), IF('General Input Sheet'!$E$32="WACC2",1/(1+WACC2)^(Y284-YEAR),"Check WACC Option in General Input Sheet")))</f>
        <v>0.47404483114855755</v>
      </c>
      <c r="AB284" s="113">
        <f t="shared" si="47"/>
        <v>1719318</v>
      </c>
      <c r="AC284" s="180">
        <f t="shared" si="48"/>
        <v>2173972</v>
      </c>
      <c r="AD284" s="21">
        <f t="shared" si="49"/>
        <v>1030560</v>
      </c>
    </row>
    <row r="285" spans="2:30">
      <c r="B285" s="201" t="s">
        <v>3367</v>
      </c>
      <c r="C285" s="196" t="s">
        <v>10289</v>
      </c>
      <c r="D285" s="196" t="s">
        <v>3247</v>
      </c>
      <c r="E285" s="210">
        <v>6</v>
      </c>
      <c r="F285" s="204" t="s">
        <v>3465</v>
      </c>
      <c r="G285" s="201" t="s">
        <v>3251</v>
      </c>
      <c r="H285" s="119">
        <v>0</v>
      </c>
      <c r="I285" s="202" t="s">
        <v>3260</v>
      </c>
      <c r="J285" s="119">
        <v>0</v>
      </c>
      <c r="K285" s="19">
        <f t="shared" si="40"/>
        <v>0</v>
      </c>
      <c r="L285" s="215">
        <v>48000000</v>
      </c>
      <c r="M285" s="180">
        <f t="shared" si="41"/>
        <v>0</v>
      </c>
      <c r="N285" s="215">
        <v>180180181</v>
      </c>
      <c r="O285" s="227">
        <v>2021</v>
      </c>
      <c r="P285" s="110">
        <f>IFERROR(('General Input Sheet'!$G$38/(VLOOKUP(O285,Histindex,3,FALSE))),1)</f>
        <v>1</v>
      </c>
      <c r="Q285" s="196" t="s">
        <v>3512</v>
      </c>
      <c r="R285" s="48" cm="1">
        <f t="array" ref="R285">IFERROR(_xlfn.IFS(AND(Q285&lt;&gt;"New",D285&lt;&gt;"Road Bridge"),30%,AND(Q285&lt;&gt;"New",D285="Road Bridge"),10%),0)</f>
        <v>0.3</v>
      </c>
      <c r="S285" s="19">
        <f t="shared" si="42"/>
        <v>54054054</v>
      </c>
      <c r="T285" s="20">
        <f t="shared" si="43"/>
        <v>0.2</v>
      </c>
      <c r="U285" s="23">
        <f t="shared" si="44"/>
        <v>44324325</v>
      </c>
      <c r="V285" s="23">
        <f t="shared" si="45"/>
        <v>41441442</v>
      </c>
      <c r="W285" s="198">
        <v>272000002</v>
      </c>
      <c r="X285" s="21">
        <f t="shared" si="46"/>
        <v>320000002</v>
      </c>
      <c r="Y285" s="193">
        <v>2034</v>
      </c>
      <c r="Z285" s="188">
        <f>(1+PPI)^('Future Trunk Assets - Roads'!Y285-YEAR)</f>
        <v>1.2643190879401258</v>
      </c>
      <c r="AA285" s="189">
        <f>IF(Y285&lt;YEAR,1,IF('General Input Sheet'!$E$32="WACC1",1/(1+WACC1)^(Y285-YEAR), IF('General Input Sheet'!$E$32="WACC2",1/(1+WACC2)^(Y285-YEAR),"Check WACC Option in General Input Sheet")))</f>
        <v>0.47404483114855755</v>
      </c>
      <c r="AB285" s="113">
        <f t="shared" si="47"/>
        <v>96000000</v>
      </c>
      <c r="AC285" s="180">
        <f t="shared" si="48"/>
        <v>466763806</v>
      </c>
      <c r="AD285" s="21">
        <f t="shared" si="49"/>
        <v>221266970</v>
      </c>
    </row>
    <row r="286" spans="2:30">
      <c r="B286" s="201" t="s">
        <v>2913</v>
      </c>
      <c r="C286" s="196" t="s">
        <v>10290</v>
      </c>
      <c r="D286" s="196" t="s">
        <v>3245</v>
      </c>
      <c r="E286" s="210">
        <v>7</v>
      </c>
      <c r="F286" s="204" t="s">
        <v>10391</v>
      </c>
      <c r="G286" s="201" t="s">
        <v>3250</v>
      </c>
      <c r="H286" s="119">
        <v>0</v>
      </c>
      <c r="I286" s="202" t="s">
        <v>3263</v>
      </c>
      <c r="J286" s="119">
        <v>0</v>
      </c>
      <c r="K286" s="19">
        <f t="shared" si="40"/>
        <v>0</v>
      </c>
      <c r="L286" s="215">
        <v>0</v>
      </c>
      <c r="M286" s="180">
        <f t="shared" si="41"/>
        <v>0</v>
      </c>
      <c r="N286" s="215">
        <v>578606</v>
      </c>
      <c r="O286" s="227">
        <v>2021</v>
      </c>
      <c r="P286" s="110">
        <f>IFERROR(('General Input Sheet'!$G$38/(VLOOKUP(O286,Histindex,3,FALSE))),1)</f>
        <v>1</v>
      </c>
      <c r="Q286" s="196" t="s">
        <v>3272</v>
      </c>
      <c r="R286" s="48" cm="1">
        <f t="array" ref="R286">IFERROR(_xlfn.IFS(AND(Q286&lt;&gt;"New",D286&lt;&gt;"Road Bridge"),30%,AND(Q286&lt;&gt;"New",D286="Road Bridge"),10%),0)</f>
        <v>0.3</v>
      </c>
      <c r="S286" s="19">
        <f t="shared" si="42"/>
        <v>173582</v>
      </c>
      <c r="T286" s="20">
        <f t="shared" si="43"/>
        <v>7.4999999999999997E-2</v>
      </c>
      <c r="U286" s="23">
        <f t="shared" si="44"/>
        <v>53376</v>
      </c>
      <c r="V286" s="23">
        <f t="shared" si="45"/>
        <v>133079</v>
      </c>
      <c r="W286" s="198">
        <v>0</v>
      </c>
      <c r="X286" s="21">
        <f t="shared" si="46"/>
        <v>938643</v>
      </c>
      <c r="Y286" s="193">
        <v>2024</v>
      </c>
      <c r="Z286" s="188">
        <f>(1+PPI)^('Future Trunk Assets - Roads'!Y286-YEAR)</f>
        <v>1.0556146069383956</v>
      </c>
      <c r="AA286" s="189">
        <f>IF(Y286&lt;YEAR,1,IF('General Input Sheet'!$E$32="WACC1",1/(1+WACC1)^(Y286-YEAR), IF('General Input Sheet'!$E$32="WACC2",1/(1+WACC2)^(Y286-YEAR),"Check WACC Option in General Input Sheet")))</f>
        <v>0.84176157274348007</v>
      </c>
      <c r="AB286" s="113">
        <f t="shared" si="47"/>
        <v>938643</v>
      </c>
      <c r="AC286" s="180">
        <f t="shared" si="48"/>
        <v>990845</v>
      </c>
      <c r="AD286" s="21">
        <f t="shared" si="49"/>
        <v>834055</v>
      </c>
    </row>
    <row r="287" spans="2:30">
      <c r="B287" s="201" t="s">
        <v>3027</v>
      </c>
      <c r="C287" s="196" t="s">
        <v>3026</v>
      </c>
      <c r="D287" s="196" t="s">
        <v>3246</v>
      </c>
      <c r="E287" s="210">
        <v>8</v>
      </c>
      <c r="F287" s="204" t="s">
        <v>3201</v>
      </c>
      <c r="G287" s="201" t="s">
        <v>3251</v>
      </c>
      <c r="H287" s="119">
        <v>631</v>
      </c>
      <c r="I287" s="202" t="s">
        <v>3260</v>
      </c>
      <c r="J287" s="119">
        <v>3548</v>
      </c>
      <c r="K287" s="19">
        <f t="shared" si="40"/>
        <v>3942.705467869222</v>
      </c>
      <c r="L287" s="215">
        <v>13988719</v>
      </c>
      <c r="M287" s="180">
        <f t="shared" si="41"/>
        <v>2811.9556259904912</v>
      </c>
      <c r="N287" s="215">
        <v>1774344</v>
      </c>
      <c r="O287" s="227">
        <v>2021</v>
      </c>
      <c r="P287" s="110">
        <f>IFERROR(('General Input Sheet'!$G$38/(VLOOKUP(O287,Histindex,3,FALSE))),1)</f>
        <v>1</v>
      </c>
      <c r="Q287" s="196" t="s">
        <v>3274</v>
      </c>
      <c r="R287" s="48" cm="1">
        <f t="array" ref="R287">IFERROR(_xlfn.IFS(AND(Q287&lt;&gt;"New",D287&lt;&gt;"Road Bridge"),30%,AND(Q287&lt;&gt;"New",D287="Road Bridge"),10%),0)</f>
        <v>0.3</v>
      </c>
      <c r="S287" s="19">
        <f t="shared" si="42"/>
        <v>532303</v>
      </c>
      <c r="T287" s="20">
        <f t="shared" si="43"/>
        <v>0.15</v>
      </c>
      <c r="U287" s="23">
        <f t="shared" si="44"/>
        <v>327366</v>
      </c>
      <c r="V287" s="23">
        <f t="shared" si="45"/>
        <v>408099</v>
      </c>
      <c r="W287" s="198">
        <v>0</v>
      </c>
      <c r="X287" s="21">
        <f t="shared" si="46"/>
        <v>3042112</v>
      </c>
      <c r="Y287" s="193">
        <v>2029</v>
      </c>
      <c r="Z287" s="188">
        <f>(1+PPI)^('Future Trunk Assets - Roads'!Y287-YEAR)</f>
        <v>1.1552634751694639</v>
      </c>
      <c r="AA287" s="189">
        <f>IF(Y287&lt;YEAR,1,IF('General Input Sheet'!$E$32="WACC1",1/(1+WACC1)^(Y287-YEAR), IF('General Input Sheet'!$E$32="WACC2",1/(1+WACC2)^(Y287-YEAR),"Check WACC Option in General Input Sheet")))</f>
        <v>0.63169036926213096</v>
      </c>
      <c r="AB287" s="113">
        <f t="shared" si="47"/>
        <v>17030831</v>
      </c>
      <c r="AC287" s="180">
        <f t="shared" si="48"/>
        <v>19918839</v>
      </c>
      <c r="AD287" s="21">
        <f t="shared" si="49"/>
        <v>12582539</v>
      </c>
    </row>
    <row r="288" spans="2:30">
      <c r="B288" s="201" t="s">
        <v>3027</v>
      </c>
      <c r="C288" s="196" t="s">
        <v>3028</v>
      </c>
      <c r="D288" s="196" t="s">
        <v>3245</v>
      </c>
      <c r="E288" s="210">
        <v>8</v>
      </c>
      <c r="F288" s="204" t="s">
        <v>3202</v>
      </c>
      <c r="G288" s="201" t="s">
        <v>3250</v>
      </c>
      <c r="H288" s="119">
        <v>0</v>
      </c>
      <c r="I288" s="202" t="s">
        <v>3259</v>
      </c>
      <c r="J288" s="119">
        <v>600</v>
      </c>
      <c r="K288" s="19">
        <f t="shared" si="40"/>
        <v>2558.44</v>
      </c>
      <c r="L288" s="215">
        <v>1535064</v>
      </c>
      <c r="M288" s="180">
        <f t="shared" si="41"/>
        <v>0</v>
      </c>
      <c r="N288" s="215">
        <v>541385</v>
      </c>
      <c r="O288" s="227">
        <v>2021</v>
      </c>
      <c r="P288" s="110">
        <f>IFERROR(('General Input Sheet'!$G$38/(VLOOKUP(O288,Histindex,3,FALSE))),1)</f>
        <v>1</v>
      </c>
      <c r="Q288" s="196" t="s">
        <v>3273</v>
      </c>
      <c r="R288" s="48" cm="1">
        <f t="array" ref="R288">IFERROR(_xlfn.IFS(AND(Q288&lt;&gt;"New",D288&lt;&gt;"Road Bridge"),30%,AND(Q288&lt;&gt;"New",D288="Road Bridge"),10%),0)</f>
        <v>0.3</v>
      </c>
      <c r="S288" s="19">
        <f t="shared" si="42"/>
        <v>162416</v>
      </c>
      <c r="T288" s="20">
        <f t="shared" si="43"/>
        <v>0.15</v>
      </c>
      <c r="U288" s="23">
        <f t="shared" si="44"/>
        <v>99886</v>
      </c>
      <c r="V288" s="23">
        <f t="shared" si="45"/>
        <v>124519</v>
      </c>
      <c r="W288" s="198">
        <v>0</v>
      </c>
      <c r="X288" s="21">
        <f t="shared" si="46"/>
        <v>928206</v>
      </c>
      <c r="Y288" s="193">
        <v>2029</v>
      </c>
      <c r="Z288" s="188">
        <f>(1+PPI)^('Future Trunk Assets - Roads'!Y288-YEAR)</f>
        <v>1.1552634751694639</v>
      </c>
      <c r="AA288" s="189">
        <f>IF(Y288&lt;YEAR,1,IF('General Input Sheet'!$E$32="WACC1",1/(1+WACC1)^(Y288-YEAR), IF('General Input Sheet'!$E$32="WACC2",1/(1+WACC2)^(Y288-YEAR),"Check WACC Option in General Input Sheet")))</f>
        <v>0.63169036926213096</v>
      </c>
      <c r="AB288" s="113">
        <f t="shared" si="47"/>
        <v>2463270</v>
      </c>
      <c r="AC288" s="180">
        <f t="shared" si="48"/>
        <v>2872473</v>
      </c>
      <c r="AD288" s="21">
        <f t="shared" si="49"/>
        <v>1814514</v>
      </c>
    </row>
    <row r="289" spans="2:30">
      <c r="B289" s="201" t="s">
        <v>3027</v>
      </c>
      <c r="C289" s="196" t="s">
        <v>3029</v>
      </c>
      <c r="D289" s="196" t="s">
        <v>3245</v>
      </c>
      <c r="E289" s="210">
        <v>8</v>
      </c>
      <c r="F289" s="204" t="s">
        <v>3203</v>
      </c>
      <c r="G289" s="201" t="s">
        <v>3249</v>
      </c>
      <c r="H289" s="119">
        <v>0</v>
      </c>
      <c r="I289" s="202" t="s">
        <v>3258</v>
      </c>
      <c r="J289" s="119">
        <v>150</v>
      </c>
      <c r="K289" s="19">
        <f t="shared" si="40"/>
        <v>0</v>
      </c>
      <c r="L289" s="215">
        <v>0</v>
      </c>
      <c r="M289" s="180">
        <f t="shared" si="41"/>
        <v>0</v>
      </c>
      <c r="N289" s="215">
        <v>681965</v>
      </c>
      <c r="O289" s="227">
        <v>2021</v>
      </c>
      <c r="P289" s="110">
        <f>IFERROR(('General Input Sheet'!$G$38/(VLOOKUP(O289,Histindex,3,FALSE))),1)</f>
        <v>1</v>
      </c>
      <c r="Q289" s="196" t="s">
        <v>3273</v>
      </c>
      <c r="R289" s="48" cm="1">
        <f t="array" ref="R289">IFERROR(_xlfn.IFS(AND(Q289&lt;&gt;"New",D289&lt;&gt;"Road Bridge"),30%,AND(Q289&lt;&gt;"New",D289="Road Bridge"),10%),0)</f>
        <v>0.3</v>
      </c>
      <c r="S289" s="19">
        <f t="shared" si="42"/>
        <v>204590</v>
      </c>
      <c r="T289" s="20">
        <f t="shared" si="43"/>
        <v>0.15</v>
      </c>
      <c r="U289" s="23">
        <f t="shared" si="44"/>
        <v>125823</v>
      </c>
      <c r="V289" s="23">
        <f t="shared" si="45"/>
        <v>156852</v>
      </c>
      <c r="W289" s="198">
        <v>0</v>
      </c>
      <c r="X289" s="21">
        <f t="shared" si="46"/>
        <v>1169230</v>
      </c>
      <c r="Y289" s="193">
        <v>2029</v>
      </c>
      <c r="Z289" s="188">
        <f>(1+PPI)^('Future Trunk Assets - Roads'!Y289-YEAR)</f>
        <v>1.1552634751694639</v>
      </c>
      <c r="AA289" s="189">
        <f>IF(Y289&lt;YEAR,1,IF('General Input Sheet'!$E$32="WACC1",1/(1+WACC1)^(Y289-YEAR), IF('General Input Sheet'!$E$32="WACC2",1/(1+WACC2)^(Y289-YEAR),"Check WACC Option in General Input Sheet")))</f>
        <v>0.63169036926213096</v>
      </c>
      <c r="AB289" s="113">
        <f t="shared" si="47"/>
        <v>1169230</v>
      </c>
      <c r="AC289" s="180">
        <f t="shared" si="48"/>
        <v>1350769</v>
      </c>
      <c r="AD289" s="21">
        <f t="shared" si="49"/>
        <v>853268</v>
      </c>
    </row>
    <row r="290" spans="2:30">
      <c r="B290" s="201" t="s">
        <v>3380</v>
      </c>
      <c r="C290" s="196" t="s">
        <v>10291</v>
      </c>
      <c r="D290" s="196" t="s">
        <v>3245</v>
      </c>
      <c r="E290" s="210">
        <v>8</v>
      </c>
      <c r="F290" s="204" t="s">
        <v>3466</v>
      </c>
      <c r="G290" s="201" t="s">
        <v>3257</v>
      </c>
      <c r="H290" s="119">
        <v>0</v>
      </c>
      <c r="I290" s="202" t="s">
        <v>3266</v>
      </c>
      <c r="J290" s="119">
        <v>0</v>
      </c>
      <c r="K290" s="19">
        <f t="shared" si="40"/>
        <v>0</v>
      </c>
      <c r="L290" s="215">
        <v>0</v>
      </c>
      <c r="M290" s="180">
        <f t="shared" si="41"/>
        <v>0</v>
      </c>
      <c r="N290" s="215">
        <v>604576</v>
      </c>
      <c r="O290" s="227">
        <v>2021</v>
      </c>
      <c r="P290" s="110">
        <f>IFERROR(('General Input Sheet'!$G$38/(VLOOKUP(O290,Histindex,3,FALSE))),1)</f>
        <v>1</v>
      </c>
      <c r="Q290" s="196" t="s">
        <v>3272</v>
      </c>
      <c r="R290" s="48" cm="1">
        <f t="array" ref="R290">IFERROR(_xlfn.IFS(AND(Q290&lt;&gt;"New",D290&lt;&gt;"Road Bridge"),30%,AND(Q290&lt;&gt;"New",D290="Road Bridge"),10%),0)</f>
        <v>0.3</v>
      </c>
      <c r="S290" s="19">
        <f t="shared" si="42"/>
        <v>181373</v>
      </c>
      <c r="T290" s="20">
        <f t="shared" si="43"/>
        <v>0.2</v>
      </c>
      <c r="U290" s="23">
        <f t="shared" si="44"/>
        <v>148726</v>
      </c>
      <c r="V290" s="23">
        <f t="shared" si="45"/>
        <v>139052</v>
      </c>
      <c r="W290" s="198">
        <v>0</v>
      </c>
      <c r="X290" s="21">
        <f t="shared" si="46"/>
        <v>1073727</v>
      </c>
      <c r="Y290" s="193">
        <v>2034</v>
      </c>
      <c r="Z290" s="188">
        <f>(1+PPI)^('Future Trunk Assets - Roads'!Y290-YEAR)</f>
        <v>1.2643190879401258</v>
      </c>
      <c r="AA290" s="189">
        <f>IF(Y290&lt;YEAR,1,IF('General Input Sheet'!$E$32="WACC1",1/(1+WACC1)^(Y290-YEAR), IF('General Input Sheet'!$E$32="WACC2",1/(1+WACC2)^(Y290-YEAR),"Check WACC Option in General Input Sheet")))</f>
        <v>0.47404483114855755</v>
      </c>
      <c r="AB290" s="113">
        <f t="shared" si="47"/>
        <v>1073727</v>
      </c>
      <c r="AC290" s="180">
        <f t="shared" si="48"/>
        <v>1357534</v>
      </c>
      <c r="AD290" s="21">
        <f t="shared" si="49"/>
        <v>643532</v>
      </c>
    </row>
    <row r="291" spans="2:30">
      <c r="B291" s="201" t="s">
        <v>2866</v>
      </c>
      <c r="C291" s="196" t="s">
        <v>3030</v>
      </c>
      <c r="D291" s="196" t="s">
        <v>3245</v>
      </c>
      <c r="E291" s="210">
        <v>15</v>
      </c>
      <c r="F291" s="204" t="s">
        <v>3322</v>
      </c>
      <c r="G291" s="201" t="s">
        <v>3252</v>
      </c>
      <c r="H291" s="119">
        <v>0</v>
      </c>
      <c r="I291" s="202" t="s">
        <v>3261</v>
      </c>
      <c r="J291" s="119">
        <v>0</v>
      </c>
      <c r="K291" s="19">
        <f t="shared" si="40"/>
        <v>0</v>
      </c>
      <c r="L291" s="215">
        <v>0</v>
      </c>
      <c r="M291" s="180">
        <f t="shared" si="41"/>
        <v>0</v>
      </c>
      <c r="N291" s="215">
        <v>664129</v>
      </c>
      <c r="O291" s="227">
        <v>2021</v>
      </c>
      <c r="P291" s="110">
        <f>IFERROR(('General Input Sheet'!$G$38/(VLOOKUP(O291,Histindex,3,FALSE))),1)</f>
        <v>1</v>
      </c>
      <c r="Q291" s="196" t="s">
        <v>3272</v>
      </c>
      <c r="R291" s="48" cm="1">
        <f t="array" ref="R291">IFERROR(_xlfn.IFS(AND(Q291&lt;&gt;"New",D291&lt;&gt;"Road Bridge"),30%,AND(Q291&lt;&gt;"New",D291="Road Bridge"),10%),0)</f>
        <v>0.3</v>
      </c>
      <c r="S291" s="19">
        <f t="shared" si="42"/>
        <v>199239</v>
      </c>
      <c r="T291" s="20">
        <f t="shared" si="43"/>
        <v>0.2</v>
      </c>
      <c r="U291" s="23">
        <f t="shared" si="44"/>
        <v>163376</v>
      </c>
      <c r="V291" s="23">
        <f t="shared" si="45"/>
        <v>152750</v>
      </c>
      <c r="W291" s="198">
        <v>0</v>
      </c>
      <c r="X291" s="21">
        <f t="shared" si="46"/>
        <v>1179494</v>
      </c>
      <c r="Y291" s="193">
        <v>2034</v>
      </c>
      <c r="Z291" s="188">
        <f>(1+PPI)^('Future Trunk Assets - Roads'!Y291-YEAR)</f>
        <v>1.2643190879401258</v>
      </c>
      <c r="AA291" s="189">
        <f>IF(Y291&lt;YEAR,1,IF('General Input Sheet'!$E$32="WACC1",1/(1+WACC1)^(Y291-YEAR), IF('General Input Sheet'!$E$32="WACC2",1/(1+WACC2)^(Y291-YEAR),"Check WACC Option in General Input Sheet")))</f>
        <v>0.47404483114855755</v>
      </c>
      <c r="AB291" s="113">
        <f t="shared" si="47"/>
        <v>1179494</v>
      </c>
      <c r="AC291" s="180">
        <f t="shared" si="48"/>
        <v>1491257</v>
      </c>
      <c r="AD291" s="21">
        <f t="shared" si="49"/>
        <v>706923</v>
      </c>
    </row>
    <row r="292" spans="2:30">
      <c r="B292" s="201" t="s">
        <v>3467</v>
      </c>
      <c r="C292" s="196" t="s">
        <v>10292</v>
      </c>
      <c r="D292" s="196" t="s">
        <v>3245</v>
      </c>
      <c r="E292" s="210">
        <v>15</v>
      </c>
      <c r="F292" s="204" t="s">
        <v>3468</v>
      </c>
      <c r="G292" s="201" t="s">
        <v>3257</v>
      </c>
      <c r="H292" s="119">
        <v>0</v>
      </c>
      <c r="I292" s="202" t="s">
        <v>3259</v>
      </c>
      <c r="J292" s="119">
        <v>0</v>
      </c>
      <c r="K292" s="19">
        <f t="shared" si="40"/>
        <v>0</v>
      </c>
      <c r="L292" s="215">
        <v>0</v>
      </c>
      <c r="M292" s="180">
        <f t="shared" si="41"/>
        <v>0</v>
      </c>
      <c r="N292" s="215">
        <v>574347</v>
      </c>
      <c r="O292" s="227">
        <v>2021</v>
      </c>
      <c r="P292" s="110">
        <f>IFERROR(('General Input Sheet'!$G$38/(VLOOKUP(O292,Histindex,3,FALSE))),1)</f>
        <v>1</v>
      </c>
      <c r="Q292" s="196" t="s">
        <v>3272</v>
      </c>
      <c r="R292" s="48" cm="1">
        <f t="array" ref="R292">IFERROR(_xlfn.IFS(AND(Q292&lt;&gt;"New",D292&lt;&gt;"Road Bridge"),30%,AND(Q292&lt;&gt;"New",D292="Road Bridge"),10%),0)</f>
        <v>0.3</v>
      </c>
      <c r="S292" s="19">
        <f t="shared" si="42"/>
        <v>172304</v>
      </c>
      <c r="T292" s="20">
        <f t="shared" si="43"/>
        <v>7.4999999999999997E-2</v>
      </c>
      <c r="U292" s="23">
        <f t="shared" si="44"/>
        <v>52984</v>
      </c>
      <c r="V292" s="23">
        <f t="shared" si="45"/>
        <v>132100</v>
      </c>
      <c r="W292" s="198">
        <v>0</v>
      </c>
      <c r="X292" s="21">
        <f t="shared" si="46"/>
        <v>931735</v>
      </c>
      <c r="Y292" s="193">
        <v>2024</v>
      </c>
      <c r="Z292" s="188">
        <f>(1+PPI)^('Future Trunk Assets - Roads'!Y292-YEAR)</f>
        <v>1.0556146069383956</v>
      </c>
      <c r="AA292" s="189">
        <f>IF(Y292&lt;YEAR,1,IF('General Input Sheet'!$E$32="WACC1",1/(1+WACC1)^(Y292-YEAR), IF('General Input Sheet'!$E$32="WACC2",1/(1+WACC2)^(Y292-YEAR),"Check WACC Option in General Input Sheet")))</f>
        <v>0.84176157274348007</v>
      </c>
      <c r="AB292" s="113">
        <f t="shared" si="47"/>
        <v>931735</v>
      </c>
      <c r="AC292" s="180">
        <f t="shared" si="48"/>
        <v>983553</v>
      </c>
      <c r="AD292" s="21">
        <f t="shared" si="49"/>
        <v>827917</v>
      </c>
    </row>
    <row r="293" spans="2:30">
      <c r="B293" s="201" t="s">
        <v>2982</v>
      </c>
      <c r="C293" s="196" t="s">
        <v>3031</v>
      </c>
      <c r="D293" s="196" t="s">
        <v>3245</v>
      </c>
      <c r="E293" s="210">
        <v>8</v>
      </c>
      <c r="F293" s="204" t="s">
        <v>3204</v>
      </c>
      <c r="G293" s="201" t="s">
        <v>3255</v>
      </c>
      <c r="H293" s="119">
        <v>0</v>
      </c>
      <c r="I293" s="202" t="s">
        <v>3265</v>
      </c>
      <c r="J293" s="119">
        <v>300</v>
      </c>
      <c r="K293" s="19">
        <f t="shared" si="40"/>
        <v>3581.8166666666666</v>
      </c>
      <c r="L293" s="215">
        <v>1074545</v>
      </c>
      <c r="M293" s="180">
        <f t="shared" si="41"/>
        <v>0</v>
      </c>
      <c r="N293" s="215">
        <v>600501</v>
      </c>
      <c r="O293" s="227">
        <v>2021</v>
      </c>
      <c r="P293" s="110">
        <f>IFERROR(('General Input Sheet'!$G$38/(VLOOKUP(O293,Histindex,3,FALSE))),1)</f>
        <v>1</v>
      </c>
      <c r="Q293" s="196" t="s">
        <v>3273</v>
      </c>
      <c r="R293" s="48" cm="1">
        <f t="array" ref="R293">IFERROR(_xlfn.IFS(AND(Q293&lt;&gt;"New",D293&lt;&gt;"Road Bridge"),30%,AND(Q293&lt;&gt;"New",D293="Road Bridge"),10%),0)</f>
        <v>0.3</v>
      </c>
      <c r="S293" s="19">
        <f t="shared" si="42"/>
        <v>180150</v>
      </c>
      <c r="T293" s="20">
        <f t="shared" si="43"/>
        <v>7.4999999999999997E-2</v>
      </c>
      <c r="U293" s="23">
        <f t="shared" si="44"/>
        <v>55396</v>
      </c>
      <c r="V293" s="23">
        <f t="shared" si="45"/>
        <v>138115</v>
      </c>
      <c r="W293" s="198">
        <v>0</v>
      </c>
      <c r="X293" s="21">
        <f t="shared" si="46"/>
        <v>974162</v>
      </c>
      <c r="Y293" s="193">
        <v>2024</v>
      </c>
      <c r="Z293" s="188">
        <f>(1+PPI)^('Future Trunk Assets - Roads'!Y293-YEAR)</f>
        <v>1.0556146069383956</v>
      </c>
      <c r="AA293" s="189">
        <f>IF(Y293&lt;YEAR,1,IF('General Input Sheet'!$E$32="WACC1",1/(1+WACC1)^(Y293-YEAR), IF('General Input Sheet'!$E$32="WACC2",1/(1+WACC2)^(Y293-YEAR),"Check WACC Option in General Input Sheet")))</f>
        <v>0.84176157274348007</v>
      </c>
      <c r="AB293" s="113">
        <f t="shared" si="47"/>
        <v>2048707</v>
      </c>
      <c r="AC293" s="180">
        <f t="shared" si="48"/>
        <v>2169031</v>
      </c>
      <c r="AD293" s="21">
        <f t="shared" si="49"/>
        <v>1825807</v>
      </c>
    </row>
    <row r="294" spans="2:30">
      <c r="B294" s="201" t="s">
        <v>2980</v>
      </c>
      <c r="C294" s="196" t="s">
        <v>10293</v>
      </c>
      <c r="D294" s="196" t="s">
        <v>3245</v>
      </c>
      <c r="E294" s="210">
        <v>10</v>
      </c>
      <c r="F294" s="204" t="s">
        <v>3469</v>
      </c>
      <c r="G294" s="201" t="s">
        <v>3252</v>
      </c>
      <c r="H294" s="119">
        <v>0</v>
      </c>
      <c r="I294" s="202" t="s">
        <v>3261</v>
      </c>
      <c r="J294" s="119">
        <v>0</v>
      </c>
      <c r="K294" s="19">
        <f t="shared" si="40"/>
        <v>0</v>
      </c>
      <c r="L294" s="215">
        <v>0</v>
      </c>
      <c r="M294" s="180">
        <f t="shared" si="41"/>
        <v>0</v>
      </c>
      <c r="N294" s="215">
        <v>1071927</v>
      </c>
      <c r="O294" s="227">
        <v>2021</v>
      </c>
      <c r="P294" s="110">
        <f>IFERROR(('General Input Sheet'!$G$38/(VLOOKUP(O294,Histindex,3,FALSE))),1)</f>
        <v>1</v>
      </c>
      <c r="Q294" s="196" t="s">
        <v>3272</v>
      </c>
      <c r="R294" s="48" cm="1">
        <f t="array" ref="R294">IFERROR(_xlfn.IFS(AND(Q294&lt;&gt;"New",D294&lt;&gt;"Road Bridge"),30%,AND(Q294&lt;&gt;"New",D294="Road Bridge"),10%),0)</f>
        <v>0.3</v>
      </c>
      <c r="S294" s="19">
        <f t="shared" si="42"/>
        <v>321578</v>
      </c>
      <c r="T294" s="20">
        <f t="shared" si="43"/>
        <v>0.15</v>
      </c>
      <c r="U294" s="23">
        <f t="shared" si="44"/>
        <v>197771</v>
      </c>
      <c r="V294" s="23">
        <f t="shared" si="45"/>
        <v>246543</v>
      </c>
      <c r="W294" s="198">
        <v>0</v>
      </c>
      <c r="X294" s="21">
        <f t="shared" si="46"/>
        <v>1837819</v>
      </c>
      <c r="Y294" s="193">
        <v>2029</v>
      </c>
      <c r="Z294" s="188">
        <f>(1+PPI)^('Future Trunk Assets - Roads'!Y294-YEAR)</f>
        <v>1.1552634751694639</v>
      </c>
      <c r="AA294" s="189">
        <f>IF(Y294&lt;YEAR,1,IF('General Input Sheet'!$E$32="WACC1",1/(1+WACC1)^(Y294-YEAR), IF('General Input Sheet'!$E$32="WACC2",1/(1+WACC2)^(Y294-YEAR),"Check WACC Option in General Input Sheet")))</f>
        <v>0.63169036926213096</v>
      </c>
      <c r="AB294" s="113">
        <f t="shared" si="47"/>
        <v>1837819</v>
      </c>
      <c r="AC294" s="180">
        <f t="shared" si="48"/>
        <v>2123165</v>
      </c>
      <c r="AD294" s="21">
        <f t="shared" si="49"/>
        <v>1341183</v>
      </c>
    </row>
    <row r="295" spans="2:30">
      <c r="B295" s="201" t="s">
        <v>3380</v>
      </c>
      <c r="C295" s="196" t="s">
        <v>10294</v>
      </c>
      <c r="D295" s="196" t="s">
        <v>3245</v>
      </c>
      <c r="E295" s="210">
        <v>8</v>
      </c>
      <c r="F295" s="204" t="s">
        <v>3470</v>
      </c>
      <c r="G295" s="201" t="s">
        <v>3250</v>
      </c>
      <c r="H295" s="119">
        <v>0</v>
      </c>
      <c r="I295" s="202" t="s">
        <v>3265</v>
      </c>
      <c r="J295" s="119">
        <v>150</v>
      </c>
      <c r="K295" s="19">
        <f t="shared" si="40"/>
        <v>1705.6266666666668</v>
      </c>
      <c r="L295" s="215">
        <v>255844</v>
      </c>
      <c r="M295" s="180">
        <f t="shared" si="41"/>
        <v>0</v>
      </c>
      <c r="N295" s="215">
        <v>473712</v>
      </c>
      <c r="O295" s="227">
        <v>2021</v>
      </c>
      <c r="P295" s="110">
        <f>IFERROR(('General Input Sheet'!$G$38/(VLOOKUP(O295,Histindex,3,FALSE))),1)</f>
        <v>1</v>
      </c>
      <c r="Q295" s="196" t="s">
        <v>3273</v>
      </c>
      <c r="R295" s="48" cm="1">
        <f t="array" ref="R295">IFERROR(_xlfn.IFS(AND(Q295&lt;&gt;"New",D295&lt;&gt;"Road Bridge"),30%,AND(Q295&lt;&gt;"New",D295="Road Bridge"),10%),0)</f>
        <v>0.3</v>
      </c>
      <c r="S295" s="19">
        <f t="shared" si="42"/>
        <v>142114</v>
      </c>
      <c r="T295" s="20">
        <f t="shared" si="43"/>
        <v>7.4999999999999997E-2</v>
      </c>
      <c r="U295" s="23">
        <f t="shared" si="44"/>
        <v>43700</v>
      </c>
      <c r="V295" s="23">
        <f t="shared" si="45"/>
        <v>108954</v>
      </c>
      <c r="W295" s="198">
        <v>0</v>
      </c>
      <c r="X295" s="21">
        <f t="shared" si="46"/>
        <v>768480</v>
      </c>
      <c r="Y295" s="193">
        <v>2024</v>
      </c>
      <c r="Z295" s="188">
        <f>(1+PPI)^('Future Trunk Assets - Roads'!Y295-YEAR)</f>
        <v>1.0556146069383956</v>
      </c>
      <c r="AA295" s="189">
        <f>IF(Y295&lt;YEAR,1,IF('General Input Sheet'!$E$32="WACC1",1/(1+WACC1)^(Y295-YEAR), IF('General Input Sheet'!$E$32="WACC2",1/(1+WACC2)^(Y295-YEAR),"Check WACC Option in General Input Sheet")))</f>
        <v>0.84176157274348007</v>
      </c>
      <c r="AB295" s="113">
        <f t="shared" si="47"/>
        <v>1024324</v>
      </c>
      <c r="AC295" s="180">
        <f t="shared" si="48"/>
        <v>1082812</v>
      </c>
      <c r="AD295" s="21">
        <f t="shared" si="49"/>
        <v>911470</v>
      </c>
    </row>
    <row r="296" spans="2:30">
      <c r="B296" s="201" t="s">
        <v>2835</v>
      </c>
      <c r="C296" s="196" t="s">
        <v>3032</v>
      </c>
      <c r="D296" s="196" t="s">
        <v>3245</v>
      </c>
      <c r="E296" s="210">
        <v>6</v>
      </c>
      <c r="F296" s="204" t="s">
        <v>3205</v>
      </c>
      <c r="G296" s="201" t="s">
        <v>3252</v>
      </c>
      <c r="H296" s="119">
        <v>0</v>
      </c>
      <c r="I296" s="202" t="s">
        <v>3261</v>
      </c>
      <c r="J296" s="119">
        <v>150</v>
      </c>
      <c r="K296" s="19">
        <f t="shared" si="40"/>
        <v>266.08</v>
      </c>
      <c r="L296" s="215">
        <v>39912</v>
      </c>
      <c r="M296" s="180">
        <f t="shared" si="41"/>
        <v>0</v>
      </c>
      <c r="N296" s="215">
        <v>885505</v>
      </c>
      <c r="O296" s="227">
        <v>2021</v>
      </c>
      <c r="P296" s="110">
        <f>IFERROR(('General Input Sheet'!$G$38/(VLOOKUP(O296,Histindex,3,FALSE))),1)</f>
        <v>1</v>
      </c>
      <c r="Q296" s="196" t="s">
        <v>3272</v>
      </c>
      <c r="R296" s="48" cm="1">
        <f t="array" ref="R296">IFERROR(_xlfn.IFS(AND(Q296&lt;&gt;"New",D296&lt;&gt;"Road Bridge"),30%,AND(Q296&lt;&gt;"New",D296="Road Bridge"),10%),0)</f>
        <v>0.3</v>
      </c>
      <c r="S296" s="19">
        <f t="shared" si="42"/>
        <v>265652</v>
      </c>
      <c r="T296" s="20">
        <f t="shared" si="43"/>
        <v>7.4999999999999997E-2</v>
      </c>
      <c r="U296" s="23">
        <f t="shared" si="44"/>
        <v>81688</v>
      </c>
      <c r="V296" s="23">
        <f t="shared" si="45"/>
        <v>203666</v>
      </c>
      <c r="W296" s="198">
        <v>0</v>
      </c>
      <c r="X296" s="21">
        <f t="shared" si="46"/>
        <v>1436511</v>
      </c>
      <c r="Y296" s="193">
        <v>2024</v>
      </c>
      <c r="Z296" s="188">
        <f>(1+PPI)^('Future Trunk Assets - Roads'!Y296-YEAR)</f>
        <v>1.0556146069383956</v>
      </c>
      <c r="AA296" s="189">
        <f>IF(Y296&lt;YEAR,1,IF('General Input Sheet'!$E$32="WACC1",1/(1+WACC1)^(Y296-YEAR), IF('General Input Sheet'!$E$32="WACC2",1/(1+WACC2)^(Y296-YEAR),"Check WACC Option in General Input Sheet")))</f>
        <v>0.84176157274348007</v>
      </c>
      <c r="AB296" s="113">
        <f t="shared" si="47"/>
        <v>1476423</v>
      </c>
      <c r="AC296" s="180">
        <f t="shared" si="48"/>
        <v>1558771</v>
      </c>
      <c r="AD296" s="21">
        <f t="shared" si="49"/>
        <v>1312114</v>
      </c>
    </row>
    <row r="297" spans="2:30">
      <c r="B297" s="201" t="s">
        <v>3471</v>
      </c>
      <c r="C297" s="196" t="s">
        <v>10295</v>
      </c>
      <c r="D297" s="196" t="s">
        <v>3245</v>
      </c>
      <c r="E297" s="210">
        <v>14</v>
      </c>
      <c r="F297" s="204" t="s">
        <v>3472</v>
      </c>
      <c r="G297" s="201" t="s">
        <v>3250</v>
      </c>
      <c r="H297" s="119">
        <v>0</v>
      </c>
      <c r="I297" s="202" t="s">
        <v>3267</v>
      </c>
      <c r="J297" s="119">
        <v>150</v>
      </c>
      <c r="K297" s="19">
        <f t="shared" si="40"/>
        <v>1115.1199999999999</v>
      </c>
      <c r="L297" s="215">
        <v>167268</v>
      </c>
      <c r="M297" s="180">
        <f t="shared" si="41"/>
        <v>0</v>
      </c>
      <c r="N297" s="215">
        <v>450026</v>
      </c>
      <c r="O297" s="227">
        <v>2021</v>
      </c>
      <c r="P297" s="110">
        <f>IFERROR(('General Input Sheet'!$G$38/(VLOOKUP(O297,Histindex,3,FALSE))),1)</f>
        <v>1</v>
      </c>
      <c r="Q297" s="196" t="s">
        <v>3273</v>
      </c>
      <c r="R297" s="48" cm="1">
        <f t="array" ref="R297">IFERROR(_xlfn.IFS(AND(Q297&lt;&gt;"New",D297&lt;&gt;"Road Bridge"),30%,AND(Q297&lt;&gt;"New",D297="Road Bridge"),10%),0)</f>
        <v>0.3</v>
      </c>
      <c r="S297" s="19">
        <f t="shared" si="42"/>
        <v>135008</v>
      </c>
      <c r="T297" s="20">
        <f t="shared" si="43"/>
        <v>0.2</v>
      </c>
      <c r="U297" s="23">
        <f t="shared" si="44"/>
        <v>110706</v>
      </c>
      <c r="V297" s="23">
        <f t="shared" si="45"/>
        <v>103506</v>
      </c>
      <c r="W297" s="198">
        <v>0</v>
      </c>
      <c r="X297" s="21">
        <f t="shared" si="46"/>
        <v>799246</v>
      </c>
      <c r="Y297" s="193">
        <v>2034</v>
      </c>
      <c r="Z297" s="188">
        <f>(1+PPI)^('Future Trunk Assets - Roads'!Y297-YEAR)</f>
        <v>1.2643190879401258</v>
      </c>
      <c r="AA297" s="189">
        <f>IF(Y297&lt;YEAR,1,IF('General Input Sheet'!$E$32="WACC1",1/(1+WACC1)^(Y297-YEAR), IF('General Input Sheet'!$E$32="WACC2",1/(1+WACC2)^(Y297-YEAR),"Check WACC Option in General Input Sheet")))</f>
        <v>0.47404483114855755</v>
      </c>
      <c r="AB297" s="113">
        <f t="shared" si="47"/>
        <v>966514</v>
      </c>
      <c r="AC297" s="180">
        <f t="shared" si="48"/>
        <v>1227190</v>
      </c>
      <c r="AD297" s="21">
        <f t="shared" si="49"/>
        <v>581743</v>
      </c>
    </row>
    <row r="298" spans="2:30">
      <c r="B298" s="201" t="s">
        <v>3471</v>
      </c>
      <c r="C298" s="196" t="s">
        <v>10296</v>
      </c>
      <c r="D298" s="196" t="s">
        <v>3245</v>
      </c>
      <c r="E298" s="210">
        <v>14</v>
      </c>
      <c r="F298" s="204" t="s">
        <v>3473</v>
      </c>
      <c r="G298" s="201" t="s">
        <v>3250</v>
      </c>
      <c r="H298" s="119">
        <v>0</v>
      </c>
      <c r="I298" s="202" t="s">
        <v>3267</v>
      </c>
      <c r="J298" s="119">
        <v>150</v>
      </c>
      <c r="K298" s="19">
        <f t="shared" si="40"/>
        <v>1077.4866666666667</v>
      </c>
      <c r="L298" s="215">
        <v>161623</v>
      </c>
      <c r="M298" s="180">
        <f t="shared" si="41"/>
        <v>0</v>
      </c>
      <c r="N298" s="215">
        <v>771474</v>
      </c>
      <c r="O298" s="227">
        <v>2021</v>
      </c>
      <c r="P298" s="110">
        <f>IFERROR(('General Input Sheet'!$G$38/(VLOOKUP(O298,Histindex,3,FALSE))),1)</f>
        <v>1</v>
      </c>
      <c r="Q298" s="196" t="s">
        <v>3272</v>
      </c>
      <c r="R298" s="48" cm="1">
        <f t="array" ref="R298">IFERROR(_xlfn.IFS(AND(Q298&lt;&gt;"New",D298&lt;&gt;"Road Bridge"),30%,AND(Q298&lt;&gt;"New",D298="Road Bridge"),10%),0)</f>
        <v>0.3</v>
      </c>
      <c r="S298" s="19">
        <f t="shared" si="42"/>
        <v>231442</v>
      </c>
      <c r="T298" s="20">
        <f t="shared" si="43"/>
        <v>0.2</v>
      </c>
      <c r="U298" s="23">
        <f t="shared" si="44"/>
        <v>189783</v>
      </c>
      <c r="V298" s="23">
        <f t="shared" si="45"/>
        <v>177439</v>
      </c>
      <c r="W298" s="198">
        <v>0</v>
      </c>
      <c r="X298" s="21">
        <f t="shared" si="46"/>
        <v>1370138</v>
      </c>
      <c r="Y298" s="193">
        <v>2034</v>
      </c>
      <c r="Z298" s="188">
        <f>(1+PPI)^('Future Trunk Assets - Roads'!Y298-YEAR)</f>
        <v>1.2643190879401258</v>
      </c>
      <c r="AA298" s="189">
        <f>IF(Y298&lt;YEAR,1,IF('General Input Sheet'!$E$32="WACC1",1/(1+WACC1)^(Y298-YEAR), IF('General Input Sheet'!$E$32="WACC2",1/(1+WACC2)^(Y298-YEAR),"Check WACC Option in General Input Sheet")))</f>
        <v>0.47404483114855755</v>
      </c>
      <c r="AB298" s="113">
        <f t="shared" si="47"/>
        <v>1531761</v>
      </c>
      <c r="AC298" s="180">
        <f t="shared" si="48"/>
        <v>1941666</v>
      </c>
      <c r="AD298" s="21">
        <f t="shared" si="49"/>
        <v>920437</v>
      </c>
    </row>
    <row r="299" spans="2:30">
      <c r="B299" s="201" t="s">
        <v>3474</v>
      </c>
      <c r="C299" s="196" t="s">
        <v>10297</v>
      </c>
      <c r="D299" s="196" t="s">
        <v>3246</v>
      </c>
      <c r="E299" s="210">
        <v>6</v>
      </c>
      <c r="F299" s="204" t="s">
        <v>3475</v>
      </c>
      <c r="G299" s="201" t="s">
        <v>3254</v>
      </c>
      <c r="H299" s="119">
        <v>640</v>
      </c>
      <c r="I299" s="202" t="s">
        <v>3262</v>
      </c>
      <c r="J299" s="119">
        <v>3155</v>
      </c>
      <c r="K299" s="19">
        <f t="shared" si="40"/>
        <v>149.3366085578447</v>
      </c>
      <c r="L299" s="215">
        <v>471157</v>
      </c>
      <c r="M299" s="180">
        <f t="shared" si="41"/>
        <v>2936.95</v>
      </c>
      <c r="N299" s="215">
        <v>1879648</v>
      </c>
      <c r="O299" s="227">
        <v>2021</v>
      </c>
      <c r="P299" s="110">
        <f>IFERROR(('General Input Sheet'!$G$38/(VLOOKUP(O299,Histindex,3,FALSE))),1)</f>
        <v>1</v>
      </c>
      <c r="Q299" s="196" t="s">
        <v>3274</v>
      </c>
      <c r="R299" s="48" cm="1">
        <f t="array" ref="R299">IFERROR(_xlfn.IFS(AND(Q299&lt;&gt;"New",D299&lt;&gt;"Road Bridge"),30%,AND(Q299&lt;&gt;"New",D299="Road Bridge"),10%),0)</f>
        <v>0.3</v>
      </c>
      <c r="S299" s="19">
        <f t="shared" si="42"/>
        <v>563894</v>
      </c>
      <c r="T299" s="20">
        <f t="shared" si="43"/>
        <v>7.4999999999999997E-2</v>
      </c>
      <c r="U299" s="23">
        <f t="shared" si="44"/>
        <v>173398</v>
      </c>
      <c r="V299" s="23">
        <f t="shared" si="45"/>
        <v>432319</v>
      </c>
      <c r="W299" s="198">
        <v>0</v>
      </c>
      <c r="X299" s="21">
        <f t="shared" si="46"/>
        <v>3049259</v>
      </c>
      <c r="Y299" s="193">
        <v>2024</v>
      </c>
      <c r="Z299" s="188">
        <f>(1+PPI)^('Future Trunk Assets - Roads'!Y299-YEAR)</f>
        <v>1.0556146069383956</v>
      </c>
      <c r="AA299" s="189">
        <f>IF(Y299&lt;YEAR,1,IF('General Input Sheet'!$E$32="WACC1",1/(1+WACC1)^(Y299-YEAR), IF('General Input Sheet'!$E$32="WACC2",1/(1+WACC2)^(Y299-YEAR),"Check WACC Option in General Input Sheet")))</f>
        <v>0.84176157274348007</v>
      </c>
      <c r="AB299" s="113">
        <f t="shared" si="47"/>
        <v>3520416</v>
      </c>
      <c r="AC299" s="180">
        <f t="shared" si="48"/>
        <v>3719002</v>
      </c>
      <c r="AD299" s="21">
        <f t="shared" si="49"/>
        <v>3130513</v>
      </c>
    </row>
    <row r="300" spans="2:30">
      <c r="B300" s="201" t="s">
        <v>3034</v>
      </c>
      <c r="C300" s="196" t="s">
        <v>3033</v>
      </c>
      <c r="D300" s="196" t="s">
        <v>3245</v>
      </c>
      <c r="E300" s="210">
        <v>6</v>
      </c>
      <c r="F300" s="204" t="s">
        <v>3206</v>
      </c>
      <c r="G300" s="201" t="s">
        <v>3255</v>
      </c>
      <c r="H300" s="119">
        <v>0</v>
      </c>
      <c r="I300" s="202" t="s">
        <v>3263</v>
      </c>
      <c r="J300" s="119">
        <v>0</v>
      </c>
      <c r="K300" s="19">
        <f t="shared" si="40"/>
        <v>0</v>
      </c>
      <c r="L300" s="215">
        <v>0</v>
      </c>
      <c r="M300" s="180">
        <f t="shared" si="41"/>
        <v>0</v>
      </c>
      <c r="N300" s="215">
        <v>776898</v>
      </c>
      <c r="O300" s="227">
        <v>2021</v>
      </c>
      <c r="P300" s="110">
        <f>IFERROR(('General Input Sheet'!$G$38/(VLOOKUP(O300,Histindex,3,FALSE))),1)</f>
        <v>1</v>
      </c>
      <c r="Q300" s="196" t="s">
        <v>3272</v>
      </c>
      <c r="R300" s="48" cm="1">
        <f t="array" ref="R300">IFERROR(_xlfn.IFS(AND(Q300&lt;&gt;"New",D300&lt;&gt;"Road Bridge"),30%,AND(Q300&lt;&gt;"New",D300="Road Bridge"),10%),0)</f>
        <v>0.3</v>
      </c>
      <c r="S300" s="19">
        <f t="shared" si="42"/>
        <v>233069</v>
      </c>
      <c r="T300" s="20">
        <f t="shared" si="43"/>
        <v>7.4999999999999997E-2</v>
      </c>
      <c r="U300" s="23">
        <f t="shared" si="44"/>
        <v>71669</v>
      </c>
      <c r="V300" s="23">
        <f t="shared" si="45"/>
        <v>178687</v>
      </c>
      <c r="W300" s="198">
        <v>0</v>
      </c>
      <c r="X300" s="21">
        <f t="shared" si="46"/>
        <v>1260323</v>
      </c>
      <c r="Y300" s="193">
        <v>2024</v>
      </c>
      <c r="Z300" s="188">
        <f>(1+PPI)^('Future Trunk Assets - Roads'!Y300-YEAR)</f>
        <v>1.0556146069383956</v>
      </c>
      <c r="AA300" s="189">
        <f>IF(Y300&lt;YEAR,1,IF('General Input Sheet'!$E$32="WACC1",1/(1+WACC1)^(Y300-YEAR), IF('General Input Sheet'!$E$32="WACC2",1/(1+WACC2)^(Y300-YEAR),"Check WACC Option in General Input Sheet")))</f>
        <v>0.84176157274348007</v>
      </c>
      <c r="AB300" s="113">
        <f t="shared" si="47"/>
        <v>1260323</v>
      </c>
      <c r="AC300" s="180">
        <f t="shared" si="48"/>
        <v>1330415</v>
      </c>
      <c r="AD300" s="21">
        <f t="shared" si="49"/>
        <v>1119892</v>
      </c>
    </row>
    <row r="301" spans="2:30">
      <c r="B301" s="201" t="s">
        <v>10374</v>
      </c>
      <c r="C301" s="196" t="s">
        <v>10298</v>
      </c>
      <c r="D301" s="196" t="s">
        <v>3246</v>
      </c>
      <c r="E301" s="210">
        <v>9</v>
      </c>
      <c r="F301" s="204" t="s">
        <v>3476</v>
      </c>
      <c r="G301" s="201" t="s">
        <v>3251</v>
      </c>
      <c r="H301" s="119">
        <v>1121</v>
      </c>
      <c r="I301" s="202" t="s">
        <v>3262</v>
      </c>
      <c r="J301" s="119">
        <v>5755</v>
      </c>
      <c r="K301" s="19">
        <f t="shared" si="40"/>
        <v>488.4099044309296</v>
      </c>
      <c r="L301" s="215">
        <v>2810799</v>
      </c>
      <c r="M301" s="180">
        <f t="shared" si="41"/>
        <v>2671.3577163247101</v>
      </c>
      <c r="N301" s="215">
        <v>2994592</v>
      </c>
      <c r="O301" s="227">
        <v>2021</v>
      </c>
      <c r="P301" s="110">
        <f>IFERROR(('General Input Sheet'!$G$38/(VLOOKUP(O301,Histindex,3,FALSE))),1)</f>
        <v>1</v>
      </c>
      <c r="Q301" s="196" t="s">
        <v>3274</v>
      </c>
      <c r="R301" s="48" cm="1">
        <f t="array" ref="R301">IFERROR(_xlfn.IFS(AND(Q301&lt;&gt;"New",D301&lt;&gt;"Road Bridge"),30%,AND(Q301&lt;&gt;"New",D301="Road Bridge"),10%),0)</f>
        <v>0.3</v>
      </c>
      <c r="S301" s="19">
        <f t="shared" si="42"/>
        <v>898378</v>
      </c>
      <c r="T301" s="20">
        <f t="shared" si="43"/>
        <v>0.2</v>
      </c>
      <c r="U301" s="23">
        <f t="shared" si="44"/>
        <v>736670</v>
      </c>
      <c r="V301" s="23">
        <f t="shared" si="45"/>
        <v>688756</v>
      </c>
      <c r="W301" s="198">
        <v>0</v>
      </c>
      <c r="X301" s="21">
        <f t="shared" si="46"/>
        <v>5318396</v>
      </c>
      <c r="Y301" s="193">
        <v>2034</v>
      </c>
      <c r="Z301" s="188">
        <f>(1+PPI)^('Future Trunk Assets - Roads'!Y301-YEAR)</f>
        <v>1.2643190879401258</v>
      </c>
      <c r="AA301" s="189">
        <f>IF(Y301&lt;YEAR,1,IF('General Input Sheet'!$E$32="WACC1",1/(1+WACC1)^(Y301-YEAR), IF('General Input Sheet'!$E$32="WACC2",1/(1+WACC2)^(Y301-YEAR),"Check WACC Option in General Input Sheet")))</f>
        <v>0.47404483114855755</v>
      </c>
      <c r="AB301" s="113">
        <f t="shared" si="47"/>
        <v>8129195</v>
      </c>
      <c r="AC301" s="180">
        <f t="shared" si="48"/>
        <v>10365405</v>
      </c>
      <c r="AD301" s="21">
        <f t="shared" si="49"/>
        <v>4913667</v>
      </c>
    </row>
    <row r="302" spans="2:30">
      <c r="B302" s="201" t="s">
        <v>2865</v>
      </c>
      <c r="C302" s="196" t="s">
        <v>10299</v>
      </c>
      <c r="D302" s="196" t="s">
        <v>3246</v>
      </c>
      <c r="E302" s="210">
        <v>15</v>
      </c>
      <c r="F302" s="204" t="s">
        <v>3478</v>
      </c>
      <c r="G302" s="201" t="s">
        <v>3251</v>
      </c>
      <c r="H302" s="119">
        <v>721</v>
      </c>
      <c r="I302" s="202" t="s">
        <v>3262</v>
      </c>
      <c r="J302" s="119">
        <v>3666</v>
      </c>
      <c r="K302" s="19">
        <f t="shared" si="40"/>
        <v>699.18494271685756</v>
      </c>
      <c r="L302" s="215">
        <v>2563212</v>
      </c>
      <c r="M302" s="180">
        <f t="shared" si="41"/>
        <v>3233.7489597780859</v>
      </c>
      <c r="N302" s="215">
        <v>2331533</v>
      </c>
      <c r="O302" s="227">
        <v>2021</v>
      </c>
      <c r="P302" s="110">
        <f>IFERROR(('General Input Sheet'!$G$38/(VLOOKUP(O302,Histindex,3,FALSE))),1)</f>
        <v>1</v>
      </c>
      <c r="Q302" s="196" t="s">
        <v>3274</v>
      </c>
      <c r="R302" s="48" cm="1">
        <f t="array" ref="R302">IFERROR(_xlfn.IFS(AND(Q302&lt;&gt;"New",D302&lt;&gt;"Road Bridge"),30%,AND(Q302&lt;&gt;"New",D302="Road Bridge"),10%),0)</f>
        <v>0.3</v>
      </c>
      <c r="S302" s="19">
        <f t="shared" si="42"/>
        <v>699460</v>
      </c>
      <c r="T302" s="20">
        <f t="shared" si="43"/>
        <v>0.2</v>
      </c>
      <c r="U302" s="23">
        <f t="shared" si="44"/>
        <v>573557</v>
      </c>
      <c r="V302" s="23">
        <f t="shared" si="45"/>
        <v>536253</v>
      </c>
      <c r="W302" s="198">
        <v>0</v>
      </c>
      <c r="X302" s="21">
        <f t="shared" si="46"/>
        <v>4140803</v>
      </c>
      <c r="Y302" s="193">
        <v>2034</v>
      </c>
      <c r="Z302" s="188">
        <f>(1+PPI)^('Future Trunk Assets - Roads'!Y302-YEAR)</f>
        <v>1.2643190879401258</v>
      </c>
      <c r="AA302" s="189">
        <f>IF(Y302&lt;YEAR,1,IF('General Input Sheet'!$E$32="WACC1",1/(1+WACC1)^(Y302-YEAR), IF('General Input Sheet'!$E$32="WACC2",1/(1+WACC2)^(Y302-YEAR),"Check WACC Option in General Input Sheet")))</f>
        <v>0.47404483114855755</v>
      </c>
      <c r="AB302" s="113">
        <f t="shared" si="47"/>
        <v>6704015</v>
      </c>
      <c r="AC302" s="180">
        <f t="shared" si="48"/>
        <v>8555814</v>
      </c>
      <c r="AD302" s="21">
        <f t="shared" si="49"/>
        <v>4055839</v>
      </c>
    </row>
    <row r="303" spans="2:30">
      <c r="B303" s="201" t="s">
        <v>2865</v>
      </c>
      <c r="C303" s="196" t="s">
        <v>10300</v>
      </c>
      <c r="D303" s="196" t="s">
        <v>3246</v>
      </c>
      <c r="E303" s="210">
        <v>15</v>
      </c>
      <c r="F303" s="204" t="s">
        <v>3477</v>
      </c>
      <c r="G303" s="201" t="s">
        <v>3251</v>
      </c>
      <c r="H303" s="119">
        <v>700</v>
      </c>
      <c r="I303" s="202" t="s">
        <v>3262</v>
      </c>
      <c r="J303" s="119">
        <v>4297</v>
      </c>
      <c r="K303" s="19">
        <f t="shared" si="40"/>
        <v>871.69536886199671</v>
      </c>
      <c r="L303" s="215">
        <v>3745675</v>
      </c>
      <c r="M303" s="180">
        <f t="shared" si="41"/>
        <v>2671.3571428571427</v>
      </c>
      <c r="N303" s="215">
        <v>1869950</v>
      </c>
      <c r="O303" s="227">
        <v>2021</v>
      </c>
      <c r="P303" s="110">
        <f>IFERROR(('General Input Sheet'!$G$38/(VLOOKUP(O303,Histindex,3,FALSE))),1)</f>
        <v>1</v>
      </c>
      <c r="Q303" s="196" t="s">
        <v>3274</v>
      </c>
      <c r="R303" s="48" cm="1">
        <f t="array" ref="R303">IFERROR(_xlfn.IFS(AND(Q303&lt;&gt;"New",D303&lt;&gt;"Road Bridge"),30%,AND(Q303&lt;&gt;"New",D303="Road Bridge"),10%),0)</f>
        <v>0.3</v>
      </c>
      <c r="S303" s="19">
        <f t="shared" si="42"/>
        <v>560985</v>
      </c>
      <c r="T303" s="20">
        <f t="shared" si="43"/>
        <v>0.2</v>
      </c>
      <c r="U303" s="23">
        <f t="shared" si="44"/>
        <v>460008</v>
      </c>
      <c r="V303" s="23">
        <f t="shared" si="45"/>
        <v>430089</v>
      </c>
      <c r="W303" s="198">
        <v>0</v>
      </c>
      <c r="X303" s="21">
        <f t="shared" si="46"/>
        <v>3321032</v>
      </c>
      <c r="Y303" s="193">
        <v>2034</v>
      </c>
      <c r="Z303" s="188">
        <f>(1+PPI)^('Future Trunk Assets - Roads'!Y303-YEAR)</f>
        <v>1.2643190879401258</v>
      </c>
      <c r="AA303" s="189">
        <f>IF(Y303&lt;YEAR,1,IF('General Input Sheet'!$E$32="WACC1",1/(1+WACC1)^(Y303-YEAR), IF('General Input Sheet'!$E$32="WACC2",1/(1+WACC2)^(Y303-YEAR),"Check WACC Option in General Input Sheet")))</f>
        <v>0.47404483114855755</v>
      </c>
      <c r="AB303" s="113">
        <f t="shared" si="47"/>
        <v>7066707</v>
      </c>
      <c r="AC303" s="180">
        <f t="shared" si="48"/>
        <v>9051186</v>
      </c>
      <c r="AD303" s="21">
        <f t="shared" si="49"/>
        <v>4290668</v>
      </c>
    </row>
    <row r="304" spans="2:30">
      <c r="B304" s="201" t="s">
        <v>3036</v>
      </c>
      <c r="C304" s="196" t="s">
        <v>3035</v>
      </c>
      <c r="D304" s="196" t="s">
        <v>3246</v>
      </c>
      <c r="E304" s="210">
        <v>1</v>
      </c>
      <c r="F304" s="204" t="s">
        <v>3207</v>
      </c>
      <c r="G304" s="201" t="s">
        <v>3251</v>
      </c>
      <c r="H304" s="119">
        <v>919</v>
      </c>
      <c r="I304" s="202" t="s">
        <v>3262</v>
      </c>
      <c r="J304" s="119">
        <v>25904</v>
      </c>
      <c r="K304" s="19">
        <f t="shared" si="40"/>
        <v>1.7351760345892526</v>
      </c>
      <c r="L304" s="215">
        <v>44948</v>
      </c>
      <c r="M304" s="180">
        <f t="shared" si="41"/>
        <v>4629.3242655059848</v>
      </c>
      <c r="N304" s="215">
        <v>4254349</v>
      </c>
      <c r="O304" s="227">
        <v>2021</v>
      </c>
      <c r="P304" s="110">
        <f>IFERROR(('General Input Sheet'!$G$38/(VLOOKUP(O304,Histindex,3,FALSE))),1)</f>
        <v>1</v>
      </c>
      <c r="Q304" s="196" t="s">
        <v>3275</v>
      </c>
      <c r="R304" s="48" cm="1">
        <f t="array" ref="R304">IFERROR(_xlfn.IFS(AND(Q304&lt;&gt;"New",D304&lt;&gt;"Road Bridge"),30%,AND(Q304&lt;&gt;"New",D304="Road Bridge"),10%),0)</f>
        <v>0</v>
      </c>
      <c r="S304" s="19">
        <f t="shared" si="42"/>
        <v>0</v>
      </c>
      <c r="T304" s="20">
        <f t="shared" si="43"/>
        <v>7.4999999999999997E-2</v>
      </c>
      <c r="U304" s="23">
        <f t="shared" si="44"/>
        <v>392464</v>
      </c>
      <c r="V304" s="23">
        <f t="shared" si="45"/>
        <v>978500</v>
      </c>
      <c r="W304" s="198">
        <v>0</v>
      </c>
      <c r="X304" s="21">
        <f t="shared" si="46"/>
        <v>5625313</v>
      </c>
      <c r="Y304" s="193">
        <v>2024</v>
      </c>
      <c r="Z304" s="188">
        <f>(1+PPI)^('Future Trunk Assets - Roads'!Y304-YEAR)</f>
        <v>1.0556146069383956</v>
      </c>
      <c r="AA304" s="189">
        <f>IF(Y304&lt;YEAR,1,IF('General Input Sheet'!$E$32="WACC1",1/(1+WACC1)^(Y304-YEAR), IF('General Input Sheet'!$E$32="WACC2",1/(1+WACC2)^(Y304-YEAR),"Check WACC Option in General Input Sheet")))</f>
        <v>0.84176157274348007</v>
      </c>
      <c r="AB304" s="113">
        <f t="shared" si="47"/>
        <v>5670261</v>
      </c>
      <c r="AC304" s="180">
        <f t="shared" si="48"/>
        <v>5985877</v>
      </c>
      <c r="AD304" s="21">
        <f t="shared" si="49"/>
        <v>5038681</v>
      </c>
    </row>
    <row r="305" spans="2:30">
      <c r="B305" s="201" t="s">
        <v>2965</v>
      </c>
      <c r="C305" s="196" t="s">
        <v>3037</v>
      </c>
      <c r="D305" s="196" t="s">
        <v>3246</v>
      </c>
      <c r="E305" s="210">
        <v>1</v>
      </c>
      <c r="F305" s="204" t="s">
        <v>3208</v>
      </c>
      <c r="G305" s="201" t="s">
        <v>3254</v>
      </c>
      <c r="H305" s="119">
        <v>635</v>
      </c>
      <c r="I305" s="202" t="s">
        <v>3262</v>
      </c>
      <c r="J305" s="119">
        <v>1025</v>
      </c>
      <c r="K305" s="19">
        <f t="shared" si="40"/>
        <v>615.29365853658533</v>
      </c>
      <c r="L305" s="215">
        <v>630676</v>
      </c>
      <c r="M305" s="180">
        <f t="shared" si="41"/>
        <v>2936.9496062992125</v>
      </c>
      <c r="N305" s="215">
        <v>1864963</v>
      </c>
      <c r="O305" s="227">
        <v>2021</v>
      </c>
      <c r="P305" s="110">
        <f>IFERROR(('General Input Sheet'!$G$38/(VLOOKUP(O305,Histindex,3,FALSE))),1)</f>
        <v>1</v>
      </c>
      <c r="Q305" s="196" t="s">
        <v>3274</v>
      </c>
      <c r="R305" s="48" cm="1">
        <f t="array" ref="R305">IFERROR(_xlfn.IFS(AND(Q305&lt;&gt;"New",D305&lt;&gt;"Road Bridge"),30%,AND(Q305&lt;&gt;"New",D305="Road Bridge"),10%),0)</f>
        <v>0.3</v>
      </c>
      <c r="S305" s="19">
        <f t="shared" si="42"/>
        <v>559489</v>
      </c>
      <c r="T305" s="20">
        <f t="shared" si="43"/>
        <v>7.4999999999999997E-2</v>
      </c>
      <c r="U305" s="23">
        <f t="shared" si="44"/>
        <v>172043</v>
      </c>
      <c r="V305" s="23">
        <f t="shared" si="45"/>
        <v>428941</v>
      </c>
      <c r="W305" s="198">
        <v>0</v>
      </c>
      <c r="X305" s="21">
        <f t="shared" si="46"/>
        <v>3025436</v>
      </c>
      <c r="Y305" s="193">
        <v>2024</v>
      </c>
      <c r="Z305" s="188">
        <f>(1+PPI)^('Future Trunk Assets - Roads'!Y305-YEAR)</f>
        <v>1.0556146069383956</v>
      </c>
      <c r="AA305" s="189">
        <f>IF(Y305&lt;YEAR,1,IF('General Input Sheet'!$E$32="WACC1",1/(1+WACC1)^(Y305-YEAR), IF('General Input Sheet'!$E$32="WACC2",1/(1+WACC2)^(Y305-YEAR),"Check WACC Option in General Input Sheet")))</f>
        <v>0.84176157274348007</v>
      </c>
      <c r="AB305" s="113">
        <f t="shared" si="47"/>
        <v>3656112</v>
      </c>
      <c r="AC305" s="180">
        <f t="shared" si="48"/>
        <v>3863193</v>
      </c>
      <c r="AD305" s="21">
        <f t="shared" si="49"/>
        <v>3251887</v>
      </c>
    </row>
    <row r="306" spans="2:30">
      <c r="B306" s="201" t="s">
        <v>2965</v>
      </c>
      <c r="C306" s="196" t="s">
        <v>3038</v>
      </c>
      <c r="D306" s="196" t="s">
        <v>3246</v>
      </c>
      <c r="E306" s="210">
        <v>1</v>
      </c>
      <c r="F306" s="204" t="s">
        <v>3209</v>
      </c>
      <c r="G306" s="201" t="s">
        <v>3254</v>
      </c>
      <c r="H306" s="119">
        <v>462</v>
      </c>
      <c r="I306" s="202" t="s">
        <v>3262</v>
      </c>
      <c r="J306" s="119">
        <v>798</v>
      </c>
      <c r="K306" s="19">
        <f t="shared" si="40"/>
        <v>637.0802005012531</v>
      </c>
      <c r="L306" s="215">
        <v>508390</v>
      </c>
      <c r="M306" s="180">
        <f t="shared" si="41"/>
        <v>2936.9502164502164</v>
      </c>
      <c r="N306" s="215">
        <v>1356871</v>
      </c>
      <c r="O306" s="227">
        <v>2021</v>
      </c>
      <c r="P306" s="110">
        <f>IFERROR(('General Input Sheet'!$G$38/(VLOOKUP(O306,Histindex,3,FALSE))),1)</f>
        <v>1</v>
      </c>
      <c r="Q306" s="196" t="s">
        <v>3274</v>
      </c>
      <c r="R306" s="48" cm="1">
        <f t="array" ref="R306">IFERROR(_xlfn.IFS(AND(Q306&lt;&gt;"New",D306&lt;&gt;"Road Bridge"),30%,AND(Q306&lt;&gt;"New",D306="Road Bridge"),10%),0)</f>
        <v>0.3</v>
      </c>
      <c r="S306" s="19">
        <f t="shared" si="42"/>
        <v>407061</v>
      </c>
      <c r="T306" s="20">
        <f t="shared" si="43"/>
        <v>7.4999999999999997E-2</v>
      </c>
      <c r="U306" s="23">
        <f t="shared" si="44"/>
        <v>125171</v>
      </c>
      <c r="V306" s="23">
        <f t="shared" si="45"/>
        <v>312080</v>
      </c>
      <c r="W306" s="198">
        <v>0</v>
      </c>
      <c r="X306" s="21">
        <f t="shared" si="46"/>
        <v>2201183</v>
      </c>
      <c r="Y306" s="193">
        <v>2024</v>
      </c>
      <c r="Z306" s="188">
        <f>(1+PPI)^('Future Trunk Assets - Roads'!Y306-YEAR)</f>
        <v>1.0556146069383956</v>
      </c>
      <c r="AA306" s="189">
        <f>IF(Y306&lt;YEAR,1,IF('General Input Sheet'!$E$32="WACC1",1/(1+WACC1)^(Y306-YEAR), IF('General Input Sheet'!$E$32="WACC2",1/(1+WACC2)^(Y306-YEAR),"Check WACC Option in General Input Sheet")))</f>
        <v>0.84176157274348007</v>
      </c>
      <c r="AB306" s="113">
        <f t="shared" si="47"/>
        <v>2709573</v>
      </c>
      <c r="AC306" s="180">
        <f t="shared" si="48"/>
        <v>2863286</v>
      </c>
      <c r="AD306" s="21">
        <f t="shared" si="49"/>
        <v>2410204</v>
      </c>
    </row>
    <row r="307" spans="2:30">
      <c r="B307" s="201" t="s">
        <v>2987</v>
      </c>
      <c r="C307" s="196" t="s">
        <v>3039</v>
      </c>
      <c r="D307" s="196" t="s">
        <v>3245</v>
      </c>
      <c r="E307" s="210">
        <v>1</v>
      </c>
      <c r="F307" s="204" t="s">
        <v>3210</v>
      </c>
      <c r="G307" s="201" t="s">
        <v>3250</v>
      </c>
      <c r="H307" s="119">
        <v>0</v>
      </c>
      <c r="I307" s="202" t="s">
        <v>3265</v>
      </c>
      <c r="J307" s="119">
        <v>0</v>
      </c>
      <c r="K307" s="19">
        <f t="shared" si="40"/>
        <v>0</v>
      </c>
      <c r="L307" s="215">
        <v>0</v>
      </c>
      <c r="M307" s="180">
        <f t="shared" si="41"/>
        <v>0</v>
      </c>
      <c r="N307" s="215">
        <v>514316</v>
      </c>
      <c r="O307" s="227">
        <v>2021</v>
      </c>
      <c r="P307" s="110">
        <f>IFERROR(('General Input Sheet'!$G$38/(VLOOKUP(O307,Histindex,3,FALSE))),1)</f>
        <v>1</v>
      </c>
      <c r="Q307" s="196" t="s">
        <v>3273</v>
      </c>
      <c r="R307" s="48" cm="1">
        <f t="array" ref="R307">IFERROR(_xlfn.IFS(AND(Q307&lt;&gt;"New",D307&lt;&gt;"Road Bridge"),30%,AND(Q307&lt;&gt;"New",D307="Road Bridge"),10%),0)</f>
        <v>0.3</v>
      </c>
      <c r="S307" s="19">
        <f t="shared" si="42"/>
        <v>154295</v>
      </c>
      <c r="T307" s="20">
        <f t="shared" si="43"/>
        <v>7.4999999999999997E-2</v>
      </c>
      <c r="U307" s="23">
        <f t="shared" si="44"/>
        <v>47446</v>
      </c>
      <c r="V307" s="23">
        <f t="shared" si="45"/>
        <v>118293</v>
      </c>
      <c r="W307" s="198">
        <v>0</v>
      </c>
      <c r="X307" s="21">
        <f t="shared" si="46"/>
        <v>834350</v>
      </c>
      <c r="Y307" s="193">
        <v>2024</v>
      </c>
      <c r="Z307" s="188">
        <f>(1+PPI)^('Future Trunk Assets - Roads'!Y307-YEAR)</f>
        <v>1.0556146069383956</v>
      </c>
      <c r="AA307" s="189">
        <f>IF(Y307&lt;YEAR,1,IF('General Input Sheet'!$E$32="WACC1",1/(1+WACC1)^(Y307-YEAR), IF('General Input Sheet'!$E$32="WACC2",1/(1+WACC2)^(Y307-YEAR),"Check WACC Option in General Input Sheet")))</f>
        <v>0.84176157274348007</v>
      </c>
      <c r="AB307" s="113">
        <f t="shared" si="47"/>
        <v>834350</v>
      </c>
      <c r="AC307" s="180">
        <f t="shared" si="48"/>
        <v>880752</v>
      </c>
      <c r="AD307" s="21">
        <f t="shared" si="49"/>
        <v>741383</v>
      </c>
    </row>
    <row r="308" spans="2:30">
      <c r="B308" s="201" t="s">
        <v>2965</v>
      </c>
      <c r="C308" s="196" t="s">
        <v>3040</v>
      </c>
      <c r="D308" s="196" t="s">
        <v>3245</v>
      </c>
      <c r="E308" s="210">
        <v>1</v>
      </c>
      <c r="F308" s="204" t="s">
        <v>3211</v>
      </c>
      <c r="G308" s="201" t="s">
        <v>3249</v>
      </c>
      <c r="H308" s="119">
        <v>0</v>
      </c>
      <c r="I308" s="202" t="s">
        <v>3258</v>
      </c>
      <c r="J308" s="119">
        <v>300</v>
      </c>
      <c r="K308" s="19">
        <f t="shared" si="40"/>
        <v>537.27</v>
      </c>
      <c r="L308" s="215">
        <v>161181</v>
      </c>
      <c r="M308" s="180">
        <f t="shared" si="41"/>
        <v>0</v>
      </c>
      <c r="N308" s="215">
        <v>647867</v>
      </c>
      <c r="O308" s="227">
        <v>2021</v>
      </c>
      <c r="P308" s="110">
        <f>IFERROR(('General Input Sheet'!$G$38/(VLOOKUP(O308,Histindex,3,FALSE))),1)</f>
        <v>1</v>
      </c>
      <c r="Q308" s="196" t="s">
        <v>3273</v>
      </c>
      <c r="R308" s="48" cm="1">
        <f t="array" ref="R308">IFERROR(_xlfn.IFS(AND(Q308&lt;&gt;"New",D308&lt;&gt;"Road Bridge"),30%,AND(Q308&lt;&gt;"New",D308="Road Bridge"),10%),0)</f>
        <v>0.3</v>
      </c>
      <c r="S308" s="19">
        <f t="shared" si="42"/>
        <v>194360</v>
      </c>
      <c r="T308" s="20">
        <f t="shared" si="43"/>
        <v>0.2</v>
      </c>
      <c r="U308" s="23">
        <f t="shared" si="44"/>
        <v>159375</v>
      </c>
      <c r="V308" s="23">
        <f t="shared" si="45"/>
        <v>149009</v>
      </c>
      <c r="W308" s="198">
        <v>0</v>
      </c>
      <c r="X308" s="21">
        <f t="shared" si="46"/>
        <v>1150611</v>
      </c>
      <c r="Y308" s="193">
        <v>2034</v>
      </c>
      <c r="Z308" s="188">
        <f>(1+PPI)^('Future Trunk Assets - Roads'!Y308-YEAR)</f>
        <v>1.2643190879401258</v>
      </c>
      <c r="AA308" s="189">
        <f>IF(Y308&lt;YEAR,1,IF('General Input Sheet'!$E$32="WACC1",1/(1+WACC1)^(Y308-YEAR), IF('General Input Sheet'!$E$32="WACC2",1/(1+WACC2)^(Y308-YEAR),"Check WACC Option in General Input Sheet")))</f>
        <v>0.47404483114855755</v>
      </c>
      <c r="AB308" s="113">
        <f t="shared" si="47"/>
        <v>1311792</v>
      </c>
      <c r="AC308" s="180">
        <f t="shared" si="48"/>
        <v>1663542</v>
      </c>
      <c r="AD308" s="21">
        <f t="shared" si="49"/>
        <v>788593</v>
      </c>
    </row>
    <row r="309" spans="2:30">
      <c r="B309" s="201" t="s">
        <v>2965</v>
      </c>
      <c r="C309" s="196" t="s">
        <v>3041</v>
      </c>
      <c r="D309" s="196" t="s">
        <v>3245</v>
      </c>
      <c r="E309" s="210">
        <v>1</v>
      </c>
      <c r="F309" s="204" t="s">
        <v>10386</v>
      </c>
      <c r="G309" s="201" t="s">
        <v>3255</v>
      </c>
      <c r="H309" s="119">
        <v>0</v>
      </c>
      <c r="I309" s="202" t="s">
        <v>3265</v>
      </c>
      <c r="J309" s="119">
        <v>0</v>
      </c>
      <c r="K309" s="19">
        <f t="shared" si="40"/>
        <v>0</v>
      </c>
      <c r="L309" s="215">
        <v>0</v>
      </c>
      <c r="M309" s="180">
        <f t="shared" si="41"/>
        <v>0</v>
      </c>
      <c r="N309" s="215">
        <v>641786</v>
      </c>
      <c r="O309" s="227">
        <v>2021</v>
      </c>
      <c r="P309" s="110">
        <f>IFERROR(('General Input Sheet'!$G$38/(VLOOKUP(O309,Histindex,3,FALSE))),1)</f>
        <v>1</v>
      </c>
      <c r="Q309" s="196" t="s">
        <v>3272</v>
      </c>
      <c r="R309" s="48" cm="1">
        <f t="array" ref="R309">IFERROR(_xlfn.IFS(AND(Q309&lt;&gt;"New",D309&lt;&gt;"Road Bridge"),30%,AND(Q309&lt;&gt;"New",D309="Road Bridge"),10%),0)</f>
        <v>0.3</v>
      </c>
      <c r="S309" s="19">
        <f t="shared" si="42"/>
        <v>192536</v>
      </c>
      <c r="T309" s="20">
        <f t="shared" si="43"/>
        <v>0.2</v>
      </c>
      <c r="U309" s="23">
        <f t="shared" si="44"/>
        <v>157879</v>
      </c>
      <c r="V309" s="23">
        <f t="shared" si="45"/>
        <v>147611</v>
      </c>
      <c r="W309" s="198">
        <v>0</v>
      </c>
      <c r="X309" s="21">
        <f t="shared" si="46"/>
        <v>1139812</v>
      </c>
      <c r="Y309" s="193">
        <v>2034</v>
      </c>
      <c r="Z309" s="188">
        <f>(1+PPI)^('Future Trunk Assets - Roads'!Y309-YEAR)</f>
        <v>1.2643190879401258</v>
      </c>
      <c r="AA309" s="189">
        <f>IF(Y309&lt;YEAR,1,IF('General Input Sheet'!$E$32="WACC1",1/(1+WACC1)^(Y309-YEAR), IF('General Input Sheet'!$E$32="WACC2",1/(1+WACC2)^(Y309-YEAR),"Check WACC Option in General Input Sheet")))</f>
        <v>0.47404483114855755</v>
      </c>
      <c r="AB309" s="113">
        <f t="shared" si="47"/>
        <v>1139812</v>
      </c>
      <c r="AC309" s="180">
        <f t="shared" si="48"/>
        <v>1441086</v>
      </c>
      <c r="AD309" s="21">
        <f t="shared" si="49"/>
        <v>683139</v>
      </c>
    </row>
    <row r="310" spans="2:30">
      <c r="B310" s="201" t="s">
        <v>2897</v>
      </c>
      <c r="C310" s="196" t="s">
        <v>10301</v>
      </c>
      <c r="D310" s="196" t="s">
        <v>3245</v>
      </c>
      <c r="E310" s="210">
        <v>5</v>
      </c>
      <c r="F310" s="204" t="s">
        <v>3479</v>
      </c>
      <c r="G310" s="201" t="s">
        <v>3250</v>
      </c>
      <c r="H310" s="119">
        <v>0</v>
      </c>
      <c r="I310" s="202" t="s">
        <v>3265</v>
      </c>
      <c r="J310" s="119">
        <v>150</v>
      </c>
      <c r="K310" s="19">
        <f t="shared" si="40"/>
        <v>1115.1199999999999</v>
      </c>
      <c r="L310" s="215">
        <v>167268</v>
      </c>
      <c r="M310" s="180">
        <f t="shared" si="41"/>
        <v>0</v>
      </c>
      <c r="N310" s="215">
        <v>450026</v>
      </c>
      <c r="O310" s="227">
        <v>2021</v>
      </c>
      <c r="P310" s="110">
        <f>IFERROR(('General Input Sheet'!$G$38/(VLOOKUP(O310,Histindex,3,FALSE))),1)</f>
        <v>1</v>
      </c>
      <c r="Q310" s="196" t="s">
        <v>3273</v>
      </c>
      <c r="R310" s="48" cm="1">
        <f t="array" ref="R310">IFERROR(_xlfn.IFS(AND(Q310&lt;&gt;"New",D310&lt;&gt;"Road Bridge"),30%,AND(Q310&lt;&gt;"New",D310="Road Bridge"),10%),0)</f>
        <v>0.3</v>
      </c>
      <c r="S310" s="19">
        <f t="shared" si="42"/>
        <v>135008</v>
      </c>
      <c r="T310" s="20">
        <f t="shared" si="43"/>
        <v>0.15</v>
      </c>
      <c r="U310" s="23">
        <f t="shared" si="44"/>
        <v>83030</v>
      </c>
      <c r="V310" s="23">
        <f t="shared" si="45"/>
        <v>103506</v>
      </c>
      <c r="W310" s="198">
        <v>0</v>
      </c>
      <c r="X310" s="21">
        <f t="shared" si="46"/>
        <v>771570</v>
      </c>
      <c r="Y310" s="193">
        <v>2029</v>
      </c>
      <c r="Z310" s="188">
        <f>(1+PPI)^('Future Trunk Assets - Roads'!Y310-YEAR)</f>
        <v>1.1552634751694639</v>
      </c>
      <c r="AA310" s="189">
        <f>IF(Y310&lt;YEAR,1,IF('General Input Sheet'!$E$32="WACC1",1/(1+WACC1)^(Y310-YEAR), IF('General Input Sheet'!$E$32="WACC2",1/(1+WACC2)^(Y310-YEAR),"Check WACC Option in General Input Sheet")))</f>
        <v>0.63169036926213096</v>
      </c>
      <c r="AB310" s="113">
        <f t="shared" si="47"/>
        <v>938838</v>
      </c>
      <c r="AC310" s="180">
        <f t="shared" si="48"/>
        <v>1087520</v>
      </c>
      <c r="AD310" s="21">
        <f t="shared" si="49"/>
        <v>686976</v>
      </c>
    </row>
    <row r="311" spans="2:30">
      <c r="B311" s="201" t="s">
        <v>3043</v>
      </c>
      <c r="C311" s="196" t="s">
        <v>3042</v>
      </c>
      <c r="D311" s="196" t="s">
        <v>3246</v>
      </c>
      <c r="E311" s="210">
        <v>8</v>
      </c>
      <c r="F311" s="204" t="s">
        <v>10387</v>
      </c>
      <c r="G311" s="201" t="s">
        <v>3254</v>
      </c>
      <c r="H311" s="119">
        <v>290</v>
      </c>
      <c r="I311" s="202" t="s">
        <v>3262</v>
      </c>
      <c r="J311" s="119">
        <v>1202</v>
      </c>
      <c r="K311" s="19">
        <f t="shared" si="40"/>
        <v>1248.3286189683861</v>
      </c>
      <c r="L311" s="215">
        <v>1500491</v>
      </c>
      <c r="M311" s="180">
        <f t="shared" si="41"/>
        <v>3555.2551724137929</v>
      </c>
      <c r="N311" s="215">
        <v>1031024</v>
      </c>
      <c r="O311" s="227">
        <v>2021</v>
      </c>
      <c r="P311" s="110">
        <f>IFERROR(('General Input Sheet'!$G$38/(VLOOKUP(O311,Histindex,3,FALSE))),1)</f>
        <v>1</v>
      </c>
      <c r="Q311" s="196" t="s">
        <v>3274</v>
      </c>
      <c r="R311" s="48" cm="1">
        <f t="array" ref="R311">IFERROR(_xlfn.IFS(AND(Q311&lt;&gt;"New",D311&lt;&gt;"Road Bridge"),30%,AND(Q311&lt;&gt;"New",D311="Road Bridge"),10%),0)</f>
        <v>0.3</v>
      </c>
      <c r="S311" s="19">
        <f t="shared" si="42"/>
        <v>309307</v>
      </c>
      <c r="T311" s="20">
        <f t="shared" si="43"/>
        <v>0.15</v>
      </c>
      <c r="U311" s="23">
        <f t="shared" si="44"/>
        <v>190224</v>
      </c>
      <c r="V311" s="23">
        <f t="shared" si="45"/>
        <v>237136</v>
      </c>
      <c r="W311" s="198">
        <v>0</v>
      </c>
      <c r="X311" s="21">
        <f t="shared" si="46"/>
        <v>1767691</v>
      </c>
      <c r="Y311" s="193">
        <v>2029</v>
      </c>
      <c r="Z311" s="188">
        <f>(1+PPI)^('Future Trunk Assets - Roads'!Y311-YEAR)</f>
        <v>1.1552634751694639</v>
      </c>
      <c r="AA311" s="189">
        <f>IF(Y311&lt;YEAR,1,IF('General Input Sheet'!$E$32="WACC1",1/(1+WACC1)^(Y311-YEAR), IF('General Input Sheet'!$E$32="WACC2",1/(1+WACC2)^(Y311-YEAR),"Check WACC Option in General Input Sheet")))</f>
        <v>0.63169036926213096</v>
      </c>
      <c r="AB311" s="113">
        <f t="shared" si="47"/>
        <v>3268182</v>
      </c>
      <c r="AC311" s="180">
        <f t="shared" si="48"/>
        <v>3801756</v>
      </c>
      <c r="AD311" s="21">
        <f t="shared" si="49"/>
        <v>2401533</v>
      </c>
    </row>
    <row r="312" spans="2:30">
      <c r="B312" s="201" t="s">
        <v>3043</v>
      </c>
      <c r="C312" s="196" t="s">
        <v>3044</v>
      </c>
      <c r="D312" s="196" t="s">
        <v>3246</v>
      </c>
      <c r="E312" s="210">
        <v>8</v>
      </c>
      <c r="F312" s="204" t="s">
        <v>3212</v>
      </c>
      <c r="G312" s="201" t="s">
        <v>3254</v>
      </c>
      <c r="H312" s="119">
        <v>77</v>
      </c>
      <c r="I312" s="202" t="s">
        <v>3262</v>
      </c>
      <c r="J312" s="119">
        <v>1070</v>
      </c>
      <c r="K312" s="19">
        <f t="shared" si="40"/>
        <v>177.40841121495328</v>
      </c>
      <c r="L312" s="215">
        <v>189827</v>
      </c>
      <c r="M312" s="180">
        <f t="shared" si="41"/>
        <v>4803.8961038961043</v>
      </c>
      <c r="N312" s="215">
        <v>369900</v>
      </c>
      <c r="O312" s="227">
        <v>2021</v>
      </c>
      <c r="P312" s="110">
        <f>IFERROR(('General Input Sheet'!$G$38/(VLOOKUP(O312,Histindex,3,FALSE))),1)</f>
        <v>1</v>
      </c>
      <c r="Q312" s="196" t="s">
        <v>3274</v>
      </c>
      <c r="R312" s="48" cm="1">
        <f t="array" ref="R312">IFERROR(_xlfn.IFS(AND(Q312&lt;&gt;"New",D312&lt;&gt;"Road Bridge"),30%,AND(Q312&lt;&gt;"New",D312="Road Bridge"),10%),0)</f>
        <v>0.3</v>
      </c>
      <c r="S312" s="19">
        <f t="shared" si="42"/>
        <v>110970</v>
      </c>
      <c r="T312" s="20">
        <f t="shared" si="43"/>
        <v>7.4999999999999997E-2</v>
      </c>
      <c r="U312" s="23">
        <f t="shared" si="44"/>
        <v>34123</v>
      </c>
      <c r="V312" s="23">
        <f t="shared" si="45"/>
        <v>85077</v>
      </c>
      <c r="W312" s="198">
        <v>0</v>
      </c>
      <c r="X312" s="21">
        <f t="shared" si="46"/>
        <v>600070</v>
      </c>
      <c r="Y312" s="193">
        <v>2024</v>
      </c>
      <c r="Z312" s="188">
        <f>(1+PPI)^('Future Trunk Assets - Roads'!Y312-YEAR)</f>
        <v>1.0556146069383956</v>
      </c>
      <c r="AA312" s="189">
        <f>IF(Y312&lt;YEAR,1,IF('General Input Sheet'!$E$32="WACC1",1/(1+WACC1)^(Y312-YEAR), IF('General Input Sheet'!$E$32="WACC2",1/(1+WACC2)^(Y312-YEAR),"Check WACC Option in General Input Sheet")))</f>
        <v>0.84176157274348007</v>
      </c>
      <c r="AB312" s="113">
        <f t="shared" si="47"/>
        <v>789897</v>
      </c>
      <c r="AC312" s="180">
        <f t="shared" si="48"/>
        <v>834955</v>
      </c>
      <c r="AD312" s="21">
        <f t="shared" si="49"/>
        <v>702833</v>
      </c>
    </row>
    <row r="313" spans="2:30">
      <c r="B313" s="201" t="s">
        <v>3043</v>
      </c>
      <c r="C313" s="196" t="s">
        <v>3045</v>
      </c>
      <c r="D313" s="196" t="s">
        <v>3245</v>
      </c>
      <c r="E313" s="210">
        <v>8</v>
      </c>
      <c r="F313" s="204" t="s">
        <v>3213</v>
      </c>
      <c r="G313" s="201" t="s">
        <v>3249</v>
      </c>
      <c r="H313" s="119">
        <v>0</v>
      </c>
      <c r="I313" s="202" t="s">
        <v>3258</v>
      </c>
      <c r="J313" s="119">
        <v>450</v>
      </c>
      <c r="K313" s="19">
        <f t="shared" si="40"/>
        <v>631.71333333333337</v>
      </c>
      <c r="L313" s="215">
        <v>284271</v>
      </c>
      <c r="M313" s="180">
        <f t="shared" si="41"/>
        <v>0</v>
      </c>
      <c r="N313" s="215">
        <v>681965</v>
      </c>
      <c r="O313" s="227">
        <v>2021</v>
      </c>
      <c r="P313" s="110">
        <f>IFERROR(('General Input Sheet'!$G$38/(VLOOKUP(O313,Histindex,3,FALSE))),1)</f>
        <v>1</v>
      </c>
      <c r="Q313" s="196" t="s">
        <v>3273</v>
      </c>
      <c r="R313" s="48" cm="1">
        <f t="array" ref="R313">IFERROR(_xlfn.IFS(AND(Q313&lt;&gt;"New",D313&lt;&gt;"Road Bridge"),30%,AND(Q313&lt;&gt;"New",D313="Road Bridge"),10%),0)</f>
        <v>0.3</v>
      </c>
      <c r="S313" s="19">
        <f t="shared" si="42"/>
        <v>204590</v>
      </c>
      <c r="T313" s="20">
        <f t="shared" si="43"/>
        <v>7.4999999999999997E-2</v>
      </c>
      <c r="U313" s="23">
        <f t="shared" si="44"/>
        <v>62911</v>
      </c>
      <c r="V313" s="23">
        <f t="shared" si="45"/>
        <v>156852</v>
      </c>
      <c r="W313" s="198">
        <v>0</v>
      </c>
      <c r="X313" s="21">
        <f t="shared" si="46"/>
        <v>1106318</v>
      </c>
      <c r="Y313" s="193">
        <v>2024</v>
      </c>
      <c r="Z313" s="188">
        <f>(1+PPI)^('Future Trunk Assets - Roads'!Y313-YEAR)</f>
        <v>1.0556146069383956</v>
      </c>
      <c r="AA313" s="189">
        <f>IF(Y313&lt;YEAR,1,IF('General Input Sheet'!$E$32="WACC1",1/(1+WACC1)^(Y313-YEAR), IF('General Input Sheet'!$E$32="WACC2",1/(1+WACC2)^(Y313-YEAR),"Check WACC Option in General Input Sheet")))</f>
        <v>0.84176157274348007</v>
      </c>
      <c r="AB313" s="113">
        <f t="shared" si="47"/>
        <v>1390589</v>
      </c>
      <c r="AC313" s="180">
        <f t="shared" si="48"/>
        <v>1469615</v>
      </c>
      <c r="AD313" s="21">
        <f t="shared" si="49"/>
        <v>1237065</v>
      </c>
    </row>
    <row r="314" spans="2:30">
      <c r="B314" s="201" t="s">
        <v>3043</v>
      </c>
      <c r="C314" s="196" t="s">
        <v>3046</v>
      </c>
      <c r="D314" s="196" t="s">
        <v>3245</v>
      </c>
      <c r="E314" s="210">
        <v>8</v>
      </c>
      <c r="F314" s="204" t="s">
        <v>3214</v>
      </c>
      <c r="G314" s="201" t="s">
        <v>3256</v>
      </c>
      <c r="H314" s="119">
        <v>0</v>
      </c>
      <c r="I314" s="202" t="s">
        <v>3264</v>
      </c>
      <c r="J314" s="119">
        <v>300</v>
      </c>
      <c r="K314" s="19">
        <f t="shared" si="40"/>
        <v>1535.0666666666666</v>
      </c>
      <c r="L314" s="215">
        <v>460520</v>
      </c>
      <c r="M314" s="180">
        <f t="shared" si="41"/>
        <v>0</v>
      </c>
      <c r="N314" s="215">
        <v>724091</v>
      </c>
      <c r="O314" s="227">
        <v>2021</v>
      </c>
      <c r="P314" s="110">
        <f>IFERROR(('General Input Sheet'!$G$38/(VLOOKUP(O314,Histindex,3,FALSE))),1)</f>
        <v>1</v>
      </c>
      <c r="Q314" s="196" t="s">
        <v>3273</v>
      </c>
      <c r="R314" s="48" cm="1">
        <f t="array" ref="R314">IFERROR(_xlfn.IFS(AND(Q314&lt;&gt;"New",D314&lt;&gt;"Road Bridge"),30%,AND(Q314&lt;&gt;"New",D314="Road Bridge"),10%),0)</f>
        <v>0.3</v>
      </c>
      <c r="S314" s="19">
        <f t="shared" si="42"/>
        <v>217227</v>
      </c>
      <c r="T314" s="20">
        <f t="shared" si="43"/>
        <v>7.4999999999999997E-2</v>
      </c>
      <c r="U314" s="23">
        <f t="shared" si="44"/>
        <v>66797</v>
      </c>
      <c r="V314" s="23">
        <f t="shared" si="45"/>
        <v>166541</v>
      </c>
      <c r="W314" s="198">
        <v>0</v>
      </c>
      <c r="X314" s="21">
        <f t="shared" si="46"/>
        <v>1174656</v>
      </c>
      <c r="Y314" s="193">
        <v>2024</v>
      </c>
      <c r="Z314" s="188">
        <f>(1+PPI)^('Future Trunk Assets - Roads'!Y314-YEAR)</f>
        <v>1.0556146069383956</v>
      </c>
      <c r="AA314" s="189">
        <f>IF(Y314&lt;YEAR,1,IF('General Input Sheet'!$E$32="WACC1",1/(1+WACC1)^(Y314-YEAR), IF('General Input Sheet'!$E$32="WACC2",1/(1+WACC2)^(Y314-YEAR),"Check WACC Option in General Input Sheet")))</f>
        <v>0.84176157274348007</v>
      </c>
      <c r="AB314" s="113">
        <f t="shared" si="47"/>
        <v>1635176</v>
      </c>
      <c r="AC314" s="180">
        <f t="shared" si="48"/>
        <v>1728852</v>
      </c>
      <c r="AD314" s="21">
        <f t="shared" si="49"/>
        <v>1455281</v>
      </c>
    </row>
    <row r="315" spans="2:30">
      <c r="B315" s="201" t="s">
        <v>3043</v>
      </c>
      <c r="C315" s="196" t="s">
        <v>3047</v>
      </c>
      <c r="D315" s="196" t="s">
        <v>3245</v>
      </c>
      <c r="E315" s="210">
        <v>8</v>
      </c>
      <c r="F315" s="204" t="s">
        <v>3215</v>
      </c>
      <c r="G315" s="201" t="s">
        <v>3255</v>
      </c>
      <c r="H315" s="119">
        <v>0</v>
      </c>
      <c r="I315" s="202" t="s">
        <v>3265</v>
      </c>
      <c r="J315" s="119">
        <v>300</v>
      </c>
      <c r="K315" s="19">
        <f t="shared" si="40"/>
        <v>1535.0666666666666</v>
      </c>
      <c r="L315" s="215">
        <v>460520</v>
      </c>
      <c r="M315" s="180">
        <f t="shared" si="41"/>
        <v>0</v>
      </c>
      <c r="N315" s="215">
        <v>604254</v>
      </c>
      <c r="O315" s="227">
        <v>2021</v>
      </c>
      <c r="P315" s="110">
        <f>IFERROR(('General Input Sheet'!$G$38/(VLOOKUP(O315,Histindex,3,FALSE))),1)</f>
        <v>1</v>
      </c>
      <c r="Q315" s="196" t="s">
        <v>3273</v>
      </c>
      <c r="R315" s="48" cm="1">
        <f t="array" ref="R315">IFERROR(_xlfn.IFS(AND(Q315&lt;&gt;"New",D315&lt;&gt;"Road Bridge"),30%,AND(Q315&lt;&gt;"New",D315="Road Bridge"),10%),0)</f>
        <v>0.3</v>
      </c>
      <c r="S315" s="19">
        <f t="shared" si="42"/>
        <v>181276</v>
      </c>
      <c r="T315" s="20">
        <f t="shared" si="43"/>
        <v>7.4999999999999997E-2</v>
      </c>
      <c r="U315" s="23">
        <f t="shared" si="44"/>
        <v>55742</v>
      </c>
      <c r="V315" s="23">
        <f t="shared" si="45"/>
        <v>138978</v>
      </c>
      <c r="W315" s="198">
        <v>0</v>
      </c>
      <c r="X315" s="21">
        <f t="shared" si="46"/>
        <v>980250</v>
      </c>
      <c r="Y315" s="193">
        <v>2024</v>
      </c>
      <c r="Z315" s="188">
        <f>(1+PPI)^('Future Trunk Assets - Roads'!Y315-YEAR)</f>
        <v>1.0556146069383956</v>
      </c>
      <c r="AA315" s="189">
        <f>IF(Y315&lt;YEAR,1,IF('General Input Sheet'!$E$32="WACC1",1/(1+WACC1)^(Y315-YEAR), IF('General Input Sheet'!$E$32="WACC2",1/(1+WACC2)^(Y315-YEAR),"Check WACC Option in General Input Sheet")))</f>
        <v>0.84176157274348007</v>
      </c>
      <c r="AB315" s="113">
        <f t="shared" si="47"/>
        <v>1440770</v>
      </c>
      <c r="AC315" s="180">
        <f t="shared" si="48"/>
        <v>1523635</v>
      </c>
      <c r="AD315" s="21">
        <f t="shared" si="49"/>
        <v>1282537</v>
      </c>
    </row>
    <row r="316" spans="2:30">
      <c r="B316" s="201" t="s">
        <v>2900</v>
      </c>
      <c r="C316" s="196" t="s">
        <v>10302</v>
      </c>
      <c r="D316" s="196" t="s">
        <v>3245</v>
      </c>
      <c r="E316" s="210">
        <v>8</v>
      </c>
      <c r="F316" s="204" t="s">
        <v>3480</v>
      </c>
      <c r="G316" s="201" t="s">
        <v>3250</v>
      </c>
      <c r="H316" s="119">
        <v>0</v>
      </c>
      <c r="I316" s="202" t="s">
        <v>3263</v>
      </c>
      <c r="J316" s="119">
        <v>150</v>
      </c>
      <c r="K316" s="19">
        <f t="shared" si="40"/>
        <v>1535.0666666666666</v>
      </c>
      <c r="L316" s="215">
        <v>230260</v>
      </c>
      <c r="M316" s="180">
        <f t="shared" si="41"/>
        <v>0</v>
      </c>
      <c r="N316" s="215">
        <v>473712</v>
      </c>
      <c r="O316" s="227">
        <v>2021</v>
      </c>
      <c r="P316" s="110">
        <f>IFERROR(('General Input Sheet'!$G$38/(VLOOKUP(O316,Histindex,3,FALSE))),1)</f>
        <v>1</v>
      </c>
      <c r="Q316" s="196" t="s">
        <v>3273</v>
      </c>
      <c r="R316" s="48" cm="1">
        <f t="array" ref="R316">IFERROR(_xlfn.IFS(AND(Q316&lt;&gt;"New",D316&lt;&gt;"Road Bridge"),30%,AND(Q316&lt;&gt;"New",D316="Road Bridge"),10%),0)</f>
        <v>0.3</v>
      </c>
      <c r="S316" s="19">
        <f t="shared" si="42"/>
        <v>142114</v>
      </c>
      <c r="T316" s="20">
        <f t="shared" si="43"/>
        <v>0.2</v>
      </c>
      <c r="U316" s="23">
        <f t="shared" si="44"/>
        <v>116533</v>
      </c>
      <c r="V316" s="23">
        <f t="shared" si="45"/>
        <v>108954</v>
      </c>
      <c r="W316" s="198">
        <v>0</v>
      </c>
      <c r="X316" s="21">
        <f t="shared" si="46"/>
        <v>841313</v>
      </c>
      <c r="Y316" s="193">
        <v>2034</v>
      </c>
      <c r="Z316" s="188">
        <f>(1+PPI)^('Future Trunk Assets - Roads'!Y316-YEAR)</f>
        <v>1.2643190879401258</v>
      </c>
      <c r="AA316" s="189">
        <f>IF(Y316&lt;YEAR,1,IF('General Input Sheet'!$E$32="WACC1",1/(1+WACC1)^(Y316-YEAR), IF('General Input Sheet'!$E$32="WACC2",1/(1+WACC2)^(Y316-YEAR),"Check WACC Option in General Input Sheet")))</f>
        <v>0.47404483114855755</v>
      </c>
      <c r="AB316" s="113">
        <f t="shared" si="47"/>
        <v>1071573</v>
      </c>
      <c r="AC316" s="180">
        <f t="shared" si="48"/>
        <v>1361979</v>
      </c>
      <c r="AD316" s="21">
        <f t="shared" si="49"/>
        <v>645639</v>
      </c>
    </row>
    <row r="317" spans="2:30">
      <c r="B317" s="201" t="s">
        <v>3043</v>
      </c>
      <c r="C317" s="196" t="s">
        <v>10303</v>
      </c>
      <c r="D317" s="196" t="s">
        <v>3245</v>
      </c>
      <c r="E317" s="210">
        <v>8</v>
      </c>
      <c r="F317" s="204" t="s">
        <v>3481</v>
      </c>
      <c r="G317" s="201" t="s">
        <v>3252</v>
      </c>
      <c r="H317" s="119">
        <v>0</v>
      </c>
      <c r="I317" s="202" t="s">
        <v>3259</v>
      </c>
      <c r="J317" s="119">
        <v>600</v>
      </c>
      <c r="K317" s="19">
        <f t="shared" si="40"/>
        <v>1359.5566666666666</v>
      </c>
      <c r="L317" s="215">
        <v>815734</v>
      </c>
      <c r="M317" s="180">
        <f t="shared" si="41"/>
        <v>0</v>
      </c>
      <c r="N317" s="215">
        <v>621407</v>
      </c>
      <c r="O317" s="227">
        <v>2021</v>
      </c>
      <c r="P317" s="110">
        <f>IFERROR(('General Input Sheet'!$G$38/(VLOOKUP(O317,Histindex,3,FALSE))),1)</f>
        <v>1</v>
      </c>
      <c r="Q317" s="196" t="s">
        <v>3273</v>
      </c>
      <c r="R317" s="48" cm="1">
        <f t="array" ref="R317">IFERROR(_xlfn.IFS(AND(Q317&lt;&gt;"New",D317&lt;&gt;"Road Bridge"),30%,AND(Q317&lt;&gt;"New",D317="Road Bridge"),10%),0)</f>
        <v>0.3</v>
      </c>
      <c r="S317" s="19">
        <f t="shared" si="42"/>
        <v>186422</v>
      </c>
      <c r="T317" s="20">
        <f t="shared" si="43"/>
        <v>0.15</v>
      </c>
      <c r="U317" s="23">
        <f t="shared" si="44"/>
        <v>114650</v>
      </c>
      <c r="V317" s="23">
        <f t="shared" si="45"/>
        <v>142924</v>
      </c>
      <c r="W317" s="198">
        <v>0</v>
      </c>
      <c r="X317" s="21">
        <f t="shared" si="46"/>
        <v>1065403</v>
      </c>
      <c r="Y317" s="193">
        <v>2029</v>
      </c>
      <c r="Z317" s="188">
        <f>(1+PPI)^('Future Trunk Assets - Roads'!Y317-YEAR)</f>
        <v>1.1552634751694639</v>
      </c>
      <c r="AA317" s="189">
        <f>IF(Y317&lt;YEAR,1,IF('General Input Sheet'!$E$32="WACC1",1/(1+WACC1)^(Y317-YEAR), IF('General Input Sheet'!$E$32="WACC2",1/(1+WACC2)^(Y317-YEAR),"Check WACC Option in General Input Sheet")))</f>
        <v>0.63169036926213096</v>
      </c>
      <c r="AB317" s="113">
        <f t="shared" si="47"/>
        <v>1881137</v>
      </c>
      <c r="AC317" s="180">
        <f t="shared" si="48"/>
        <v>2187422</v>
      </c>
      <c r="AD317" s="21">
        <f t="shared" si="49"/>
        <v>1381773</v>
      </c>
    </row>
    <row r="318" spans="2:30">
      <c r="B318" s="201" t="s">
        <v>3049</v>
      </c>
      <c r="C318" s="196" t="s">
        <v>3048</v>
      </c>
      <c r="D318" s="196" t="s">
        <v>3246</v>
      </c>
      <c r="E318" s="210">
        <v>13</v>
      </c>
      <c r="F318" s="204" t="s">
        <v>3484</v>
      </c>
      <c r="G318" s="201" t="s">
        <v>3251</v>
      </c>
      <c r="H318" s="119">
        <v>452</v>
      </c>
      <c r="I318" s="202" t="s">
        <v>3260</v>
      </c>
      <c r="J318" s="119">
        <v>565</v>
      </c>
      <c r="K318" s="19">
        <f t="shared" si="40"/>
        <v>1.5380530973451327</v>
      </c>
      <c r="L318" s="215">
        <v>869</v>
      </c>
      <c r="M318" s="180">
        <f t="shared" si="41"/>
        <v>2671.358407079646</v>
      </c>
      <c r="N318" s="215">
        <v>1207454</v>
      </c>
      <c r="O318" s="227">
        <v>2021</v>
      </c>
      <c r="P318" s="110">
        <f>IFERROR(('General Input Sheet'!$G$38/(VLOOKUP(O318,Histindex,3,FALSE))),1)</f>
        <v>1</v>
      </c>
      <c r="Q318" s="196" t="s">
        <v>3274</v>
      </c>
      <c r="R318" s="48" cm="1">
        <f t="array" ref="R318">IFERROR(_xlfn.IFS(AND(Q318&lt;&gt;"New",D318&lt;&gt;"Road Bridge"),30%,AND(Q318&lt;&gt;"New",D318="Road Bridge"),10%),0)</f>
        <v>0.3</v>
      </c>
      <c r="S318" s="19">
        <f t="shared" si="42"/>
        <v>362236</v>
      </c>
      <c r="T318" s="20">
        <f t="shared" si="43"/>
        <v>0.2</v>
      </c>
      <c r="U318" s="23">
        <f t="shared" si="44"/>
        <v>297034</v>
      </c>
      <c r="V318" s="23">
        <f t="shared" si="45"/>
        <v>277714</v>
      </c>
      <c r="W318" s="198">
        <v>0</v>
      </c>
      <c r="X318" s="21">
        <f t="shared" si="46"/>
        <v>2144438</v>
      </c>
      <c r="Y318" s="193">
        <v>2034</v>
      </c>
      <c r="Z318" s="188">
        <f>(1+PPI)^('Future Trunk Assets - Roads'!Y318-YEAR)</f>
        <v>1.2643190879401258</v>
      </c>
      <c r="AA318" s="189">
        <f>IF(Y318&lt;YEAR,1,IF('General Input Sheet'!$E$32="WACC1",1/(1+WACC1)^(Y318-YEAR), IF('General Input Sheet'!$E$32="WACC2",1/(1+WACC2)^(Y318-YEAR),"Check WACC Option in General Input Sheet")))</f>
        <v>0.47404483114855755</v>
      </c>
      <c r="AB318" s="113">
        <f t="shared" si="47"/>
        <v>2145307</v>
      </c>
      <c r="AC318" s="180">
        <f t="shared" si="48"/>
        <v>2712380</v>
      </c>
      <c r="AD318" s="21">
        <f t="shared" si="49"/>
        <v>1285790</v>
      </c>
    </row>
    <row r="319" spans="2:30">
      <c r="B319" s="201" t="s">
        <v>2933</v>
      </c>
      <c r="C319" s="196" t="s">
        <v>10304</v>
      </c>
      <c r="D319" s="196" t="s">
        <v>3246</v>
      </c>
      <c r="E319" s="210">
        <v>13</v>
      </c>
      <c r="F319" s="204" t="s">
        <v>3483</v>
      </c>
      <c r="G319" s="201" t="s">
        <v>3253</v>
      </c>
      <c r="H319" s="119">
        <v>240</v>
      </c>
      <c r="I319" s="202" t="s">
        <v>93</v>
      </c>
      <c r="J319" s="119">
        <v>908</v>
      </c>
      <c r="K319" s="19">
        <f t="shared" si="40"/>
        <v>1.5418502202643172E-2</v>
      </c>
      <c r="L319" s="215">
        <v>14</v>
      </c>
      <c r="M319" s="180">
        <f t="shared" si="41"/>
        <v>3044.0083333333332</v>
      </c>
      <c r="N319" s="215">
        <v>730562</v>
      </c>
      <c r="O319" s="227">
        <v>2021</v>
      </c>
      <c r="P319" s="110">
        <f>IFERROR(('General Input Sheet'!$G$38/(VLOOKUP(O319,Histindex,3,FALSE))),1)</f>
        <v>1</v>
      </c>
      <c r="Q319" s="196" t="s">
        <v>3275</v>
      </c>
      <c r="R319" s="48" cm="1">
        <f t="array" ref="R319">IFERROR(_xlfn.IFS(AND(Q319&lt;&gt;"New",D319&lt;&gt;"Road Bridge"),30%,AND(Q319&lt;&gt;"New",D319="Road Bridge"),10%),0)</f>
        <v>0</v>
      </c>
      <c r="S319" s="19">
        <f t="shared" si="42"/>
        <v>0</v>
      </c>
      <c r="T319" s="20">
        <f t="shared" si="43"/>
        <v>0.2</v>
      </c>
      <c r="U319" s="23">
        <f t="shared" si="44"/>
        <v>179718</v>
      </c>
      <c r="V319" s="23">
        <f t="shared" si="45"/>
        <v>168029</v>
      </c>
      <c r="W319" s="198">
        <v>0</v>
      </c>
      <c r="X319" s="21">
        <f t="shared" si="46"/>
        <v>1078309</v>
      </c>
      <c r="Y319" s="193">
        <v>2034</v>
      </c>
      <c r="Z319" s="188">
        <f>(1+PPI)^('Future Trunk Assets - Roads'!Y319-YEAR)</f>
        <v>1.2643190879401258</v>
      </c>
      <c r="AA319" s="189">
        <f>IF(Y319&lt;YEAR,1,IF('General Input Sheet'!$E$32="WACC1",1/(1+WACC1)^(Y319-YEAR), IF('General Input Sheet'!$E$32="WACC2",1/(1+WACC2)^(Y319-YEAR),"Check WACC Option in General Input Sheet")))</f>
        <v>0.47404483114855755</v>
      </c>
      <c r="AB319" s="113">
        <f t="shared" si="47"/>
        <v>1078323</v>
      </c>
      <c r="AC319" s="180">
        <f t="shared" si="48"/>
        <v>1363345</v>
      </c>
      <c r="AD319" s="21">
        <f t="shared" si="49"/>
        <v>646287</v>
      </c>
    </row>
    <row r="320" spans="2:30">
      <c r="B320" s="201" t="s">
        <v>2933</v>
      </c>
      <c r="C320" s="196" t="s">
        <v>10305</v>
      </c>
      <c r="D320" s="196" t="s">
        <v>3246</v>
      </c>
      <c r="E320" s="210">
        <v>13</v>
      </c>
      <c r="F320" s="204" t="s">
        <v>3482</v>
      </c>
      <c r="G320" s="201" t="s">
        <v>3251</v>
      </c>
      <c r="H320" s="119">
        <v>1178</v>
      </c>
      <c r="I320" s="202" t="s">
        <v>3260</v>
      </c>
      <c r="J320" s="119">
        <v>347</v>
      </c>
      <c r="K320" s="19">
        <f t="shared" si="40"/>
        <v>55.634005763688762</v>
      </c>
      <c r="L320" s="215">
        <v>19305</v>
      </c>
      <c r="M320" s="180">
        <f t="shared" si="41"/>
        <v>2671.3573853989815</v>
      </c>
      <c r="N320" s="215">
        <v>3146859</v>
      </c>
      <c r="O320" s="227">
        <v>2021</v>
      </c>
      <c r="P320" s="110">
        <f>IFERROR(('General Input Sheet'!$G$38/(VLOOKUP(O320,Histindex,3,FALSE))),1)</f>
        <v>1</v>
      </c>
      <c r="Q320" s="196" t="s">
        <v>3274</v>
      </c>
      <c r="R320" s="48" cm="1">
        <f t="array" ref="R320">IFERROR(_xlfn.IFS(AND(Q320&lt;&gt;"New",D320&lt;&gt;"Road Bridge"),30%,AND(Q320&lt;&gt;"New",D320="Road Bridge"),10%),0)</f>
        <v>0.3</v>
      </c>
      <c r="S320" s="19">
        <f t="shared" si="42"/>
        <v>944058</v>
      </c>
      <c r="T320" s="20">
        <f t="shared" si="43"/>
        <v>0.2</v>
      </c>
      <c r="U320" s="23">
        <f t="shared" si="44"/>
        <v>774127</v>
      </c>
      <c r="V320" s="23">
        <f t="shared" si="45"/>
        <v>723778</v>
      </c>
      <c r="W320" s="198">
        <v>0</v>
      </c>
      <c r="X320" s="21">
        <f t="shared" si="46"/>
        <v>5588822</v>
      </c>
      <c r="Y320" s="193">
        <v>2034</v>
      </c>
      <c r="Z320" s="188">
        <f>(1+PPI)^('Future Trunk Assets - Roads'!Y320-YEAR)</f>
        <v>1.2643190879401258</v>
      </c>
      <c r="AA320" s="189">
        <f>IF(Y320&lt;YEAR,1,IF('General Input Sheet'!$E$32="WACC1",1/(1+WACC1)^(Y320-YEAR), IF('General Input Sheet'!$E$32="WACC2",1/(1+WACC2)^(Y320-YEAR),"Check WACC Option in General Input Sheet")))</f>
        <v>0.47404483114855755</v>
      </c>
      <c r="AB320" s="113">
        <f t="shared" si="47"/>
        <v>5608127</v>
      </c>
      <c r="AC320" s="180">
        <f t="shared" si="48"/>
        <v>7091063</v>
      </c>
      <c r="AD320" s="21">
        <f t="shared" si="49"/>
        <v>3361482</v>
      </c>
    </row>
    <row r="321" spans="2:30">
      <c r="B321" s="201" t="s">
        <v>2933</v>
      </c>
      <c r="C321" s="196" t="s">
        <v>10306</v>
      </c>
      <c r="D321" s="196" t="s">
        <v>3245</v>
      </c>
      <c r="E321" s="210">
        <v>13</v>
      </c>
      <c r="F321" s="204" t="s">
        <v>3485</v>
      </c>
      <c r="G321" s="201" t="s">
        <v>3257</v>
      </c>
      <c r="H321" s="119">
        <v>0</v>
      </c>
      <c r="I321" s="202" t="s">
        <v>3266</v>
      </c>
      <c r="J321" s="119">
        <v>150</v>
      </c>
      <c r="K321" s="19">
        <f t="shared" si="40"/>
        <v>0</v>
      </c>
      <c r="L321" s="215">
        <v>0</v>
      </c>
      <c r="M321" s="180">
        <f t="shared" si="41"/>
        <v>0</v>
      </c>
      <c r="N321" s="215">
        <v>574347</v>
      </c>
      <c r="O321" s="227">
        <v>2021</v>
      </c>
      <c r="P321" s="110">
        <f>IFERROR(('General Input Sheet'!$G$38/(VLOOKUP(O321,Histindex,3,FALSE))),1)</f>
        <v>1</v>
      </c>
      <c r="Q321" s="196" t="s">
        <v>3272</v>
      </c>
      <c r="R321" s="48" cm="1">
        <f t="array" ref="R321">IFERROR(_xlfn.IFS(AND(Q321&lt;&gt;"New",D321&lt;&gt;"Road Bridge"),30%,AND(Q321&lt;&gt;"New",D321="Road Bridge"),10%),0)</f>
        <v>0.3</v>
      </c>
      <c r="S321" s="19">
        <f t="shared" si="42"/>
        <v>172304</v>
      </c>
      <c r="T321" s="20">
        <f t="shared" si="43"/>
        <v>0.2</v>
      </c>
      <c r="U321" s="23">
        <f t="shared" si="44"/>
        <v>141289</v>
      </c>
      <c r="V321" s="23">
        <f t="shared" si="45"/>
        <v>132100</v>
      </c>
      <c r="W321" s="198">
        <v>0</v>
      </c>
      <c r="X321" s="21">
        <f t="shared" si="46"/>
        <v>1020040</v>
      </c>
      <c r="Y321" s="193">
        <v>2034</v>
      </c>
      <c r="Z321" s="188">
        <f>(1+PPI)^('Future Trunk Assets - Roads'!Y321-YEAR)</f>
        <v>1.2643190879401258</v>
      </c>
      <c r="AA321" s="189">
        <f>IF(Y321&lt;YEAR,1,IF('General Input Sheet'!$E$32="WACC1",1/(1+WACC1)^(Y321-YEAR), IF('General Input Sheet'!$E$32="WACC2",1/(1+WACC2)^(Y321-YEAR),"Check WACC Option in General Input Sheet")))</f>
        <v>0.47404483114855755</v>
      </c>
      <c r="AB321" s="113">
        <f t="shared" si="47"/>
        <v>1020040</v>
      </c>
      <c r="AC321" s="180">
        <f t="shared" si="48"/>
        <v>1289656</v>
      </c>
      <c r="AD321" s="21">
        <f t="shared" si="49"/>
        <v>611355</v>
      </c>
    </row>
    <row r="322" spans="2:30">
      <c r="B322" s="201" t="s">
        <v>2963</v>
      </c>
      <c r="C322" s="196" t="s">
        <v>3050</v>
      </c>
      <c r="D322" s="196" t="s">
        <v>3245</v>
      </c>
      <c r="E322" s="210">
        <v>3</v>
      </c>
      <c r="F322" s="204" t="s">
        <v>3216</v>
      </c>
      <c r="G322" s="201" t="s">
        <v>3249</v>
      </c>
      <c r="H322" s="119">
        <v>0</v>
      </c>
      <c r="I322" s="202" t="s">
        <v>3258</v>
      </c>
      <c r="J322" s="119">
        <v>150</v>
      </c>
      <c r="K322" s="19">
        <f t="shared" si="40"/>
        <v>990.57333333333338</v>
      </c>
      <c r="L322" s="215">
        <v>148586</v>
      </c>
      <c r="M322" s="180">
        <f t="shared" si="41"/>
        <v>0</v>
      </c>
      <c r="N322" s="215">
        <v>647867</v>
      </c>
      <c r="O322" s="227">
        <v>2021</v>
      </c>
      <c r="P322" s="110">
        <f>IFERROR(('General Input Sheet'!$G$38/(VLOOKUP(O322,Histindex,3,FALSE))),1)</f>
        <v>1</v>
      </c>
      <c r="Q322" s="196" t="s">
        <v>3273</v>
      </c>
      <c r="R322" s="48" cm="1">
        <f t="array" ref="R322">IFERROR(_xlfn.IFS(AND(Q322&lt;&gt;"New",D322&lt;&gt;"Road Bridge"),30%,AND(Q322&lt;&gt;"New",D322="Road Bridge"),10%),0)</f>
        <v>0.3</v>
      </c>
      <c r="S322" s="19">
        <f t="shared" si="42"/>
        <v>194360</v>
      </c>
      <c r="T322" s="20">
        <f t="shared" si="43"/>
        <v>7.4999999999999997E-2</v>
      </c>
      <c r="U322" s="23">
        <f t="shared" si="44"/>
        <v>59766</v>
      </c>
      <c r="V322" s="23">
        <f t="shared" si="45"/>
        <v>149009</v>
      </c>
      <c r="W322" s="198">
        <v>0</v>
      </c>
      <c r="X322" s="21">
        <f t="shared" si="46"/>
        <v>1051002</v>
      </c>
      <c r="Y322" s="193">
        <v>2024</v>
      </c>
      <c r="Z322" s="188">
        <f>(1+PPI)^('Future Trunk Assets - Roads'!Y322-YEAR)</f>
        <v>1.0556146069383956</v>
      </c>
      <c r="AA322" s="189">
        <f>IF(Y322&lt;YEAR,1,IF('General Input Sheet'!$E$32="WACC1",1/(1+WACC1)^(Y322-YEAR), IF('General Input Sheet'!$E$32="WACC2",1/(1+WACC2)^(Y322-YEAR),"Check WACC Option in General Input Sheet")))</f>
        <v>0.84176157274348007</v>
      </c>
      <c r="AB322" s="113">
        <f t="shared" si="47"/>
        <v>1199588</v>
      </c>
      <c r="AC322" s="180">
        <f t="shared" si="48"/>
        <v>1267186</v>
      </c>
      <c r="AD322" s="21">
        <f t="shared" si="49"/>
        <v>1066668</v>
      </c>
    </row>
    <row r="323" spans="2:30">
      <c r="B323" s="201" t="s">
        <v>2869</v>
      </c>
      <c r="C323" s="196" t="s">
        <v>10307</v>
      </c>
      <c r="D323" s="196" t="s">
        <v>3245</v>
      </c>
      <c r="E323" s="210">
        <v>16</v>
      </c>
      <c r="F323" s="204" t="s">
        <v>3486</v>
      </c>
      <c r="G323" s="201" t="s">
        <v>3249</v>
      </c>
      <c r="H323" s="119">
        <v>0</v>
      </c>
      <c r="I323" s="202" t="s">
        <v>3265</v>
      </c>
      <c r="J323" s="119">
        <v>0</v>
      </c>
      <c r="K323" s="19">
        <f t="shared" si="40"/>
        <v>0</v>
      </c>
      <c r="L323" s="215">
        <v>0</v>
      </c>
      <c r="M323" s="180">
        <f t="shared" si="41"/>
        <v>0</v>
      </c>
      <c r="N323" s="215">
        <v>647867</v>
      </c>
      <c r="O323" s="227">
        <v>2021</v>
      </c>
      <c r="P323" s="110">
        <f>IFERROR(('General Input Sheet'!$G$38/(VLOOKUP(O323,Histindex,3,FALSE))),1)</f>
        <v>1</v>
      </c>
      <c r="Q323" s="196" t="s">
        <v>3273</v>
      </c>
      <c r="R323" s="48" cm="1">
        <f t="array" ref="R323">IFERROR(_xlfn.IFS(AND(Q323&lt;&gt;"New",D323&lt;&gt;"Road Bridge"),30%,AND(Q323&lt;&gt;"New",D323="Road Bridge"),10%),0)</f>
        <v>0.3</v>
      </c>
      <c r="S323" s="19">
        <f t="shared" si="42"/>
        <v>194360</v>
      </c>
      <c r="T323" s="20">
        <f t="shared" si="43"/>
        <v>0.2</v>
      </c>
      <c r="U323" s="23">
        <f t="shared" si="44"/>
        <v>159375</v>
      </c>
      <c r="V323" s="23">
        <f t="shared" si="45"/>
        <v>149009</v>
      </c>
      <c r="W323" s="198">
        <v>0</v>
      </c>
      <c r="X323" s="21">
        <f t="shared" si="46"/>
        <v>1150611</v>
      </c>
      <c r="Y323" s="193">
        <v>2034</v>
      </c>
      <c r="Z323" s="188">
        <f>(1+PPI)^('Future Trunk Assets - Roads'!Y323-YEAR)</f>
        <v>1.2643190879401258</v>
      </c>
      <c r="AA323" s="189">
        <f>IF(Y323&lt;YEAR,1,IF('General Input Sheet'!$E$32="WACC1",1/(1+WACC1)^(Y323-YEAR), IF('General Input Sheet'!$E$32="WACC2",1/(1+WACC2)^(Y323-YEAR),"Check WACC Option in General Input Sheet")))</f>
        <v>0.47404483114855755</v>
      </c>
      <c r="AB323" s="113">
        <f t="shared" si="47"/>
        <v>1150611</v>
      </c>
      <c r="AC323" s="180">
        <f t="shared" si="48"/>
        <v>1454739</v>
      </c>
      <c r="AD323" s="21">
        <f t="shared" si="49"/>
        <v>689612</v>
      </c>
    </row>
    <row r="324" spans="2:30">
      <c r="B324" s="201" t="s">
        <v>3487</v>
      </c>
      <c r="C324" s="196" t="s">
        <v>3488</v>
      </c>
      <c r="D324" s="196" t="s">
        <v>3246</v>
      </c>
      <c r="E324" s="210">
        <v>1</v>
      </c>
      <c r="F324" s="204" t="s">
        <v>3489</v>
      </c>
      <c r="G324" s="201" t="s">
        <v>3251</v>
      </c>
      <c r="H324" s="119">
        <v>1067</v>
      </c>
      <c r="I324" s="202" t="s">
        <v>3262</v>
      </c>
      <c r="J324" s="119">
        <v>3457</v>
      </c>
      <c r="K324" s="19">
        <f t="shared" si="40"/>
        <v>381.76222157940413</v>
      </c>
      <c r="L324" s="215">
        <v>1319752</v>
      </c>
      <c r="M324" s="180">
        <f t="shared" si="41"/>
        <v>2671.3580131208996</v>
      </c>
      <c r="N324" s="215">
        <v>2850339</v>
      </c>
      <c r="O324" s="227">
        <v>2021</v>
      </c>
      <c r="P324" s="110">
        <f>IFERROR(('General Input Sheet'!$G$38/(VLOOKUP(O324,Histindex,3,FALSE))),1)</f>
        <v>1</v>
      </c>
      <c r="Q324" s="196" t="s">
        <v>3274</v>
      </c>
      <c r="R324" s="48" cm="1">
        <f t="array" ref="R324">IFERROR(_xlfn.IFS(AND(Q324&lt;&gt;"New",D324&lt;&gt;"Road Bridge"),30%,AND(Q324&lt;&gt;"New",D324="Road Bridge"),10%),0)</f>
        <v>0.3</v>
      </c>
      <c r="S324" s="19">
        <f t="shared" si="42"/>
        <v>855102</v>
      </c>
      <c r="T324" s="20">
        <f t="shared" si="43"/>
        <v>0.2</v>
      </c>
      <c r="U324" s="23">
        <f t="shared" si="44"/>
        <v>701183</v>
      </c>
      <c r="V324" s="23">
        <f t="shared" si="45"/>
        <v>655578</v>
      </c>
      <c r="W324" s="198">
        <v>0</v>
      </c>
      <c r="X324" s="21">
        <f t="shared" si="46"/>
        <v>5062202</v>
      </c>
      <c r="Y324" s="193">
        <v>2034</v>
      </c>
      <c r="Z324" s="188">
        <f>(1+PPI)^('Future Trunk Assets - Roads'!Y324-YEAR)</f>
        <v>1.2643190879401258</v>
      </c>
      <c r="AA324" s="189">
        <f>IF(Y324&lt;YEAR,1,IF('General Input Sheet'!$E$32="WACC1",1/(1+WACC1)^(Y324-YEAR), IF('General Input Sheet'!$E$32="WACC2",1/(1+WACC2)^(Y324-YEAR),"Check WACC Option in General Input Sheet")))</f>
        <v>0.47404483114855755</v>
      </c>
      <c r="AB324" s="113">
        <f t="shared" si="47"/>
        <v>6381954</v>
      </c>
      <c r="AC324" s="180">
        <f t="shared" si="48"/>
        <v>8109914</v>
      </c>
      <c r="AD324" s="21">
        <f t="shared" si="49"/>
        <v>3844463</v>
      </c>
    </row>
    <row r="325" spans="2:30">
      <c r="B325" s="201" t="s">
        <v>2987</v>
      </c>
      <c r="C325" s="196" t="s">
        <v>3051</v>
      </c>
      <c r="D325" s="196" t="s">
        <v>3245</v>
      </c>
      <c r="E325" s="210">
        <v>1</v>
      </c>
      <c r="F325" s="204" t="s">
        <v>10376</v>
      </c>
      <c r="G325" s="201" t="s">
        <v>3249</v>
      </c>
      <c r="H325" s="119">
        <v>0</v>
      </c>
      <c r="I325" s="202" t="s">
        <v>3258</v>
      </c>
      <c r="J325" s="119">
        <v>0</v>
      </c>
      <c r="K325" s="19">
        <f t="shared" si="40"/>
        <v>0</v>
      </c>
      <c r="L325" s="215">
        <v>0</v>
      </c>
      <c r="M325" s="180">
        <f t="shared" si="41"/>
        <v>0</v>
      </c>
      <c r="N325" s="215">
        <v>566884</v>
      </c>
      <c r="O325" s="227">
        <v>2021</v>
      </c>
      <c r="P325" s="110">
        <f>IFERROR(('General Input Sheet'!$G$38/(VLOOKUP(O325,Histindex,3,FALSE))),1)</f>
        <v>1</v>
      </c>
      <c r="Q325" s="196" t="s">
        <v>3273</v>
      </c>
      <c r="R325" s="48" cm="1">
        <f t="array" ref="R325">IFERROR(_xlfn.IFS(AND(Q325&lt;&gt;"New",D325&lt;&gt;"Road Bridge"),30%,AND(Q325&lt;&gt;"New",D325="Road Bridge"),10%),0)</f>
        <v>0.3</v>
      </c>
      <c r="S325" s="19">
        <f t="shared" si="42"/>
        <v>170065</v>
      </c>
      <c r="T325" s="20">
        <f t="shared" si="43"/>
        <v>0.2</v>
      </c>
      <c r="U325" s="23">
        <f t="shared" si="44"/>
        <v>139453</v>
      </c>
      <c r="V325" s="23">
        <f t="shared" si="45"/>
        <v>130383</v>
      </c>
      <c r="W325" s="198">
        <v>0</v>
      </c>
      <c r="X325" s="21">
        <f t="shared" si="46"/>
        <v>1006785</v>
      </c>
      <c r="Y325" s="193">
        <v>2034</v>
      </c>
      <c r="Z325" s="188">
        <f>(1+PPI)^('Future Trunk Assets - Roads'!Y325-YEAR)</f>
        <v>1.2643190879401258</v>
      </c>
      <c r="AA325" s="189">
        <f>IF(Y325&lt;YEAR,1,IF('General Input Sheet'!$E$32="WACC1",1/(1+WACC1)^(Y325-YEAR), IF('General Input Sheet'!$E$32="WACC2",1/(1+WACC2)^(Y325-YEAR),"Check WACC Option in General Input Sheet")))</f>
        <v>0.47404483114855755</v>
      </c>
      <c r="AB325" s="113">
        <f t="shared" si="47"/>
        <v>1006785</v>
      </c>
      <c r="AC325" s="180">
        <f t="shared" si="48"/>
        <v>1272897</v>
      </c>
      <c r="AD325" s="21">
        <f t="shared" si="49"/>
        <v>603410</v>
      </c>
    </row>
    <row r="326" spans="2:30">
      <c r="B326" s="201" t="s">
        <v>2965</v>
      </c>
      <c r="C326" s="196" t="s">
        <v>10308</v>
      </c>
      <c r="D326" s="196" t="s">
        <v>3245</v>
      </c>
      <c r="E326" s="210">
        <v>1</v>
      </c>
      <c r="F326" s="204" t="s">
        <v>3490</v>
      </c>
      <c r="G326" s="201" t="s">
        <v>3257</v>
      </c>
      <c r="H326" s="119">
        <v>0</v>
      </c>
      <c r="I326" s="202" t="s">
        <v>3259</v>
      </c>
      <c r="J326" s="119">
        <v>300</v>
      </c>
      <c r="K326" s="19">
        <f t="shared" si="40"/>
        <v>299.33999999999997</v>
      </c>
      <c r="L326" s="215">
        <v>89802</v>
      </c>
      <c r="M326" s="180">
        <f t="shared" si="41"/>
        <v>0</v>
      </c>
      <c r="N326" s="215">
        <v>574347</v>
      </c>
      <c r="O326" s="227">
        <v>2021</v>
      </c>
      <c r="P326" s="110">
        <f>IFERROR(('General Input Sheet'!$G$38/(VLOOKUP(O326,Histindex,3,FALSE))),1)</f>
        <v>1</v>
      </c>
      <c r="Q326" s="196" t="s">
        <v>3272</v>
      </c>
      <c r="R326" s="48" cm="1">
        <f t="array" ref="R326">IFERROR(_xlfn.IFS(AND(Q326&lt;&gt;"New",D326&lt;&gt;"Road Bridge"),30%,AND(Q326&lt;&gt;"New",D326="Road Bridge"),10%),0)</f>
        <v>0.3</v>
      </c>
      <c r="S326" s="19">
        <f t="shared" si="42"/>
        <v>172304</v>
      </c>
      <c r="T326" s="20">
        <f t="shared" si="43"/>
        <v>7.4999999999999997E-2</v>
      </c>
      <c r="U326" s="23">
        <f t="shared" si="44"/>
        <v>52984</v>
      </c>
      <c r="V326" s="23">
        <f t="shared" si="45"/>
        <v>132100</v>
      </c>
      <c r="W326" s="198">
        <v>0</v>
      </c>
      <c r="X326" s="21">
        <f t="shared" si="46"/>
        <v>931735</v>
      </c>
      <c r="Y326" s="193">
        <v>2024</v>
      </c>
      <c r="Z326" s="188">
        <f>(1+PPI)^('Future Trunk Assets - Roads'!Y326-YEAR)</f>
        <v>1.0556146069383956</v>
      </c>
      <c r="AA326" s="189">
        <f>IF(Y326&lt;YEAR,1,IF('General Input Sheet'!$E$32="WACC1",1/(1+WACC1)^(Y326-YEAR), IF('General Input Sheet'!$E$32="WACC2",1/(1+WACC2)^(Y326-YEAR),"Check WACC Option in General Input Sheet")))</f>
        <v>0.84176157274348007</v>
      </c>
      <c r="AB326" s="113">
        <f t="shared" si="47"/>
        <v>1021537</v>
      </c>
      <c r="AC326" s="180">
        <f t="shared" si="48"/>
        <v>1078883</v>
      </c>
      <c r="AD326" s="21">
        <f t="shared" si="49"/>
        <v>908162</v>
      </c>
    </row>
    <row r="327" spans="2:30">
      <c r="B327" s="201" t="s">
        <v>3052</v>
      </c>
      <c r="C327" s="196" t="s">
        <v>10309</v>
      </c>
      <c r="D327" s="196" t="s">
        <v>3247</v>
      </c>
      <c r="E327" s="210">
        <v>10</v>
      </c>
      <c r="F327" s="204" t="s">
        <v>3491</v>
      </c>
      <c r="G327" s="201" t="s">
        <v>3251</v>
      </c>
      <c r="H327" s="119">
        <v>0</v>
      </c>
      <c r="I327" s="202" t="s">
        <v>3260</v>
      </c>
      <c r="J327" s="119">
        <v>0</v>
      </c>
      <c r="K327" s="19">
        <f t="shared" si="40"/>
        <v>0</v>
      </c>
      <c r="L327" s="215">
        <v>34500000</v>
      </c>
      <c r="M327" s="180">
        <f t="shared" si="41"/>
        <v>0</v>
      </c>
      <c r="N327" s="215">
        <v>129504505</v>
      </c>
      <c r="O327" s="227">
        <v>2021</v>
      </c>
      <c r="P327" s="110">
        <f>IFERROR(('General Input Sheet'!$G$38/(VLOOKUP(O327,Histindex,3,FALSE))),1)</f>
        <v>1</v>
      </c>
      <c r="Q327" s="196" t="s">
        <v>3512</v>
      </c>
      <c r="R327" s="48" cm="1">
        <f t="array" ref="R327">IFERROR(_xlfn.IFS(AND(Q327&lt;&gt;"New",D327&lt;&gt;"Road Bridge"),30%,AND(Q327&lt;&gt;"New",D327="Road Bridge"),10%),0)</f>
        <v>0.3</v>
      </c>
      <c r="S327" s="19">
        <f t="shared" si="42"/>
        <v>38851352</v>
      </c>
      <c r="T327" s="20">
        <f t="shared" si="43"/>
        <v>0.2</v>
      </c>
      <c r="U327" s="23">
        <f t="shared" si="44"/>
        <v>31858108</v>
      </c>
      <c r="V327" s="23">
        <f t="shared" si="45"/>
        <v>29786036</v>
      </c>
      <c r="W327" s="198">
        <v>195500001</v>
      </c>
      <c r="X327" s="21">
        <f t="shared" si="46"/>
        <v>230000001</v>
      </c>
      <c r="Y327" s="193">
        <v>2034</v>
      </c>
      <c r="Z327" s="188">
        <f>(1+PPI)^('Future Trunk Assets - Roads'!Y327-YEAR)</f>
        <v>1.2643190879401258</v>
      </c>
      <c r="AA327" s="189">
        <f>IF(Y327&lt;YEAR,1,IF('General Input Sheet'!$E$32="WACC1",1/(1+WACC1)^(Y327-YEAR), IF('General Input Sheet'!$E$32="WACC2",1/(1+WACC2)^(Y327-YEAR),"Check WACC Option in General Input Sheet")))</f>
        <v>0.47404483114855755</v>
      </c>
      <c r="AB327" s="113">
        <f t="shared" si="47"/>
        <v>69000000</v>
      </c>
      <c r="AC327" s="180">
        <f t="shared" si="48"/>
        <v>335486485</v>
      </c>
      <c r="AD327" s="21">
        <f t="shared" si="49"/>
        <v>159035634</v>
      </c>
    </row>
    <row r="328" spans="2:30">
      <c r="B328" s="201" t="s">
        <v>10415</v>
      </c>
      <c r="C328" s="196" t="s">
        <v>10410</v>
      </c>
      <c r="D328" s="196" t="s">
        <v>3246</v>
      </c>
      <c r="E328" s="210">
        <v>10</v>
      </c>
      <c r="F328" s="204" t="s">
        <v>10413</v>
      </c>
      <c r="G328" s="201" t="s">
        <v>3253</v>
      </c>
      <c r="H328" s="119">
        <v>1994</v>
      </c>
      <c r="I328" s="202" t="s">
        <v>3260</v>
      </c>
      <c r="J328" s="119">
        <v>9496.2234042553191</v>
      </c>
      <c r="K328" s="19">
        <f t="shared" si="40"/>
        <v>182.68448263307363</v>
      </c>
      <c r="L328" s="215">
        <v>1734812.6595744682</v>
      </c>
      <c r="M328" s="180">
        <f>IFERROR(N328/H328,0)</f>
        <v>1468.5669999999998</v>
      </c>
      <c r="N328" s="215">
        <v>2928322.5979999998</v>
      </c>
      <c r="O328" s="227">
        <v>2021</v>
      </c>
      <c r="P328" s="110">
        <f>IFERROR(('General Input Sheet'!$G$38/(VLOOKUP(O328,Histindex,3,FALSE))),1)</f>
        <v>1</v>
      </c>
      <c r="Q328" s="196" t="s">
        <v>3274</v>
      </c>
      <c r="R328" s="48" cm="1">
        <f t="array" ref="R328">IFERROR(_xlfn.IFS(AND(Q328&lt;&gt;"New",D328&lt;&gt;"Road Bridge"),30%,AND(Q328&lt;&gt;"New",D328="Road Bridge"),10%),0)</f>
        <v>0.3</v>
      </c>
      <c r="S328" s="19">
        <f t="shared" si="42"/>
        <v>878497</v>
      </c>
      <c r="T328" s="20">
        <f t="shared" si="43"/>
        <v>0.15</v>
      </c>
      <c r="U328" s="23">
        <f t="shared" si="44"/>
        <v>540275</v>
      </c>
      <c r="V328" s="23">
        <f t="shared" si="45"/>
        <v>673514</v>
      </c>
      <c r="W328" s="198">
        <v>0</v>
      </c>
      <c r="X328" s="21">
        <f t="shared" si="46"/>
        <v>5020609</v>
      </c>
      <c r="Y328" s="193">
        <v>2029</v>
      </c>
      <c r="Z328" s="188">
        <f>(1+PPI)^('Future Trunk Assets - Roads'!Y335-YEAR)</f>
        <v>1.0556146069383956</v>
      </c>
      <c r="AA328" s="189">
        <f>IF(Y328&lt;YEAR,1,IF('General Input Sheet'!$E$32="WACC1",1/(1+WACC1)^(Y328-YEAR), IF('General Input Sheet'!$E$32="WACC2",1/(1+WACC2)^(Y328-YEAR),"Check WACC Option in General Input Sheet")))</f>
        <v>0.63169036926213096</v>
      </c>
      <c r="AB328" s="113">
        <f t="shared" si="47"/>
        <v>6755422</v>
      </c>
      <c r="AC328" s="180">
        <f t="shared" si="48"/>
        <v>7334222</v>
      </c>
      <c r="AD328" s="21">
        <f t="shared" si="49"/>
        <v>4632957</v>
      </c>
    </row>
    <row r="329" spans="2:30">
      <c r="B329" s="201" t="s">
        <v>3054</v>
      </c>
      <c r="C329" s="196" t="s">
        <v>3053</v>
      </c>
      <c r="D329" s="196" t="s">
        <v>3246</v>
      </c>
      <c r="E329" s="210">
        <v>10</v>
      </c>
      <c r="F329" s="204" t="s">
        <v>3217</v>
      </c>
      <c r="G329" s="201" t="s">
        <v>3251</v>
      </c>
      <c r="H329" s="119">
        <v>739</v>
      </c>
      <c r="I329" s="202" t="s">
        <v>3260</v>
      </c>
      <c r="J329" s="119">
        <v>4211</v>
      </c>
      <c r="K329" s="19">
        <f t="shared" si="40"/>
        <v>332.59225837093328</v>
      </c>
      <c r="L329" s="215">
        <v>1400546</v>
      </c>
      <c r="M329" s="180">
        <f t="shared" si="41"/>
        <v>2671.3572395128554</v>
      </c>
      <c r="N329" s="215">
        <v>1974133</v>
      </c>
      <c r="O329" s="227">
        <v>2021</v>
      </c>
      <c r="P329" s="110">
        <f>IFERROR(('General Input Sheet'!$G$38/(VLOOKUP(O329,Histindex,3,FALSE))),1)</f>
        <v>1</v>
      </c>
      <c r="Q329" s="196" t="s">
        <v>3274</v>
      </c>
      <c r="R329" s="48" cm="1">
        <f t="array" ref="R329">IFERROR(_xlfn.IFS(AND(Q329&lt;&gt;"New",D329&lt;&gt;"Road Bridge"),30%,AND(Q329&lt;&gt;"New",D329="Road Bridge"),10%),0)</f>
        <v>0.3</v>
      </c>
      <c r="S329" s="19">
        <f t="shared" si="42"/>
        <v>592240</v>
      </c>
      <c r="T329" s="20">
        <f t="shared" si="43"/>
        <v>0.2</v>
      </c>
      <c r="U329" s="23">
        <f t="shared" si="44"/>
        <v>485637</v>
      </c>
      <c r="V329" s="23">
        <f t="shared" si="45"/>
        <v>454051</v>
      </c>
      <c r="W329" s="198">
        <v>0</v>
      </c>
      <c r="X329" s="21">
        <f t="shared" si="46"/>
        <v>3506061</v>
      </c>
      <c r="Y329" s="193">
        <v>2034</v>
      </c>
      <c r="Z329" s="188">
        <f>(1+PPI)^('Future Trunk Assets - Roads'!Y328-YEAR)</f>
        <v>1.1552634751694639</v>
      </c>
      <c r="AA329" s="189">
        <f>IF(Y329&lt;YEAR,1,IF('General Input Sheet'!$E$32="WACC1",1/(1+WACC1)^(Y329-YEAR), IF('General Input Sheet'!$E$32="WACC2",1/(1+WACC2)^(Y329-YEAR),"Check WACC Option in General Input Sheet")))</f>
        <v>0.47404483114855755</v>
      </c>
      <c r="AB329" s="113">
        <f t="shared" si="47"/>
        <v>4906607</v>
      </c>
      <c r="AC329" s="180">
        <f t="shared" si="48"/>
        <v>5864764</v>
      </c>
      <c r="AD329" s="21">
        <f t="shared" si="49"/>
        <v>2780161</v>
      </c>
    </row>
    <row r="330" spans="2:30">
      <c r="B330" s="201" t="s">
        <v>3052</v>
      </c>
      <c r="C330" s="196" t="s">
        <v>3055</v>
      </c>
      <c r="D330" s="196" t="s">
        <v>3246</v>
      </c>
      <c r="E330" s="210">
        <v>10</v>
      </c>
      <c r="F330" s="204" t="s">
        <v>3218</v>
      </c>
      <c r="G330" s="201" t="s">
        <v>3251</v>
      </c>
      <c r="H330" s="119">
        <v>469</v>
      </c>
      <c r="I330" s="202" t="s">
        <v>3260</v>
      </c>
      <c r="J330" s="119">
        <v>2035</v>
      </c>
      <c r="K330" s="19">
        <f t="shared" si="40"/>
        <v>419.71744471744472</v>
      </c>
      <c r="L330" s="215">
        <v>854125</v>
      </c>
      <c r="M330" s="180">
        <f t="shared" si="41"/>
        <v>2671.3582089552237</v>
      </c>
      <c r="N330" s="215">
        <v>1252867</v>
      </c>
      <c r="O330" s="227">
        <v>2021</v>
      </c>
      <c r="P330" s="110">
        <f>IFERROR(('General Input Sheet'!$G$38/(VLOOKUP(O330,Histindex,3,FALSE))),1)</f>
        <v>1</v>
      </c>
      <c r="Q330" s="196" t="s">
        <v>3274</v>
      </c>
      <c r="R330" s="48" cm="1">
        <f t="array" ref="R330">IFERROR(_xlfn.IFS(AND(Q330&lt;&gt;"New",D330&lt;&gt;"Road Bridge"),30%,AND(Q330&lt;&gt;"New",D330="Road Bridge"),10%),0)</f>
        <v>0.3</v>
      </c>
      <c r="S330" s="19">
        <f t="shared" si="42"/>
        <v>375860</v>
      </c>
      <c r="T330" s="20">
        <f t="shared" si="43"/>
        <v>0.2</v>
      </c>
      <c r="U330" s="23">
        <f t="shared" si="44"/>
        <v>308205</v>
      </c>
      <c r="V330" s="23">
        <f t="shared" si="45"/>
        <v>288159</v>
      </c>
      <c r="W330" s="198">
        <v>0</v>
      </c>
      <c r="X330" s="21">
        <f t="shared" si="46"/>
        <v>2225091</v>
      </c>
      <c r="Y330" s="193">
        <v>2034</v>
      </c>
      <c r="Z330" s="188">
        <f>(1+PPI)^('Future Trunk Assets - Roads'!Y329-YEAR)</f>
        <v>1.2643190879401258</v>
      </c>
      <c r="AA330" s="189">
        <f>IF(Y330&lt;YEAR,1,IF('General Input Sheet'!$E$32="WACC1",1/(1+WACC1)^(Y330-YEAR), IF('General Input Sheet'!$E$32="WACC2",1/(1+WACC2)^(Y330-YEAR),"Check WACC Option in General Input Sheet")))</f>
        <v>0.47404483114855755</v>
      </c>
      <c r="AB330" s="113">
        <f t="shared" si="47"/>
        <v>3079216</v>
      </c>
      <c r="AC330" s="180">
        <f t="shared" si="48"/>
        <v>3919703</v>
      </c>
      <c r="AD330" s="21">
        <f t="shared" si="49"/>
        <v>1858115</v>
      </c>
    </row>
    <row r="331" spans="2:30">
      <c r="B331" s="201" t="s">
        <v>2994</v>
      </c>
      <c r="C331" s="196" t="s">
        <v>3056</v>
      </c>
      <c r="D331" s="196" t="s">
        <v>3246</v>
      </c>
      <c r="E331" s="210">
        <v>10</v>
      </c>
      <c r="F331" s="205" t="s">
        <v>10414</v>
      </c>
      <c r="G331" s="201" t="s">
        <v>3251</v>
      </c>
      <c r="H331" s="119">
        <v>502</v>
      </c>
      <c r="I331" s="202" t="s">
        <v>3260</v>
      </c>
      <c r="J331" s="119">
        <v>468</v>
      </c>
      <c r="K331" s="19">
        <f t="shared" si="40"/>
        <v>247.61538461538461</v>
      </c>
      <c r="L331" s="215">
        <v>115884</v>
      </c>
      <c r="M331" s="180">
        <f t="shared" si="41"/>
        <v>2671.3585657370518</v>
      </c>
      <c r="N331" s="215">
        <v>1341022</v>
      </c>
      <c r="O331" s="227">
        <v>2021</v>
      </c>
      <c r="P331" s="110">
        <f>IFERROR(('General Input Sheet'!$G$38/(VLOOKUP(O331,Histindex,3,FALSE))),1)</f>
        <v>1</v>
      </c>
      <c r="Q331" s="196" t="s">
        <v>3274</v>
      </c>
      <c r="R331" s="48" cm="1">
        <f t="array" ref="R331">IFERROR(_xlfn.IFS(AND(Q331&lt;&gt;"New",D331&lt;&gt;"Road Bridge"),30%,AND(Q331&lt;&gt;"New",D331="Road Bridge"),10%),0)</f>
        <v>0.3</v>
      </c>
      <c r="S331" s="19">
        <f t="shared" si="42"/>
        <v>402307</v>
      </c>
      <c r="T331" s="20">
        <f t="shared" si="43"/>
        <v>0.15</v>
      </c>
      <c r="U331" s="23">
        <f t="shared" si="44"/>
        <v>247419</v>
      </c>
      <c r="V331" s="23">
        <f t="shared" si="45"/>
        <v>308435</v>
      </c>
      <c r="W331" s="198">
        <v>0</v>
      </c>
      <c r="X331" s="21">
        <f t="shared" si="46"/>
        <v>2299183</v>
      </c>
      <c r="Y331" s="193">
        <v>2029</v>
      </c>
      <c r="Z331" s="188">
        <f>(1+PPI)^('Future Trunk Assets - Roads'!Y330-YEAR)</f>
        <v>1.2643190879401258</v>
      </c>
      <c r="AA331" s="189">
        <f>IF(Y331&lt;YEAR,1,IF('General Input Sheet'!$E$32="WACC1",1/(1+WACC1)^(Y331-YEAR), IF('General Input Sheet'!$E$32="WACC2",1/(1+WACC2)^(Y331-YEAR),"Check WACC Option in General Input Sheet")))</f>
        <v>0.63169036926213096</v>
      </c>
      <c r="AB331" s="113">
        <f t="shared" si="47"/>
        <v>2415067</v>
      </c>
      <c r="AC331" s="180">
        <f t="shared" si="48"/>
        <v>3042797</v>
      </c>
      <c r="AD331" s="21">
        <f t="shared" si="49"/>
        <v>1922106</v>
      </c>
    </row>
    <row r="332" spans="2:30">
      <c r="B332" s="201" t="s">
        <v>3052</v>
      </c>
      <c r="C332" s="196" t="s">
        <v>10310</v>
      </c>
      <c r="D332" s="196" t="s">
        <v>3246</v>
      </c>
      <c r="E332" s="210">
        <v>10</v>
      </c>
      <c r="F332" s="204" t="s">
        <v>3492</v>
      </c>
      <c r="G332" s="201" t="s">
        <v>3251</v>
      </c>
      <c r="H332" s="119">
        <v>466</v>
      </c>
      <c r="I332" s="202" t="s">
        <v>3260</v>
      </c>
      <c r="J332" s="119">
        <v>2977</v>
      </c>
      <c r="K332" s="19">
        <f t="shared" ref="K332:K375" si="50">IFERROR(L332/J332,0)</f>
        <v>232.47631844138394</v>
      </c>
      <c r="L332" s="215">
        <v>692082</v>
      </c>
      <c r="M332" s="180">
        <f t="shared" ref="M332:M375" si="51">IFERROR(N332/H332,0)</f>
        <v>2671.3583690987125</v>
      </c>
      <c r="N332" s="215">
        <v>1244853</v>
      </c>
      <c r="O332" s="227">
        <v>2021</v>
      </c>
      <c r="P332" s="110">
        <f>IFERROR(('General Input Sheet'!$G$38/(VLOOKUP(O332,Histindex,3,FALSE))),1)</f>
        <v>1</v>
      </c>
      <c r="Q332" s="196" t="s">
        <v>3274</v>
      </c>
      <c r="R332" s="48" cm="1">
        <f t="array" ref="R332">IFERROR(_xlfn.IFS(AND(Q332&lt;&gt;"New",D332&lt;&gt;"Road Bridge"),30%,AND(Q332&lt;&gt;"New",D332="Road Bridge"),10%),0)</f>
        <v>0.3</v>
      </c>
      <c r="S332" s="19">
        <f t="shared" ref="S332:S375" si="52">ROUND(N332*R332,0)</f>
        <v>373456</v>
      </c>
      <c r="T332" s="20">
        <f t="shared" ref="T332:T375" si="53">IF(Y332="","",IF(Y332&lt;=YEAR+5,0.075,IF(AND(Y332&gt;YEAR+5,Y332&lt;=YEAR+10),0.15,IF(AND(Y332&gt;YEAR+10,Y332&lt;=YEAR+20),0.2,IF(Y332&gt;YEAR+20,0.25,"")))))</f>
        <v>0.15</v>
      </c>
      <c r="U332" s="23">
        <f t="shared" ref="U332:U375" si="54">ROUND((N332+V332)*T332,0)</f>
        <v>229675</v>
      </c>
      <c r="V332" s="23">
        <f t="shared" ref="V332:V375" si="55">ROUND((N332)*23%,0)</f>
        <v>286316</v>
      </c>
      <c r="W332" s="198">
        <v>0</v>
      </c>
      <c r="X332" s="21">
        <f t="shared" ref="X332:X375" si="56">ROUND(N332+S332+U332+V332,0)</f>
        <v>2134300</v>
      </c>
      <c r="Y332" s="193">
        <v>2029</v>
      </c>
      <c r="Z332" s="188">
        <f>(1+PPI)^('Future Trunk Assets - Roads'!Y331-YEAR)</f>
        <v>1.1552634751694639</v>
      </c>
      <c r="AA332" s="189">
        <f>IF(Y332&lt;YEAR,1,IF('General Input Sheet'!$E$32="WACC1",1/(1+WACC1)^(Y332-YEAR), IF('General Input Sheet'!$E$32="WACC2",1/(1+WACC2)^(Y332-YEAR),"Check WACC Option in General Input Sheet")))</f>
        <v>0.63169036926213096</v>
      </c>
      <c r="AB332" s="113">
        <f t="shared" ref="AB332:AB375" si="57">ROUND(X332+L332-W332,0)</f>
        <v>2826382</v>
      </c>
      <c r="AC332" s="180">
        <f t="shared" ref="AC332:AC375" si="58">IFERROR(ROUND((X332*Z332)+((1+Landind)^(Y332-YEAR)*L332),0),0)</f>
        <v>3277275</v>
      </c>
      <c r="AD332" s="21">
        <f t="shared" ref="AD332:AD375" si="59">IFERROR(ROUND((AC332*AA332),0),0)</f>
        <v>2070223</v>
      </c>
    </row>
    <row r="333" spans="2:30">
      <c r="B333" s="201" t="s">
        <v>3052</v>
      </c>
      <c r="C333" s="196" t="s">
        <v>3057</v>
      </c>
      <c r="D333" s="196" t="s">
        <v>3245</v>
      </c>
      <c r="E333" s="210">
        <v>10</v>
      </c>
      <c r="F333" s="204" t="s">
        <v>3219</v>
      </c>
      <c r="G333" s="201" t="s">
        <v>3250</v>
      </c>
      <c r="H333" s="119">
        <v>0</v>
      </c>
      <c r="I333" s="202" t="s">
        <v>3259</v>
      </c>
      <c r="J333" s="119">
        <v>450</v>
      </c>
      <c r="K333" s="19">
        <f t="shared" si="50"/>
        <v>469.04888888888888</v>
      </c>
      <c r="L333" s="215">
        <v>211072</v>
      </c>
      <c r="M333" s="180">
        <f t="shared" si="51"/>
        <v>0</v>
      </c>
      <c r="N333" s="215">
        <v>514316</v>
      </c>
      <c r="O333" s="227">
        <v>2021</v>
      </c>
      <c r="P333" s="110">
        <f>IFERROR(('General Input Sheet'!$G$38/(VLOOKUP(O333,Histindex,3,FALSE))),1)</f>
        <v>1</v>
      </c>
      <c r="Q333" s="196" t="s">
        <v>3273</v>
      </c>
      <c r="R333" s="48" cm="1">
        <f t="array" ref="R333">IFERROR(_xlfn.IFS(AND(Q333&lt;&gt;"New",D333&lt;&gt;"Road Bridge"),30%,AND(Q333&lt;&gt;"New",D333="Road Bridge"),10%),0)</f>
        <v>0.3</v>
      </c>
      <c r="S333" s="19">
        <f t="shared" si="52"/>
        <v>154295</v>
      </c>
      <c r="T333" s="20">
        <f t="shared" si="53"/>
        <v>0.15</v>
      </c>
      <c r="U333" s="23">
        <f t="shared" si="54"/>
        <v>94891</v>
      </c>
      <c r="V333" s="23">
        <f t="shared" si="55"/>
        <v>118293</v>
      </c>
      <c r="W333" s="198">
        <v>0</v>
      </c>
      <c r="X333" s="21">
        <f t="shared" si="56"/>
        <v>881795</v>
      </c>
      <c r="Y333" s="193">
        <v>2029</v>
      </c>
      <c r="Z333" s="188">
        <f>(1+PPI)^('Future Trunk Assets - Roads'!Y332-YEAR)</f>
        <v>1.1552634751694639</v>
      </c>
      <c r="AA333" s="189">
        <f>IF(Y333&lt;YEAR,1,IF('General Input Sheet'!$E$32="WACC1",1/(1+WACC1)^(Y333-YEAR), IF('General Input Sheet'!$E$32="WACC2",1/(1+WACC2)^(Y333-YEAR),"Check WACC Option in General Input Sheet")))</f>
        <v>0.63169036926213096</v>
      </c>
      <c r="AB333" s="113">
        <f t="shared" si="57"/>
        <v>1092867</v>
      </c>
      <c r="AC333" s="180">
        <f t="shared" si="58"/>
        <v>1266227</v>
      </c>
      <c r="AD333" s="21">
        <f t="shared" si="59"/>
        <v>799863</v>
      </c>
    </row>
    <row r="334" spans="2:30">
      <c r="B334" s="201" t="s">
        <v>3059</v>
      </c>
      <c r="C334" s="196" t="s">
        <v>3058</v>
      </c>
      <c r="D334" s="196" t="s">
        <v>3245</v>
      </c>
      <c r="E334" s="210">
        <v>10</v>
      </c>
      <c r="F334" s="204" t="s">
        <v>3220</v>
      </c>
      <c r="G334" s="201" t="s">
        <v>3252</v>
      </c>
      <c r="H334" s="119">
        <v>0</v>
      </c>
      <c r="I334" s="202" t="s">
        <v>3261</v>
      </c>
      <c r="J334" s="119">
        <v>300</v>
      </c>
      <c r="K334" s="19">
        <f t="shared" si="50"/>
        <v>473.31333333333333</v>
      </c>
      <c r="L334" s="215">
        <v>141994</v>
      </c>
      <c r="M334" s="180">
        <f t="shared" si="51"/>
        <v>0</v>
      </c>
      <c r="N334" s="215">
        <v>885505</v>
      </c>
      <c r="O334" s="227">
        <v>2021</v>
      </c>
      <c r="P334" s="110">
        <f>IFERROR(('General Input Sheet'!$G$38/(VLOOKUP(O334,Histindex,3,FALSE))),1)</f>
        <v>1</v>
      </c>
      <c r="Q334" s="196" t="s">
        <v>3272</v>
      </c>
      <c r="R334" s="48" cm="1">
        <f t="array" ref="R334">IFERROR(_xlfn.IFS(AND(Q334&lt;&gt;"New",D334&lt;&gt;"Road Bridge"),30%,AND(Q334&lt;&gt;"New",D334="Road Bridge"),10%),0)</f>
        <v>0.3</v>
      </c>
      <c r="S334" s="19">
        <f t="shared" si="52"/>
        <v>265652</v>
      </c>
      <c r="T334" s="20">
        <f t="shared" si="53"/>
        <v>7.4999999999999997E-2</v>
      </c>
      <c r="U334" s="23">
        <f t="shared" si="54"/>
        <v>81688</v>
      </c>
      <c r="V334" s="23">
        <f t="shared" si="55"/>
        <v>203666</v>
      </c>
      <c r="W334" s="198">
        <v>0</v>
      </c>
      <c r="X334" s="21">
        <f t="shared" si="56"/>
        <v>1436511</v>
      </c>
      <c r="Y334" s="193">
        <v>2024</v>
      </c>
      <c r="Z334" s="188">
        <f>(1+PPI)^('Future Trunk Assets - Roads'!Y333-YEAR)</f>
        <v>1.1552634751694639</v>
      </c>
      <c r="AA334" s="189">
        <f>IF(Y334&lt;YEAR,1,IF('General Input Sheet'!$E$32="WACC1",1/(1+WACC1)^(Y334-YEAR), IF('General Input Sheet'!$E$32="WACC2",1/(1+WACC2)^(Y334-YEAR),"Check WACC Option in General Input Sheet")))</f>
        <v>0.84176157274348007</v>
      </c>
      <c r="AB334" s="113">
        <f t="shared" si="57"/>
        <v>1578505</v>
      </c>
      <c r="AC334" s="180">
        <f t="shared" si="58"/>
        <v>1810283</v>
      </c>
      <c r="AD334" s="21">
        <f t="shared" si="59"/>
        <v>1523827</v>
      </c>
    </row>
    <row r="335" spans="2:30">
      <c r="B335" s="201" t="s">
        <v>3052</v>
      </c>
      <c r="C335" s="196" t="s">
        <v>10311</v>
      </c>
      <c r="D335" s="196" t="s">
        <v>3245</v>
      </c>
      <c r="E335" s="210">
        <v>10</v>
      </c>
      <c r="F335" s="204" t="s">
        <v>3493</v>
      </c>
      <c r="G335" s="201" t="s">
        <v>3257</v>
      </c>
      <c r="H335" s="119">
        <v>0</v>
      </c>
      <c r="I335" s="202" t="s">
        <v>3259</v>
      </c>
      <c r="J335" s="119">
        <v>300</v>
      </c>
      <c r="K335" s="19">
        <f t="shared" si="50"/>
        <v>294.22333333333336</v>
      </c>
      <c r="L335" s="215">
        <v>88267</v>
      </c>
      <c r="M335" s="180">
        <f t="shared" si="51"/>
        <v>0</v>
      </c>
      <c r="N335" s="215">
        <v>574347</v>
      </c>
      <c r="O335" s="227">
        <v>2021</v>
      </c>
      <c r="P335" s="110">
        <f>IFERROR(('General Input Sheet'!$G$38/(VLOOKUP(O335,Histindex,3,FALSE))),1)</f>
        <v>1</v>
      </c>
      <c r="Q335" s="196" t="s">
        <v>3272</v>
      </c>
      <c r="R335" s="48" cm="1">
        <f t="array" ref="R335">IFERROR(_xlfn.IFS(AND(Q335&lt;&gt;"New",D335&lt;&gt;"Road Bridge"),30%,AND(Q335&lt;&gt;"New",D335="Road Bridge"),10%),0)</f>
        <v>0.3</v>
      </c>
      <c r="S335" s="19">
        <f t="shared" si="52"/>
        <v>172304</v>
      </c>
      <c r="T335" s="20">
        <f t="shared" si="53"/>
        <v>7.4999999999999997E-2</v>
      </c>
      <c r="U335" s="23">
        <f t="shared" si="54"/>
        <v>52984</v>
      </c>
      <c r="V335" s="23">
        <f t="shared" si="55"/>
        <v>132100</v>
      </c>
      <c r="W335" s="198">
        <v>0</v>
      </c>
      <c r="X335" s="21">
        <f t="shared" si="56"/>
        <v>931735</v>
      </c>
      <c r="Y335" s="193">
        <v>2024</v>
      </c>
      <c r="Z335" s="188">
        <f>(1+PPI)^('Future Trunk Assets - Roads'!Y334-YEAR)</f>
        <v>1.0556146069383956</v>
      </c>
      <c r="AA335" s="189">
        <f>IF(Y335&lt;YEAR,1,IF('General Input Sheet'!$E$32="WACC1",1/(1+WACC1)^(Y335-YEAR), IF('General Input Sheet'!$E$32="WACC2",1/(1+WACC2)^(Y335-YEAR),"Check WACC Option in General Input Sheet")))</f>
        <v>0.84176157274348007</v>
      </c>
      <c r="AB335" s="113">
        <f t="shared" si="57"/>
        <v>1020002</v>
      </c>
      <c r="AC335" s="180">
        <f t="shared" si="58"/>
        <v>1077254</v>
      </c>
      <c r="AD335" s="21">
        <f t="shared" si="59"/>
        <v>906791</v>
      </c>
    </row>
    <row r="336" spans="2:30">
      <c r="B336" s="201" t="s">
        <v>3027</v>
      </c>
      <c r="C336" s="196" t="s">
        <v>3060</v>
      </c>
      <c r="D336" s="196" t="s">
        <v>3246</v>
      </c>
      <c r="E336" s="210">
        <v>8</v>
      </c>
      <c r="F336" s="204" t="s">
        <v>3221</v>
      </c>
      <c r="G336" s="201" t="s">
        <v>3253</v>
      </c>
      <c r="H336" s="119">
        <v>924</v>
      </c>
      <c r="I336" s="202" t="s">
        <v>93</v>
      </c>
      <c r="J336" s="119">
        <v>1018</v>
      </c>
      <c r="K336" s="19">
        <f t="shared" si="50"/>
        <v>1497.5726915520629</v>
      </c>
      <c r="L336" s="215">
        <v>1524529</v>
      </c>
      <c r="M336" s="180">
        <f t="shared" si="51"/>
        <v>1546.3041125541126</v>
      </c>
      <c r="N336" s="215">
        <v>1428785</v>
      </c>
      <c r="O336" s="227">
        <v>2021</v>
      </c>
      <c r="P336" s="110">
        <f>IFERROR(('General Input Sheet'!$G$38/(VLOOKUP(O336,Histindex,3,FALSE))),1)</f>
        <v>1</v>
      </c>
      <c r="Q336" s="196" t="s">
        <v>3274</v>
      </c>
      <c r="R336" s="48" cm="1">
        <f t="array" ref="R336">IFERROR(_xlfn.IFS(AND(Q336&lt;&gt;"New",D336&lt;&gt;"Road Bridge"),30%,AND(Q336&lt;&gt;"New",D336="Road Bridge"),10%),0)</f>
        <v>0.3</v>
      </c>
      <c r="S336" s="19">
        <f t="shared" si="52"/>
        <v>428636</v>
      </c>
      <c r="T336" s="20">
        <f t="shared" si="53"/>
        <v>0.15</v>
      </c>
      <c r="U336" s="23">
        <f t="shared" si="54"/>
        <v>263611</v>
      </c>
      <c r="V336" s="23">
        <f t="shared" si="55"/>
        <v>328621</v>
      </c>
      <c r="W336" s="198">
        <v>0</v>
      </c>
      <c r="X336" s="21">
        <f t="shared" si="56"/>
        <v>2449653</v>
      </c>
      <c r="Y336" s="193">
        <v>2029</v>
      </c>
      <c r="Z336" s="188">
        <f>(1+PPI)^('Future Trunk Assets - Roads'!Y336-YEAR)</f>
        <v>1.1552634751694639</v>
      </c>
      <c r="AA336" s="189">
        <f>IF(Y336&lt;YEAR,1,IF('General Input Sheet'!$E$32="WACC1",1/(1+WACC1)^(Y336-YEAR), IF('General Input Sheet'!$E$32="WACC2",1/(1+WACC2)^(Y336-YEAR),"Check WACC Option in General Input Sheet")))</f>
        <v>0.63169036926213096</v>
      </c>
      <c r="AB336" s="113">
        <f t="shared" si="57"/>
        <v>3974182</v>
      </c>
      <c r="AC336" s="180">
        <f t="shared" si="58"/>
        <v>4617791</v>
      </c>
      <c r="AD336" s="21">
        <f t="shared" si="59"/>
        <v>2917014</v>
      </c>
    </row>
    <row r="337" spans="2:30">
      <c r="B337" s="201" t="s">
        <v>3027</v>
      </c>
      <c r="C337" s="196" t="s">
        <v>3061</v>
      </c>
      <c r="D337" s="196" t="s">
        <v>3246</v>
      </c>
      <c r="E337" s="210">
        <v>8</v>
      </c>
      <c r="F337" s="204" t="s">
        <v>3222</v>
      </c>
      <c r="G337" s="201" t="s">
        <v>3253</v>
      </c>
      <c r="H337" s="119">
        <v>390</v>
      </c>
      <c r="I337" s="202" t="s">
        <v>93</v>
      </c>
      <c r="J337" s="119">
        <v>426</v>
      </c>
      <c r="K337" s="19">
        <f t="shared" si="50"/>
        <v>2088.7464788732395</v>
      </c>
      <c r="L337" s="215">
        <v>889806</v>
      </c>
      <c r="M337" s="180">
        <f t="shared" si="51"/>
        <v>1546.3051282051283</v>
      </c>
      <c r="N337" s="215">
        <v>603059</v>
      </c>
      <c r="O337" s="227">
        <v>2021</v>
      </c>
      <c r="P337" s="110">
        <f>IFERROR(('General Input Sheet'!$G$38/(VLOOKUP(O337,Histindex,3,FALSE))),1)</f>
        <v>1</v>
      </c>
      <c r="Q337" s="196" t="s">
        <v>3274</v>
      </c>
      <c r="R337" s="48" cm="1">
        <f t="array" ref="R337">IFERROR(_xlfn.IFS(AND(Q337&lt;&gt;"New",D337&lt;&gt;"Road Bridge"),30%,AND(Q337&lt;&gt;"New",D337="Road Bridge"),10%),0)</f>
        <v>0.3</v>
      </c>
      <c r="S337" s="19">
        <f t="shared" si="52"/>
        <v>180918</v>
      </c>
      <c r="T337" s="20">
        <f t="shared" si="53"/>
        <v>0.15</v>
      </c>
      <c r="U337" s="23">
        <f t="shared" si="54"/>
        <v>111264</v>
      </c>
      <c r="V337" s="23">
        <f t="shared" si="55"/>
        <v>138704</v>
      </c>
      <c r="W337" s="198">
        <v>0</v>
      </c>
      <c r="X337" s="21">
        <f t="shared" si="56"/>
        <v>1033945</v>
      </c>
      <c r="Y337" s="193">
        <v>2029</v>
      </c>
      <c r="Z337" s="188">
        <f>(1+PPI)^('Future Trunk Assets - Roads'!Y337-YEAR)</f>
        <v>1.1552634751694639</v>
      </c>
      <c r="AA337" s="189">
        <f>IF(Y337&lt;YEAR,1,IF('General Input Sheet'!$E$32="WACC1",1/(1+WACC1)^(Y337-YEAR), IF('General Input Sheet'!$E$32="WACC2",1/(1+WACC2)^(Y337-YEAR),"Check WACC Option in General Input Sheet")))</f>
        <v>0.63169036926213096</v>
      </c>
      <c r="AB337" s="113">
        <f t="shared" si="57"/>
        <v>1923751</v>
      </c>
      <c r="AC337" s="180">
        <f t="shared" si="58"/>
        <v>2237943</v>
      </c>
      <c r="AD337" s="21">
        <f t="shared" si="59"/>
        <v>1413687</v>
      </c>
    </row>
    <row r="338" spans="2:30">
      <c r="B338" s="201" t="s">
        <v>3027</v>
      </c>
      <c r="C338" s="196" t="s">
        <v>3062</v>
      </c>
      <c r="D338" s="196" t="s">
        <v>3246</v>
      </c>
      <c r="E338" s="210">
        <v>8</v>
      </c>
      <c r="F338" s="204" t="s">
        <v>3223</v>
      </c>
      <c r="G338" s="201" t="s">
        <v>3253</v>
      </c>
      <c r="H338" s="119">
        <v>212</v>
      </c>
      <c r="I338" s="202" t="s">
        <v>93</v>
      </c>
      <c r="J338" s="119">
        <v>33</v>
      </c>
      <c r="K338" s="19">
        <f t="shared" si="50"/>
        <v>2305.6060606060605</v>
      </c>
      <c r="L338" s="215">
        <v>76085</v>
      </c>
      <c r="M338" s="180">
        <f t="shared" si="51"/>
        <v>1713.1792452830189</v>
      </c>
      <c r="N338" s="215">
        <v>363194</v>
      </c>
      <c r="O338" s="227">
        <v>2021</v>
      </c>
      <c r="P338" s="110">
        <f>IFERROR(('General Input Sheet'!$G$38/(VLOOKUP(O338,Histindex,3,FALSE))),1)</f>
        <v>1</v>
      </c>
      <c r="Q338" s="196" t="s">
        <v>3274</v>
      </c>
      <c r="R338" s="48" cm="1">
        <f t="array" ref="R338">IFERROR(_xlfn.IFS(AND(Q338&lt;&gt;"New",D338&lt;&gt;"Road Bridge"),30%,AND(Q338&lt;&gt;"New",D338="Road Bridge"),10%),0)</f>
        <v>0.3</v>
      </c>
      <c r="S338" s="19">
        <f t="shared" si="52"/>
        <v>108958</v>
      </c>
      <c r="T338" s="20">
        <f t="shared" si="53"/>
        <v>0.15</v>
      </c>
      <c r="U338" s="23">
        <f t="shared" si="54"/>
        <v>67009</v>
      </c>
      <c r="V338" s="23">
        <f t="shared" si="55"/>
        <v>83535</v>
      </c>
      <c r="W338" s="198">
        <v>0</v>
      </c>
      <c r="X338" s="21">
        <f t="shared" si="56"/>
        <v>622696</v>
      </c>
      <c r="Y338" s="193">
        <v>2029</v>
      </c>
      <c r="Z338" s="188">
        <f>(1+PPI)^('Future Trunk Assets - Roads'!Y338-YEAR)</f>
        <v>1.1552634751694639</v>
      </c>
      <c r="AA338" s="189">
        <f>IF(Y338&lt;YEAR,1,IF('General Input Sheet'!$E$32="WACC1",1/(1+WACC1)^(Y338-YEAR), IF('General Input Sheet'!$E$32="WACC2",1/(1+WACC2)^(Y338-YEAR),"Check WACC Option in General Input Sheet")))</f>
        <v>0.63169036926213096</v>
      </c>
      <c r="AB338" s="113">
        <f t="shared" si="57"/>
        <v>698781</v>
      </c>
      <c r="AC338" s="180">
        <f t="shared" si="58"/>
        <v>808602</v>
      </c>
      <c r="AD338" s="21">
        <f t="shared" si="59"/>
        <v>510786</v>
      </c>
    </row>
    <row r="339" spans="2:30">
      <c r="B339" s="201" t="s">
        <v>3027</v>
      </c>
      <c r="C339" s="196" t="s">
        <v>3063</v>
      </c>
      <c r="D339" s="196" t="s">
        <v>3245</v>
      </c>
      <c r="E339" s="210">
        <v>8</v>
      </c>
      <c r="F339" s="204" t="s">
        <v>3224</v>
      </c>
      <c r="G339" s="201" t="s">
        <v>3250</v>
      </c>
      <c r="H339" s="119">
        <v>0</v>
      </c>
      <c r="I339" s="202" t="s">
        <v>3267</v>
      </c>
      <c r="J339" s="119">
        <v>600</v>
      </c>
      <c r="K339" s="19">
        <f t="shared" si="50"/>
        <v>1918.83</v>
      </c>
      <c r="L339" s="215">
        <v>1151298</v>
      </c>
      <c r="M339" s="180">
        <f t="shared" si="51"/>
        <v>0</v>
      </c>
      <c r="N339" s="215">
        <v>812078</v>
      </c>
      <c r="O339" s="227">
        <v>2021</v>
      </c>
      <c r="P339" s="110">
        <f>IFERROR(('General Input Sheet'!$G$38/(VLOOKUP(O339,Histindex,3,FALSE))),1)</f>
        <v>1</v>
      </c>
      <c r="Q339" s="196" t="s">
        <v>3272</v>
      </c>
      <c r="R339" s="48" cm="1">
        <f t="array" ref="R339">IFERROR(_xlfn.IFS(AND(Q339&lt;&gt;"New",D339&lt;&gt;"Road Bridge"),30%,AND(Q339&lt;&gt;"New",D339="Road Bridge"),10%),0)</f>
        <v>0.3</v>
      </c>
      <c r="S339" s="19">
        <f t="shared" si="52"/>
        <v>243623</v>
      </c>
      <c r="T339" s="20">
        <f t="shared" si="53"/>
        <v>0.15</v>
      </c>
      <c r="U339" s="23">
        <f t="shared" si="54"/>
        <v>149828</v>
      </c>
      <c r="V339" s="23">
        <f t="shared" si="55"/>
        <v>186778</v>
      </c>
      <c r="W339" s="198">
        <v>0</v>
      </c>
      <c r="X339" s="21">
        <f t="shared" si="56"/>
        <v>1392307</v>
      </c>
      <c r="Y339" s="193">
        <v>2029</v>
      </c>
      <c r="Z339" s="188">
        <f>(1+PPI)^('Future Trunk Assets - Roads'!Y339-YEAR)</f>
        <v>1.1552634751694639</v>
      </c>
      <c r="AA339" s="189">
        <f>IF(Y339&lt;YEAR,1,IF('General Input Sheet'!$E$32="WACC1",1/(1+WACC1)^(Y339-YEAR), IF('General Input Sheet'!$E$32="WACC2",1/(1+WACC2)^(Y339-YEAR),"Check WACC Option in General Input Sheet")))</f>
        <v>0.63169036926213096</v>
      </c>
      <c r="AB339" s="113">
        <f t="shared" si="57"/>
        <v>2543605</v>
      </c>
      <c r="AC339" s="180">
        <f t="shared" si="58"/>
        <v>2958594</v>
      </c>
      <c r="AD339" s="21">
        <f t="shared" si="59"/>
        <v>1868915</v>
      </c>
    </row>
    <row r="340" spans="2:30">
      <c r="B340" s="201" t="s">
        <v>2837</v>
      </c>
      <c r="C340" s="196" t="s">
        <v>3064</v>
      </c>
      <c r="D340" s="196" t="s">
        <v>3248</v>
      </c>
      <c r="E340" s="210" t="s">
        <v>10347</v>
      </c>
      <c r="F340" s="204" t="s">
        <v>3225</v>
      </c>
      <c r="G340" s="201" t="s">
        <v>3254</v>
      </c>
      <c r="H340" s="119">
        <v>83</v>
      </c>
      <c r="I340" s="202" t="s">
        <v>3262</v>
      </c>
      <c r="J340" s="119">
        <v>2800</v>
      </c>
      <c r="K340" s="19">
        <f t="shared" si="50"/>
        <v>0</v>
      </c>
      <c r="L340" s="215">
        <v>0</v>
      </c>
      <c r="M340" s="180">
        <f t="shared" si="51"/>
        <v>87326.819277108429</v>
      </c>
      <c r="N340" s="215">
        <v>7248126</v>
      </c>
      <c r="O340" s="227">
        <v>2021</v>
      </c>
      <c r="P340" s="110">
        <f>IFERROR(('General Input Sheet'!$G$38/(VLOOKUP(O340,Histindex,3,FALSE))),1)</f>
        <v>1</v>
      </c>
      <c r="Q340" s="196" t="s">
        <v>3274</v>
      </c>
      <c r="R340" s="48" cm="1">
        <f t="array" ref="R340">IFERROR(_xlfn.IFS(AND(Q340&lt;&gt;"New",D340&lt;&gt;"Road Bridge"),30%,AND(Q340&lt;&gt;"New",D340="Road Bridge"),10%),0)</f>
        <v>0.1</v>
      </c>
      <c r="S340" s="19">
        <f t="shared" si="52"/>
        <v>724813</v>
      </c>
      <c r="T340" s="20">
        <f t="shared" si="53"/>
        <v>0.15</v>
      </c>
      <c r="U340" s="23">
        <f t="shared" si="54"/>
        <v>1337279</v>
      </c>
      <c r="V340" s="23">
        <f t="shared" si="55"/>
        <v>1667069</v>
      </c>
      <c r="W340" s="198">
        <v>0</v>
      </c>
      <c r="X340" s="21">
        <f t="shared" si="56"/>
        <v>10977287</v>
      </c>
      <c r="Y340" s="193">
        <v>2029</v>
      </c>
      <c r="Z340" s="188">
        <f>(1+PPI)^('Future Trunk Assets - Roads'!Y340-YEAR)</f>
        <v>1.1552634751694639</v>
      </c>
      <c r="AA340" s="189">
        <f>IF(Y340&lt;YEAR,1,IF('General Input Sheet'!$E$32="WACC1",1/(1+WACC1)^(Y340-YEAR), IF('General Input Sheet'!$E$32="WACC2",1/(1+WACC2)^(Y340-YEAR),"Check WACC Option in General Input Sheet")))</f>
        <v>0.63169036926213096</v>
      </c>
      <c r="AB340" s="113">
        <f t="shared" si="57"/>
        <v>10977287</v>
      </c>
      <c r="AC340" s="180">
        <f t="shared" si="58"/>
        <v>12681659</v>
      </c>
      <c r="AD340" s="21">
        <f t="shared" si="59"/>
        <v>8010882</v>
      </c>
    </row>
    <row r="341" spans="2:30">
      <c r="B341" s="201" t="s">
        <v>2925</v>
      </c>
      <c r="C341" s="196" t="s">
        <v>3065</v>
      </c>
      <c r="D341" s="196" t="s">
        <v>3248</v>
      </c>
      <c r="E341" s="210">
        <v>9</v>
      </c>
      <c r="F341" s="204" t="s">
        <v>3226</v>
      </c>
      <c r="G341" s="201" t="s">
        <v>3254</v>
      </c>
      <c r="H341" s="119">
        <v>29</v>
      </c>
      <c r="I341" s="202" t="s">
        <v>3262</v>
      </c>
      <c r="J341" s="119">
        <v>59</v>
      </c>
      <c r="K341" s="19">
        <f t="shared" si="50"/>
        <v>3.2542372881355934</v>
      </c>
      <c r="L341" s="215">
        <v>192</v>
      </c>
      <c r="M341" s="180">
        <f t="shared" si="51"/>
        <v>87714.827586206899</v>
      </c>
      <c r="N341" s="215">
        <v>2543730</v>
      </c>
      <c r="O341" s="227">
        <v>2021</v>
      </c>
      <c r="P341" s="110">
        <f>IFERROR(('General Input Sheet'!$G$38/(VLOOKUP(O341,Histindex,3,FALSE))),1)</f>
        <v>1</v>
      </c>
      <c r="Q341" s="196" t="s">
        <v>3274</v>
      </c>
      <c r="R341" s="48" cm="1">
        <f t="array" ref="R341">IFERROR(_xlfn.IFS(AND(Q341&lt;&gt;"New",D341&lt;&gt;"Road Bridge"),30%,AND(Q341&lt;&gt;"New",D341="Road Bridge"),10%),0)</f>
        <v>0.1</v>
      </c>
      <c r="S341" s="19">
        <f t="shared" si="52"/>
        <v>254373</v>
      </c>
      <c r="T341" s="20">
        <f t="shared" si="53"/>
        <v>7.4999999999999997E-2</v>
      </c>
      <c r="U341" s="23">
        <f t="shared" si="54"/>
        <v>234659</v>
      </c>
      <c r="V341" s="23">
        <f t="shared" si="55"/>
        <v>585058</v>
      </c>
      <c r="W341" s="198">
        <v>0</v>
      </c>
      <c r="X341" s="21">
        <f t="shared" si="56"/>
        <v>3617820</v>
      </c>
      <c r="Y341" s="193">
        <v>2024</v>
      </c>
      <c r="Z341" s="188">
        <f>(1+PPI)^('Future Trunk Assets - Roads'!Y341-YEAR)</f>
        <v>1.0556146069383956</v>
      </c>
      <c r="AA341" s="189">
        <f>IF(Y341&lt;YEAR,1,IF('General Input Sheet'!$E$32="WACC1",1/(1+WACC1)^(Y341-YEAR), IF('General Input Sheet'!$E$32="WACC2",1/(1+WACC2)^(Y341-YEAR),"Check WACC Option in General Input Sheet")))</f>
        <v>0.84176157274348007</v>
      </c>
      <c r="AB341" s="113">
        <f t="shared" si="57"/>
        <v>3618012</v>
      </c>
      <c r="AC341" s="180">
        <f t="shared" si="58"/>
        <v>3819227</v>
      </c>
      <c r="AD341" s="21">
        <f t="shared" si="59"/>
        <v>3214879</v>
      </c>
    </row>
    <row r="342" spans="2:30">
      <c r="B342" s="201" t="s">
        <v>2837</v>
      </c>
      <c r="C342" s="196" t="s">
        <v>3066</v>
      </c>
      <c r="D342" s="196" t="s">
        <v>3246</v>
      </c>
      <c r="E342" s="210">
        <v>9</v>
      </c>
      <c r="F342" s="204" t="s">
        <v>3227</v>
      </c>
      <c r="G342" s="201" t="s">
        <v>3254</v>
      </c>
      <c r="H342" s="119">
        <v>391</v>
      </c>
      <c r="I342" s="202" t="s">
        <v>3262</v>
      </c>
      <c r="J342" s="119">
        <v>4</v>
      </c>
      <c r="K342" s="19">
        <f t="shared" si="50"/>
        <v>11</v>
      </c>
      <c r="L342" s="215">
        <v>44</v>
      </c>
      <c r="M342" s="180">
        <f t="shared" si="51"/>
        <v>2936.9488491048592</v>
      </c>
      <c r="N342" s="215">
        <v>1148347</v>
      </c>
      <c r="O342" s="227">
        <v>2021</v>
      </c>
      <c r="P342" s="110">
        <f>IFERROR(('General Input Sheet'!$G$38/(VLOOKUP(O342,Histindex,3,FALSE))),1)</f>
        <v>1</v>
      </c>
      <c r="Q342" s="196" t="s">
        <v>3274</v>
      </c>
      <c r="R342" s="48" cm="1">
        <f t="array" ref="R342">IFERROR(_xlfn.IFS(AND(Q342&lt;&gt;"New",D342&lt;&gt;"Road Bridge"),30%,AND(Q342&lt;&gt;"New",D342="Road Bridge"),10%),0)</f>
        <v>0.3</v>
      </c>
      <c r="S342" s="19">
        <f t="shared" si="52"/>
        <v>344504</v>
      </c>
      <c r="T342" s="20">
        <f t="shared" si="53"/>
        <v>0.15</v>
      </c>
      <c r="U342" s="23">
        <f t="shared" si="54"/>
        <v>211870</v>
      </c>
      <c r="V342" s="23">
        <f t="shared" si="55"/>
        <v>264120</v>
      </c>
      <c r="W342" s="198">
        <v>0</v>
      </c>
      <c r="X342" s="21">
        <f t="shared" si="56"/>
        <v>1968841</v>
      </c>
      <c r="Y342" s="193">
        <v>2029</v>
      </c>
      <c r="Z342" s="188">
        <f>(1+PPI)^('Future Trunk Assets - Roads'!Y342-YEAR)</f>
        <v>1.1552634751694639</v>
      </c>
      <c r="AA342" s="189">
        <f>IF(Y342&lt;YEAR,1,IF('General Input Sheet'!$E$32="WACC1",1/(1+WACC1)^(Y342-YEAR), IF('General Input Sheet'!$E$32="WACC2",1/(1+WACC2)^(Y342-YEAR),"Check WACC Option in General Input Sheet")))</f>
        <v>0.63169036926213096</v>
      </c>
      <c r="AB342" s="113">
        <f t="shared" si="57"/>
        <v>1968885</v>
      </c>
      <c r="AC342" s="180">
        <f t="shared" si="58"/>
        <v>2274582</v>
      </c>
      <c r="AD342" s="21">
        <f t="shared" si="59"/>
        <v>1436832</v>
      </c>
    </row>
    <row r="343" spans="2:30">
      <c r="B343" s="201" t="s">
        <v>2837</v>
      </c>
      <c r="C343" s="196" t="s">
        <v>3067</v>
      </c>
      <c r="D343" s="196" t="s">
        <v>3246</v>
      </c>
      <c r="E343" s="210">
        <v>7</v>
      </c>
      <c r="F343" s="204" t="s">
        <v>3228</v>
      </c>
      <c r="G343" s="201" t="s">
        <v>3254</v>
      </c>
      <c r="H343" s="119">
        <v>147</v>
      </c>
      <c r="I343" s="202" t="s">
        <v>3262</v>
      </c>
      <c r="J343" s="119">
        <v>0</v>
      </c>
      <c r="K343" s="19">
        <f t="shared" si="50"/>
        <v>0</v>
      </c>
      <c r="L343" s="215">
        <v>0</v>
      </c>
      <c r="M343" s="180">
        <f t="shared" si="51"/>
        <v>3254.0136054421769</v>
      </c>
      <c r="N343" s="215">
        <v>478340</v>
      </c>
      <c r="O343" s="227">
        <v>2021</v>
      </c>
      <c r="P343" s="110">
        <f>IFERROR(('General Input Sheet'!$G$38/(VLOOKUP(O343,Histindex,3,FALSE))),1)</f>
        <v>1</v>
      </c>
      <c r="Q343" s="196" t="s">
        <v>3274</v>
      </c>
      <c r="R343" s="48" cm="1">
        <f t="array" ref="R343">IFERROR(_xlfn.IFS(AND(Q343&lt;&gt;"New",D343&lt;&gt;"Road Bridge"),30%,AND(Q343&lt;&gt;"New",D343="Road Bridge"),10%),0)</f>
        <v>0.3</v>
      </c>
      <c r="S343" s="19">
        <f t="shared" si="52"/>
        <v>143502</v>
      </c>
      <c r="T343" s="20">
        <f t="shared" si="53"/>
        <v>0.15</v>
      </c>
      <c r="U343" s="23">
        <f t="shared" si="54"/>
        <v>88254</v>
      </c>
      <c r="V343" s="23">
        <f t="shared" si="55"/>
        <v>110018</v>
      </c>
      <c r="W343" s="198">
        <v>0</v>
      </c>
      <c r="X343" s="21">
        <f t="shared" si="56"/>
        <v>820114</v>
      </c>
      <c r="Y343" s="193">
        <v>2029</v>
      </c>
      <c r="Z343" s="188">
        <f>(1+PPI)^('Future Trunk Assets - Roads'!Y343-YEAR)</f>
        <v>1.1552634751694639</v>
      </c>
      <c r="AA343" s="189">
        <f>IF(Y343&lt;YEAR,1,IF('General Input Sheet'!$E$32="WACC1",1/(1+WACC1)^(Y343-YEAR), IF('General Input Sheet'!$E$32="WACC2",1/(1+WACC2)^(Y343-YEAR),"Check WACC Option in General Input Sheet")))</f>
        <v>0.63169036926213096</v>
      </c>
      <c r="AB343" s="113">
        <f t="shared" si="57"/>
        <v>820114</v>
      </c>
      <c r="AC343" s="180">
        <f t="shared" si="58"/>
        <v>947448</v>
      </c>
      <c r="AD343" s="21">
        <f t="shared" si="59"/>
        <v>598494</v>
      </c>
    </row>
    <row r="344" spans="2:30">
      <c r="B344" s="201" t="s">
        <v>3069</v>
      </c>
      <c r="C344" s="196" t="s">
        <v>3068</v>
      </c>
      <c r="D344" s="196" t="s">
        <v>3246</v>
      </c>
      <c r="E344" s="210">
        <v>9</v>
      </c>
      <c r="F344" s="204" t="s">
        <v>3229</v>
      </c>
      <c r="G344" s="201" t="s">
        <v>3254</v>
      </c>
      <c r="H344" s="119">
        <v>725</v>
      </c>
      <c r="I344" s="202" t="s">
        <v>3262</v>
      </c>
      <c r="J344" s="119">
        <v>8098</v>
      </c>
      <c r="K344" s="19">
        <f t="shared" si="50"/>
        <v>125.1115090145715</v>
      </c>
      <c r="L344" s="215">
        <v>1013153</v>
      </c>
      <c r="M344" s="180">
        <f t="shared" si="51"/>
        <v>2936.9489655172415</v>
      </c>
      <c r="N344" s="215">
        <v>2129288</v>
      </c>
      <c r="O344" s="227">
        <v>2021</v>
      </c>
      <c r="P344" s="110">
        <f>IFERROR(('General Input Sheet'!$G$38/(VLOOKUP(O344,Histindex,3,FALSE))),1)</f>
        <v>1</v>
      </c>
      <c r="Q344" s="196" t="s">
        <v>3274</v>
      </c>
      <c r="R344" s="48" cm="1">
        <f t="array" ref="R344">IFERROR(_xlfn.IFS(AND(Q344&lt;&gt;"New",D344&lt;&gt;"Road Bridge"),30%,AND(Q344&lt;&gt;"New",D344="Road Bridge"),10%),0)</f>
        <v>0.3</v>
      </c>
      <c r="S344" s="19">
        <f t="shared" si="52"/>
        <v>638786</v>
      </c>
      <c r="T344" s="20">
        <f t="shared" si="53"/>
        <v>7.4999999999999997E-2</v>
      </c>
      <c r="U344" s="23">
        <f t="shared" si="54"/>
        <v>196427</v>
      </c>
      <c r="V344" s="23">
        <f t="shared" si="55"/>
        <v>489736</v>
      </c>
      <c r="W344" s="198">
        <v>0</v>
      </c>
      <c r="X344" s="21">
        <f t="shared" si="56"/>
        <v>3454237</v>
      </c>
      <c r="Y344" s="193">
        <v>2024</v>
      </c>
      <c r="Z344" s="188">
        <f>(1+PPI)^('Future Trunk Assets - Roads'!Y344-YEAR)</f>
        <v>1.0556146069383956</v>
      </c>
      <c r="AA344" s="189">
        <f>IF(Y344&lt;YEAR,1,IF('General Input Sheet'!$E$32="WACC1",1/(1+WACC1)^(Y344-YEAR), IF('General Input Sheet'!$E$32="WACC2",1/(1+WACC2)^(Y344-YEAR),"Check WACC Option in General Input Sheet")))</f>
        <v>0.84176157274348007</v>
      </c>
      <c r="AB344" s="113">
        <f t="shared" si="57"/>
        <v>4467390</v>
      </c>
      <c r="AC344" s="180">
        <f t="shared" si="58"/>
        <v>4721863</v>
      </c>
      <c r="AD344" s="21">
        <f t="shared" si="59"/>
        <v>3974683</v>
      </c>
    </row>
    <row r="345" spans="2:30">
      <c r="B345" s="201" t="s">
        <v>2837</v>
      </c>
      <c r="C345" s="196" t="s">
        <v>3070</v>
      </c>
      <c r="D345" s="196" t="s">
        <v>3246</v>
      </c>
      <c r="E345" s="210">
        <v>9</v>
      </c>
      <c r="F345" s="204" t="s">
        <v>3230</v>
      </c>
      <c r="G345" s="201" t="s">
        <v>3254</v>
      </c>
      <c r="H345" s="119">
        <v>793</v>
      </c>
      <c r="I345" s="202" t="s">
        <v>3262</v>
      </c>
      <c r="J345" s="119">
        <v>528</v>
      </c>
      <c r="K345" s="19">
        <f t="shared" si="50"/>
        <v>0</v>
      </c>
      <c r="L345" s="215">
        <v>0</v>
      </c>
      <c r="M345" s="180">
        <f t="shared" si="51"/>
        <v>2936.9495586380831</v>
      </c>
      <c r="N345" s="215">
        <v>2329001</v>
      </c>
      <c r="O345" s="227">
        <v>2021</v>
      </c>
      <c r="P345" s="110">
        <f>IFERROR(('General Input Sheet'!$G$38/(VLOOKUP(O345,Histindex,3,FALSE))),1)</f>
        <v>1</v>
      </c>
      <c r="Q345" s="196" t="s">
        <v>3274</v>
      </c>
      <c r="R345" s="48" cm="1">
        <f t="array" ref="R345">IFERROR(_xlfn.IFS(AND(Q345&lt;&gt;"New",D345&lt;&gt;"Road Bridge"),30%,AND(Q345&lt;&gt;"New",D345="Road Bridge"),10%),0)</f>
        <v>0.3</v>
      </c>
      <c r="S345" s="19">
        <f t="shared" si="52"/>
        <v>698700</v>
      </c>
      <c r="T345" s="20">
        <f t="shared" si="53"/>
        <v>0.15</v>
      </c>
      <c r="U345" s="23">
        <f t="shared" si="54"/>
        <v>429701</v>
      </c>
      <c r="V345" s="23">
        <f t="shared" si="55"/>
        <v>535670</v>
      </c>
      <c r="W345" s="198">
        <v>0</v>
      </c>
      <c r="X345" s="21">
        <f t="shared" si="56"/>
        <v>3993072</v>
      </c>
      <c r="Y345" s="193">
        <v>2029</v>
      </c>
      <c r="Z345" s="188">
        <f>(1+PPI)^('Future Trunk Assets - Roads'!Y345-YEAR)</f>
        <v>1.1552634751694639</v>
      </c>
      <c r="AA345" s="189">
        <f>IF(Y345&lt;YEAR,1,IF('General Input Sheet'!$E$32="WACC1",1/(1+WACC1)^(Y345-YEAR), IF('General Input Sheet'!$E$32="WACC2",1/(1+WACC2)^(Y345-YEAR),"Check WACC Option in General Input Sheet")))</f>
        <v>0.63169036926213096</v>
      </c>
      <c r="AB345" s="113">
        <f t="shared" si="57"/>
        <v>3993072</v>
      </c>
      <c r="AC345" s="180">
        <f t="shared" si="58"/>
        <v>4613050</v>
      </c>
      <c r="AD345" s="21">
        <f t="shared" si="59"/>
        <v>2914019</v>
      </c>
    </row>
    <row r="346" spans="2:30">
      <c r="B346" s="201" t="s">
        <v>2837</v>
      </c>
      <c r="C346" s="196" t="s">
        <v>3071</v>
      </c>
      <c r="D346" s="196" t="s">
        <v>3246</v>
      </c>
      <c r="E346" s="210">
        <v>9</v>
      </c>
      <c r="F346" s="204" t="s">
        <v>3231</v>
      </c>
      <c r="G346" s="201" t="s">
        <v>3251</v>
      </c>
      <c r="H346" s="119">
        <v>906</v>
      </c>
      <c r="I346" s="202" t="s">
        <v>3260</v>
      </c>
      <c r="J346" s="119">
        <v>6701</v>
      </c>
      <c r="K346" s="19">
        <f t="shared" si="50"/>
        <v>261.2014624682883</v>
      </c>
      <c r="L346" s="215">
        <v>1750311</v>
      </c>
      <c r="M346" s="180">
        <f t="shared" si="51"/>
        <v>2671.3576158940396</v>
      </c>
      <c r="N346" s="215">
        <v>2420250</v>
      </c>
      <c r="O346" s="227">
        <v>2021</v>
      </c>
      <c r="P346" s="110">
        <f>IFERROR(('General Input Sheet'!$G$38/(VLOOKUP(O346,Histindex,3,FALSE))),1)</f>
        <v>1</v>
      </c>
      <c r="Q346" s="196" t="s">
        <v>3274</v>
      </c>
      <c r="R346" s="48" cm="1">
        <f t="array" ref="R346">IFERROR(_xlfn.IFS(AND(Q346&lt;&gt;"New",D346&lt;&gt;"Road Bridge"),30%,AND(Q346&lt;&gt;"New",D346="Road Bridge"),10%),0)</f>
        <v>0.3</v>
      </c>
      <c r="S346" s="19">
        <f t="shared" si="52"/>
        <v>726075</v>
      </c>
      <c r="T346" s="20">
        <f t="shared" si="53"/>
        <v>0.15</v>
      </c>
      <c r="U346" s="23">
        <f t="shared" si="54"/>
        <v>446536</v>
      </c>
      <c r="V346" s="23">
        <f t="shared" si="55"/>
        <v>556658</v>
      </c>
      <c r="W346" s="198">
        <v>0</v>
      </c>
      <c r="X346" s="21">
        <f t="shared" si="56"/>
        <v>4149519</v>
      </c>
      <c r="Y346" s="193">
        <v>2029</v>
      </c>
      <c r="Z346" s="188">
        <f>(1+PPI)^('Future Trunk Assets - Roads'!Y346-YEAR)</f>
        <v>1.1552634751694639</v>
      </c>
      <c r="AA346" s="189">
        <f>IF(Y346&lt;YEAR,1,IF('General Input Sheet'!$E$32="WACC1",1/(1+WACC1)^(Y346-YEAR), IF('General Input Sheet'!$E$32="WACC2",1/(1+WACC2)^(Y346-YEAR),"Check WACC Option in General Input Sheet")))</f>
        <v>0.63169036926213096</v>
      </c>
      <c r="AB346" s="113">
        <f t="shared" si="57"/>
        <v>5899830</v>
      </c>
      <c r="AC346" s="180">
        <f t="shared" si="58"/>
        <v>6846356</v>
      </c>
      <c r="AD346" s="21">
        <f t="shared" si="59"/>
        <v>4324777</v>
      </c>
    </row>
    <row r="347" spans="2:30">
      <c r="B347" s="201" t="s">
        <v>2837</v>
      </c>
      <c r="C347" s="196" t="s">
        <v>10312</v>
      </c>
      <c r="D347" s="196" t="s">
        <v>3246</v>
      </c>
      <c r="E347" s="210">
        <v>9</v>
      </c>
      <c r="F347" s="204" t="s">
        <v>3327</v>
      </c>
      <c r="G347" s="201" t="s">
        <v>3251</v>
      </c>
      <c r="H347" s="119">
        <v>445</v>
      </c>
      <c r="I347" s="202" t="s">
        <v>3260</v>
      </c>
      <c r="J347" s="119">
        <v>2778</v>
      </c>
      <c r="K347" s="19">
        <f t="shared" si="50"/>
        <v>308.06479481641469</v>
      </c>
      <c r="L347" s="215">
        <v>855804</v>
      </c>
      <c r="M347" s="180">
        <f t="shared" si="51"/>
        <v>2671.3573033707867</v>
      </c>
      <c r="N347" s="215">
        <v>1188754</v>
      </c>
      <c r="O347" s="227">
        <v>2021</v>
      </c>
      <c r="P347" s="110">
        <f>IFERROR(('General Input Sheet'!$G$38/(VLOOKUP(O347,Histindex,3,FALSE))),1)</f>
        <v>1</v>
      </c>
      <c r="Q347" s="196" t="s">
        <v>3274</v>
      </c>
      <c r="R347" s="48" cm="1">
        <f t="array" ref="R347">IFERROR(_xlfn.IFS(AND(Q347&lt;&gt;"New",D347&lt;&gt;"Road Bridge"),30%,AND(Q347&lt;&gt;"New",D347="Road Bridge"),10%),0)</f>
        <v>0.3</v>
      </c>
      <c r="S347" s="19">
        <f t="shared" si="52"/>
        <v>356626</v>
      </c>
      <c r="T347" s="20">
        <f t="shared" si="53"/>
        <v>0.15</v>
      </c>
      <c r="U347" s="23">
        <f t="shared" si="54"/>
        <v>219325</v>
      </c>
      <c r="V347" s="23">
        <f t="shared" si="55"/>
        <v>273413</v>
      </c>
      <c r="W347" s="198">
        <v>0</v>
      </c>
      <c r="X347" s="21">
        <f t="shared" si="56"/>
        <v>2038118</v>
      </c>
      <c r="Y347" s="193">
        <v>2029</v>
      </c>
      <c r="Z347" s="188">
        <f>(1+PPI)^('Future Trunk Assets - Roads'!Y347-YEAR)</f>
        <v>1.1552634751694639</v>
      </c>
      <c r="AA347" s="189">
        <f>IF(Y347&lt;YEAR,1,IF('General Input Sheet'!$E$32="WACC1",1/(1+WACC1)^(Y347-YEAR), IF('General Input Sheet'!$E$32="WACC2",1/(1+WACC2)^(Y347-YEAR),"Check WACC Option in General Input Sheet")))</f>
        <v>0.63169036926213096</v>
      </c>
      <c r="AB347" s="113">
        <f t="shared" si="57"/>
        <v>2893922</v>
      </c>
      <c r="AC347" s="180">
        <f t="shared" si="58"/>
        <v>3358154</v>
      </c>
      <c r="AD347" s="21">
        <f t="shared" si="59"/>
        <v>2121314</v>
      </c>
    </row>
    <row r="348" spans="2:30">
      <c r="B348" s="201" t="s">
        <v>10375</v>
      </c>
      <c r="C348" s="196" t="s">
        <v>10313</v>
      </c>
      <c r="D348" s="196" t="s">
        <v>3246</v>
      </c>
      <c r="E348" s="210">
        <v>9</v>
      </c>
      <c r="F348" s="204" t="s">
        <v>3494</v>
      </c>
      <c r="G348" s="201" t="s">
        <v>3251</v>
      </c>
      <c r="H348" s="119">
        <v>1307</v>
      </c>
      <c r="I348" s="202" t="s">
        <v>3260</v>
      </c>
      <c r="J348" s="119">
        <v>3406</v>
      </c>
      <c r="K348" s="19">
        <f t="shared" si="50"/>
        <v>44.417792131532586</v>
      </c>
      <c r="L348" s="215">
        <v>151287</v>
      </c>
      <c r="M348" s="180">
        <f t="shared" si="51"/>
        <v>2671.3573068094875</v>
      </c>
      <c r="N348" s="215">
        <v>3491464</v>
      </c>
      <c r="O348" s="227">
        <v>2021</v>
      </c>
      <c r="P348" s="110">
        <f>IFERROR(('General Input Sheet'!$G$38/(VLOOKUP(O348,Histindex,3,FALSE))),1)</f>
        <v>1</v>
      </c>
      <c r="Q348" s="196" t="s">
        <v>3274</v>
      </c>
      <c r="R348" s="48" cm="1">
        <f t="array" ref="R348">IFERROR(_xlfn.IFS(AND(Q348&lt;&gt;"New",D348&lt;&gt;"Road Bridge"),30%,AND(Q348&lt;&gt;"New",D348="Road Bridge"),10%),0)</f>
        <v>0.3</v>
      </c>
      <c r="S348" s="19">
        <f t="shared" si="52"/>
        <v>1047439</v>
      </c>
      <c r="T348" s="20">
        <f t="shared" si="53"/>
        <v>0.2</v>
      </c>
      <c r="U348" s="23">
        <f t="shared" si="54"/>
        <v>858900</v>
      </c>
      <c r="V348" s="23">
        <f t="shared" si="55"/>
        <v>803037</v>
      </c>
      <c r="W348" s="198">
        <v>0</v>
      </c>
      <c r="X348" s="21">
        <f t="shared" si="56"/>
        <v>6200840</v>
      </c>
      <c r="Y348" s="193">
        <v>2034</v>
      </c>
      <c r="Z348" s="188">
        <f>(1+PPI)^('Future Trunk Assets - Roads'!Y348-YEAR)</f>
        <v>1.2643190879401258</v>
      </c>
      <c r="AA348" s="189">
        <f>IF(Y348&lt;YEAR,1,IF('General Input Sheet'!$E$32="WACC1",1/(1+WACC1)^(Y348-YEAR), IF('General Input Sheet'!$E$32="WACC2",1/(1+WACC2)^(Y348-YEAR),"Check WACC Option in General Input Sheet")))</f>
        <v>0.47404483114855755</v>
      </c>
      <c r="AB348" s="113">
        <f t="shared" si="57"/>
        <v>6352127</v>
      </c>
      <c r="AC348" s="180">
        <f t="shared" si="58"/>
        <v>8035825</v>
      </c>
      <c r="AD348" s="21">
        <f t="shared" si="59"/>
        <v>3809341</v>
      </c>
    </row>
    <row r="349" spans="2:30">
      <c r="B349" s="201" t="s">
        <v>2837</v>
      </c>
      <c r="C349" s="196" t="s">
        <v>3072</v>
      </c>
      <c r="D349" s="196" t="s">
        <v>3245</v>
      </c>
      <c r="E349" s="210">
        <v>7</v>
      </c>
      <c r="F349" s="204" t="s">
        <v>3232</v>
      </c>
      <c r="G349" s="201" t="s">
        <v>3255</v>
      </c>
      <c r="H349" s="119">
        <v>0</v>
      </c>
      <c r="I349" s="202" t="s">
        <v>3265</v>
      </c>
      <c r="J349" s="119">
        <v>150</v>
      </c>
      <c r="K349" s="19">
        <f t="shared" si="50"/>
        <v>51.166666666666664</v>
      </c>
      <c r="L349" s="215">
        <v>7675</v>
      </c>
      <c r="M349" s="180">
        <f t="shared" si="51"/>
        <v>0</v>
      </c>
      <c r="N349" s="215">
        <v>641786</v>
      </c>
      <c r="O349" s="227">
        <v>2021</v>
      </c>
      <c r="P349" s="110">
        <f>IFERROR(('General Input Sheet'!$G$38/(VLOOKUP(O349,Histindex,3,FALSE))),1)</f>
        <v>1</v>
      </c>
      <c r="Q349" s="196" t="s">
        <v>3272</v>
      </c>
      <c r="R349" s="48" cm="1">
        <f t="array" ref="R349">IFERROR(_xlfn.IFS(AND(Q349&lt;&gt;"New",D349&lt;&gt;"Road Bridge"),30%,AND(Q349&lt;&gt;"New",D349="Road Bridge"),10%),0)</f>
        <v>0.3</v>
      </c>
      <c r="S349" s="19">
        <f t="shared" si="52"/>
        <v>192536</v>
      </c>
      <c r="T349" s="20">
        <f t="shared" si="53"/>
        <v>7.4999999999999997E-2</v>
      </c>
      <c r="U349" s="23">
        <f t="shared" si="54"/>
        <v>59205</v>
      </c>
      <c r="V349" s="23">
        <f t="shared" si="55"/>
        <v>147611</v>
      </c>
      <c r="W349" s="198">
        <v>0</v>
      </c>
      <c r="X349" s="21">
        <f t="shared" si="56"/>
        <v>1041138</v>
      </c>
      <c r="Y349" s="193">
        <v>2024</v>
      </c>
      <c r="Z349" s="188">
        <f>(1+PPI)^('Future Trunk Assets - Roads'!Y349-YEAR)</f>
        <v>1.0556146069383956</v>
      </c>
      <c r="AA349" s="189">
        <f>IF(Y349&lt;YEAR,1,IF('General Input Sheet'!$E$32="WACC1",1/(1+WACC1)^(Y349-YEAR), IF('General Input Sheet'!$E$32="WACC2",1/(1+WACC2)^(Y349-YEAR),"Check WACC Option in General Input Sheet")))</f>
        <v>0.84176157274348007</v>
      </c>
      <c r="AB349" s="113">
        <f t="shared" si="57"/>
        <v>1048813</v>
      </c>
      <c r="AC349" s="180">
        <f t="shared" si="58"/>
        <v>1107188</v>
      </c>
      <c r="AD349" s="21">
        <f t="shared" si="59"/>
        <v>931988</v>
      </c>
    </row>
    <row r="350" spans="2:30">
      <c r="B350" s="201" t="s">
        <v>2837</v>
      </c>
      <c r="C350" s="196" t="s">
        <v>3073</v>
      </c>
      <c r="D350" s="196" t="s">
        <v>3245</v>
      </c>
      <c r="E350" s="210">
        <v>9</v>
      </c>
      <c r="F350" s="204" t="s">
        <v>3233</v>
      </c>
      <c r="G350" s="201" t="s">
        <v>3252</v>
      </c>
      <c r="H350" s="119">
        <v>0</v>
      </c>
      <c r="I350" s="202" t="s">
        <v>3261</v>
      </c>
      <c r="J350" s="119">
        <v>150</v>
      </c>
      <c r="K350" s="19">
        <f t="shared" si="50"/>
        <v>332.6</v>
      </c>
      <c r="L350" s="215">
        <v>49890</v>
      </c>
      <c r="M350" s="180">
        <f t="shared" si="51"/>
        <v>0</v>
      </c>
      <c r="N350" s="215">
        <v>516545</v>
      </c>
      <c r="O350" s="227">
        <v>2021</v>
      </c>
      <c r="P350" s="110">
        <f>IFERROR(('General Input Sheet'!$G$38/(VLOOKUP(O350,Histindex,3,FALSE))),1)</f>
        <v>1</v>
      </c>
      <c r="Q350" s="196" t="s">
        <v>3273</v>
      </c>
      <c r="R350" s="48" cm="1">
        <f t="array" ref="R350">IFERROR(_xlfn.IFS(AND(Q350&lt;&gt;"New",D350&lt;&gt;"Road Bridge"),30%,AND(Q350&lt;&gt;"New",D350="Road Bridge"),10%),0)</f>
        <v>0.3</v>
      </c>
      <c r="S350" s="19">
        <f t="shared" si="52"/>
        <v>154964</v>
      </c>
      <c r="T350" s="20">
        <f t="shared" si="53"/>
        <v>0.15</v>
      </c>
      <c r="U350" s="23">
        <f t="shared" si="54"/>
        <v>95303</v>
      </c>
      <c r="V350" s="23">
        <f t="shared" si="55"/>
        <v>118805</v>
      </c>
      <c r="W350" s="198">
        <v>0</v>
      </c>
      <c r="X350" s="21">
        <f t="shared" si="56"/>
        <v>885617</v>
      </c>
      <c r="Y350" s="193">
        <v>2029</v>
      </c>
      <c r="Z350" s="188">
        <f>(1+PPI)^('Future Trunk Assets - Roads'!Y350-YEAR)</f>
        <v>1.1552634751694639</v>
      </c>
      <c r="AA350" s="189">
        <f>IF(Y350&lt;YEAR,1,IF('General Input Sheet'!$E$32="WACC1",1/(1+WACC1)^(Y350-YEAR), IF('General Input Sheet'!$E$32="WACC2",1/(1+WACC2)^(Y350-YEAR),"Check WACC Option in General Input Sheet")))</f>
        <v>0.63169036926213096</v>
      </c>
      <c r="AB350" s="113">
        <f t="shared" si="57"/>
        <v>935507</v>
      </c>
      <c r="AC350" s="180">
        <f t="shared" si="58"/>
        <v>1081626</v>
      </c>
      <c r="AD350" s="21">
        <f t="shared" si="59"/>
        <v>683253</v>
      </c>
    </row>
    <row r="351" spans="2:30">
      <c r="B351" s="201" t="s">
        <v>2837</v>
      </c>
      <c r="C351" s="196" t="s">
        <v>3074</v>
      </c>
      <c r="D351" s="196" t="s">
        <v>3245</v>
      </c>
      <c r="E351" s="210">
        <v>9</v>
      </c>
      <c r="F351" s="204" t="s">
        <v>3234</v>
      </c>
      <c r="G351" s="201" t="s">
        <v>3249</v>
      </c>
      <c r="H351" s="119">
        <v>0</v>
      </c>
      <c r="I351" s="202" t="s">
        <v>3258</v>
      </c>
      <c r="J351" s="119">
        <v>0</v>
      </c>
      <c r="K351" s="19">
        <f t="shared" si="50"/>
        <v>0</v>
      </c>
      <c r="L351" s="215">
        <v>0</v>
      </c>
      <c r="M351" s="180">
        <f t="shared" si="51"/>
        <v>0</v>
      </c>
      <c r="N351" s="215">
        <v>566884</v>
      </c>
      <c r="O351" s="227">
        <v>2021</v>
      </c>
      <c r="P351" s="110">
        <f>IFERROR(('General Input Sheet'!$G$38/(VLOOKUP(O351,Histindex,3,FALSE))),1)</f>
        <v>1</v>
      </c>
      <c r="Q351" s="196" t="s">
        <v>3273</v>
      </c>
      <c r="R351" s="48" cm="1">
        <f t="array" ref="R351">IFERROR(_xlfn.IFS(AND(Q351&lt;&gt;"New",D351&lt;&gt;"Road Bridge"),30%,AND(Q351&lt;&gt;"New",D351="Road Bridge"),10%),0)</f>
        <v>0.3</v>
      </c>
      <c r="S351" s="19">
        <f t="shared" si="52"/>
        <v>170065</v>
      </c>
      <c r="T351" s="20">
        <f t="shared" si="53"/>
        <v>0.15</v>
      </c>
      <c r="U351" s="23">
        <f t="shared" si="54"/>
        <v>104590</v>
      </c>
      <c r="V351" s="23">
        <f t="shared" si="55"/>
        <v>130383</v>
      </c>
      <c r="W351" s="198">
        <v>0</v>
      </c>
      <c r="X351" s="21">
        <f t="shared" si="56"/>
        <v>971922</v>
      </c>
      <c r="Y351" s="193">
        <v>2029</v>
      </c>
      <c r="Z351" s="188">
        <f>(1+PPI)^('Future Trunk Assets - Roads'!Y351-YEAR)</f>
        <v>1.1552634751694639</v>
      </c>
      <c r="AA351" s="189">
        <f>IF(Y351&lt;YEAR,1,IF('General Input Sheet'!$E$32="WACC1",1/(1+WACC1)^(Y351-YEAR), IF('General Input Sheet'!$E$32="WACC2",1/(1+WACC2)^(Y351-YEAR),"Check WACC Option in General Input Sheet")))</f>
        <v>0.63169036926213096</v>
      </c>
      <c r="AB351" s="113">
        <f t="shared" si="57"/>
        <v>971922</v>
      </c>
      <c r="AC351" s="180">
        <f t="shared" si="58"/>
        <v>1122826</v>
      </c>
      <c r="AD351" s="21">
        <f t="shared" si="59"/>
        <v>709278</v>
      </c>
    </row>
    <row r="352" spans="2:30">
      <c r="B352" s="201" t="s">
        <v>2855</v>
      </c>
      <c r="C352" s="196" t="s">
        <v>10314</v>
      </c>
      <c r="D352" s="196" t="s">
        <v>3246</v>
      </c>
      <c r="E352" s="210">
        <v>8</v>
      </c>
      <c r="F352" s="204" t="s">
        <v>3495</v>
      </c>
      <c r="G352" s="201" t="s">
        <v>3254</v>
      </c>
      <c r="H352" s="119">
        <v>494</v>
      </c>
      <c r="I352" s="202" t="s">
        <v>3262</v>
      </c>
      <c r="J352" s="119">
        <v>1484</v>
      </c>
      <c r="K352" s="19">
        <f t="shared" si="50"/>
        <v>1409.1805929919137</v>
      </c>
      <c r="L352" s="215">
        <v>2091224</v>
      </c>
      <c r="M352" s="180">
        <f t="shared" si="51"/>
        <v>3555.2550607287449</v>
      </c>
      <c r="N352" s="215">
        <v>1756296</v>
      </c>
      <c r="O352" s="227">
        <v>2021</v>
      </c>
      <c r="P352" s="110">
        <f>IFERROR(('General Input Sheet'!$G$38/(VLOOKUP(O352,Histindex,3,FALSE))),1)</f>
        <v>1</v>
      </c>
      <c r="Q352" s="196" t="s">
        <v>3274</v>
      </c>
      <c r="R352" s="48" cm="1">
        <f t="array" ref="R352">IFERROR(_xlfn.IFS(AND(Q352&lt;&gt;"New",D352&lt;&gt;"Road Bridge"),30%,AND(Q352&lt;&gt;"New",D352="Road Bridge"),10%),0)</f>
        <v>0.3</v>
      </c>
      <c r="S352" s="19">
        <f t="shared" si="52"/>
        <v>526889</v>
      </c>
      <c r="T352" s="20">
        <f t="shared" si="53"/>
        <v>0.15</v>
      </c>
      <c r="U352" s="23">
        <f t="shared" si="54"/>
        <v>324037</v>
      </c>
      <c r="V352" s="23">
        <f t="shared" si="55"/>
        <v>403948</v>
      </c>
      <c r="W352" s="198">
        <v>0</v>
      </c>
      <c r="X352" s="21">
        <f t="shared" si="56"/>
        <v>3011170</v>
      </c>
      <c r="Y352" s="193">
        <v>2029</v>
      </c>
      <c r="Z352" s="188">
        <f>(1+PPI)^('Future Trunk Assets - Roads'!Y352-YEAR)</f>
        <v>1.1552634751694639</v>
      </c>
      <c r="AA352" s="189">
        <f>IF(Y352&lt;YEAR,1,IF('General Input Sheet'!$E$32="WACC1",1/(1+WACC1)^(Y352-YEAR), IF('General Input Sheet'!$E$32="WACC2",1/(1+WACC2)^(Y352-YEAR),"Check WACC Option in General Input Sheet")))</f>
        <v>0.63169036926213096</v>
      </c>
      <c r="AB352" s="113">
        <f t="shared" si="57"/>
        <v>5102394</v>
      </c>
      <c r="AC352" s="180">
        <f t="shared" si="58"/>
        <v>5931047</v>
      </c>
      <c r="AD352" s="21">
        <f t="shared" si="59"/>
        <v>3746585</v>
      </c>
    </row>
    <row r="353" spans="2:30">
      <c r="B353" s="201" t="s">
        <v>2855</v>
      </c>
      <c r="C353" s="196" t="s">
        <v>3075</v>
      </c>
      <c r="D353" s="196" t="s">
        <v>3245</v>
      </c>
      <c r="E353" s="210">
        <v>8</v>
      </c>
      <c r="F353" s="204" t="s">
        <v>3235</v>
      </c>
      <c r="G353" s="201" t="s">
        <v>3256</v>
      </c>
      <c r="H353" s="119">
        <v>0</v>
      </c>
      <c r="I353" s="202" t="s">
        <v>3264</v>
      </c>
      <c r="J353" s="119">
        <v>150</v>
      </c>
      <c r="K353" s="19">
        <f t="shared" si="50"/>
        <v>1535.0666666666666</v>
      </c>
      <c r="L353" s="215">
        <v>230260</v>
      </c>
      <c r="M353" s="180">
        <f t="shared" si="51"/>
        <v>0</v>
      </c>
      <c r="N353" s="215">
        <v>930973</v>
      </c>
      <c r="O353" s="227">
        <v>2021</v>
      </c>
      <c r="P353" s="110">
        <f>IFERROR(('General Input Sheet'!$G$38/(VLOOKUP(O353,Histindex,3,FALSE))),1)</f>
        <v>1</v>
      </c>
      <c r="Q353" s="196" t="s">
        <v>3272</v>
      </c>
      <c r="R353" s="48" cm="1">
        <f t="array" ref="R353">IFERROR(_xlfn.IFS(AND(Q353&lt;&gt;"New",D353&lt;&gt;"Road Bridge"),30%,AND(Q353&lt;&gt;"New",D353="Road Bridge"),10%),0)</f>
        <v>0.3</v>
      </c>
      <c r="S353" s="19">
        <f t="shared" si="52"/>
        <v>279292</v>
      </c>
      <c r="T353" s="20">
        <f t="shared" si="53"/>
        <v>7.4999999999999997E-2</v>
      </c>
      <c r="U353" s="23">
        <f t="shared" si="54"/>
        <v>85882</v>
      </c>
      <c r="V353" s="23">
        <f t="shared" si="55"/>
        <v>214124</v>
      </c>
      <c r="W353" s="198">
        <v>0</v>
      </c>
      <c r="X353" s="21">
        <f t="shared" si="56"/>
        <v>1510271</v>
      </c>
      <c r="Y353" s="193">
        <v>2024</v>
      </c>
      <c r="Z353" s="188">
        <f>(1+PPI)^('Future Trunk Assets - Roads'!Y353-YEAR)</f>
        <v>1.0556146069383956</v>
      </c>
      <c r="AA353" s="189">
        <f>IF(Y353&lt;YEAR,1,IF('General Input Sheet'!$E$32="WACC1",1/(1+WACC1)^(Y353-YEAR), IF('General Input Sheet'!$E$32="WACC2",1/(1+WACC2)^(Y353-YEAR),"Check WACC Option in General Input Sheet")))</f>
        <v>0.84176157274348007</v>
      </c>
      <c r="AB353" s="113">
        <f t="shared" si="57"/>
        <v>1740531</v>
      </c>
      <c r="AC353" s="180">
        <f t="shared" si="58"/>
        <v>1838698</v>
      </c>
      <c r="AD353" s="21">
        <f t="shared" si="59"/>
        <v>1547745</v>
      </c>
    </row>
    <row r="354" spans="2:30">
      <c r="B354" s="201" t="s">
        <v>2855</v>
      </c>
      <c r="C354" s="196" t="s">
        <v>3076</v>
      </c>
      <c r="D354" s="196" t="s">
        <v>3245</v>
      </c>
      <c r="E354" s="210">
        <v>8</v>
      </c>
      <c r="F354" s="204" t="s">
        <v>3236</v>
      </c>
      <c r="G354" s="201" t="s">
        <v>3249</v>
      </c>
      <c r="H354" s="119">
        <v>0</v>
      </c>
      <c r="I354" s="202" t="s">
        <v>3258</v>
      </c>
      <c r="J354" s="119">
        <v>150</v>
      </c>
      <c r="K354" s="19">
        <f t="shared" si="50"/>
        <v>1535.0666666666666</v>
      </c>
      <c r="L354" s="215">
        <v>230260</v>
      </c>
      <c r="M354" s="180">
        <f t="shared" si="51"/>
        <v>0</v>
      </c>
      <c r="N354" s="215">
        <v>784259</v>
      </c>
      <c r="O354" s="227">
        <v>2021</v>
      </c>
      <c r="P354" s="110">
        <f>IFERROR(('General Input Sheet'!$G$38/(VLOOKUP(O354,Histindex,3,FALSE))),1)</f>
        <v>1</v>
      </c>
      <c r="Q354" s="196" t="s">
        <v>3273</v>
      </c>
      <c r="R354" s="48" cm="1">
        <f t="array" ref="R354">IFERROR(_xlfn.IFS(AND(Q354&lt;&gt;"New",D354&lt;&gt;"Road Bridge"),30%,AND(Q354&lt;&gt;"New",D354="Road Bridge"),10%),0)</f>
        <v>0.3</v>
      </c>
      <c r="S354" s="19">
        <f t="shared" si="52"/>
        <v>235278</v>
      </c>
      <c r="T354" s="20">
        <f t="shared" si="53"/>
        <v>0.2</v>
      </c>
      <c r="U354" s="23">
        <f t="shared" si="54"/>
        <v>192928</v>
      </c>
      <c r="V354" s="23">
        <f t="shared" si="55"/>
        <v>180380</v>
      </c>
      <c r="W354" s="198">
        <v>0</v>
      </c>
      <c r="X354" s="21">
        <f t="shared" si="56"/>
        <v>1392845</v>
      </c>
      <c r="Y354" s="193">
        <v>2034</v>
      </c>
      <c r="Z354" s="188">
        <f>(1+PPI)^('Future Trunk Assets - Roads'!Y354-YEAR)</f>
        <v>1.2643190879401258</v>
      </c>
      <c r="AA354" s="189">
        <f>IF(Y354&lt;YEAR,1,IF('General Input Sheet'!$E$32="WACC1",1/(1+WACC1)^(Y354-YEAR), IF('General Input Sheet'!$E$32="WACC2",1/(1+WACC2)^(Y354-YEAR),"Check WACC Option in General Input Sheet")))</f>
        <v>0.47404483114855755</v>
      </c>
      <c r="AB354" s="113">
        <f t="shared" si="57"/>
        <v>1623105</v>
      </c>
      <c r="AC354" s="180">
        <f t="shared" si="58"/>
        <v>2059291</v>
      </c>
      <c r="AD354" s="21">
        <f t="shared" si="59"/>
        <v>976196</v>
      </c>
    </row>
    <row r="355" spans="2:30">
      <c r="B355" s="201" t="s">
        <v>2855</v>
      </c>
      <c r="C355" s="196" t="s">
        <v>3299</v>
      </c>
      <c r="D355" s="196" t="s">
        <v>3245</v>
      </c>
      <c r="E355" s="210">
        <v>8</v>
      </c>
      <c r="F355" s="204" t="s">
        <v>3284</v>
      </c>
      <c r="G355" s="201" t="s">
        <v>3256</v>
      </c>
      <c r="H355" s="119">
        <v>0</v>
      </c>
      <c r="I355" s="202" t="s">
        <v>3264</v>
      </c>
      <c r="J355" s="119">
        <v>150</v>
      </c>
      <c r="K355" s="19">
        <f t="shared" si="50"/>
        <v>0</v>
      </c>
      <c r="L355" s="215">
        <v>0</v>
      </c>
      <c r="M355" s="180">
        <f t="shared" si="51"/>
        <v>0</v>
      </c>
      <c r="N355" s="215">
        <v>827532</v>
      </c>
      <c r="O355" s="227">
        <v>2021</v>
      </c>
      <c r="P355" s="110">
        <f>IFERROR(('General Input Sheet'!$G$38/(VLOOKUP(O355,Histindex,3,FALSE))),1)</f>
        <v>1</v>
      </c>
      <c r="Q355" s="196" t="s">
        <v>3273</v>
      </c>
      <c r="R355" s="48" cm="1">
        <f t="array" ref="R355">IFERROR(_xlfn.IFS(AND(Q355&lt;&gt;"New",D355&lt;&gt;"Road Bridge"),30%,AND(Q355&lt;&gt;"New",D355="Road Bridge"),10%),0)</f>
        <v>0.3</v>
      </c>
      <c r="S355" s="19">
        <f t="shared" si="52"/>
        <v>248260</v>
      </c>
      <c r="T355" s="20">
        <f t="shared" si="53"/>
        <v>0.2</v>
      </c>
      <c r="U355" s="23">
        <f t="shared" si="54"/>
        <v>203573</v>
      </c>
      <c r="V355" s="23">
        <f t="shared" si="55"/>
        <v>190332</v>
      </c>
      <c r="W355" s="198">
        <v>0</v>
      </c>
      <c r="X355" s="21">
        <f t="shared" si="56"/>
        <v>1469697</v>
      </c>
      <c r="Y355" s="193">
        <v>2034</v>
      </c>
      <c r="Z355" s="188">
        <f>(1+PPI)^('Future Trunk Assets - Roads'!Y355-YEAR)</f>
        <v>1.2643190879401258</v>
      </c>
      <c r="AA355" s="189">
        <f>IF(Y355&lt;YEAR,1,IF('General Input Sheet'!$E$32="WACC1",1/(1+WACC1)^(Y355-YEAR), IF('General Input Sheet'!$E$32="WACC2",1/(1+WACC2)^(Y355-YEAR),"Check WACC Option in General Input Sheet")))</f>
        <v>0.47404483114855755</v>
      </c>
      <c r="AB355" s="113">
        <f t="shared" si="57"/>
        <v>1469697</v>
      </c>
      <c r="AC355" s="180">
        <f t="shared" si="58"/>
        <v>1858166</v>
      </c>
      <c r="AD355" s="21">
        <f t="shared" si="59"/>
        <v>880854</v>
      </c>
    </row>
    <row r="356" spans="2:30">
      <c r="B356" s="201" t="s">
        <v>2855</v>
      </c>
      <c r="C356" s="196" t="s">
        <v>10315</v>
      </c>
      <c r="D356" s="196" t="s">
        <v>3245</v>
      </c>
      <c r="E356" s="210">
        <v>4</v>
      </c>
      <c r="F356" s="204" t="s">
        <v>3496</v>
      </c>
      <c r="G356" s="201" t="s">
        <v>3255</v>
      </c>
      <c r="H356" s="119">
        <v>0</v>
      </c>
      <c r="I356" s="202" t="s">
        <v>3263</v>
      </c>
      <c r="J356" s="119">
        <v>0</v>
      </c>
      <c r="K356" s="19">
        <f t="shared" si="50"/>
        <v>0</v>
      </c>
      <c r="L356" s="215">
        <v>0</v>
      </c>
      <c r="M356" s="180">
        <f t="shared" si="51"/>
        <v>0</v>
      </c>
      <c r="N356" s="215">
        <v>604254</v>
      </c>
      <c r="O356" s="227">
        <v>2021</v>
      </c>
      <c r="P356" s="110">
        <f>IFERROR(('General Input Sheet'!$G$38/(VLOOKUP(O356,Histindex,3,FALSE))),1)</f>
        <v>1</v>
      </c>
      <c r="Q356" s="196" t="s">
        <v>3273</v>
      </c>
      <c r="R356" s="48" cm="1">
        <f t="array" ref="R356">IFERROR(_xlfn.IFS(AND(Q356&lt;&gt;"New",D356&lt;&gt;"Road Bridge"),30%,AND(Q356&lt;&gt;"New",D356="Road Bridge"),10%),0)</f>
        <v>0.3</v>
      </c>
      <c r="S356" s="19">
        <f t="shared" si="52"/>
        <v>181276</v>
      </c>
      <c r="T356" s="20">
        <f t="shared" si="53"/>
        <v>7.4999999999999997E-2</v>
      </c>
      <c r="U356" s="23">
        <f t="shared" si="54"/>
        <v>55742</v>
      </c>
      <c r="V356" s="23">
        <f t="shared" si="55"/>
        <v>138978</v>
      </c>
      <c r="W356" s="198">
        <v>0</v>
      </c>
      <c r="X356" s="21">
        <f t="shared" si="56"/>
        <v>980250</v>
      </c>
      <c r="Y356" s="193">
        <v>2024</v>
      </c>
      <c r="Z356" s="188">
        <f>(1+PPI)^('Future Trunk Assets - Roads'!Y356-YEAR)</f>
        <v>1.0556146069383956</v>
      </c>
      <c r="AA356" s="189">
        <f>IF(Y356&lt;YEAR,1,IF('General Input Sheet'!$E$32="WACC1",1/(1+WACC1)^(Y356-YEAR), IF('General Input Sheet'!$E$32="WACC2",1/(1+WACC2)^(Y356-YEAR),"Check WACC Option in General Input Sheet")))</f>
        <v>0.84176157274348007</v>
      </c>
      <c r="AB356" s="113">
        <f t="shared" si="57"/>
        <v>980250</v>
      </c>
      <c r="AC356" s="180">
        <f t="shared" si="58"/>
        <v>1034766</v>
      </c>
      <c r="AD356" s="21">
        <f t="shared" si="59"/>
        <v>871026</v>
      </c>
    </row>
    <row r="357" spans="2:30">
      <c r="B357" s="201" t="s">
        <v>2847</v>
      </c>
      <c r="C357" s="196" t="s">
        <v>3077</v>
      </c>
      <c r="D357" s="196" t="s">
        <v>3246</v>
      </c>
      <c r="E357" s="210">
        <v>14</v>
      </c>
      <c r="F357" s="204" t="s">
        <v>3237</v>
      </c>
      <c r="G357" s="201" t="s">
        <v>3254</v>
      </c>
      <c r="H357" s="119">
        <v>485</v>
      </c>
      <c r="I357" s="202" t="s">
        <v>3262</v>
      </c>
      <c r="J357" s="119">
        <v>4292</v>
      </c>
      <c r="K357" s="19">
        <f t="shared" si="50"/>
        <v>81.299860205032616</v>
      </c>
      <c r="L357" s="215">
        <v>348939</v>
      </c>
      <c r="M357" s="180">
        <f t="shared" si="51"/>
        <v>3555.2536082474226</v>
      </c>
      <c r="N357" s="215">
        <v>1724298</v>
      </c>
      <c r="O357" s="227">
        <v>2021</v>
      </c>
      <c r="P357" s="110">
        <f>IFERROR(('General Input Sheet'!$G$38/(VLOOKUP(O357,Histindex,3,FALSE))),1)</f>
        <v>1</v>
      </c>
      <c r="Q357" s="196" t="s">
        <v>3274</v>
      </c>
      <c r="R357" s="48" cm="1">
        <f t="array" ref="R357">IFERROR(_xlfn.IFS(AND(Q357&lt;&gt;"New",D357&lt;&gt;"Road Bridge"),30%,AND(Q357&lt;&gt;"New",D357="Road Bridge"),10%),0)</f>
        <v>0.3</v>
      </c>
      <c r="S357" s="19">
        <f t="shared" si="52"/>
        <v>517289</v>
      </c>
      <c r="T357" s="20">
        <f t="shared" si="53"/>
        <v>0.2</v>
      </c>
      <c r="U357" s="23">
        <f t="shared" si="54"/>
        <v>424177</v>
      </c>
      <c r="V357" s="23">
        <f t="shared" si="55"/>
        <v>396589</v>
      </c>
      <c r="W357" s="198">
        <v>0</v>
      </c>
      <c r="X357" s="21">
        <f t="shared" si="56"/>
        <v>3062353</v>
      </c>
      <c r="Y357" s="193">
        <v>2034</v>
      </c>
      <c r="Z357" s="188">
        <f>(1+PPI)^('Future Trunk Assets - Roads'!Y357-YEAR)</f>
        <v>1.2643190879401258</v>
      </c>
      <c r="AA357" s="189">
        <f>IF(Y357&lt;YEAR,1,IF('General Input Sheet'!$E$32="WACC1",1/(1+WACC1)^(Y357-YEAR), IF('General Input Sheet'!$E$32="WACC2",1/(1+WACC2)^(Y357-YEAR),"Check WACC Option in General Input Sheet")))</f>
        <v>0.47404483114855755</v>
      </c>
      <c r="AB357" s="113">
        <f t="shared" si="57"/>
        <v>3411292</v>
      </c>
      <c r="AC357" s="180">
        <f t="shared" si="58"/>
        <v>4323825</v>
      </c>
      <c r="AD357" s="21">
        <f t="shared" si="59"/>
        <v>2049687</v>
      </c>
    </row>
    <row r="358" spans="2:30">
      <c r="B358" s="201" t="s">
        <v>2847</v>
      </c>
      <c r="C358" s="196" t="s">
        <v>3078</v>
      </c>
      <c r="D358" s="196" t="s">
        <v>3246</v>
      </c>
      <c r="E358" s="210">
        <v>14</v>
      </c>
      <c r="F358" s="204" t="s">
        <v>3238</v>
      </c>
      <c r="G358" s="201" t="s">
        <v>3254</v>
      </c>
      <c r="H358" s="119">
        <v>137</v>
      </c>
      <c r="I358" s="202" t="s">
        <v>3262</v>
      </c>
      <c r="J358" s="119">
        <v>1343</v>
      </c>
      <c r="K358" s="19">
        <f t="shared" si="50"/>
        <v>734.09158600148919</v>
      </c>
      <c r="L358" s="215">
        <v>985885</v>
      </c>
      <c r="M358" s="180">
        <f t="shared" si="51"/>
        <v>3254.0145985401459</v>
      </c>
      <c r="N358" s="215">
        <v>445800</v>
      </c>
      <c r="O358" s="227">
        <v>2021</v>
      </c>
      <c r="P358" s="110">
        <f>IFERROR(('General Input Sheet'!$G$38/(VLOOKUP(O358,Histindex,3,FALSE))),1)</f>
        <v>1</v>
      </c>
      <c r="Q358" s="196" t="s">
        <v>3274</v>
      </c>
      <c r="R358" s="48" cm="1">
        <f t="array" ref="R358">IFERROR(_xlfn.IFS(AND(Q358&lt;&gt;"New",D358&lt;&gt;"Road Bridge"),30%,AND(Q358&lt;&gt;"New",D358="Road Bridge"),10%),0)</f>
        <v>0.3</v>
      </c>
      <c r="S358" s="19">
        <f t="shared" si="52"/>
        <v>133740</v>
      </c>
      <c r="T358" s="20">
        <f t="shared" si="53"/>
        <v>0.2</v>
      </c>
      <c r="U358" s="23">
        <f t="shared" si="54"/>
        <v>109667</v>
      </c>
      <c r="V358" s="23">
        <f t="shared" si="55"/>
        <v>102534</v>
      </c>
      <c r="W358" s="198">
        <v>0</v>
      </c>
      <c r="X358" s="21">
        <f t="shared" si="56"/>
        <v>791741</v>
      </c>
      <c r="Y358" s="193">
        <v>2034</v>
      </c>
      <c r="Z358" s="188">
        <f>(1+PPI)^('Future Trunk Assets - Roads'!Y358-YEAR)</f>
        <v>1.2643190879401258</v>
      </c>
      <c r="AA358" s="189">
        <f>IF(Y358&lt;YEAR,1,IF('General Input Sheet'!$E$32="WACC1",1/(1+WACC1)^(Y358-YEAR), IF('General Input Sheet'!$E$32="WACC2",1/(1+WACC2)^(Y358-YEAR),"Check WACC Option in General Input Sheet")))</f>
        <v>0.47404483114855755</v>
      </c>
      <c r="AB358" s="113">
        <f t="shared" si="57"/>
        <v>1777626</v>
      </c>
      <c r="AC358" s="180">
        <f t="shared" si="58"/>
        <v>2278180</v>
      </c>
      <c r="AD358" s="21">
        <f t="shared" si="59"/>
        <v>1079959</v>
      </c>
    </row>
    <row r="359" spans="2:30">
      <c r="B359" s="201" t="s">
        <v>2847</v>
      </c>
      <c r="C359" s="196" t="s">
        <v>10316</v>
      </c>
      <c r="D359" s="196" t="s">
        <v>3246</v>
      </c>
      <c r="E359" s="210">
        <v>14</v>
      </c>
      <c r="F359" s="204" t="s">
        <v>3497</v>
      </c>
      <c r="G359" s="201" t="s">
        <v>3254</v>
      </c>
      <c r="H359" s="119">
        <v>217</v>
      </c>
      <c r="I359" s="202" t="s">
        <v>3262</v>
      </c>
      <c r="J359" s="119">
        <v>283</v>
      </c>
      <c r="K359" s="19">
        <f t="shared" si="50"/>
        <v>7.5689045936395756</v>
      </c>
      <c r="L359" s="215">
        <v>2142</v>
      </c>
      <c r="M359" s="180">
        <f t="shared" si="51"/>
        <v>3254.0138248847925</v>
      </c>
      <c r="N359" s="215">
        <v>706121</v>
      </c>
      <c r="O359" s="227">
        <v>2021</v>
      </c>
      <c r="P359" s="110">
        <f>IFERROR(('General Input Sheet'!$G$38/(VLOOKUP(O359,Histindex,3,FALSE))),1)</f>
        <v>1</v>
      </c>
      <c r="Q359" s="196" t="s">
        <v>3274</v>
      </c>
      <c r="R359" s="48" cm="1">
        <f t="array" ref="R359">IFERROR(_xlfn.IFS(AND(Q359&lt;&gt;"New",D359&lt;&gt;"Road Bridge"),30%,AND(Q359&lt;&gt;"New",D359="Road Bridge"),10%),0)</f>
        <v>0.3</v>
      </c>
      <c r="S359" s="19">
        <f t="shared" si="52"/>
        <v>211836</v>
      </c>
      <c r="T359" s="20">
        <f t="shared" si="53"/>
        <v>0.2</v>
      </c>
      <c r="U359" s="23">
        <f t="shared" si="54"/>
        <v>173706</v>
      </c>
      <c r="V359" s="23">
        <f t="shared" si="55"/>
        <v>162408</v>
      </c>
      <c r="W359" s="198">
        <v>0</v>
      </c>
      <c r="X359" s="21">
        <f t="shared" si="56"/>
        <v>1254071</v>
      </c>
      <c r="Y359" s="193">
        <v>2034</v>
      </c>
      <c r="Z359" s="188">
        <f>(1+PPI)^('Future Trunk Assets - Roads'!Y359-YEAR)</f>
        <v>1.2643190879401258</v>
      </c>
      <c r="AA359" s="189">
        <f>IF(Y359&lt;YEAR,1,IF('General Input Sheet'!$E$32="WACC1",1/(1+WACC1)^(Y359-YEAR), IF('General Input Sheet'!$E$32="WACC2",1/(1+WACC2)^(Y359-YEAR),"Check WACC Option in General Input Sheet")))</f>
        <v>0.47404483114855755</v>
      </c>
      <c r="AB359" s="113">
        <f t="shared" si="57"/>
        <v>1256213</v>
      </c>
      <c r="AC359" s="180">
        <f t="shared" si="58"/>
        <v>1588321</v>
      </c>
      <c r="AD359" s="21">
        <f t="shared" si="59"/>
        <v>752935</v>
      </c>
    </row>
    <row r="360" spans="2:30">
      <c r="B360" s="201" t="s">
        <v>2847</v>
      </c>
      <c r="C360" s="196" t="s">
        <v>3079</v>
      </c>
      <c r="D360" s="196" t="s">
        <v>3245</v>
      </c>
      <c r="E360" s="210">
        <v>14</v>
      </c>
      <c r="F360" s="204" t="s">
        <v>3239</v>
      </c>
      <c r="G360" s="201" t="s">
        <v>3249</v>
      </c>
      <c r="H360" s="119">
        <v>0</v>
      </c>
      <c r="I360" s="202" t="s">
        <v>3258</v>
      </c>
      <c r="J360" s="119">
        <v>150</v>
      </c>
      <c r="K360" s="19">
        <f t="shared" si="50"/>
        <v>1895.14</v>
      </c>
      <c r="L360" s="215">
        <v>284271</v>
      </c>
      <c r="M360" s="180">
        <f t="shared" si="51"/>
        <v>0</v>
      </c>
      <c r="N360" s="215">
        <v>566884</v>
      </c>
      <c r="O360" s="227">
        <v>2021</v>
      </c>
      <c r="P360" s="110">
        <f>IFERROR(('General Input Sheet'!$G$38/(VLOOKUP(O360,Histindex,3,FALSE))),1)</f>
        <v>1</v>
      </c>
      <c r="Q360" s="196" t="s">
        <v>3273</v>
      </c>
      <c r="R360" s="48" cm="1">
        <f t="array" ref="R360">IFERROR(_xlfn.IFS(AND(Q360&lt;&gt;"New",D360&lt;&gt;"Road Bridge"),30%,AND(Q360&lt;&gt;"New",D360="Road Bridge"),10%),0)</f>
        <v>0.3</v>
      </c>
      <c r="S360" s="19">
        <f t="shared" si="52"/>
        <v>170065</v>
      </c>
      <c r="T360" s="20">
        <f t="shared" si="53"/>
        <v>0.2</v>
      </c>
      <c r="U360" s="23">
        <f t="shared" si="54"/>
        <v>139453</v>
      </c>
      <c r="V360" s="23">
        <f t="shared" si="55"/>
        <v>130383</v>
      </c>
      <c r="W360" s="198">
        <v>0</v>
      </c>
      <c r="X360" s="21">
        <f t="shared" si="56"/>
        <v>1006785</v>
      </c>
      <c r="Y360" s="193">
        <v>2034</v>
      </c>
      <c r="Z360" s="188">
        <f>(1+PPI)^('Future Trunk Assets - Roads'!Y360-YEAR)</f>
        <v>1.2643190879401258</v>
      </c>
      <c r="AA360" s="189">
        <f>IF(Y360&lt;YEAR,1,IF('General Input Sheet'!$E$32="WACC1",1/(1+WACC1)^(Y360-YEAR), IF('General Input Sheet'!$E$32="WACC2",1/(1+WACC2)^(Y360-YEAR),"Check WACC Option in General Input Sheet")))</f>
        <v>0.47404483114855755</v>
      </c>
      <c r="AB360" s="113">
        <f t="shared" si="57"/>
        <v>1291056</v>
      </c>
      <c r="AC360" s="180">
        <f t="shared" si="58"/>
        <v>1641157</v>
      </c>
      <c r="AD360" s="21">
        <f t="shared" si="59"/>
        <v>777982</v>
      </c>
    </row>
    <row r="361" spans="2:30">
      <c r="B361" s="201" t="s">
        <v>2944</v>
      </c>
      <c r="C361" s="196" t="s">
        <v>10317</v>
      </c>
      <c r="D361" s="196" t="s">
        <v>3245</v>
      </c>
      <c r="E361" s="210">
        <v>14</v>
      </c>
      <c r="F361" s="204" t="s">
        <v>3498</v>
      </c>
      <c r="G361" s="201" t="s">
        <v>3250</v>
      </c>
      <c r="H361" s="119">
        <v>0</v>
      </c>
      <c r="I361" s="202" t="s">
        <v>3259</v>
      </c>
      <c r="J361" s="119">
        <v>300</v>
      </c>
      <c r="K361" s="19">
        <f t="shared" si="50"/>
        <v>871.76666666666665</v>
      </c>
      <c r="L361" s="215">
        <v>261530</v>
      </c>
      <c r="M361" s="180">
        <f t="shared" si="51"/>
        <v>0</v>
      </c>
      <c r="N361" s="215">
        <v>541385</v>
      </c>
      <c r="O361" s="227">
        <v>2021</v>
      </c>
      <c r="P361" s="110">
        <f>IFERROR(('General Input Sheet'!$G$38/(VLOOKUP(O361,Histindex,3,FALSE))),1)</f>
        <v>1</v>
      </c>
      <c r="Q361" s="196" t="s">
        <v>3273</v>
      </c>
      <c r="R361" s="48" cm="1">
        <f t="array" ref="R361">IFERROR(_xlfn.IFS(AND(Q361&lt;&gt;"New",D361&lt;&gt;"Road Bridge"),30%,AND(Q361&lt;&gt;"New",D361="Road Bridge"),10%),0)</f>
        <v>0.3</v>
      </c>
      <c r="S361" s="19">
        <f t="shared" si="52"/>
        <v>162416</v>
      </c>
      <c r="T361" s="20">
        <f t="shared" si="53"/>
        <v>7.4999999999999997E-2</v>
      </c>
      <c r="U361" s="23">
        <f t="shared" si="54"/>
        <v>49943</v>
      </c>
      <c r="V361" s="23">
        <f t="shared" si="55"/>
        <v>124519</v>
      </c>
      <c r="W361" s="198">
        <v>0</v>
      </c>
      <c r="X361" s="21">
        <f t="shared" si="56"/>
        <v>878263</v>
      </c>
      <c r="Y361" s="193">
        <v>2024</v>
      </c>
      <c r="Z361" s="188">
        <f>(1+PPI)^('Future Trunk Assets - Roads'!Y361-YEAR)</f>
        <v>1.0556146069383956</v>
      </c>
      <c r="AA361" s="189">
        <f>IF(Y361&lt;YEAR,1,IF('General Input Sheet'!$E$32="WACC1",1/(1+WACC1)^(Y361-YEAR), IF('General Input Sheet'!$E$32="WACC2",1/(1+WACC2)^(Y361-YEAR),"Check WACC Option in General Input Sheet")))</f>
        <v>0.84176157274348007</v>
      </c>
      <c r="AB361" s="113">
        <f t="shared" si="57"/>
        <v>1139793</v>
      </c>
      <c r="AC361" s="180">
        <f t="shared" si="58"/>
        <v>1204736</v>
      </c>
      <c r="AD361" s="21">
        <f t="shared" si="59"/>
        <v>1014100</v>
      </c>
    </row>
    <row r="362" spans="2:30">
      <c r="B362" s="201" t="s">
        <v>2944</v>
      </c>
      <c r="C362" s="196" t="s">
        <v>10318</v>
      </c>
      <c r="D362" s="196" t="s">
        <v>3245</v>
      </c>
      <c r="E362" s="210">
        <v>14</v>
      </c>
      <c r="F362" s="204" t="s">
        <v>3499</v>
      </c>
      <c r="G362" s="201" t="s">
        <v>3250</v>
      </c>
      <c r="H362" s="119">
        <v>0</v>
      </c>
      <c r="I362" s="202" t="s">
        <v>3267</v>
      </c>
      <c r="J362" s="119">
        <v>0</v>
      </c>
      <c r="K362" s="19">
        <f t="shared" si="50"/>
        <v>0</v>
      </c>
      <c r="L362" s="215">
        <v>0</v>
      </c>
      <c r="M362" s="180">
        <f t="shared" si="51"/>
        <v>0</v>
      </c>
      <c r="N362" s="215">
        <v>473712</v>
      </c>
      <c r="O362" s="227">
        <v>2021</v>
      </c>
      <c r="P362" s="110">
        <f>IFERROR(('General Input Sheet'!$G$38/(VLOOKUP(O362,Histindex,3,FALSE))),1)</f>
        <v>1</v>
      </c>
      <c r="Q362" s="196" t="s">
        <v>3273</v>
      </c>
      <c r="R362" s="48" cm="1">
        <f t="array" ref="R362">IFERROR(_xlfn.IFS(AND(Q362&lt;&gt;"New",D362&lt;&gt;"Road Bridge"),30%,AND(Q362&lt;&gt;"New",D362="Road Bridge"),10%),0)</f>
        <v>0.3</v>
      </c>
      <c r="S362" s="19">
        <f t="shared" si="52"/>
        <v>142114</v>
      </c>
      <c r="T362" s="20">
        <f t="shared" si="53"/>
        <v>0.2</v>
      </c>
      <c r="U362" s="23">
        <f t="shared" si="54"/>
        <v>116533</v>
      </c>
      <c r="V362" s="23">
        <f t="shared" si="55"/>
        <v>108954</v>
      </c>
      <c r="W362" s="198">
        <v>0</v>
      </c>
      <c r="X362" s="21">
        <f t="shared" si="56"/>
        <v>841313</v>
      </c>
      <c r="Y362" s="193">
        <v>2034</v>
      </c>
      <c r="Z362" s="188">
        <f>(1+PPI)^('Future Trunk Assets - Roads'!Y362-YEAR)</f>
        <v>1.2643190879401258</v>
      </c>
      <c r="AA362" s="189">
        <f>IF(Y362&lt;YEAR,1,IF('General Input Sheet'!$E$32="WACC1",1/(1+WACC1)^(Y362-YEAR), IF('General Input Sheet'!$E$32="WACC2",1/(1+WACC2)^(Y362-YEAR),"Check WACC Option in General Input Sheet")))</f>
        <v>0.47404483114855755</v>
      </c>
      <c r="AB362" s="113">
        <f t="shared" si="57"/>
        <v>841313</v>
      </c>
      <c r="AC362" s="180">
        <f t="shared" si="58"/>
        <v>1063688</v>
      </c>
      <c r="AD362" s="21">
        <f t="shared" si="59"/>
        <v>504236</v>
      </c>
    </row>
    <row r="363" spans="2:30">
      <c r="B363" s="201" t="s">
        <v>2885</v>
      </c>
      <c r="C363" s="196" t="s">
        <v>3080</v>
      </c>
      <c r="D363" s="196" t="s">
        <v>3246</v>
      </c>
      <c r="E363" s="210">
        <v>14</v>
      </c>
      <c r="F363" s="204" t="s">
        <v>3240</v>
      </c>
      <c r="G363" s="201" t="s">
        <v>3251</v>
      </c>
      <c r="H363" s="119">
        <v>259</v>
      </c>
      <c r="I363" s="202" t="s">
        <v>3260</v>
      </c>
      <c r="J363" s="119">
        <v>2057</v>
      </c>
      <c r="K363" s="19">
        <f t="shared" si="50"/>
        <v>1077.6421973748177</v>
      </c>
      <c r="L363" s="215">
        <v>2216710</v>
      </c>
      <c r="M363" s="180">
        <f t="shared" si="51"/>
        <v>2671.3590733590731</v>
      </c>
      <c r="N363" s="215">
        <v>691882</v>
      </c>
      <c r="O363" s="227">
        <v>2021</v>
      </c>
      <c r="P363" s="110">
        <f>IFERROR(('General Input Sheet'!$G$38/(VLOOKUP(O363,Histindex,3,FALSE))),1)</f>
        <v>1</v>
      </c>
      <c r="Q363" s="196" t="s">
        <v>3274</v>
      </c>
      <c r="R363" s="48" cm="1">
        <f t="array" ref="R363">IFERROR(_xlfn.IFS(AND(Q363&lt;&gt;"New",D363&lt;&gt;"Road Bridge"),30%,AND(Q363&lt;&gt;"New",D363="Road Bridge"),10%),0)</f>
        <v>0.3</v>
      </c>
      <c r="S363" s="19">
        <f t="shared" si="52"/>
        <v>207565</v>
      </c>
      <c r="T363" s="20">
        <f t="shared" si="53"/>
        <v>0.2</v>
      </c>
      <c r="U363" s="23">
        <f t="shared" si="54"/>
        <v>170203</v>
      </c>
      <c r="V363" s="23">
        <f t="shared" si="55"/>
        <v>159133</v>
      </c>
      <c r="W363" s="198">
        <v>0</v>
      </c>
      <c r="X363" s="21">
        <f t="shared" si="56"/>
        <v>1228783</v>
      </c>
      <c r="Y363" s="193">
        <v>2034</v>
      </c>
      <c r="Z363" s="188">
        <f>(1+PPI)^('Future Trunk Assets - Roads'!Y363-YEAR)</f>
        <v>1.2643190879401258</v>
      </c>
      <c r="AA363" s="189">
        <f>IF(Y363&lt;YEAR,1,IF('General Input Sheet'!$E$32="WACC1",1/(1+WACC1)^(Y363-YEAR), IF('General Input Sheet'!$E$32="WACC2",1/(1+WACC2)^(Y363-YEAR),"Check WACC Option in General Input Sheet")))</f>
        <v>0.47404483114855755</v>
      </c>
      <c r="AB363" s="113">
        <f t="shared" si="57"/>
        <v>3445493</v>
      </c>
      <c r="AC363" s="180">
        <f t="shared" si="58"/>
        <v>4425215</v>
      </c>
      <c r="AD363" s="21">
        <f t="shared" si="59"/>
        <v>2097750</v>
      </c>
    </row>
    <row r="364" spans="2:30">
      <c r="B364" s="201" t="s">
        <v>2885</v>
      </c>
      <c r="C364" s="196" t="s">
        <v>3081</v>
      </c>
      <c r="D364" s="196" t="s">
        <v>3245</v>
      </c>
      <c r="E364" s="210">
        <v>14</v>
      </c>
      <c r="F364" s="204" t="s">
        <v>3241</v>
      </c>
      <c r="G364" s="201" t="s">
        <v>3252</v>
      </c>
      <c r="H364" s="119">
        <v>0</v>
      </c>
      <c r="I364" s="202" t="s">
        <v>3261</v>
      </c>
      <c r="J364" s="119">
        <v>300</v>
      </c>
      <c r="K364" s="19">
        <f t="shared" si="50"/>
        <v>1096.3033333333333</v>
      </c>
      <c r="L364" s="215">
        <v>328891</v>
      </c>
      <c r="M364" s="180">
        <f t="shared" si="51"/>
        <v>0</v>
      </c>
      <c r="N364" s="215">
        <v>664129</v>
      </c>
      <c r="O364" s="227">
        <v>2021</v>
      </c>
      <c r="P364" s="110">
        <f>IFERROR(('General Input Sheet'!$G$38/(VLOOKUP(O364,Histindex,3,FALSE))),1)</f>
        <v>1</v>
      </c>
      <c r="Q364" s="196" t="s">
        <v>3272</v>
      </c>
      <c r="R364" s="48" cm="1">
        <f t="array" ref="R364">IFERROR(_xlfn.IFS(AND(Q364&lt;&gt;"New",D364&lt;&gt;"Road Bridge"),30%,AND(Q364&lt;&gt;"New",D364="Road Bridge"),10%),0)</f>
        <v>0.3</v>
      </c>
      <c r="S364" s="19">
        <f t="shared" si="52"/>
        <v>199239</v>
      </c>
      <c r="T364" s="20">
        <f t="shared" si="53"/>
        <v>0.15</v>
      </c>
      <c r="U364" s="23">
        <f t="shared" si="54"/>
        <v>122532</v>
      </c>
      <c r="V364" s="23">
        <f t="shared" si="55"/>
        <v>152750</v>
      </c>
      <c r="W364" s="198">
        <v>0</v>
      </c>
      <c r="X364" s="21">
        <f t="shared" si="56"/>
        <v>1138650</v>
      </c>
      <c r="Y364" s="193">
        <v>2029</v>
      </c>
      <c r="Z364" s="188">
        <f>(1+PPI)^('Future Trunk Assets - Roads'!Y364-YEAR)</f>
        <v>1.1552634751694639</v>
      </c>
      <c r="AA364" s="189">
        <f>IF(Y364&lt;YEAR,1,IF('General Input Sheet'!$E$32="WACC1",1/(1+WACC1)^(Y364-YEAR), IF('General Input Sheet'!$E$32="WACC2",1/(1+WACC2)^(Y364-YEAR),"Check WACC Option in General Input Sheet")))</f>
        <v>0.63169036926213096</v>
      </c>
      <c r="AB364" s="113">
        <f t="shared" si="57"/>
        <v>1467541</v>
      </c>
      <c r="AC364" s="180">
        <f t="shared" si="58"/>
        <v>1701127</v>
      </c>
      <c r="AD364" s="21">
        <f t="shared" si="59"/>
        <v>1074586</v>
      </c>
    </row>
    <row r="365" spans="2:30">
      <c r="B365" s="201" t="s">
        <v>2885</v>
      </c>
      <c r="C365" s="196" t="s">
        <v>3082</v>
      </c>
      <c r="D365" s="196" t="s">
        <v>3245</v>
      </c>
      <c r="E365" s="210">
        <v>14</v>
      </c>
      <c r="F365" s="204" t="s">
        <v>10356</v>
      </c>
      <c r="G365" s="201" t="s">
        <v>3252</v>
      </c>
      <c r="H365" s="119">
        <v>0</v>
      </c>
      <c r="I365" s="202" t="s">
        <v>3261</v>
      </c>
      <c r="J365" s="119">
        <v>150</v>
      </c>
      <c r="K365" s="19">
        <f t="shared" si="50"/>
        <v>1115.1199999999999</v>
      </c>
      <c r="L365" s="215">
        <v>167268</v>
      </c>
      <c r="M365" s="180">
        <f t="shared" si="51"/>
        <v>0</v>
      </c>
      <c r="N365" s="215">
        <v>516545</v>
      </c>
      <c r="O365" s="227">
        <v>2021</v>
      </c>
      <c r="P365" s="110">
        <f>IFERROR(('General Input Sheet'!$G$38/(VLOOKUP(O365,Histindex,3,FALSE))),1)</f>
        <v>1</v>
      </c>
      <c r="Q365" s="196" t="s">
        <v>3273</v>
      </c>
      <c r="R365" s="48" cm="1">
        <f t="array" ref="R365">IFERROR(_xlfn.IFS(AND(Q365&lt;&gt;"New",D365&lt;&gt;"Road Bridge"),30%,AND(Q365&lt;&gt;"New",D365="Road Bridge"),10%),0)</f>
        <v>0.3</v>
      </c>
      <c r="S365" s="19">
        <f t="shared" si="52"/>
        <v>154964</v>
      </c>
      <c r="T365" s="20">
        <f t="shared" si="53"/>
        <v>0.2</v>
      </c>
      <c r="U365" s="23">
        <f t="shared" si="54"/>
        <v>127070</v>
      </c>
      <c r="V365" s="23">
        <f t="shared" si="55"/>
        <v>118805</v>
      </c>
      <c r="W365" s="198">
        <v>0</v>
      </c>
      <c r="X365" s="21">
        <f t="shared" si="56"/>
        <v>917384</v>
      </c>
      <c r="Y365" s="193">
        <v>2034</v>
      </c>
      <c r="Z365" s="188">
        <f>(1+PPI)^('Future Trunk Assets - Roads'!Y365-YEAR)</f>
        <v>1.2643190879401258</v>
      </c>
      <c r="AA365" s="189">
        <f>IF(Y365&lt;YEAR,1,IF('General Input Sheet'!$E$32="WACC1",1/(1+WACC1)^(Y365-YEAR), IF('General Input Sheet'!$E$32="WACC2",1/(1+WACC2)^(Y365-YEAR),"Check WACC Option in General Input Sheet")))</f>
        <v>0.47404483114855755</v>
      </c>
      <c r="AB365" s="113">
        <f t="shared" si="57"/>
        <v>1084652</v>
      </c>
      <c r="AC365" s="180">
        <f t="shared" si="58"/>
        <v>1376554</v>
      </c>
      <c r="AD365" s="21">
        <f t="shared" si="59"/>
        <v>652548</v>
      </c>
    </row>
    <row r="366" spans="2:30">
      <c r="B366" s="201" t="s">
        <v>2885</v>
      </c>
      <c r="C366" s="196" t="s">
        <v>10319</v>
      </c>
      <c r="D366" s="196" t="s">
        <v>3245</v>
      </c>
      <c r="E366" s="210" t="s">
        <v>10355</v>
      </c>
      <c r="F366" s="204" t="s">
        <v>3501</v>
      </c>
      <c r="G366" s="201" t="s">
        <v>3252</v>
      </c>
      <c r="H366" s="119">
        <v>0</v>
      </c>
      <c r="I366" s="202" t="s">
        <v>3259</v>
      </c>
      <c r="J366" s="119">
        <v>0</v>
      </c>
      <c r="K366" s="19">
        <f t="shared" si="50"/>
        <v>0</v>
      </c>
      <c r="L366" s="215">
        <v>0</v>
      </c>
      <c r="M366" s="180">
        <f t="shared" si="51"/>
        <v>0</v>
      </c>
      <c r="N366" s="215">
        <v>590337</v>
      </c>
      <c r="O366" s="227">
        <v>2021</v>
      </c>
      <c r="P366" s="110">
        <f>IFERROR(('General Input Sheet'!$G$38/(VLOOKUP(O366,Histindex,3,FALSE))),1)</f>
        <v>1</v>
      </c>
      <c r="Q366" s="196" t="s">
        <v>3273</v>
      </c>
      <c r="R366" s="48" cm="1">
        <f t="array" ref="R366">IFERROR(_xlfn.IFS(AND(Q366&lt;&gt;"New",D366&lt;&gt;"Road Bridge"),30%,AND(Q366&lt;&gt;"New",D366="Road Bridge"),10%),0)</f>
        <v>0.3</v>
      </c>
      <c r="S366" s="19">
        <f t="shared" si="52"/>
        <v>177101</v>
      </c>
      <c r="T366" s="20">
        <f t="shared" si="53"/>
        <v>7.4999999999999997E-2</v>
      </c>
      <c r="U366" s="23">
        <f t="shared" si="54"/>
        <v>54459</v>
      </c>
      <c r="V366" s="23">
        <f t="shared" si="55"/>
        <v>135778</v>
      </c>
      <c r="W366" s="198">
        <v>0</v>
      </c>
      <c r="X366" s="21">
        <f t="shared" si="56"/>
        <v>957675</v>
      </c>
      <c r="Y366" s="193">
        <v>2024</v>
      </c>
      <c r="Z366" s="188">
        <f>(1+PPI)^('Future Trunk Assets - Roads'!Y366-YEAR)</f>
        <v>1.0556146069383956</v>
      </c>
      <c r="AA366" s="189">
        <f>IF(Y366&lt;YEAR,1,IF('General Input Sheet'!$E$32="WACC1",1/(1+WACC1)^(Y366-YEAR), IF('General Input Sheet'!$E$32="WACC2",1/(1+WACC2)^(Y366-YEAR),"Check WACC Option in General Input Sheet")))</f>
        <v>0.84176157274348007</v>
      </c>
      <c r="AB366" s="113">
        <f t="shared" si="57"/>
        <v>957675</v>
      </c>
      <c r="AC366" s="180">
        <f t="shared" si="58"/>
        <v>1010936</v>
      </c>
      <c r="AD366" s="21">
        <f t="shared" si="59"/>
        <v>850967</v>
      </c>
    </row>
    <row r="367" spans="2:30">
      <c r="B367" s="201" t="s">
        <v>2885</v>
      </c>
      <c r="C367" s="196" t="s">
        <v>10320</v>
      </c>
      <c r="D367" s="196" t="s">
        <v>3245</v>
      </c>
      <c r="E367" s="210">
        <v>14</v>
      </c>
      <c r="F367" s="204" t="s">
        <v>3500</v>
      </c>
      <c r="G367" s="201" t="s">
        <v>3252</v>
      </c>
      <c r="H367" s="119">
        <v>0</v>
      </c>
      <c r="I367" s="202" t="s">
        <v>3259</v>
      </c>
      <c r="J367" s="119">
        <v>300</v>
      </c>
      <c r="K367" s="19">
        <f t="shared" si="50"/>
        <v>1115.1199999999999</v>
      </c>
      <c r="L367" s="215">
        <v>334536</v>
      </c>
      <c r="M367" s="180">
        <f t="shared" si="51"/>
        <v>0</v>
      </c>
      <c r="N367" s="215">
        <v>590337</v>
      </c>
      <c r="O367" s="227">
        <v>2021</v>
      </c>
      <c r="P367" s="110">
        <f>IFERROR(('General Input Sheet'!$G$38/(VLOOKUP(O367,Histindex,3,FALSE))),1)</f>
        <v>1</v>
      </c>
      <c r="Q367" s="196" t="s">
        <v>3273</v>
      </c>
      <c r="R367" s="48" cm="1">
        <f t="array" ref="R367">IFERROR(_xlfn.IFS(AND(Q367&lt;&gt;"New",D367&lt;&gt;"Road Bridge"),30%,AND(Q367&lt;&gt;"New",D367="Road Bridge"),10%),0)</f>
        <v>0.3</v>
      </c>
      <c r="S367" s="19">
        <f t="shared" si="52"/>
        <v>177101</v>
      </c>
      <c r="T367" s="20">
        <f t="shared" si="53"/>
        <v>0.2</v>
      </c>
      <c r="U367" s="23">
        <f t="shared" si="54"/>
        <v>145223</v>
      </c>
      <c r="V367" s="23">
        <f t="shared" si="55"/>
        <v>135778</v>
      </c>
      <c r="W367" s="198">
        <v>0</v>
      </c>
      <c r="X367" s="21">
        <f t="shared" si="56"/>
        <v>1048439</v>
      </c>
      <c r="Y367" s="193">
        <v>2034</v>
      </c>
      <c r="Z367" s="188">
        <f>(1+PPI)^('Future Trunk Assets - Roads'!Y367-YEAR)</f>
        <v>1.2643190879401258</v>
      </c>
      <c r="AA367" s="189">
        <f>IF(Y367&lt;YEAR,1,IF('General Input Sheet'!$E$32="WACC1",1/(1+WACC1)^(Y367-YEAR), IF('General Input Sheet'!$E$32="WACC2",1/(1+WACC2)^(Y367-YEAR),"Check WACC Option in General Input Sheet")))</f>
        <v>0.47404483114855755</v>
      </c>
      <c r="AB367" s="113">
        <f t="shared" si="57"/>
        <v>1382975</v>
      </c>
      <c r="AC367" s="180">
        <f t="shared" si="58"/>
        <v>1758937</v>
      </c>
      <c r="AD367" s="21">
        <f t="shared" si="59"/>
        <v>833815</v>
      </c>
    </row>
    <row r="368" spans="2:30">
      <c r="B368" s="201" t="s">
        <v>3502</v>
      </c>
      <c r="C368" s="196" t="s">
        <v>10321</v>
      </c>
      <c r="D368" s="196" t="s">
        <v>3247</v>
      </c>
      <c r="E368" s="210">
        <v>1</v>
      </c>
      <c r="F368" s="204" t="s">
        <v>3503</v>
      </c>
      <c r="G368" s="201" t="s">
        <v>3251</v>
      </c>
      <c r="H368" s="119">
        <v>0</v>
      </c>
      <c r="I368" s="202" t="s">
        <v>3260</v>
      </c>
      <c r="J368" s="119">
        <v>0</v>
      </c>
      <c r="K368" s="19">
        <f t="shared" si="50"/>
        <v>0</v>
      </c>
      <c r="L368" s="215">
        <v>34500000</v>
      </c>
      <c r="M368" s="180">
        <f t="shared" si="51"/>
        <v>0</v>
      </c>
      <c r="N368" s="215">
        <v>134149898</v>
      </c>
      <c r="O368" s="227">
        <v>2021</v>
      </c>
      <c r="P368" s="110">
        <f>IFERROR(('General Input Sheet'!$G$38/(VLOOKUP(O368,Histindex,3,FALSE))),1)</f>
        <v>1</v>
      </c>
      <c r="Q368" s="196" t="s">
        <v>3512</v>
      </c>
      <c r="R368" s="48" cm="1">
        <f t="array" ref="R368">IFERROR(_xlfn.IFS(AND(Q368&lt;&gt;"New",D368&lt;&gt;"Road Bridge"),30%,AND(Q368&lt;&gt;"New",D368="Road Bridge"),10%),0)</f>
        <v>0.3</v>
      </c>
      <c r="S368" s="19">
        <f t="shared" si="52"/>
        <v>40244969</v>
      </c>
      <c r="T368" s="20">
        <f t="shared" si="53"/>
        <v>0.15</v>
      </c>
      <c r="U368" s="23">
        <f t="shared" si="54"/>
        <v>24750656</v>
      </c>
      <c r="V368" s="23">
        <f t="shared" si="55"/>
        <v>30854477</v>
      </c>
      <c r="W368" s="198">
        <v>195500000</v>
      </c>
      <c r="X368" s="21">
        <f t="shared" si="56"/>
        <v>230000000</v>
      </c>
      <c r="Y368" s="193">
        <v>2029</v>
      </c>
      <c r="Z368" s="188">
        <f>(1+PPI)^('Future Trunk Assets - Roads'!Y368-YEAR)</f>
        <v>1.1552634751694639</v>
      </c>
      <c r="AA368" s="189">
        <f>IF(Y368&lt;YEAR,1,IF('General Input Sheet'!$E$32="WACC1",1/(1+WACC1)^(Y368-YEAR), IF('General Input Sheet'!$E$32="WACC2",1/(1+WACC2)^(Y368-YEAR),"Check WACC Option in General Input Sheet")))</f>
        <v>0.63169036926213096</v>
      </c>
      <c r="AB368" s="113">
        <f t="shared" si="57"/>
        <v>69000000</v>
      </c>
      <c r="AC368" s="180">
        <f t="shared" si="58"/>
        <v>306168323</v>
      </c>
      <c r="AD368" s="21">
        <f t="shared" si="59"/>
        <v>193403581</v>
      </c>
    </row>
    <row r="369" spans="2:30">
      <c r="B369" s="201" t="s">
        <v>3502</v>
      </c>
      <c r="C369" s="196" t="s">
        <v>10322</v>
      </c>
      <c r="D369" s="196" t="s">
        <v>3246</v>
      </c>
      <c r="E369" s="210">
        <v>1</v>
      </c>
      <c r="F369" s="204" t="s">
        <v>3504</v>
      </c>
      <c r="G369" s="201" t="s">
        <v>3251</v>
      </c>
      <c r="H369" s="119">
        <v>2667</v>
      </c>
      <c r="I369" s="202" t="s">
        <v>3262</v>
      </c>
      <c r="J369" s="119">
        <v>12301</v>
      </c>
      <c r="K369" s="19">
        <f t="shared" si="50"/>
        <v>428.82042110397526</v>
      </c>
      <c r="L369" s="215">
        <v>5274920</v>
      </c>
      <c r="M369" s="180">
        <f t="shared" si="51"/>
        <v>2671.3577052868391</v>
      </c>
      <c r="N369" s="215">
        <v>7124511</v>
      </c>
      <c r="O369" s="227">
        <v>2021</v>
      </c>
      <c r="P369" s="110">
        <f>IFERROR(('General Input Sheet'!$G$38/(VLOOKUP(O369,Histindex,3,FALSE))),1)</f>
        <v>1</v>
      </c>
      <c r="Q369" s="196" t="s">
        <v>3274</v>
      </c>
      <c r="R369" s="48" cm="1">
        <f t="array" ref="R369">IFERROR(_xlfn.IFS(AND(Q369&lt;&gt;"New",D369&lt;&gt;"Road Bridge"),30%,AND(Q369&lt;&gt;"New",D369="Road Bridge"),10%),0)</f>
        <v>0.3</v>
      </c>
      <c r="S369" s="19">
        <f t="shared" si="52"/>
        <v>2137353</v>
      </c>
      <c r="T369" s="20">
        <f t="shared" si="53"/>
        <v>0.2</v>
      </c>
      <c r="U369" s="23">
        <f t="shared" si="54"/>
        <v>1752630</v>
      </c>
      <c r="V369" s="23">
        <f t="shared" si="55"/>
        <v>1638638</v>
      </c>
      <c r="W369" s="198">
        <v>0</v>
      </c>
      <c r="X369" s="21">
        <f t="shared" si="56"/>
        <v>12653132</v>
      </c>
      <c r="Y369" s="193">
        <v>2034</v>
      </c>
      <c r="Z369" s="188">
        <f>(1+PPI)^('Future Trunk Assets - Roads'!Y369-YEAR)</f>
        <v>1.2643190879401258</v>
      </c>
      <c r="AA369" s="189">
        <f>IF(Y369&lt;YEAR,1,IF('General Input Sheet'!$E$32="WACC1",1/(1+WACC1)^(Y369-YEAR), IF('General Input Sheet'!$E$32="WACC2",1/(1+WACC2)^(Y369-YEAR),"Check WACC Option in General Input Sheet")))</f>
        <v>0.47404483114855755</v>
      </c>
      <c r="AB369" s="113">
        <f t="shared" si="57"/>
        <v>17928052</v>
      </c>
      <c r="AC369" s="180">
        <f t="shared" si="58"/>
        <v>22831002</v>
      </c>
      <c r="AD369" s="21">
        <f t="shared" si="59"/>
        <v>10822918</v>
      </c>
    </row>
    <row r="370" spans="2:30">
      <c r="B370" s="201" t="s">
        <v>3505</v>
      </c>
      <c r="C370" s="196" t="s">
        <v>10323</v>
      </c>
      <c r="D370" s="196" t="s">
        <v>3246</v>
      </c>
      <c r="E370" s="210">
        <v>1</v>
      </c>
      <c r="F370" s="204" t="s">
        <v>3506</v>
      </c>
      <c r="G370" s="201" t="s">
        <v>3251</v>
      </c>
      <c r="H370" s="119">
        <v>180</v>
      </c>
      <c r="I370" s="202" t="s">
        <v>3260</v>
      </c>
      <c r="J370" s="119">
        <v>482</v>
      </c>
      <c r="K370" s="19">
        <f t="shared" si="50"/>
        <v>1305.7800829875519</v>
      </c>
      <c r="L370" s="215">
        <v>629386</v>
      </c>
      <c r="M370" s="180">
        <f t="shared" si="51"/>
        <v>2959.5944444444444</v>
      </c>
      <c r="N370" s="215">
        <v>532727</v>
      </c>
      <c r="O370" s="227">
        <v>2021</v>
      </c>
      <c r="P370" s="110">
        <f>IFERROR(('General Input Sheet'!$G$38/(VLOOKUP(O370,Histindex,3,FALSE))),1)</f>
        <v>1</v>
      </c>
      <c r="Q370" s="196" t="s">
        <v>3274</v>
      </c>
      <c r="R370" s="48" cm="1">
        <f t="array" ref="R370">IFERROR(_xlfn.IFS(AND(Q370&lt;&gt;"New",D370&lt;&gt;"Road Bridge"),30%,AND(Q370&lt;&gt;"New",D370="Road Bridge"),10%),0)</f>
        <v>0.3</v>
      </c>
      <c r="S370" s="19">
        <f t="shared" si="52"/>
        <v>159818</v>
      </c>
      <c r="T370" s="20">
        <f t="shared" si="53"/>
        <v>0.2</v>
      </c>
      <c r="U370" s="23">
        <f t="shared" si="54"/>
        <v>131051</v>
      </c>
      <c r="V370" s="23">
        <f t="shared" si="55"/>
        <v>122527</v>
      </c>
      <c r="W370" s="198">
        <v>0</v>
      </c>
      <c r="X370" s="21">
        <f t="shared" si="56"/>
        <v>946123</v>
      </c>
      <c r="Y370" s="193">
        <v>2034</v>
      </c>
      <c r="Z370" s="188">
        <f>(1+PPI)^('Future Trunk Assets - Roads'!Y370-YEAR)</f>
        <v>1.2643190879401258</v>
      </c>
      <c r="AA370" s="189">
        <f>IF(Y370&lt;YEAR,1,IF('General Input Sheet'!$E$32="WACC1",1/(1+WACC1)^(Y370-YEAR), IF('General Input Sheet'!$E$32="WACC2",1/(1+WACC2)^(Y370-YEAR),"Check WACC Option in General Input Sheet")))</f>
        <v>0.47404483114855755</v>
      </c>
      <c r="AB370" s="113">
        <f t="shared" si="57"/>
        <v>1575509</v>
      </c>
      <c r="AC370" s="180">
        <f t="shared" si="58"/>
        <v>2011541</v>
      </c>
      <c r="AD370" s="21">
        <f t="shared" si="59"/>
        <v>953561</v>
      </c>
    </row>
    <row r="371" spans="2:30">
      <c r="B371" s="201" t="s">
        <v>3084</v>
      </c>
      <c r="C371" s="196" t="s">
        <v>3083</v>
      </c>
      <c r="D371" s="196" t="s">
        <v>3245</v>
      </c>
      <c r="E371" s="210">
        <v>1</v>
      </c>
      <c r="F371" s="204" t="s">
        <v>3242</v>
      </c>
      <c r="G371" s="201" t="s">
        <v>3256</v>
      </c>
      <c r="H371" s="119">
        <v>0</v>
      </c>
      <c r="I371" s="202" t="s">
        <v>3264</v>
      </c>
      <c r="J371" s="119">
        <v>450</v>
      </c>
      <c r="K371" s="19">
        <f t="shared" si="50"/>
        <v>20.466666666666665</v>
      </c>
      <c r="L371" s="215">
        <v>9210</v>
      </c>
      <c r="M371" s="180">
        <f t="shared" si="51"/>
        <v>0</v>
      </c>
      <c r="N371" s="215">
        <v>683613</v>
      </c>
      <c r="O371" s="227">
        <v>2021</v>
      </c>
      <c r="P371" s="110">
        <f>IFERROR(('General Input Sheet'!$G$38/(VLOOKUP(O371,Histindex,3,FALSE))),1)</f>
        <v>1</v>
      </c>
      <c r="Q371" s="196" t="s">
        <v>3273</v>
      </c>
      <c r="R371" s="48" cm="1">
        <f t="array" ref="R371">IFERROR(_xlfn.IFS(AND(Q371&lt;&gt;"New",D371&lt;&gt;"Road Bridge"),30%,AND(Q371&lt;&gt;"New",D371="Road Bridge"),10%),0)</f>
        <v>0.3</v>
      </c>
      <c r="S371" s="19">
        <f t="shared" si="52"/>
        <v>205084</v>
      </c>
      <c r="T371" s="20">
        <f t="shared" si="53"/>
        <v>7.4999999999999997E-2</v>
      </c>
      <c r="U371" s="23">
        <f t="shared" si="54"/>
        <v>63063</v>
      </c>
      <c r="V371" s="23">
        <f t="shared" si="55"/>
        <v>157231</v>
      </c>
      <c r="W371" s="198">
        <v>0</v>
      </c>
      <c r="X371" s="21">
        <f t="shared" si="56"/>
        <v>1108991</v>
      </c>
      <c r="Y371" s="193">
        <v>2024</v>
      </c>
      <c r="Z371" s="188">
        <f>(1+PPI)^('Future Trunk Assets - Roads'!Y371-YEAR)</f>
        <v>1.0556146069383956</v>
      </c>
      <c r="AA371" s="189">
        <f>IF(Y371&lt;YEAR,1,IF('General Input Sheet'!$E$32="WACC1",1/(1+WACC1)^(Y371-YEAR), IF('General Input Sheet'!$E$32="WACC2",1/(1+WACC2)^(Y371-YEAR),"Check WACC Option in General Input Sheet")))</f>
        <v>0.84176157274348007</v>
      </c>
      <c r="AB371" s="113">
        <f t="shared" si="57"/>
        <v>1118201</v>
      </c>
      <c r="AC371" s="180">
        <f t="shared" si="58"/>
        <v>1180444</v>
      </c>
      <c r="AD371" s="21">
        <f t="shared" si="59"/>
        <v>993652</v>
      </c>
    </row>
    <row r="372" spans="2:30">
      <c r="B372" s="201" t="s">
        <v>2857</v>
      </c>
      <c r="C372" s="196" t="s">
        <v>10324</v>
      </c>
      <c r="D372" s="196" t="s">
        <v>3248</v>
      </c>
      <c r="E372" s="210">
        <v>7</v>
      </c>
      <c r="F372" s="204" t="s">
        <v>3507</v>
      </c>
      <c r="G372" s="201" t="s">
        <v>3251</v>
      </c>
      <c r="H372" s="119">
        <v>31</v>
      </c>
      <c r="I372" s="202" t="s">
        <v>93</v>
      </c>
      <c r="J372" s="119">
        <v>861</v>
      </c>
      <c r="K372" s="19">
        <f t="shared" si="50"/>
        <v>0</v>
      </c>
      <c r="L372" s="215">
        <v>0</v>
      </c>
      <c r="M372" s="180">
        <f t="shared" si="51"/>
        <v>152578.61290322582</v>
      </c>
      <c r="N372" s="215">
        <v>4729937</v>
      </c>
      <c r="O372" s="227">
        <v>2021</v>
      </c>
      <c r="P372" s="110">
        <f>IFERROR(('General Input Sheet'!$G$38/(VLOOKUP(O372,Histindex,3,FALSE))),1)</f>
        <v>1</v>
      </c>
      <c r="Q372" s="196" t="s">
        <v>3274</v>
      </c>
      <c r="R372" s="48" cm="1">
        <f t="array" ref="R372">IFERROR(_xlfn.IFS(AND(Q372&lt;&gt;"New",D372&lt;&gt;"Road Bridge"),30%,AND(Q372&lt;&gt;"New",D372="Road Bridge"),10%),0)</f>
        <v>0.1</v>
      </c>
      <c r="S372" s="19">
        <f t="shared" si="52"/>
        <v>472994</v>
      </c>
      <c r="T372" s="20">
        <f t="shared" si="53"/>
        <v>0.2</v>
      </c>
      <c r="U372" s="23">
        <f t="shared" si="54"/>
        <v>1163565</v>
      </c>
      <c r="V372" s="23">
        <f t="shared" si="55"/>
        <v>1087886</v>
      </c>
      <c r="W372" s="198">
        <v>0</v>
      </c>
      <c r="X372" s="21">
        <f t="shared" si="56"/>
        <v>7454382</v>
      </c>
      <c r="Y372" s="193">
        <v>2034</v>
      </c>
      <c r="Z372" s="188">
        <f>(1+PPI)^('Future Trunk Assets - Roads'!Y372-YEAR)</f>
        <v>1.2643190879401258</v>
      </c>
      <c r="AA372" s="189">
        <f>IF(Y372&lt;YEAR,1,IF('General Input Sheet'!$E$32="WACC1",1/(1+WACC1)^(Y372-YEAR), IF('General Input Sheet'!$E$32="WACC2",1/(1+WACC2)^(Y372-YEAR),"Check WACC Option in General Input Sheet")))</f>
        <v>0.47404483114855755</v>
      </c>
      <c r="AB372" s="113">
        <f t="shared" si="57"/>
        <v>7454382</v>
      </c>
      <c r="AC372" s="180">
        <f t="shared" si="58"/>
        <v>9424717</v>
      </c>
      <c r="AD372" s="21">
        <f t="shared" si="59"/>
        <v>4467738</v>
      </c>
    </row>
    <row r="373" spans="2:30">
      <c r="B373" s="201" t="s">
        <v>2941</v>
      </c>
      <c r="C373" s="196" t="s">
        <v>3085</v>
      </c>
      <c r="D373" s="196" t="s">
        <v>3246</v>
      </c>
      <c r="E373" s="210">
        <v>15</v>
      </c>
      <c r="F373" s="204" t="s">
        <v>3243</v>
      </c>
      <c r="G373" s="201" t="s">
        <v>3251</v>
      </c>
      <c r="H373" s="119">
        <v>256</v>
      </c>
      <c r="I373" s="202" t="s">
        <v>3260</v>
      </c>
      <c r="J373" s="119">
        <v>955</v>
      </c>
      <c r="K373" s="19">
        <f t="shared" si="50"/>
        <v>866.85968586387435</v>
      </c>
      <c r="L373" s="215">
        <v>827851</v>
      </c>
      <c r="M373" s="180">
        <f t="shared" si="51"/>
        <v>2671.359375</v>
      </c>
      <c r="N373" s="215">
        <v>683868</v>
      </c>
      <c r="O373" s="227">
        <v>2021</v>
      </c>
      <c r="P373" s="110">
        <f>IFERROR(('General Input Sheet'!$G$38/(VLOOKUP(O373,Histindex,3,FALSE))),1)</f>
        <v>1</v>
      </c>
      <c r="Q373" s="196" t="s">
        <v>3274</v>
      </c>
      <c r="R373" s="48" cm="1">
        <f t="array" ref="R373">IFERROR(_xlfn.IFS(AND(Q373&lt;&gt;"New",D373&lt;&gt;"Road Bridge"),30%,AND(Q373&lt;&gt;"New",D373="Road Bridge"),10%),0)</f>
        <v>0.3</v>
      </c>
      <c r="S373" s="19">
        <f t="shared" si="52"/>
        <v>205160</v>
      </c>
      <c r="T373" s="20">
        <f t="shared" si="53"/>
        <v>7.4999999999999997E-2</v>
      </c>
      <c r="U373" s="23">
        <f t="shared" si="54"/>
        <v>63087</v>
      </c>
      <c r="V373" s="23">
        <f t="shared" si="55"/>
        <v>157290</v>
      </c>
      <c r="W373" s="198">
        <v>0</v>
      </c>
      <c r="X373" s="21">
        <f t="shared" si="56"/>
        <v>1109405</v>
      </c>
      <c r="Y373" s="193">
        <v>2024</v>
      </c>
      <c r="Z373" s="188">
        <f>(1+PPI)^('Future Trunk Assets - Roads'!Y373-YEAR)</f>
        <v>1.0556146069383956</v>
      </c>
      <c r="AA373" s="189">
        <f>IF(Y373&lt;YEAR,1,IF('General Input Sheet'!$E$32="WACC1",1/(1+WACC1)^(Y373-YEAR), IF('General Input Sheet'!$E$32="WACC2",1/(1+WACC2)^(Y373-YEAR),"Check WACC Option in General Input Sheet")))</f>
        <v>0.84176157274348007</v>
      </c>
      <c r="AB373" s="113">
        <f t="shared" si="57"/>
        <v>1937256</v>
      </c>
      <c r="AC373" s="180">
        <f t="shared" si="58"/>
        <v>2049915</v>
      </c>
      <c r="AD373" s="21">
        <f t="shared" si="59"/>
        <v>1725540</v>
      </c>
    </row>
    <row r="374" spans="2:30">
      <c r="B374" s="201" t="s">
        <v>2865</v>
      </c>
      <c r="C374" s="196" t="s">
        <v>3086</v>
      </c>
      <c r="D374" s="196" t="s">
        <v>3245</v>
      </c>
      <c r="E374" s="210">
        <v>15</v>
      </c>
      <c r="F374" s="204" t="s">
        <v>3244</v>
      </c>
      <c r="G374" s="201" t="s">
        <v>3252</v>
      </c>
      <c r="H374" s="119">
        <v>0</v>
      </c>
      <c r="I374" s="202" t="s">
        <v>3261</v>
      </c>
      <c r="J374" s="119">
        <v>150</v>
      </c>
      <c r="K374" s="19">
        <f t="shared" si="50"/>
        <v>990.57333333333338</v>
      </c>
      <c r="L374" s="215">
        <v>148586</v>
      </c>
      <c r="M374" s="180">
        <f t="shared" si="51"/>
        <v>0</v>
      </c>
      <c r="N374" s="215">
        <v>590337</v>
      </c>
      <c r="O374" s="227">
        <v>2021</v>
      </c>
      <c r="P374" s="110">
        <f>IFERROR(('General Input Sheet'!$G$38/(VLOOKUP(O374,Histindex,3,FALSE))),1)</f>
        <v>1</v>
      </c>
      <c r="Q374" s="196" t="s">
        <v>3273</v>
      </c>
      <c r="R374" s="48" cm="1">
        <f t="array" ref="R374">IFERROR(_xlfn.IFS(AND(Q374&lt;&gt;"New",D374&lt;&gt;"Road Bridge"),30%,AND(Q374&lt;&gt;"New",D374="Road Bridge"),10%),0)</f>
        <v>0.3</v>
      </c>
      <c r="S374" s="19">
        <f t="shared" si="52"/>
        <v>177101</v>
      </c>
      <c r="T374" s="20">
        <f t="shared" si="53"/>
        <v>7.4999999999999997E-2</v>
      </c>
      <c r="U374" s="23">
        <f t="shared" si="54"/>
        <v>54459</v>
      </c>
      <c r="V374" s="23">
        <f t="shared" si="55"/>
        <v>135778</v>
      </c>
      <c r="W374" s="198">
        <v>0</v>
      </c>
      <c r="X374" s="21">
        <f t="shared" si="56"/>
        <v>957675</v>
      </c>
      <c r="Y374" s="193">
        <v>2024</v>
      </c>
      <c r="Z374" s="188">
        <f>(1+PPI)^('Future Trunk Assets - Roads'!Y374-YEAR)</f>
        <v>1.0556146069383956</v>
      </c>
      <c r="AA374" s="189">
        <f>IF(Y374&lt;YEAR,1,IF('General Input Sheet'!$E$32="WACC1",1/(1+WACC1)^(Y374-YEAR), IF('General Input Sheet'!$E$32="WACC2",1/(1+WACC2)^(Y374-YEAR),"Check WACC Option in General Input Sheet")))</f>
        <v>0.84176157274348007</v>
      </c>
      <c r="AB374" s="113">
        <f t="shared" si="57"/>
        <v>1106261</v>
      </c>
      <c r="AC374" s="180">
        <f t="shared" si="58"/>
        <v>1168668</v>
      </c>
      <c r="AD374" s="21">
        <f t="shared" si="59"/>
        <v>983740</v>
      </c>
    </row>
    <row r="375" spans="2:30" ht="17.25" thickBot="1">
      <c r="B375" s="206" t="s">
        <v>2941</v>
      </c>
      <c r="C375" s="207" t="s">
        <v>10325</v>
      </c>
      <c r="D375" s="207" t="s">
        <v>3245</v>
      </c>
      <c r="E375" s="241">
        <v>15</v>
      </c>
      <c r="F375" s="208" t="s">
        <v>3508</v>
      </c>
      <c r="G375" s="206" t="s">
        <v>3250</v>
      </c>
      <c r="H375" s="211">
        <v>0</v>
      </c>
      <c r="I375" s="212" t="s">
        <v>3261</v>
      </c>
      <c r="J375" s="211">
        <v>450</v>
      </c>
      <c r="K375" s="213">
        <f t="shared" si="50"/>
        <v>707.83555555555552</v>
      </c>
      <c r="L375" s="216">
        <v>318526</v>
      </c>
      <c r="M375" s="181">
        <f t="shared" si="51"/>
        <v>0</v>
      </c>
      <c r="N375" s="216">
        <v>771474</v>
      </c>
      <c r="O375" s="228">
        <v>2021</v>
      </c>
      <c r="P375" s="236">
        <f>IFERROR(('General Input Sheet'!$G$38/(VLOOKUP(O375,Histindex,3,FALSE))),1)</f>
        <v>1</v>
      </c>
      <c r="Q375" s="207" t="s">
        <v>3272</v>
      </c>
      <c r="R375" s="237" cm="1">
        <f t="array" ref="R375">IFERROR(_xlfn.IFS(AND(Q375&lt;&gt;"New",D375&lt;&gt;"Road Bridge"),30%,AND(Q375&lt;&gt;"New",D375="Road Bridge"),10%),0)</f>
        <v>0.3</v>
      </c>
      <c r="S375" s="213">
        <f t="shared" si="52"/>
        <v>231442</v>
      </c>
      <c r="T375" s="238">
        <f t="shared" si="53"/>
        <v>0.2</v>
      </c>
      <c r="U375" s="239">
        <f t="shared" si="54"/>
        <v>189783</v>
      </c>
      <c r="V375" s="239">
        <f t="shared" si="55"/>
        <v>177439</v>
      </c>
      <c r="W375" s="240">
        <v>0</v>
      </c>
      <c r="X375" s="182">
        <f t="shared" si="56"/>
        <v>1370138</v>
      </c>
      <c r="Y375" s="194">
        <v>2034</v>
      </c>
      <c r="Z375" s="190">
        <f>(1+PPI)^('Future Trunk Assets - Roads'!Y375-YEAR)</f>
        <v>1.2643190879401258</v>
      </c>
      <c r="AA375" s="191">
        <f>IF(Y375&lt;YEAR,1,IF('General Input Sheet'!$E$32="WACC1",1/(1+WACC1)^(Y375-YEAR), IF('General Input Sheet'!$E$32="WACC2",1/(1+WACC2)^(Y375-YEAR),"Check WACC Option in General Input Sheet")))</f>
        <v>0.47404483114855755</v>
      </c>
      <c r="AB375" s="185">
        <f t="shared" si="57"/>
        <v>1688664</v>
      </c>
      <c r="AC375" s="181">
        <f t="shared" si="58"/>
        <v>2144927</v>
      </c>
      <c r="AD375" s="182">
        <f t="shared" si="59"/>
        <v>1016792</v>
      </c>
    </row>
    <row r="376" spans="2:30" ht="17.25" thickBot="1">
      <c r="O376" s="166"/>
      <c r="Q376" s="166"/>
      <c r="R376" s="176"/>
      <c r="T376" s="166"/>
      <c r="U376"/>
      <c r="V376" s="163"/>
      <c r="W376" s="163"/>
      <c r="X376" s="165"/>
      <c r="Y376" s="166"/>
      <c r="Z376" s="166"/>
      <c r="AA376" s="166"/>
      <c r="AB376" s="178">
        <f>SUM(AB12:AB375)</f>
        <v>1503854819</v>
      </c>
      <c r="AC376" s="178">
        <f>SUM(AC12:AC375)</f>
        <v>3402707459</v>
      </c>
      <c r="AD376" s="178">
        <f>SUM(AD12:AD375)</f>
        <v>2153433683</v>
      </c>
    </row>
    <row r="377" spans="2:30">
      <c r="O377" s="166"/>
      <c r="Q377" s="166"/>
      <c r="R377" s="176"/>
      <c r="T377" s="166"/>
      <c r="U377"/>
      <c r="V377" s="163"/>
      <c r="W377" s="163"/>
      <c r="X377" s="165"/>
      <c r="Y377" s="166"/>
      <c r="Z377" s="166"/>
      <c r="AA377" s="166"/>
      <c r="AB377"/>
      <c r="AC377"/>
      <c r="AD377"/>
    </row>
    <row r="378" spans="2:30">
      <c r="O378" s="166"/>
      <c r="Q378" s="166"/>
      <c r="R378" s="176"/>
      <c r="T378" s="166"/>
      <c r="U378"/>
      <c r="V378" s="163"/>
      <c r="W378" s="163"/>
      <c r="X378" s="165"/>
      <c r="Y378" s="166"/>
      <c r="Z378" s="166"/>
      <c r="AA378" s="166"/>
      <c r="AB378"/>
      <c r="AC378"/>
    </row>
    <row r="379" spans="2:30">
      <c r="O379" s="166"/>
      <c r="Q379" s="166"/>
      <c r="R379" s="176"/>
      <c r="T379" s="166"/>
      <c r="U379"/>
      <c r="V379" s="163"/>
      <c r="W379" s="163"/>
      <c r="X379" s="165"/>
      <c r="Y379" s="166"/>
      <c r="Z379" s="166"/>
      <c r="AA379" s="166"/>
      <c r="AB379"/>
      <c r="AC379"/>
      <c r="AD379"/>
    </row>
    <row r="380" spans="2:30" ht="18.75" customHeight="1">
      <c r="O380" s="166"/>
      <c r="Q380" s="166"/>
      <c r="R380" s="176"/>
      <c r="T380" s="166"/>
      <c r="U380"/>
      <c r="V380" s="163"/>
      <c r="W380" s="163"/>
      <c r="X380" s="165"/>
      <c r="Y380" s="166"/>
      <c r="Z380" s="166"/>
      <c r="AA380" s="166"/>
      <c r="AB380"/>
      <c r="AC380"/>
      <c r="AD380" s="177"/>
    </row>
    <row r="381" spans="2:30">
      <c r="O381" s="166"/>
      <c r="Q381" s="166"/>
      <c r="R381" s="176"/>
      <c r="T381" s="166"/>
      <c r="U381"/>
      <c r="V381" s="163"/>
      <c r="W381" s="163"/>
      <c r="X381" s="165"/>
      <c r="Y381" s="166"/>
      <c r="Z381" s="166"/>
      <c r="AA381" s="166"/>
      <c r="AB381"/>
      <c r="AC381"/>
      <c r="AD381"/>
    </row>
  </sheetData>
  <mergeCells count="10">
    <mergeCell ref="Y9:AD9"/>
    <mergeCell ref="B1:M1"/>
    <mergeCell ref="B2:M2"/>
    <mergeCell ref="B4:M4"/>
    <mergeCell ref="B9:F9"/>
    <mergeCell ref="G9:I9"/>
    <mergeCell ref="J9:L9"/>
    <mergeCell ref="M9:X9"/>
    <mergeCell ref="B6:C6"/>
    <mergeCell ref="D6:Y6"/>
  </mergeCells>
  <phoneticPr fontId="33" type="noConversion"/>
  <conditionalFormatting sqref="H12:H375">
    <cfRule type="expression" dxfId="1" priority="8">
      <formula>#REF!="Active"</formula>
    </cfRule>
  </conditionalFormatting>
  <conditionalFormatting sqref="I12:I375">
    <cfRule type="expression" dxfId="0" priority="7">
      <formula>#REF!="Active"</formula>
    </cfRule>
  </conditionalFormatting>
  <dataValidations count="4">
    <dataValidation type="list" allowBlank="1" showInputMessage="1" showErrorMessage="1" sqref="G376" xr:uid="{00000000-0002-0000-0D00-000003000000}">
      <formula1>roadslandcode2</formula1>
    </dataValidation>
    <dataValidation type="list" allowBlank="1" showInputMessage="1" showErrorMessage="1" sqref="G12:G375" xr:uid="{00000000-0002-0000-0D00-000001000000}">
      <formula1>ROADRATETYPES</formula1>
    </dataValidation>
    <dataValidation type="list" allowBlank="1" showInputMessage="1" showErrorMessage="1" sqref="V12:W376" xr:uid="{00000000-0002-0000-0D00-000002000000}">
      <formula1>roadprojcost</formula1>
    </dataValidation>
    <dataValidation type="list" allowBlank="1" showInputMessage="1" showErrorMessage="1" sqref="Q12:Q376" xr:uid="{00000000-0002-0000-0D00-000004000000}">
      <formula1>roadssite</formula1>
    </dataValidation>
  </dataValidations>
  <pageMargins left="0.23622047244094491" right="0.23622047244094491" top="0.74803149606299213" bottom="0.74803149606299213" header="0.31496062992125984" footer="0.31496062992125984"/>
  <pageSetup paperSize="9" scale="60" fitToHeight="0" orientation="landscape" r:id="rId1"/>
  <headerFooter>
    <oddFooter>&amp;L&amp;"Arial,Regular"&amp;10Schedule of Works Model - Road Network - &amp;A
&amp;"Arial,Bold"&amp;K000000Effective 27th June 2025&amp;R&amp;"Arial,Regular"&amp;10Page &amp;P of &amp;N</oddFooter>
  </headerFooter>
  <customProperties>
    <customPr name="EpmWorksheetKeyString_GUID" r:id="rId2"/>
  </customProperties>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R60"/>
  <sheetViews>
    <sheetView showGridLines="0" zoomScale="70" zoomScaleNormal="70" workbookViewId="0"/>
  </sheetViews>
  <sheetFormatPr defaultColWidth="9" defaultRowHeight="16.5"/>
  <cols>
    <col min="1" max="1" width="3.75" customWidth="1"/>
    <col min="2" max="2" width="12.75" customWidth="1"/>
    <col min="3" max="3" width="13.75" bestFit="1" customWidth="1"/>
    <col min="4" max="4" width="13.5" bestFit="1" customWidth="1"/>
    <col min="5" max="6" width="13.75" bestFit="1" customWidth="1"/>
    <col min="7" max="18" width="12.75" customWidth="1"/>
  </cols>
  <sheetData>
    <row r="1" spans="1:18">
      <c r="A1" s="242"/>
      <c r="B1" s="242"/>
      <c r="C1" s="242"/>
      <c r="D1" s="242"/>
      <c r="E1" s="242"/>
      <c r="F1" s="242"/>
      <c r="G1" s="242"/>
      <c r="H1" s="242"/>
      <c r="I1" s="242"/>
      <c r="J1" s="242"/>
      <c r="K1" s="242"/>
      <c r="L1" s="242"/>
      <c r="M1" s="242"/>
      <c r="N1" s="242"/>
      <c r="O1" s="242"/>
      <c r="P1" s="242"/>
      <c r="Q1" s="242"/>
      <c r="R1" s="242"/>
    </row>
    <row r="2" spans="1:18" ht="26.25">
      <c r="A2" s="242"/>
      <c r="B2" s="397" t="str">
        <f>'Navigation Pane'!B2</f>
        <v>Brisbane City Council</v>
      </c>
      <c r="C2" s="397"/>
      <c r="D2" s="397"/>
      <c r="E2" s="397"/>
      <c r="F2" s="397"/>
      <c r="G2" s="397"/>
      <c r="H2" s="397"/>
      <c r="I2" s="397"/>
      <c r="J2" s="397"/>
      <c r="K2" s="397"/>
      <c r="L2" s="242"/>
      <c r="M2" s="242"/>
      <c r="N2" s="242"/>
      <c r="O2" s="242"/>
      <c r="P2" s="242"/>
      <c r="Q2" s="242"/>
      <c r="R2" s="242"/>
    </row>
    <row r="3" spans="1:18" ht="26.25">
      <c r="A3" s="242"/>
      <c r="B3" s="397" t="s">
        <v>83</v>
      </c>
      <c r="C3" s="397"/>
      <c r="D3" s="397"/>
      <c r="E3" s="397"/>
      <c r="F3" s="397"/>
      <c r="G3" s="397"/>
      <c r="H3" s="397"/>
      <c r="I3" s="397"/>
      <c r="J3" s="397"/>
      <c r="K3" s="397"/>
      <c r="L3" s="242"/>
      <c r="M3" s="242"/>
      <c r="N3" s="242"/>
      <c r="O3" s="242"/>
      <c r="P3" s="242"/>
      <c r="Q3" s="242"/>
      <c r="R3" s="242"/>
    </row>
    <row r="4" spans="1:18">
      <c r="A4" s="243"/>
      <c r="B4" s="242"/>
      <c r="C4" s="242"/>
      <c r="D4" s="242"/>
      <c r="E4" s="242"/>
      <c r="F4" s="242"/>
      <c r="G4" s="242"/>
      <c r="H4" s="242"/>
      <c r="I4" s="242"/>
      <c r="J4" s="242"/>
      <c r="K4" s="242"/>
      <c r="L4" s="242"/>
      <c r="M4" s="242"/>
      <c r="N4" s="242"/>
      <c r="O4" s="242"/>
      <c r="P4" s="242"/>
      <c r="Q4" s="242"/>
      <c r="R4" s="242"/>
    </row>
    <row r="5" spans="1:18" ht="22.5">
      <c r="A5" s="242"/>
      <c r="B5" s="398" t="s">
        <v>78</v>
      </c>
      <c r="C5" s="398"/>
      <c r="D5" s="398"/>
      <c r="E5" s="398"/>
      <c r="F5" s="398"/>
      <c r="G5" s="398"/>
      <c r="H5" s="398"/>
      <c r="I5" s="398"/>
      <c r="J5" s="244"/>
      <c r="K5" s="244"/>
      <c r="L5" s="242"/>
      <c r="M5" s="242"/>
      <c r="N5" s="242"/>
      <c r="O5" s="242"/>
      <c r="P5" s="242"/>
      <c r="Q5" s="242"/>
      <c r="R5" s="242"/>
    </row>
    <row r="6" spans="1:18" ht="17.25" thickBot="1">
      <c r="A6" s="242"/>
      <c r="B6" s="242"/>
      <c r="C6" s="242"/>
      <c r="D6" s="242"/>
      <c r="E6" s="242"/>
      <c r="F6" s="242"/>
      <c r="G6" s="242"/>
      <c r="H6" s="242"/>
      <c r="I6" s="242"/>
      <c r="J6" s="242"/>
      <c r="K6" s="242"/>
      <c r="L6" s="242"/>
      <c r="M6" s="242"/>
      <c r="N6" s="242"/>
      <c r="O6" s="242"/>
      <c r="P6" s="242"/>
      <c r="Q6" s="242"/>
      <c r="R6" s="242"/>
    </row>
    <row r="7" spans="1:18" ht="52.5" customHeight="1" thickBot="1">
      <c r="A7" s="242"/>
      <c r="B7" s="268" t="s">
        <v>38</v>
      </c>
      <c r="C7" s="265">
        <v>2021</v>
      </c>
      <c r="D7" s="266">
        <f>C7+5</f>
        <v>2026</v>
      </c>
      <c r="E7" s="266">
        <f t="shared" ref="E7:G7" si="0">D7+5</f>
        <v>2031</v>
      </c>
      <c r="F7" s="266">
        <f t="shared" si="0"/>
        <v>2036</v>
      </c>
      <c r="G7" s="267">
        <f t="shared" si="0"/>
        <v>2041</v>
      </c>
      <c r="H7" s="245"/>
      <c r="I7" s="66" t="str">
        <f>"NPV Future Demand ("&amp;(C7+1)&amp; " - " &amp;G7+10&amp;")"</f>
        <v>NPV Future Demand (2022 - 2051)</v>
      </c>
      <c r="J7" s="247"/>
      <c r="K7" s="242"/>
      <c r="L7" s="242"/>
      <c r="M7" s="242"/>
      <c r="N7" s="242"/>
      <c r="O7" s="242"/>
      <c r="P7" s="242"/>
      <c r="Q7" s="242"/>
      <c r="R7" s="242"/>
    </row>
    <row r="8" spans="1:18">
      <c r="A8" s="242"/>
      <c r="B8" s="261">
        <v>1</v>
      </c>
      <c r="C8" s="262">
        <v>412712.5</v>
      </c>
      <c r="D8" s="263">
        <v>428005.66666666663</v>
      </c>
      <c r="E8" s="263">
        <v>443298.83333333331</v>
      </c>
      <c r="F8" s="263">
        <v>458592</v>
      </c>
      <c r="G8" s="264"/>
      <c r="H8" s="246"/>
      <c r="I8" s="37">
        <f t="shared" ref="I8:I24" si="1">NPV(WACC1,D43:R43)</f>
        <v>29881.68028696936</v>
      </c>
      <c r="J8" s="242"/>
      <c r="K8" s="242"/>
      <c r="L8" s="248"/>
      <c r="M8" s="242"/>
      <c r="N8" s="242"/>
      <c r="O8" s="242"/>
      <c r="P8" s="242"/>
      <c r="Q8" s="242"/>
      <c r="R8" s="242"/>
    </row>
    <row r="9" spans="1:18">
      <c r="A9" s="242"/>
      <c r="B9" s="253">
        <v>2</v>
      </c>
      <c r="C9" s="255">
        <v>70990.51999999999</v>
      </c>
      <c r="D9" s="256">
        <v>73720.350000000006</v>
      </c>
      <c r="E9" s="256">
        <v>76450.179999999993</v>
      </c>
      <c r="F9" s="256">
        <v>79180.010000000009</v>
      </c>
      <c r="G9" s="257"/>
      <c r="H9" s="246"/>
      <c r="I9" s="37">
        <f t="shared" si="1"/>
        <v>5333.8794427431303</v>
      </c>
      <c r="J9" s="242"/>
      <c r="K9" s="242"/>
      <c r="L9" s="248"/>
      <c r="M9" s="242"/>
      <c r="N9" s="242"/>
      <c r="O9" s="242"/>
      <c r="P9" s="242"/>
      <c r="Q9" s="242"/>
      <c r="R9" s="242"/>
    </row>
    <row r="10" spans="1:18">
      <c r="A10" s="242"/>
      <c r="B10" s="253">
        <v>3</v>
      </c>
      <c r="C10" s="255">
        <v>333451.59999999998</v>
      </c>
      <c r="D10" s="256">
        <v>350523.23333333328</v>
      </c>
      <c r="E10" s="256">
        <v>367594.86666666658</v>
      </c>
      <c r="F10" s="256">
        <v>384666.5</v>
      </c>
      <c r="G10" s="257"/>
      <c r="H10" s="246"/>
      <c r="I10" s="37">
        <f t="shared" si="1"/>
        <v>33356.668397194982</v>
      </c>
      <c r="J10" s="242"/>
      <c r="K10" s="249"/>
      <c r="L10" s="248"/>
      <c r="M10" s="242"/>
      <c r="N10" s="242"/>
      <c r="O10" s="242"/>
      <c r="P10" s="242"/>
      <c r="Q10" s="242"/>
      <c r="R10" s="242"/>
    </row>
    <row r="11" spans="1:18">
      <c r="A11" s="242"/>
      <c r="B11" s="253">
        <v>4</v>
      </c>
      <c r="C11" s="255">
        <v>335849.3</v>
      </c>
      <c r="D11" s="256">
        <v>350922.7666666666</v>
      </c>
      <c r="E11" s="256">
        <v>365996.23333333328</v>
      </c>
      <c r="F11" s="256">
        <v>381069.69999999995</v>
      </c>
      <c r="G11" s="257"/>
      <c r="H11" s="246"/>
      <c r="I11" s="37">
        <f t="shared" si="1"/>
        <v>29452.403257421469</v>
      </c>
      <c r="J11" s="242"/>
      <c r="K11" s="242"/>
      <c r="L11" s="248"/>
      <c r="M11" s="242"/>
      <c r="N11" s="242"/>
      <c r="O11" s="242"/>
      <c r="P11" s="242"/>
      <c r="Q11" s="242"/>
      <c r="R11" s="242"/>
    </row>
    <row r="12" spans="1:18">
      <c r="A12" s="242"/>
      <c r="B12" s="253">
        <v>5</v>
      </c>
      <c r="C12" s="255">
        <v>306738.40000000002</v>
      </c>
      <c r="D12" s="256">
        <v>320833.60000000003</v>
      </c>
      <c r="E12" s="256">
        <v>334928.80000000005</v>
      </c>
      <c r="F12" s="256">
        <v>349024</v>
      </c>
      <c r="G12" s="257"/>
      <c r="H12" s="246"/>
      <c r="I12" s="37">
        <f t="shared" si="1"/>
        <v>27540.944865194077</v>
      </c>
      <c r="J12" s="242"/>
      <c r="K12" s="242"/>
      <c r="L12" s="248"/>
      <c r="M12" s="242"/>
      <c r="N12" s="248"/>
      <c r="O12" s="242"/>
      <c r="P12" s="242"/>
      <c r="Q12" s="242"/>
      <c r="R12" s="242"/>
    </row>
    <row r="13" spans="1:18">
      <c r="A13" s="242"/>
      <c r="B13" s="253">
        <v>6</v>
      </c>
      <c r="C13" s="255">
        <v>451220.1</v>
      </c>
      <c r="D13" s="256">
        <v>469943.53333333338</v>
      </c>
      <c r="E13" s="256">
        <v>488666.96666666679</v>
      </c>
      <c r="F13" s="256">
        <v>507390.4</v>
      </c>
      <c r="G13" s="257"/>
      <c r="H13" s="246"/>
      <c r="I13" s="37">
        <f t="shared" si="1"/>
        <v>36584.159509653728</v>
      </c>
      <c r="J13" s="242"/>
      <c r="K13" s="242"/>
      <c r="L13" s="248"/>
      <c r="M13" s="242"/>
      <c r="N13" s="242"/>
      <c r="O13" s="242"/>
      <c r="P13" s="242"/>
      <c r="Q13" s="242"/>
      <c r="R13" s="242"/>
    </row>
    <row r="14" spans="1:18">
      <c r="A14" s="242"/>
      <c r="B14" s="253">
        <v>7</v>
      </c>
      <c r="C14" s="255">
        <v>485138.4</v>
      </c>
      <c r="D14" s="256">
        <v>499070.99999999994</v>
      </c>
      <c r="E14" s="256">
        <v>513003.59999999986</v>
      </c>
      <c r="F14" s="256">
        <v>526936.19999999995</v>
      </c>
      <c r="G14" s="257"/>
      <c r="H14" s="246"/>
      <c r="I14" s="37">
        <f t="shared" si="1"/>
        <v>27223.236877007916</v>
      </c>
      <c r="J14" s="242"/>
      <c r="K14" s="242"/>
      <c r="L14" s="242"/>
      <c r="M14" s="242"/>
      <c r="N14" s="242"/>
      <c r="O14" s="242"/>
      <c r="P14" s="242"/>
      <c r="Q14" s="242"/>
      <c r="R14" s="242"/>
    </row>
    <row r="15" spans="1:18">
      <c r="A15" s="242"/>
      <c r="B15" s="253">
        <v>8</v>
      </c>
      <c r="C15" s="255">
        <v>1353162.9</v>
      </c>
      <c r="D15" s="256">
        <v>1419489.2333333329</v>
      </c>
      <c r="E15" s="256">
        <v>1485815.566666666</v>
      </c>
      <c r="F15" s="256">
        <v>1552141.9</v>
      </c>
      <c r="G15" s="257"/>
      <c r="H15" s="246"/>
      <c r="I15" s="37">
        <f t="shared" si="1"/>
        <v>129596.59241754755</v>
      </c>
      <c r="J15" s="242"/>
      <c r="K15" s="242"/>
      <c r="L15" s="242"/>
      <c r="M15" s="242"/>
      <c r="N15" s="242"/>
      <c r="O15" s="242"/>
      <c r="P15" s="242"/>
      <c r="Q15" s="242"/>
      <c r="R15" s="242"/>
    </row>
    <row r="16" spans="1:18">
      <c r="A16" s="242"/>
      <c r="B16" s="253">
        <v>9</v>
      </c>
      <c r="C16" s="255">
        <v>253827.3</v>
      </c>
      <c r="D16" s="256">
        <v>261744.06666666665</v>
      </c>
      <c r="E16" s="256">
        <v>269660.83333333331</v>
      </c>
      <c r="F16" s="256">
        <v>277577.59999999998</v>
      </c>
      <c r="G16" s="257"/>
      <c r="H16" s="246"/>
      <c r="I16" s="37">
        <f t="shared" si="1"/>
        <v>15468.757752800451</v>
      </c>
      <c r="J16" s="242"/>
      <c r="K16" s="242"/>
      <c r="L16" s="242"/>
      <c r="M16" s="242"/>
      <c r="N16" s="242"/>
      <c r="O16" s="242"/>
      <c r="P16" s="242"/>
      <c r="Q16" s="242"/>
      <c r="R16" s="242"/>
    </row>
    <row r="17" spans="1:18">
      <c r="A17" s="242"/>
      <c r="B17" s="253">
        <v>10</v>
      </c>
      <c r="C17" s="255">
        <v>447721.4</v>
      </c>
      <c r="D17" s="256">
        <v>473019.06666666665</v>
      </c>
      <c r="E17" s="256">
        <v>498316.73333333328</v>
      </c>
      <c r="F17" s="256">
        <v>523614.4</v>
      </c>
      <c r="G17" s="257"/>
      <c r="H17" s="246"/>
      <c r="I17" s="37">
        <f t="shared" si="1"/>
        <v>49429.709609280078</v>
      </c>
      <c r="J17" s="242"/>
      <c r="K17" s="242"/>
      <c r="L17" s="242"/>
      <c r="M17" s="242"/>
      <c r="N17" s="242"/>
      <c r="O17" s="242"/>
      <c r="P17" s="242"/>
      <c r="Q17" s="242"/>
      <c r="R17" s="242"/>
    </row>
    <row r="18" spans="1:18">
      <c r="A18" s="242"/>
      <c r="B18" s="253">
        <v>11</v>
      </c>
      <c r="C18" s="255">
        <v>278309.09999999998</v>
      </c>
      <c r="D18" s="256">
        <v>287962.66666666674</v>
      </c>
      <c r="E18" s="256">
        <v>297616.23333333351</v>
      </c>
      <c r="F18" s="256">
        <v>307269.80000000005</v>
      </c>
      <c r="G18" s="257"/>
      <c r="H18" s="246"/>
      <c r="I18" s="37">
        <f t="shared" si="1"/>
        <v>18862.332376918621</v>
      </c>
      <c r="J18" s="242"/>
      <c r="K18" s="242"/>
      <c r="L18" s="242"/>
      <c r="M18" s="242"/>
      <c r="N18" s="242"/>
      <c r="O18" s="242"/>
      <c r="P18" s="242"/>
      <c r="Q18" s="242"/>
      <c r="R18" s="242"/>
    </row>
    <row r="19" spans="1:18">
      <c r="A19" s="242"/>
      <c r="B19" s="253">
        <v>12</v>
      </c>
      <c r="C19" s="255">
        <v>121140.53</v>
      </c>
      <c r="D19" s="256">
        <v>123558.64333333334</v>
      </c>
      <c r="E19" s="256">
        <v>125976.7566666667</v>
      </c>
      <c r="F19" s="256">
        <v>128394.87</v>
      </c>
      <c r="G19" s="257"/>
      <c r="H19" s="246"/>
      <c r="I19" s="37">
        <f t="shared" si="1"/>
        <v>4724.8088704753454</v>
      </c>
      <c r="J19" s="242"/>
      <c r="K19" s="242"/>
      <c r="L19" s="242"/>
      <c r="M19" s="242"/>
      <c r="N19" s="242"/>
      <c r="O19" s="242"/>
      <c r="P19" s="242"/>
      <c r="Q19" s="242"/>
      <c r="R19" s="242"/>
    </row>
    <row r="20" spans="1:18">
      <c r="A20" s="242"/>
      <c r="B20" s="253">
        <v>13</v>
      </c>
      <c r="C20" s="255">
        <v>243700.6</v>
      </c>
      <c r="D20" s="256">
        <v>254299.66666666663</v>
      </c>
      <c r="E20" s="256">
        <v>264898.73333333328</v>
      </c>
      <c r="F20" s="256">
        <v>275497.80000000005</v>
      </c>
      <c r="G20" s="257"/>
      <c r="H20" s="246"/>
      <c r="I20" s="37">
        <f t="shared" si="1"/>
        <v>20709.767203670974</v>
      </c>
      <c r="J20" s="242"/>
      <c r="K20" s="242"/>
      <c r="L20" s="242"/>
      <c r="M20" s="242"/>
      <c r="N20" s="242"/>
      <c r="O20" s="242"/>
      <c r="P20" s="242"/>
      <c r="Q20" s="242"/>
      <c r="R20" s="242"/>
    </row>
    <row r="21" spans="1:18">
      <c r="A21" s="242"/>
      <c r="B21" s="253">
        <v>14</v>
      </c>
      <c r="C21" s="255">
        <v>454743.9</v>
      </c>
      <c r="D21" s="256">
        <v>475523.56666666659</v>
      </c>
      <c r="E21" s="256">
        <v>496303.23333333316</v>
      </c>
      <c r="F21" s="256">
        <v>517082.9</v>
      </c>
      <c r="G21" s="257"/>
      <c r="H21" s="246"/>
      <c r="I21" s="37">
        <f t="shared" si="1"/>
        <v>40601.882483666588</v>
      </c>
      <c r="J21" s="242"/>
      <c r="K21" s="242"/>
      <c r="L21" s="242"/>
      <c r="M21" s="242"/>
      <c r="N21" s="242"/>
      <c r="O21" s="242"/>
      <c r="P21" s="242"/>
      <c r="Q21" s="242"/>
      <c r="R21" s="242"/>
    </row>
    <row r="22" spans="1:18">
      <c r="A22" s="242"/>
      <c r="B22" s="253">
        <v>15</v>
      </c>
      <c r="C22" s="255">
        <v>524581.5</v>
      </c>
      <c r="D22" s="256">
        <v>550790.03333333321</v>
      </c>
      <c r="E22" s="256">
        <v>576998.56666666665</v>
      </c>
      <c r="F22" s="256">
        <v>603207.10000000009</v>
      </c>
      <c r="G22" s="257"/>
      <c r="H22" s="246"/>
      <c r="I22" s="37">
        <f t="shared" si="1"/>
        <v>51209.473546379966</v>
      </c>
      <c r="J22" s="242"/>
      <c r="K22" s="242"/>
      <c r="L22" s="242"/>
      <c r="M22" s="242"/>
      <c r="N22" s="242"/>
      <c r="O22" s="242"/>
      <c r="P22" s="242"/>
      <c r="Q22" s="242"/>
      <c r="R22" s="242"/>
    </row>
    <row r="23" spans="1:18">
      <c r="A23" s="242"/>
      <c r="B23" s="253">
        <v>16</v>
      </c>
      <c r="C23" s="255">
        <v>756383.4</v>
      </c>
      <c r="D23" s="256">
        <v>803817.73333333316</v>
      </c>
      <c r="E23" s="256">
        <v>851252.06666666642</v>
      </c>
      <c r="F23" s="256">
        <v>898686.4</v>
      </c>
      <c r="G23" s="257"/>
      <c r="H23" s="246"/>
      <c r="I23" s="37">
        <f t="shared" si="1"/>
        <v>92683.066508497228</v>
      </c>
      <c r="J23" s="242"/>
      <c r="K23" s="242"/>
      <c r="L23" s="242"/>
      <c r="M23" s="242"/>
      <c r="N23" s="242"/>
      <c r="O23" s="242"/>
      <c r="P23" s="242"/>
      <c r="Q23" s="242"/>
      <c r="R23" s="242"/>
    </row>
    <row r="24" spans="1:18" ht="17.25" thickBot="1">
      <c r="A24" s="242"/>
      <c r="B24" s="254">
        <v>17</v>
      </c>
      <c r="C24" s="258">
        <v>74620.17</v>
      </c>
      <c r="D24" s="259">
        <v>75214.456666666665</v>
      </c>
      <c r="E24" s="259">
        <v>75808.743333333332</v>
      </c>
      <c r="F24" s="259">
        <v>76403.03</v>
      </c>
      <c r="G24" s="260"/>
      <c r="H24" s="246"/>
      <c r="I24" s="250">
        <f t="shared" si="1"/>
        <v>1161.1907827336008</v>
      </c>
      <c r="J24" s="242"/>
      <c r="K24" s="242"/>
      <c r="L24" s="242"/>
      <c r="M24" s="242"/>
      <c r="N24" s="242"/>
      <c r="O24" s="242"/>
      <c r="P24" s="242"/>
      <c r="Q24" s="242"/>
      <c r="R24" s="242"/>
    </row>
    <row r="25" spans="1:18" ht="17.25" thickBot="1">
      <c r="A25" s="242"/>
      <c r="B25" s="280" t="s">
        <v>3270</v>
      </c>
      <c r="C25" s="281">
        <f>SUM(C8:C24)</f>
        <v>6904291.6200000001</v>
      </c>
      <c r="D25" s="282">
        <f>SUM(D8:D24)</f>
        <v>7218439.2833333332</v>
      </c>
      <c r="E25" s="282">
        <f>SUM(E8:E24)</f>
        <v>7532586.9466666654</v>
      </c>
      <c r="F25" s="282">
        <f>SUM(F8:F24)</f>
        <v>7846734.6100000003</v>
      </c>
      <c r="G25" s="283">
        <f>SUM(G8:G24)</f>
        <v>0</v>
      </c>
      <c r="H25" s="246"/>
      <c r="I25" s="284">
        <f>SUM(I8:I24)</f>
        <v>613820.55418815499</v>
      </c>
      <c r="J25" s="242"/>
      <c r="K25" s="242"/>
      <c r="L25" s="242"/>
      <c r="M25" s="242"/>
      <c r="N25" s="242"/>
      <c r="O25" s="242"/>
      <c r="P25" s="242"/>
      <c r="Q25" s="242"/>
      <c r="R25" s="242"/>
    </row>
    <row r="26" spans="1:18" hidden="1">
      <c r="A26" s="242"/>
      <c r="B26" s="59"/>
      <c r="C26" s="60"/>
      <c r="D26" s="61"/>
      <c r="E26" s="61"/>
      <c r="F26" s="62"/>
      <c r="G26" s="63"/>
      <c r="H26" s="17"/>
      <c r="I26" s="65"/>
      <c r="J26" s="242"/>
      <c r="K26" s="64"/>
      <c r="L26" s="242"/>
      <c r="M26" s="242"/>
      <c r="N26" s="242"/>
      <c r="O26" s="242"/>
      <c r="P26" s="242"/>
      <c r="Q26" s="242"/>
      <c r="R26" s="242"/>
    </row>
    <row r="27" spans="1:18" hidden="1">
      <c r="A27" s="242"/>
      <c r="B27" s="27"/>
      <c r="C27" s="28"/>
      <c r="D27" s="29"/>
      <c r="E27" s="29"/>
      <c r="F27" s="30"/>
      <c r="G27" s="31"/>
      <c r="H27" s="17"/>
      <c r="I27" s="37" t="e">
        <f>NPV(WACCII,#REF!)</f>
        <v>#NAME?</v>
      </c>
      <c r="J27" s="242"/>
      <c r="K27" s="39"/>
      <c r="L27" s="242"/>
      <c r="M27" s="242"/>
      <c r="N27" s="242"/>
      <c r="O27" s="242"/>
      <c r="P27" s="242"/>
      <c r="Q27" s="242"/>
      <c r="R27" s="242"/>
    </row>
    <row r="28" spans="1:18" hidden="1">
      <c r="A28" s="242"/>
      <c r="B28" s="27"/>
      <c r="C28" s="28"/>
      <c r="D28" s="29"/>
      <c r="E28" s="29"/>
      <c r="F28" s="30"/>
      <c r="G28" s="31"/>
      <c r="H28" s="17"/>
      <c r="I28" s="37" t="e">
        <f>NPV(WACCII,#REF!)</f>
        <v>#NAME?</v>
      </c>
      <c r="J28" s="242"/>
      <c r="K28" s="39"/>
      <c r="L28" s="242"/>
      <c r="M28" s="242"/>
      <c r="N28" s="242"/>
      <c r="O28" s="242"/>
      <c r="P28" s="242"/>
      <c r="Q28" s="242"/>
      <c r="R28" s="242"/>
    </row>
    <row r="29" spans="1:18" hidden="1">
      <c r="A29" s="242"/>
      <c r="B29" s="27"/>
      <c r="C29" s="28"/>
      <c r="D29" s="29"/>
      <c r="E29" s="29"/>
      <c r="F29" s="30"/>
      <c r="G29" s="31"/>
      <c r="H29" s="17"/>
      <c r="I29" s="37" t="e">
        <f>NPV(WACCII,#REF!)</f>
        <v>#NAME?</v>
      </c>
      <c r="J29" s="242"/>
      <c r="K29" s="39"/>
      <c r="L29" s="242"/>
      <c r="M29" s="242"/>
      <c r="N29" s="242"/>
      <c r="O29" s="242"/>
      <c r="P29" s="242"/>
      <c r="Q29" s="242"/>
      <c r="R29" s="242"/>
    </row>
    <row r="30" spans="1:18" hidden="1">
      <c r="A30" s="242"/>
      <c r="B30" s="27"/>
      <c r="C30" s="28"/>
      <c r="D30" s="29"/>
      <c r="E30" s="29"/>
      <c r="F30" s="30"/>
      <c r="G30" s="31"/>
      <c r="H30" s="17"/>
      <c r="I30" s="37" t="e">
        <f>NPV(WACCII,#REF!)</f>
        <v>#NAME?</v>
      </c>
      <c r="J30" s="242"/>
      <c r="K30" s="39"/>
      <c r="L30" s="242"/>
      <c r="M30" s="242"/>
      <c r="N30" s="242"/>
      <c r="O30" s="242"/>
      <c r="P30" s="242"/>
      <c r="Q30" s="242"/>
      <c r="R30" s="242"/>
    </row>
    <row r="31" spans="1:18" hidden="1">
      <c r="A31" s="242"/>
      <c r="B31" s="27"/>
      <c r="C31" s="28"/>
      <c r="D31" s="29"/>
      <c r="E31" s="29"/>
      <c r="F31" s="30"/>
      <c r="G31" s="31"/>
      <c r="H31" s="17"/>
      <c r="I31" s="37" t="e">
        <f>NPV(WACCII,#REF!)</f>
        <v>#NAME?</v>
      </c>
      <c r="J31" s="242"/>
      <c r="K31" s="39"/>
      <c r="L31" s="242"/>
      <c r="M31" s="242"/>
      <c r="N31" s="242"/>
      <c r="O31" s="242"/>
      <c r="P31" s="242"/>
      <c r="Q31" s="242"/>
      <c r="R31" s="242"/>
    </row>
    <row r="32" spans="1:18" hidden="1">
      <c r="A32" s="242"/>
      <c r="B32" s="27"/>
      <c r="C32" s="28"/>
      <c r="D32" s="29"/>
      <c r="E32" s="29"/>
      <c r="F32" s="30"/>
      <c r="G32" s="31"/>
      <c r="H32" s="17"/>
      <c r="I32" s="37" t="e">
        <f>NPV(WACCII,#REF!)</f>
        <v>#NAME?</v>
      </c>
      <c r="J32" s="242"/>
      <c r="K32" s="39"/>
      <c r="L32" s="242"/>
      <c r="M32" s="242"/>
      <c r="N32" s="242"/>
      <c r="O32" s="242"/>
      <c r="P32" s="242"/>
      <c r="Q32" s="242"/>
      <c r="R32" s="242"/>
    </row>
    <row r="33" spans="1:18" hidden="1">
      <c r="A33" s="242"/>
      <c r="B33" s="27"/>
      <c r="C33" s="28"/>
      <c r="D33" s="29"/>
      <c r="E33" s="29"/>
      <c r="F33" s="30"/>
      <c r="G33" s="31"/>
      <c r="H33" s="17"/>
      <c r="I33" s="37" t="e">
        <f>NPV(WACCII,#REF!)</f>
        <v>#NAME?</v>
      </c>
      <c r="J33" s="242"/>
      <c r="K33" s="39"/>
      <c r="L33" s="242"/>
      <c r="M33" s="242"/>
      <c r="N33" s="242"/>
      <c r="O33" s="242"/>
      <c r="P33" s="242"/>
      <c r="Q33" s="242"/>
      <c r="R33" s="242"/>
    </row>
    <row r="34" spans="1:18" hidden="1">
      <c r="A34" s="242"/>
      <c r="B34" s="27"/>
      <c r="C34" s="28"/>
      <c r="D34" s="29"/>
      <c r="E34" s="29"/>
      <c r="F34" s="30"/>
      <c r="G34" s="31"/>
      <c r="H34" s="17"/>
      <c r="I34" s="37" t="e">
        <f>NPV(WACCII,#REF!)</f>
        <v>#NAME?</v>
      </c>
      <c r="J34" s="242"/>
      <c r="K34" s="39"/>
      <c r="L34" s="242"/>
      <c r="M34" s="242"/>
      <c r="N34" s="242"/>
      <c r="O34" s="242"/>
      <c r="P34" s="242"/>
      <c r="Q34" s="242"/>
      <c r="R34" s="242"/>
    </row>
    <row r="35" spans="1:18" hidden="1">
      <c r="A35" s="242"/>
      <c r="B35" s="27"/>
      <c r="C35" s="28"/>
      <c r="D35" s="29"/>
      <c r="E35" s="29"/>
      <c r="F35" s="30"/>
      <c r="G35" s="31"/>
      <c r="H35" s="17"/>
      <c r="I35" s="37" t="e">
        <f>NPV(WACCII,#REF!)</f>
        <v>#NAME?</v>
      </c>
      <c r="J35" s="242"/>
      <c r="K35" s="39"/>
      <c r="L35" s="242"/>
      <c r="M35" s="242"/>
      <c r="N35" s="242"/>
      <c r="O35" s="242"/>
      <c r="P35" s="242"/>
      <c r="Q35" s="242"/>
      <c r="R35" s="242"/>
    </row>
    <row r="36" spans="1:18" hidden="1">
      <c r="A36" s="242"/>
      <c r="B36" s="27"/>
      <c r="C36" s="28"/>
      <c r="D36" s="29"/>
      <c r="E36" s="29"/>
      <c r="F36" s="30"/>
      <c r="G36" s="31"/>
      <c r="H36" s="17"/>
      <c r="I36" s="37" t="e">
        <f>NPV(WACCII,#REF!)</f>
        <v>#NAME?</v>
      </c>
      <c r="J36" s="242"/>
      <c r="K36" s="39"/>
      <c r="L36" s="242"/>
      <c r="M36" s="242"/>
      <c r="N36" s="242"/>
      <c r="O36" s="242"/>
      <c r="P36" s="242"/>
      <c r="Q36" s="242"/>
      <c r="R36" s="242"/>
    </row>
    <row r="37" spans="1:18" ht="17.25" hidden="1" thickBot="1">
      <c r="A37" s="242"/>
      <c r="B37" s="32"/>
      <c r="C37" s="33"/>
      <c r="D37" s="34"/>
      <c r="E37" s="34"/>
      <c r="F37" s="35"/>
      <c r="G37" s="36"/>
      <c r="H37" s="17"/>
      <c r="I37" s="38" t="e">
        <f>NPV(WACCII,#REF!)</f>
        <v>#NAME?</v>
      </c>
      <c r="J37" s="242"/>
      <c r="K37" s="40"/>
      <c r="L37" s="242"/>
      <c r="M37" s="242"/>
      <c r="N37" s="242"/>
      <c r="O37" s="242"/>
      <c r="P37" s="242"/>
      <c r="Q37" s="242"/>
      <c r="R37" s="242"/>
    </row>
    <row r="38" spans="1:18">
      <c r="A38" s="242"/>
      <c r="B38" s="242"/>
      <c r="C38" s="242"/>
      <c r="D38" s="242"/>
      <c r="E38" s="242"/>
      <c r="F38" s="242"/>
      <c r="G38" s="242"/>
      <c r="H38" s="246"/>
      <c r="I38" s="242"/>
      <c r="J38" s="242"/>
      <c r="K38" s="248"/>
      <c r="L38" s="242"/>
      <c r="M38" s="242"/>
      <c r="N38" s="242"/>
      <c r="O38" s="242"/>
      <c r="P38" s="242"/>
      <c r="Q38" s="242"/>
      <c r="R38" s="242"/>
    </row>
    <row r="39" spans="1:18">
      <c r="A39" s="242"/>
      <c r="B39" s="242"/>
      <c r="C39" s="242"/>
      <c r="D39" s="242"/>
      <c r="E39" s="248"/>
      <c r="F39" s="242"/>
      <c r="G39" s="242"/>
      <c r="H39" s="242"/>
      <c r="I39" s="242"/>
      <c r="J39" s="242"/>
      <c r="K39" s="242"/>
      <c r="L39" s="242"/>
      <c r="M39" s="242"/>
      <c r="N39" s="242"/>
      <c r="O39" s="242"/>
      <c r="P39" s="242"/>
      <c r="Q39" s="242"/>
      <c r="R39" s="242"/>
    </row>
    <row r="40" spans="1:18" ht="22.5">
      <c r="A40" s="242"/>
      <c r="B40" s="399" t="s">
        <v>10417</v>
      </c>
      <c r="C40" s="399"/>
      <c r="D40" s="399"/>
      <c r="E40" s="399"/>
      <c r="F40" s="399"/>
      <c r="G40" s="399"/>
      <c r="H40" s="399"/>
      <c r="I40" s="399"/>
      <c r="J40" s="399"/>
      <c r="K40" s="399"/>
      <c r="L40" s="399"/>
      <c r="M40" s="399"/>
      <c r="N40" s="399"/>
      <c r="O40" s="399"/>
      <c r="P40" s="399"/>
      <c r="Q40" s="399"/>
      <c r="R40" s="399"/>
    </row>
    <row r="41" spans="1:18" ht="17.25" thickBot="1">
      <c r="A41" s="242"/>
    </row>
    <row r="42" spans="1:18" ht="29.25" thickBot="1">
      <c r="A42" s="242"/>
      <c r="B42" s="66" t="s">
        <v>38</v>
      </c>
      <c r="C42" s="275">
        <v>2021</v>
      </c>
      <c r="D42" s="266">
        <f>C42+1</f>
        <v>2022</v>
      </c>
      <c r="E42" s="266">
        <f t="shared" ref="E42:R42" si="2">D42+1</f>
        <v>2023</v>
      </c>
      <c r="F42" s="266">
        <f t="shared" si="2"/>
        <v>2024</v>
      </c>
      <c r="G42" s="266">
        <f t="shared" si="2"/>
        <v>2025</v>
      </c>
      <c r="H42" s="266">
        <f t="shared" si="2"/>
        <v>2026</v>
      </c>
      <c r="I42" s="266">
        <f t="shared" si="2"/>
        <v>2027</v>
      </c>
      <c r="J42" s="266">
        <f t="shared" si="2"/>
        <v>2028</v>
      </c>
      <c r="K42" s="266">
        <f t="shared" si="2"/>
        <v>2029</v>
      </c>
      <c r="L42" s="266">
        <f t="shared" si="2"/>
        <v>2030</v>
      </c>
      <c r="M42" s="266">
        <f t="shared" si="2"/>
        <v>2031</v>
      </c>
      <c r="N42" s="266">
        <f t="shared" si="2"/>
        <v>2032</v>
      </c>
      <c r="O42" s="266">
        <f t="shared" si="2"/>
        <v>2033</v>
      </c>
      <c r="P42" s="266">
        <f t="shared" si="2"/>
        <v>2034</v>
      </c>
      <c r="Q42" s="266">
        <f t="shared" si="2"/>
        <v>2035</v>
      </c>
      <c r="R42" s="267">
        <f t="shared" si="2"/>
        <v>2036</v>
      </c>
    </row>
    <row r="43" spans="1:18">
      <c r="A43" s="242"/>
      <c r="B43" s="279">
        <f>B8</f>
        <v>1</v>
      </c>
      <c r="C43" s="276"/>
      <c r="D43" s="273">
        <f>($D8-$C8)/5</f>
        <v>3058.6333333333255</v>
      </c>
      <c r="E43" s="273">
        <f>($D8-$C8)/5</f>
        <v>3058.6333333333255</v>
      </c>
      <c r="F43" s="273">
        <f>($D8-$C8)/5</f>
        <v>3058.6333333333255</v>
      </c>
      <c r="G43" s="273">
        <f>($D8-$C8)/5</f>
        <v>3058.6333333333255</v>
      </c>
      <c r="H43" s="273">
        <f>($D8-$C8)/5</f>
        <v>3058.6333333333255</v>
      </c>
      <c r="I43" s="273">
        <f>($E8-$D8)/5</f>
        <v>3058.6333333333373</v>
      </c>
      <c r="J43" s="273">
        <f>($E8-$D8)/5</f>
        <v>3058.6333333333373</v>
      </c>
      <c r="K43" s="273">
        <f>($E8-$D8)/5</f>
        <v>3058.6333333333373</v>
      </c>
      <c r="L43" s="273">
        <f>($E8-$D8)/5</f>
        <v>3058.6333333333373</v>
      </c>
      <c r="M43" s="273">
        <f>($E8-$D8)/5</f>
        <v>3058.6333333333373</v>
      </c>
      <c r="N43" s="273">
        <f t="shared" ref="N43:N59" si="3">($F8-$E8)/5</f>
        <v>3058.6333333333373</v>
      </c>
      <c r="O43" s="273">
        <f t="shared" ref="O43:R43" si="4">($F8-$E8)/5</f>
        <v>3058.6333333333373</v>
      </c>
      <c r="P43" s="273">
        <f t="shared" si="4"/>
        <v>3058.6333333333373</v>
      </c>
      <c r="Q43" s="273">
        <f t="shared" si="4"/>
        <v>3058.6333333333373</v>
      </c>
      <c r="R43" s="274">
        <f t="shared" si="4"/>
        <v>3058.6333333333373</v>
      </c>
    </row>
    <row r="44" spans="1:18">
      <c r="A44" s="242"/>
      <c r="B44" s="251">
        <f t="shared" ref="B44:B59" si="5">B9</f>
        <v>2</v>
      </c>
      <c r="C44" s="277"/>
      <c r="D44" s="269">
        <f t="shared" ref="D44:H44" si="6">($D9-$C9)/5</f>
        <v>545.96600000000331</v>
      </c>
      <c r="E44" s="269">
        <f t="shared" si="6"/>
        <v>545.96600000000331</v>
      </c>
      <c r="F44" s="269">
        <f t="shared" si="6"/>
        <v>545.96600000000331</v>
      </c>
      <c r="G44" s="269">
        <f t="shared" si="6"/>
        <v>545.96600000000331</v>
      </c>
      <c r="H44" s="269">
        <f t="shared" si="6"/>
        <v>545.96600000000331</v>
      </c>
      <c r="I44" s="269">
        <f t="shared" ref="I44:M44" si="7">($E9-$D9)/5</f>
        <v>545.96599999999739</v>
      </c>
      <c r="J44" s="269">
        <f t="shared" si="7"/>
        <v>545.96599999999739</v>
      </c>
      <c r="K44" s="269">
        <f t="shared" si="7"/>
        <v>545.96599999999739</v>
      </c>
      <c r="L44" s="269">
        <f t="shared" si="7"/>
        <v>545.96599999999739</v>
      </c>
      <c r="M44" s="269">
        <f t="shared" si="7"/>
        <v>545.96599999999739</v>
      </c>
      <c r="N44" s="269">
        <f t="shared" si="3"/>
        <v>545.96600000000331</v>
      </c>
      <c r="O44" s="269">
        <f t="shared" ref="O44:R59" si="8">($F9-$E9)/5</f>
        <v>545.96600000000331</v>
      </c>
      <c r="P44" s="269">
        <f t="shared" si="8"/>
        <v>545.96600000000331</v>
      </c>
      <c r="Q44" s="269">
        <f t="shared" si="8"/>
        <v>545.96600000000331</v>
      </c>
      <c r="R44" s="270">
        <f t="shared" si="8"/>
        <v>545.96600000000331</v>
      </c>
    </row>
    <row r="45" spans="1:18">
      <c r="A45" s="242"/>
      <c r="B45" s="251">
        <f t="shared" si="5"/>
        <v>3</v>
      </c>
      <c r="C45" s="277"/>
      <c r="D45" s="269">
        <f t="shared" ref="D45:H45" si="9">($D10-$C10)/5</f>
        <v>3414.3266666666605</v>
      </c>
      <c r="E45" s="269">
        <f t="shared" si="9"/>
        <v>3414.3266666666605</v>
      </c>
      <c r="F45" s="269">
        <f t="shared" si="9"/>
        <v>3414.3266666666605</v>
      </c>
      <c r="G45" s="269">
        <f t="shared" si="9"/>
        <v>3414.3266666666605</v>
      </c>
      <c r="H45" s="269">
        <f t="shared" si="9"/>
        <v>3414.3266666666605</v>
      </c>
      <c r="I45" s="269">
        <f t="shared" ref="I45:M45" si="10">($E10-$D10)/5</f>
        <v>3414.3266666666605</v>
      </c>
      <c r="J45" s="269">
        <f t="shared" si="10"/>
        <v>3414.3266666666605</v>
      </c>
      <c r="K45" s="269">
        <f t="shared" si="10"/>
        <v>3414.3266666666605</v>
      </c>
      <c r="L45" s="269">
        <f t="shared" si="10"/>
        <v>3414.3266666666605</v>
      </c>
      <c r="M45" s="269">
        <f t="shared" si="10"/>
        <v>3414.3266666666605</v>
      </c>
      <c r="N45" s="269">
        <f t="shared" si="3"/>
        <v>3414.3266666666836</v>
      </c>
      <c r="O45" s="269">
        <f t="shared" si="8"/>
        <v>3414.3266666666836</v>
      </c>
      <c r="P45" s="269">
        <f t="shared" si="8"/>
        <v>3414.3266666666836</v>
      </c>
      <c r="Q45" s="269">
        <f t="shared" si="8"/>
        <v>3414.3266666666836</v>
      </c>
      <c r="R45" s="270">
        <f t="shared" si="8"/>
        <v>3414.3266666666836</v>
      </c>
    </row>
    <row r="46" spans="1:18">
      <c r="A46" s="242"/>
      <c r="B46" s="251">
        <f t="shared" si="5"/>
        <v>4</v>
      </c>
      <c r="C46" s="277"/>
      <c r="D46" s="269">
        <f t="shared" ref="D46:H46" si="11">($D11-$C11)/5</f>
        <v>3014.6933333333232</v>
      </c>
      <c r="E46" s="269">
        <f t="shared" si="11"/>
        <v>3014.6933333333232</v>
      </c>
      <c r="F46" s="269">
        <f t="shared" si="11"/>
        <v>3014.6933333333232</v>
      </c>
      <c r="G46" s="269">
        <f t="shared" si="11"/>
        <v>3014.6933333333232</v>
      </c>
      <c r="H46" s="269">
        <f t="shared" si="11"/>
        <v>3014.6933333333232</v>
      </c>
      <c r="I46" s="269">
        <f t="shared" ref="I46:M46" si="12">($E11-$D11)/5</f>
        <v>3014.693333333335</v>
      </c>
      <c r="J46" s="269">
        <f t="shared" si="12"/>
        <v>3014.693333333335</v>
      </c>
      <c r="K46" s="269">
        <f t="shared" si="12"/>
        <v>3014.693333333335</v>
      </c>
      <c r="L46" s="269">
        <f t="shared" si="12"/>
        <v>3014.693333333335</v>
      </c>
      <c r="M46" s="269">
        <f t="shared" si="12"/>
        <v>3014.693333333335</v>
      </c>
      <c r="N46" s="269">
        <f t="shared" si="3"/>
        <v>3014.693333333335</v>
      </c>
      <c r="O46" s="269">
        <f t="shared" si="8"/>
        <v>3014.693333333335</v>
      </c>
      <c r="P46" s="269">
        <f t="shared" si="8"/>
        <v>3014.693333333335</v>
      </c>
      <c r="Q46" s="269">
        <f t="shared" si="8"/>
        <v>3014.693333333335</v>
      </c>
      <c r="R46" s="270">
        <f t="shared" si="8"/>
        <v>3014.693333333335</v>
      </c>
    </row>
    <row r="47" spans="1:18">
      <c r="A47" s="242"/>
      <c r="B47" s="251">
        <f t="shared" si="5"/>
        <v>5</v>
      </c>
      <c r="C47" s="277"/>
      <c r="D47" s="269">
        <f t="shared" ref="D47:H47" si="13">($D12-$C12)/5</f>
        <v>2819.0400000000022</v>
      </c>
      <c r="E47" s="269">
        <f t="shared" si="13"/>
        <v>2819.0400000000022</v>
      </c>
      <c r="F47" s="269">
        <f t="shared" si="13"/>
        <v>2819.0400000000022</v>
      </c>
      <c r="G47" s="269">
        <f t="shared" si="13"/>
        <v>2819.0400000000022</v>
      </c>
      <c r="H47" s="269">
        <f t="shared" si="13"/>
        <v>2819.0400000000022</v>
      </c>
      <c r="I47" s="269">
        <f t="shared" ref="I47:M47" si="14">($E12-$D12)/5</f>
        <v>2819.0400000000022</v>
      </c>
      <c r="J47" s="269">
        <f t="shared" si="14"/>
        <v>2819.0400000000022</v>
      </c>
      <c r="K47" s="269">
        <f t="shared" si="14"/>
        <v>2819.0400000000022</v>
      </c>
      <c r="L47" s="269">
        <f t="shared" si="14"/>
        <v>2819.0400000000022</v>
      </c>
      <c r="M47" s="269">
        <f t="shared" si="14"/>
        <v>2819.0400000000022</v>
      </c>
      <c r="N47" s="269">
        <f t="shared" si="3"/>
        <v>2819.0399999999909</v>
      </c>
      <c r="O47" s="269">
        <f t="shared" si="8"/>
        <v>2819.0399999999909</v>
      </c>
      <c r="P47" s="269">
        <f t="shared" si="8"/>
        <v>2819.0399999999909</v>
      </c>
      <c r="Q47" s="269">
        <f t="shared" si="8"/>
        <v>2819.0399999999909</v>
      </c>
      <c r="R47" s="270">
        <f t="shared" si="8"/>
        <v>2819.0399999999909</v>
      </c>
    </row>
    <row r="48" spans="1:18">
      <c r="A48" s="242"/>
      <c r="B48" s="251">
        <f t="shared" si="5"/>
        <v>6</v>
      </c>
      <c r="C48" s="277"/>
      <c r="D48" s="269">
        <f t="shared" ref="D48:H48" si="15">($D13-$C13)/5</f>
        <v>3744.6866666666815</v>
      </c>
      <c r="E48" s="269">
        <f t="shared" si="15"/>
        <v>3744.6866666666815</v>
      </c>
      <c r="F48" s="269">
        <f t="shared" si="15"/>
        <v>3744.6866666666815</v>
      </c>
      <c r="G48" s="269">
        <f t="shared" si="15"/>
        <v>3744.6866666666815</v>
      </c>
      <c r="H48" s="269">
        <f t="shared" si="15"/>
        <v>3744.6866666666815</v>
      </c>
      <c r="I48" s="269">
        <f t="shared" ref="I48:M48" si="16">($E13-$D13)/5</f>
        <v>3744.6866666666815</v>
      </c>
      <c r="J48" s="269">
        <f t="shared" si="16"/>
        <v>3744.6866666666815</v>
      </c>
      <c r="K48" s="269">
        <f t="shared" si="16"/>
        <v>3744.6866666666815</v>
      </c>
      <c r="L48" s="269">
        <f t="shared" si="16"/>
        <v>3744.6866666666815</v>
      </c>
      <c r="M48" s="269">
        <f t="shared" si="16"/>
        <v>3744.6866666666815</v>
      </c>
      <c r="N48" s="269">
        <f t="shared" si="3"/>
        <v>3744.6866666666465</v>
      </c>
      <c r="O48" s="269">
        <f t="shared" si="8"/>
        <v>3744.6866666666465</v>
      </c>
      <c r="P48" s="269">
        <f t="shared" si="8"/>
        <v>3744.6866666666465</v>
      </c>
      <c r="Q48" s="269">
        <f t="shared" si="8"/>
        <v>3744.6866666666465</v>
      </c>
      <c r="R48" s="270">
        <f t="shared" si="8"/>
        <v>3744.6866666666465</v>
      </c>
    </row>
    <row r="49" spans="1:18">
      <c r="A49" s="242"/>
      <c r="B49" s="251">
        <f t="shared" si="5"/>
        <v>7</v>
      </c>
      <c r="C49" s="277"/>
      <c r="D49" s="269">
        <f t="shared" ref="D49:H49" si="17">($D14-$C14)/5</f>
        <v>2786.5199999999836</v>
      </c>
      <c r="E49" s="269">
        <f t="shared" si="17"/>
        <v>2786.5199999999836</v>
      </c>
      <c r="F49" s="269">
        <f t="shared" si="17"/>
        <v>2786.5199999999836</v>
      </c>
      <c r="G49" s="269">
        <f t="shared" si="17"/>
        <v>2786.5199999999836</v>
      </c>
      <c r="H49" s="269">
        <f t="shared" si="17"/>
        <v>2786.5199999999836</v>
      </c>
      <c r="I49" s="269">
        <f t="shared" ref="I49:M49" si="18">($E14-$D14)/5</f>
        <v>2786.5199999999836</v>
      </c>
      <c r="J49" s="269">
        <f t="shared" si="18"/>
        <v>2786.5199999999836</v>
      </c>
      <c r="K49" s="269">
        <f t="shared" si="18"/>
        <v>2786.5199999999836</v>
      </c>
      <c r="L49" s="269">
        <f t="shared" si="18"/>
        <v>2786.5199999999836</v>
      </c>
      <c r="M49" s="269">
        <f t="shared" si="18"/>
        <v>2786.5199999999836</v>
      </c>
      <c r="N49" s="269">
        <f t="shared" si="3"/>
        <v>2786.5200000000186</v>
      </c>
      <c r="O49" s="269">
        <f t="shared" si="8"/>
        <v>2786.5200000000186</v>
      </c>
      <c r="P49" s="269">
        <f t="shared" si="8"/>
        <v>2786.5200000000186</v>
      </c>
      <c r="Q49" s="269">
        <f t="shared" si="8"/>
        <v>2786.5200000000186</v>
      </c>
      <c r="R49" s="270">
        <f t="shared" si="8"/>
        <v>2786.5200000000186</v>
      </c>
    </row>
    <row r="50" spans="1:18">
      <c r="A50" s="242"/>
      <c r="B50" s="251">
        <f t="shared" si="5"/>
        <v>8</v>
      </c>
      <c r="C50" s="277"/>
      <c r="D50" s="269">
        <f t="shared" ref="D50:H50" si="19">($D15-$C15)/5</f>
        <v>13265.266666666605</v>
      </c>
      <c r="E50" s="269">
        <f t="shared" si="19"/>
        <v>13265.266666666605</v>
      </c>
      <c r="F50" s="269">
        <f t="shared" si="19"/>
        <v>13265.266666666605</v>
      </c>
      <c r="G50" s="269">
        <f t="shared" si="19"/>
        <v>13265.266666666605</v>
      </c>
      <c r="H50" s="269">
        <f t="shared" si="19"/>
        <v>13265.266666666605</v>
      </c>
      <c r="I50" s="269">
        <f t="shared" ref="I50:M50" si="20">($E15-$D15)/5</f>
        <v>13265.266666666605</v>
      </c>
      <c r="J50" s="269">
        <f t="shared" si="20"/>
        <v>13265.266666666605</v>
      </c>
      <c r="K50" s="269">
        <f t="shared" si="20"/>
        <v>13265.266666666605</v>
      </c>
      <c r="L50" s="269">
        <f t="shared" si="20"/>
        <v>13265.266666666605</v>
      </c>
      <c r="M50" s="269">
        <f t="shared" si="20"/>
        <v>13265.266666666605</v>
      </c>
      <c r="N50" s="269">
        <f t="shared" si="3"/>
        <v>13265.26666666679</v>
      </c>
      <c r="O50" s="269">
        <f t="shared" si="8"/>
        <v>13265.26666666679</v>
      </c>
      <c r="P50" s="269">
        <f t="shared" si="8"/>
        <v>13265.26666666679</v>
      </c>
      <c r="Q50" s="269">
        <f t="shared" si="8"/>
        <v>13265.26666666679</v>
      </c>
      <c r="R50" s="270">
        <f t="shared" si="8"/>
        <v>13265.26666666679</v>
      </c>
    </row>
    <row r="51" spans="1:18">
      <c r="A51" s="242"/>
      <c r="B51" s="251">
        <f t="shared" si="5"/>
        <v>9</v>
      </c>
      <c r="C51" s="277"/>
      <c r="D51" s="269">
        <f t="shared" ref="D51:H51" si="21">($D16-$C16)/5</f>
        <v>1583.3533333333326</v>
      </c>
      <c r="E51" s="269">
        <f t="shared" si="21"/>
        <v>1583.3533333333326</v>
      </c>
      <c r="F51" s="269">
        <f t="shared" si="21"/>
        <v>1583.3533333333326</v>
      </c>
      <c r="G51" s="269">
        <f t="shared" si="21"/>
        <v>1583.3533333333326</v>
      </c>
      <c r="H51" s="269">
        <f t="shared" si="21"/>
        <v>1583.3533333333326</v>
      </c>
      <c r="I51" s="269">
        <f t="shared" ref="I51:M51" si="22">($E16-$D16)/5</f>
        <v>1583.3533333333326</v>
      </c>
      <c r="J51" s="269">
        <f t="shared" si="22"/>
        <v>1583.3533333333326</v>
      </c>
      <c r="K51" s="269">
        <f t="shared" si="22"/>
        <v>1583.3533333333326</v>
      </c>
      <c r="L51" s="269">
        <f t="shared" si="22"/>
        <v>1583.3533333333326</v>
      </c>
      <c r="M51" s="269">
        <f t="shared" si="22"/>
        <v>1583.3533333333326</v>
      </c>
      <c r="N51" s="269">
        <f t="shared" si="3"/>
        <v>1583.3533333333326</v>
      </c>
      <c r="O51" s="269">
        <f t="shared" si="8"/>
        <v>1583.3533333333326</v>
      </c>
      <c r="P51" s="269">
        <f t="shared" si="8"/>
        <v>1583.3533333333326</v>
      </c>
      <c r="Q51" s="269">
        <f t="shared" si="8"/>
        <v>1583.3533333333326</v>
      </c>
      <c r="R51" s="270">
        <f t="shared" si="8"/>
        <v>1583.3533333333326</v>
      </c>
    </row>
    <row r="52" spans="1:18">
      <c r="A52" s="242"/>
      <c r="B52" s="251">
        <f t="shared" si="5"/>
        <v>10</v>
      </c>
      <c r="C52" s="277"/>
      <c r="D52" s="269">
        <f t="shared" ref="D52:H52" si="23">($D17-$C17)/5</f>
        <v>5059.5333333333256</v>
      </c>
      <c r="E52" s="269">
        <f t="shared" si="23"/>
        <v>5059.5333333333256</v>
      </c>
      <c r="F52" s="269">
        <f t="shared" si="23"/>
        <v>5059.5333333333256</v>
      </c>
      <c r="G52" s="269">
        <f t="shared" si="23"/>
        <v>5059.5333333333256</v>
      </c>
      <c r="H52" s="269">
        <f t="shared" si="23"/>
        <v>5059.5333333333256</v>
      </c>
      <c r="I52" s="269">
        <f t="shared" ref="I52:M52" si="24">($E17-$D17)/5</f>
        <v>5059.5333333333256</v>
      </c>
      <c r="J52" s="269">
        <f t="shared" si="24"/>
        <v>5059.5333333333256</v>
      </c>
      <c r="K52" s="269">
        <f t="shared" si="24"/>
        <v>5059.5333333333256</v>
      </c>
      <c r="L52" s="269">
        <f t="shared" si="24"/>
        <v>5059.5333333333256</v>
      </c>
      <c r="M52" s="269">
        <f t="shared" si="24"/>
        <v>5059.5333333333256</v>
      </c>
      <c r="N52" s="269">
        <f t="shared" si="3"/>
        <v>5059.5333333333492</v>
      </c>
      <c r="O52" s="269">
        <f t="shared" si="8"/>
        <v>5059.5333333333492</v>
      </c>
      <c r="P52" s="269">
        <f t="shared" si="8"/>
        <v>5059.5333333333492</v>
      </c>
      <c r="Q52" s="269">
        <f t="shared" si="8"/>
        <v>5059.5333333333492</v>
      </c>
      <c r="R52" s="270">
        <f t="shared" si="8"/>
        <v>5059.5333333333492</v>
      </c>
    </row>
    <row r="53" spans="1:18">
      <c r="A53" s="242"/>
      <c r="B53" s="251">
        <f t="shared" si="5"/>
        <v>11</v>
      </c>
      <c r="C53" s="277"/>
      <c r="D53" s="269">
        <f t="shared" ref="D53:H53" si="25">($D18-$C18)/5</f>
        <v>1930.7133333333536</v>
      </c>
      <c r="E53" s="269">
        <f t="shared" si="25"/>
        <v>1930.7133333333536</v>
      </c>
      <c r="F53" s="269">
        <f t="shared" si="25"/>
        <v>1930.7133333333536</v>
      </c>
      <c r="G53" s="269">
        <f t="shared" si="25"/>
        <v>1930.7133333333536</v>
      </c>
      <c r="H53" s="269">
        <f t="shared" si="25"/>
        <v>1930.7133333333536</v>
      </c>
      <c r="I53" s="269">
        <f t="shared" ref="I53:M53" si="26">($E18-$D18)/5</f>
        <v>1930.7133333333536</v>
      </c>
      <c r="J53" s="269">
        <f t="shared" si="26"/>
        <v>1930.7133333333536</v>
      </c>
      <c r="K53" s="269">
        <f t="shared" si="26"/>
        <v>1930.7133333333536</v>
      </c>
      <c r="L53" s="269">
        <f t="shared" si="26"/>
        <v>1930.7133333333536</v>
      </c>
      <c r="M53" s="269">
        <f t="shared" si="26"/>
        <v>1930.7133333333536</v>
      </c>
      <c r="N53" s="269">
        <f t="shared" si="3"/>
        <v>1930.713333333307</v>
      </c>
      <c r="O53" s="269">
        <f t="shared" si="8"/>
        <v>1930.713333333307</v>
      </c>
      <c r="P53" s="269">
        <f t="shared" si="8"/>
        <v>1930.713333333307</v>
      </c>
      <c r="Q53" s="269">
        <f t="shared" si="8"/>
        <v>1930.713333333307</v>
      </c>
      <c r="R53" s="270">
        <f t="shared" si="8"/>
        <v>1930.713333333307</v>
      </c>
    </row>
    <row r="54" spans="1:18">
      <c r="A54" s="242"/>
      <c r="B54" s="251">
        <f t="shared" si="5"/>
        <v>12</v>
      </c>
      <c r="C54" s="277"/>
      <c r="D54" s="269">
        <f t="shared" ref="D54:H54" si="27">($D19-$C19)/5</f>
        <v>483.62266666666835</v>
      </c>
      <c r="E54" s="269">
        <f t="shared" si="27"/>
        <v>483.62266666666835</v>
      </c>
      <c r="F54" s="269">
        <f t="shared" si="27"/>
        <v>483.62266666666835</v>
      </c>
      <c r="G54" s="269">
        <f t="shared" si="27"/>
        <v>483.62266666666835</v>
      </c>
      <c r="H54" s="269">
        <f t="shared" si="27"/>
        <v>483.62266666666835</v>
      </c>
      <c r="I54" s="269">
        <f t="shared" ref="I54:M54" si="28">($E19-$D19)/5</f>
        <v>483.62266666667131</v>
      </c>
      <c r="J54" s="269">
        <f t="shared" si="28"/>
        <v>483.62266666667131</v>
      </c>
      <c r="K54" s="269">
        <f t="shared" si="28"/>
        <v>483.62266666667131</v>
      </c>
      <c r="L54" s="269">
        <f t="shared" si="28"/>
        <v>483.62266666667131</v>
      </c>
      <c r="M54" s="269">
        <f t="shared" si="28"/>
        <v>483.62266666667131</v>
      </c>
      <c r="N54" s="269">
        <f t="shared" si="3"/>
        <v>483.62266666665965</v>
      </c>
      <c r="O54" s="269">
        <f t="shared" si="8"/>
        <v>483.62266666665965</v>
      </c>
      <c r="P54" s="269">
        <f t="shared" si="8"/>
        <v>483.62266666665965</v>
      </c>
      <c r="Q54" s="269">
        <f t="shared" si="8"/>
        <v>483.62266666665965</v>
      </c>
      <c r="R54" s="270">
        <f t="shared" si="8"/>
        <v>483.62266666665965</v>
      </c>
    </row>
    <row r="55" spans="1:18">
      <c r="A55" s="242"/>
      <c r="B55" s="251">
        <f t="shared" si="5"/>
        <v>13</v>
      </c>
      <c r="C55" s="277"/>
      <c r="D55" s="269">
        <f t="shared" ref="D55:H55" si="29">($D20-$C20)/5</f>
        <v>2119.8133333333244</v>
      </c>
      <c r="E55" s="269">
        <f t="shared" si="29"/>
        <v>2119.8133333333244</v>
      </c>
      <c r="F55" s="269">
        <f t="shared" si="29"/>
        <v>2119.8133333333244</v>
      </c>
      <c r="G55" s="269">
        <f t="shared" si="29"/>
        <v>2119.8133333333244</v>
      </c>
      <c r="H55" s="269">
        <f t="shared" si="29"/>
        <v>2119.8133333333244</v>
      </c>
      <c r="I55" s="269">
        <f t="shared" ref="I55:M55" si="30">($E20-$D20)/5</f>
        <v>2119.8133333333303</v>
      </c>
      <c r="J55" s="269">
        <f t="shared" si="30"/>
        <v>2119.8133333333303</v>
      </c>
      <c r="K55" s="269">
        <f t="shared" si="30"/>
        <v>2119.8133333333303</v>
      </c>
      <c r="L55" s="269">
        <f t="shared" si="30"/>
        <v>2119.8133333333303</v>
      </c>
      <c r="M55" s="269">
        <f t="shared" si="30"/>
        <v>2119.8133333333303</v>
      </c>
      <c r="N55" s="269">
        <f t="shared" si="3"/>
        <v>2119.8133333333535</v>
      </c>
      <c r="O55" s="269">
        <f t="shared" si="8"/>
        <v>2119.8133333333535</v>
      </c>
      <c r="P55" s="269">
        <f t="shared" si="8"/>
        <v>2119.8133333333535</v>
      </c>
      <c r="Q55" s="269">
        <f t="shared" si="8"/>
        <v>2119.8133333333535</v>
      </c>
      <c r="R55" s="270">
        <f t="shared" si="8"/>
        <v>2119.8133333333535</v>
      </c>
    </row>
    <row r="56" spans="1:18">
      <c r="A56" s="242"/>
      <c r="B56" s="251">
        <f t="shared" si="5"/>
        <v>14</v>
      </c>
      <c r="C56" s="277"/>
      <c r="D56" s="269">
        <f t="shared" ref="D56:H56" si="31">($D21-$C21)/5</f>
        <v>4155.9333333333143</v>
      </c>
      <c r="E56" s="269">
        <f t="shared" si="31"/>
        <v>4155.9333333333143</v>
      </c>
      <c r="F56" s="269">
        <f t="shared" si="31"/>
        <v>4155.9333333333143</v>
      </c>
      <c r="G56" s="269">
        <f t="shared" si="31"/>
        <v>4155.9333333333143</v>
      </c>
      <c r="H56" s="269">
        <f t="shared" si="31"/>
        <v>4155.9333333333143</v>
      </c>
      <c r="I56" s="269">
        <f t="shared" ref="I56:M56" si="32">($E21-$D21)/5</f>
        <v>4155.9333333333143</v>
      </c>
      <c r="J56" s="269">
        <f t="shared" si="32"/>
        <v>4155.9333333333143</v>
      </c>
      <c r="K56" s="269">
        <f t="shared" si="32"/>
        <v>4155.9333333333143</v>
      </c>
      <c r="L56" s="269">
        <f t="shared" si="32"/>
        <v>4155.9333333333143</v>
      </c>
      <c r="M56" s="269">
        <f t="shared" si="32"/>
        <v>4155.9333333333143</v>
      </c>
      <c r="N56" s="269">
        <f t="shared" si="3"/>
        <v>4155.9333333333725</v>
      </c>
      <c r="O56" s="269">
        <f t="shared" si="8"/>
        <v>4155.9333333333725</v>
      </c>
      <c r="P56" s="269">
        <f t="shared" si="8"/>
        <v>4155.9333333333725</v>
      </c>
      <c r="Q56" s="269">
        <f t="shared" si="8"/>
        <v>4155.9333333333725</v>
      </c>
      <c r="R56" s="270">
        <f t="shared" si="8"/>
        <v>4155.9333333333725</v>
      </c>
    </row>
    <row r="57" spans="1:18">
      <c r="A57" s="242"/>
      <c r="B57" s="251">
        <f t="shared" si="5"/>
        <v>15</v>
      </c>
      <c r="C57" s="277"/>
      <c r="D57" s="269">
        <f t="shared" ref="D57:H57" si="33">($D22-$C22)/5</f>
        <v>5241.7066666666415</v>
      </c>
      <c r="E57" s="269">
        <f t="shared" si="33"/>
        <v>5241.7066666666415</v>
      </c>
      <c r="F57" s="269">
        <f t="shared" si="33"/>
        <v>5241.7066666666415</v>
      </c>
      <c r="G57" s="269">
        <f t="shared" si="33"/>
        <v>5241.7066666666415</v>
      </c>
      <c r="H57" s="269">
        <f t="shared" si="33"/>
        <v>5241.7066666666415</v>
      </c>
      <c r="I57" s="269">
        <f t="shared" ref="I57:M57" si="34">($E22-$D22)/5</f>
        <v>5241.7066666666888</v>
      </c>
      <c r="J57" s="269">
        <f t="shared" si="34"/>
        <v>5241.7066666666888</v>
      </c>
      <c r="K57" s="269">
        <f t="shared" si="34"/>
        <v>5241.7066666666888</v>
      </c>
      <c r="L57" s="269">
        <f t="shared" si="34"/>
        <v>5241.7066666666888</v>
      </c>
      <c r="M57" s="269">
        <f t="shared" si="34"/>
        <v>5241.7066666666888</v>
      </c>
      <c r="N57" s="269">
        <f t="shared" si="3"/>
        <v>5241.7066666666888</v>
      </c>
      <c r="O57" s="269">
        <f t="shared" si="8"/>
        <v>5241.7066666666888</v>
      </c>
      <c r="P57" s="269">
        <f t="shared" si="8"/>
        <v>5241.7066666666888</v>
      </c>
      <c r="Q57" s="269">
        <f t="shared" si="8"/>
        <v>5241.7066666666888</v>
      </c>
      <c r="R57" s="270">
        <f t="shared" si="8"/>
        <v>5241.7066666666888</v>
      </c>
    </row>
    <row r="58" spans="1:18">
      <c r="A58" s="242"/>
      <c r="B58" s="251">
        <f t="shared" si="5"/>
        <v>16</v>
      </c>
      <c r="C58" s="277"/>
      <c r="D58" s="269">
        <f t="shared" ref="D58:H58" si="35">($D23-$C23)/5</f>
        <v>9486.8666666666286</v>
      </c>
      <c r="E58" s="269">
        <f t="shared" si="35"/>
        <v>9486.8666666666286</v>
      </c>
      <c r="F58" s="269">
        <f t="shared" si="35"/>
        <v>9486.8666666666286</v>
      </c>
      <c r="G58" s="269">
        <f t="shared" si="35"/>
        <v>9486.8666666666286</v>
      </c>
      <c r="H58" s="269">
        <f t="shared" si="35"/>
        <v>9486.8666666666286</v>
      </c>
      <c r="I58" s="269">
        <f t="shared" ref="I58:M58" si="36">($E23-$D23)/5</f>
        <v>9486.8666666666504</v>
      </c>
      <c r="J58" s="269">
        <f t="shared" si="36"/>
        <v>9486.8666666666504</v>
      </c>
      <c r="K58" s="269">
        <f t="shared" si="36"/>
        <v>9486.8666666666504</v>
      </c>
      <c r="L58" s="269">
        <f t="shared" si="36"/>
        <v>9486.8666666666504</v>
      </c>
      <c r="M58" s="269">
        <f t="shared" si="36"/>
        <v>9486.8666666666504</v>
      </c>
      <c r="N58" s="269">
        <f t="shared" si="3"/>
        <v>9486.8666666667214</v>
      </c>
      <c r="O58" s="269">
        <f t="shared" si="8"/>
        <v>9486.8666666667214</v>
      </c>
      <c r="P58" s="269">
        <f t="shared" si="8"/>
        <v>9486.8666666667214</v>
      </c>
      <c r="Q58" s="269">
        <f t="shared" si="8"/>
        <v>9486.8666666667214</v>
      </c>
      <c r="R58" s="270">
        <f t="shared" si="8"/>
        <v>9486.8666666667214</v>
      </c>
    </row>
    <row r="59" spans="1:18" ht="17.25" thickBot="1">
      <c r="A59" s="242"/>
      <c r="B59" s="252">
        <f t="shared" si="5"/>
        <v>17</v>
      </c>
      <c r="C59" s="278"/>
      <c r="D59" s="271">
        <f t="shared" ref="D59:H59" si="37">($D24-$C24)/5</f>
        <v>118.85733333333337</v>
      </c>
      <c r="E59" s="271">
        <f t="shared" si="37"/>
        <v>118.85733333333337</v>
      </c>
      <c r="F59" s="271">
        <f t="shared" si="37"/>
        <v>118.85733333333337</v>
      </c>
      <c r="G59" s="271">
        <f t="shared" si="37"/>
        <v>118.85733333333337</v>
      </c>
      <c r="H59" s="271">
        <f t="shared" si="37"/>
        <v>118.85733333333337</v>
      </c>
      <c r="I59" s="271">
        <f t="shared" ref="I59:M59" si="38">($E24-$D24)/5</f>
        <v>118.85733333333337</v>
      </c>
      <c r="J59" s="271">
        <f t="shared" si="38"/>
        <v>118.85733333333337</v>
      </c>
      <c r="K59" s="271">
        <f t="shared" si="38"/>
        <v>118.85733333333337</v>
      </c>
      <c r="L59" s="271">
        <f t="shared" si="38"/>
        <v>118.85733333333337</v>
      </c>
      <c r="M59" s="271">
        <f t="shared" si="38"/>
        <v>118.85733333333337</v>
      </c>
      <c r="N59" s="271">
        <f t="shared" si="3"/>
        <v>118.85733333333337</v>
      </c>
      <c r="O59" s="271">
        <f t="shared" si="8"/>
        <v>118.85733333333337</v>
      </c>
      <c r="P59" s="271">
        <f t="shared" si="8"/>
        <v>118.85733333333337</v>
      </c>
      <c r="Q59" s="271">
        <f t="shared" si="8"/>
        <v>118.85733333333337</v>
      </c>
      <c r="R59" s="272">
        <f t="shared" si="8"/>
        <v>118.85733333333337</v>
      </c>
    </row>
    <row r="60" spans="1:18" ht="17.25" thickBot="1">
      <c r="A60" s="242"/>
      <c r="B60" s="285" t="str">
        <f t="shared" ref="B60" si="39">B25</f>
        <v>Citywide</v>
      </c>
      <c r="C60" s="286"/>
      <c r="D60" s="287">
        <f>SUM(D43:D59)</f>
        <v>62829.532666666506</v>
      </c>
      <c r="E60" s="287">
        <f t="shared" ref="E60:R60" si="40">SUM(E43:E59)</f>
        <v>62829.532666666506</v>
      </c>
      <c r="F60" s="287">
        <f t="shared" si="40"/>
        <v>62829.532666666506</v>
      </c>
      <c r="G60" s="287">
        <f t="shared" si="40"/>
        <v>62829.532666666506</v>
      </c>
      <c r="H60" s="287">
        <f t="shared" si="40"/>
        <v>62829.532666666506</v>
      </c>
      <c r="I60" s="287">
        <f t="shared" si="40"/>
        <v>62829.532666666593</v>
      </c>
      <c r="J60" s="287">
        <f t="shared" si="40"/>
        <v>62829.532666666593</v>
      </c>
      <c r="K60" s="287">
        <f t="shared" si="40"/>
        <v>62829.532666666593</v>
      </c>
      <c r="L60" s="287">
        <f t="shared" si="40"/>
        <v>62829.532666666593</v>
      </c>
      <c r="M60" s="287">
        <f t="shared" si="40"/>
        <v>62829.532666666593</v>
      </c>
      <c r="N60" s="287">
        <f t="shared" si="40"/>
        <v>62829.532666666913</v>
      </c>
      <c r="O60" s="287">
        <f t="shared" si="40"/>
        <v>62829.532666666913</v>
      </c>
      <c r="P60" s="287">
        <f t="shared" si="40"/>
        <v>62829.532666666913</v>
      </c>
      <c r="Q60" s="287">
        <f t="shared" si="40"/>
        <v>62829.532666666913</v>
      </c>
      <c r="R60" s="288">
        <f t="shared" si="40"/>
        <v>62829.532666666913</v>
      </c>
    </row>
  </sheetData>
  <sheetProtection selectLockedCells="1"/>
  <mergeCells count="4">
    <mergeCell ref="B2:K2"/>
    <mergeCell ref="B3:K3"/>
    <mergeCell ref="B5:I5"/>
    <mergeCell ref="B40:R40"/>
  </mergeCells>
  <pageMargins left="0.23622047244094491" right="0.23622047244094491" top="0.74803149606299213" bottom="0.74803149606299213" header="0.31496062992125984" footer="0.31496062992125984"/>
  <pageSetup paperSize="9" scale="58" orientation="landscape" r:id="rId1"/>
  <headerFooter>
    <oddFooter>&amp;L&amp;"Arial,Regular"&amp;10Schedule of Works Model - Road Network - &amp;A
&amp;"Arial,Bold"&amp;K000000Effective 27th June 2025&amp;R&amp;"Arial,Regular"&amp;10Page &amp;P of &amp;N</oddFooter>
  </headerFooter>
  <customProperties>
    <customPr name="EpmWorksheetKeyString_GUID" r:id="rId2"/>
  </customProperties>
  <ignoredErrors>
    <ignoredError sqref="D44:Q60 E43:L43 M43:R4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
  <dimension ref="A2:I30"/>
  <sheetViews>
    <sheetView showGridLines="0" zoomScale="70" zoomScaleNormal="70" workbookViewId="0"/>
  </sheetViews>
  <sheetFormatPr defaultColWidth="8.75" defaultRowHeight="16.5"/>
  <cols>
    <col min="1" max="1" width="4.75" style="2" customWidth="1"/>
    <col min="2" max="2" width="11.25" style="2" customWidth="1"/>
    <col min="3" max="5" width="17" style="2" customWidth="1"/>
    <col min="6" max="6" width="20.75" style="2" bestFit="1" customWidth="1"/>
    <col min="7" max="7" width="17" style="2" customWidth="1"/>
    <col min="8" max="8" width="20.125" style="2" bestFit="1" customWidth="1"/>
    <col min="9" max="9" width="15" style="2" customWidth="1"/>
    <col min="10" max="10" width="4.75" customWidth="1"/>
  </cols>
  <sheetData>
    <row r="2" spans="1:9" ht="26.25">
      <c r="B2" s="401" t="str">
        <f>'Navigation Pane'!B2</f>
        <v>Brisbane City Council</v>
      </c>
      <c r="C2" s="401"/>
      <c r="D2" s="401"/>
      <c r="E2" s="401"/>
      <c r="F2" s="401"/>
      <c r="G2" s="401"/>
      <c r="H2" s="401"/>
      <c r="I2" s="401"/>
    </row>
    <row r="3" spans="1:9">
      <c r="A3" s="14"/>
    </row>
    <row r="4" spans="1:9" ht="22.5">
      <c r="A4" s="15"/>
      <c r="B4" s="402" t="s">
        <v>69</v>
      </c>
      <c r="C4" s="402"/>
      <c r="D4" s="402"/>
      <c r="E4" s="402"/>
      <c r="F4" s="402"/>
      <c r="G4" s="402"/>
      <c r="H4" s="402"/>
      <c r="I4" s="402"/>
    </row>
    <row r="5" spans="1:9" ht="17.25" thickBot="1"/>
    <row r="6" spans="1:9" ht="19.5" customHeight="1" thickBot="1">
      <c r="B6" s="414" t="s">
        <v>38</v>
      </c>
      <c r="C6" s="403" t="s">
        <v>3271</v>
      </c>
      <c r="D6" s="404"/>
      <c r="E6" s="405"/>
      <c r="F6" s="406" t="s">
        <v>10343</v>
      </c>
      <c r="G6" s="404"/>
      <c r="H6" s="407"/>
      <c r="I6" s="411" t="s">
        <v>95</v>
      </c>
    </row>
    <row r="7" spans="1:9" ht="21" customHeight="1" thickBot="1">
      <c r="B7" s="415"/>
      <c r="C7" s="322" t="s">
        <v>54</v>
      </c>
      <c r="D7" s="323" t="s">
        <v>53</v>
      </c>
      <c r="E7" s="324" t="s">
        <v>52</v>
      </c>
      <c r="F7" s="325" t="s">
        <v>55</v>
      </c>
      <c r="G7" s="323" t="s">
        <v>56</v>
      </c>
      <c r="H7" s="326" t="s">
        <v>57</v>
      </c>
      <c r="I7" s="412"/>
    </row>
    <row r="8" spans="1:9" ht="18.75" thickBot="1">
      <c r="B8" s="408" t="s">
        <v>80</v>
      </c>
      <c r="C8" s="409"/>
      <c r="D8" s="409"/>
      <c r="E8" s="409"/>
      <c r="F8" s="409"/>
      <c r="G8" s="409"/>
      <c r="H8" s="410"/>
      <c r="I8" s="413"/>
    </row>
    <row r="9" spans="1:9">
      <c r="B9" s="311">
        <f>'Catchment Demand - Roads'!B8</f>
        <v>1</v>
      </c>
      <c r="C9" s="293">
        <f>IFERROR(VLOOKUP($B9,'Catchment Demand - Roads'!$B$8:$I$37,2,FALSE),"")</f>
        <v>412712.5</v>
      </c>
      <c r="D9" s="292">
        <f>IFERROR(_xlfn.XLOOKUP(B9,'Catchment Demand - Roads'!$B$8:$B$24,'Catchment Demand - Roads'!$I$8:$I$24,,0),"")</f>
        <v>29881.68028696936</v>
      </c>
      <c r="E9" s="296">
        <f>IFERROR(C9+D9,"")</f>
        <v>442594.18028696935</v>
      </c>
      <c r="F9" s="300">
        <v>472183200</v>
      </c>
      <c r="G9" s="301">
        <v>23302298.25527966</v>
      </c>
      <c r="H9" s="302">
        <f>F9+G9</f>
        <v>495485498.25527966</v>
      </c>
      <c r="I9" s="298">
        <f>IFERROR(H9/E9,0)</f>
        <v>1119.5029675582643</v>
      </c>
    </row>
    <row r="10" spans="1:9">
      <c r="B10" s="312">
        <f>'Catchment Demand - Roads'!B9</f>
        <v>2</v>
      </c>
      <c r="C10" s="294">
        <f>IFERROR(VLOOKUP($B10,'Catchment Demand - Roads'!$B$8:$I$37,2,FALSE),"")</f>
        <v>70990.51999999999</v>
      </c>
      <c r="D10" s="289">
        <f>IFERROR(_xlfn.XLOOKUP(B10,'Catchment Demand - Roads'!$B$8:$B$24,'Catchment Demand - Roads'!$I$8:$I$24,,0),"")</f>
        <v>5333.8794427431303</v>
      </c>
      <c r="E10" s="297">
        <f t="shared" ref="E10:E25" si="0">IFERROR(C10+D10,"")</f>
        <v>76324.399442743117</v>
      </c>
      <c r="F10" s="303">
        <v>94615820</v>
      </c>
      <c r="G10" s="290">
        <v>11010405.45273678</v>
      </c>
      <c r="H10" s="291">
        <f t="shared" ref="H10:H25" si="1">F10+G10</f>
        <v>105626225.45273678</v>
      </c>
      <c r="I10" s="299">
        <f t="shared" ref="I10:I26" si="2">IFERROR(H10/E10,0)</f>
        <v>1383.9116484889639</v>
      </c>
    </row>
    <row r="11" spans="1:9">
      <c r="B11" s="312">
        <f>'Catchment Demand - Roads'!B10</f>
        <v>3</v>
      </c>
      <c r="C11" s="294">
        <f>IFERROR(VLOOKUP($B11,'Catchment Demand - Roads'!$B$8:$I$37,2,FALSE),"")</f>
        <v>333451.59999999998</v>
      </c>
      <c r="D11" s="289">
        <f>IFERROR(_xlfn.XLOOKUP(B11,'Catchment Demand - Roads'!$B$8:$B$24,'Catchment Demand - Roads'!$I$8:$I$24,,0),"")</f>
        <v>33356.668397194982</v>
      </c>
      <c r="E11" s="297">
        <f t="shared" si="0"/>
        <v>366808.26839719497</v>
      </c>
      <c r="F11" s="303">
        <v>335160100</v>
      </c>
      <c r="G11" s="290">
        <v>42586091.967079818</v>
      </c>
      <c r="H11" s="291">
        <f t="shared" si="1"/>
        <v>377746191.96707982</v>
      </c>
      <c r="I11" s="299">
        <f t="shared" si="2"/>
        <v>1029.8191848773724</v>
      </c>
    </row>
    <row r="12" spans="1:9">
      <c r="B12" s="312">
        <f>'Catchment Demand - Roads'!B11</f>
        <v>4</v>
      </c>
      <c r="C12" s="294">
        <f>IFERROR(VLOOKUP($B12,'Catchment Demand - Roads'!$B$8:$I$37,2,FALSE),"")</f>
        <v>335849.3</v>
      </c>
      <c r="D12" s="289">
        <f>IFERROR(_xlfn.XLOOKUP(B12,'Catchment Demand - Roads'!$B$8:$B$24,'Catchment Demand - Roads'!$I$8:$I$24,,0),"")</f>
        <v>29452.403257421469</v>
      </c>
      <c r="E12" s="297">
        <f t="shared" si="0"/>
        <v>365301.70325742144</v>
      </c>
      <c r="F12" s="303">
        <v>609100900</v>
      </c>
      <c r="G12" s="290">
        <v>52282373.031699538</v>
      </c>
      <c r="H12" s="291">
        <f t="shared" si="1"/>
        <v>661383273.03169954</v>
      </c>
      <c r="I12" s="299">
        <f t="shared" si="2"/>
        <v>1810.5124261236604</v>
      </c>
    </row>
    <row r="13" spans="1:9">
      <c r="B13" s="312">
        <f>'Catchment Demand - Roads'!B12</f>
        <v>5</v>
      </c>
      <c r="C13" s="295">
        <f>IFERROR(VLOOKUP($B13,'Catchment Demand - Roads'!$B$8:$I$37,2,FALSE),"")</f>
        <v>306738.40000000002</v>
      </c>
      <c r="D13" s="289">
        <f>IFERROR(_xlfn.XLOOKUP(B13,'Catchment Demand - Roads'!$B$8:$B$24,'Catchment Demand - Roads'!$I$8:$I$24,,0),"")</f>
        <v>27540.944865194077</v>
      </c>
      <c r="E13" s="297">
        <f t="shared" si="0"/>
        <v>334279.34486519411</v>
      </c>
      <c r="F13" s="303">
        <v>603030900</v>
      </c>
      <c r="G13" s="290">
        <v>56791833.461802244</v>
      </c>
      <c r="H13" s="291">
        <f t="shared" si="1"/>
        <v>659822733.46180224</v>
      </c>
      <c r="I13" s="299">
        <f t="shared" si="2"/>
        <v>1973.8662995402574</v>
      </c>
    </row>
    <row r="14" spans="1:9">
      <c r="B14" s="312">
        <f>'Catchment Demand - Roads'!B13</f>
        <v>6</v>
      </c>
      <c r="C14" s="294">
        <f>IFERROR(VLOOKUP($B14,'Catchment Demand - Roads'!$B$8:$I$37,2,FALSE),"")</f>
        <v>451220.1</v>
      </c>
      <c r="D14" s="289">
        <f>IFERROR(_xlfn.XLOOKUP(B14,'Catchment Demand - Roads'!$B$8:$B$24,'Catchment Demand - Roads'!$I$8:$I$24,,0),"")</f>
        <v>36584.159509653728</v>
      </c>
      <c r="E14" s="297">
        <f t="shared" si="0"/>
        <v>487804.25950965373</v>
      </c>
      <c r="F14" s="303">
        <v>402908700</v>
      </c>
      <c r="G14" s="290">
        <v>42079634.952701986</v>
      </c>
      <c r="H14" s="291">
        <f t="shared" si="1"/>
        <v>444988334.95270199</v>
      </c>
      <c r="I14" s="299">
        <f t="shared" si="2"/>
        <v>912.22724336193619</v>
      </c>
    </row>
    <row r="15" spans="1:9">
      <c r="B15" s="312">
        <f>'Catchment Demand - Roads'!B14</f>
        <v>7</v>
      </c>
      <c r="C15" s="294">
        <f>IFERROR(VLOOKUP($B15,'Catchment Demand - Roads'!$B$8:$I$37,2,FALSE),"")</f>
        <v>485138.4</v>
      </c>
      <c r="D15" s="289">
        <f>IFERROR(_xlfn.XLOOKUP(B15,'Catchment Demand - Roads'!$B$8:$B$24,'Catchment Demand - Roads'!$I$8:$I$24,,0),"")</f>
        <v>27223.236877007916</v>
      </c>
      <c r="E15" s="297">
        <f t="shared" si="0"/>
        <v>512361.63687700796</v>
      </c>
      <c r="F15" s="303">
        <v>803574600</v>
      </c>
      <c r="G15" s="290">
        <v>63069464.548582792</v>
      </c>
      <c r="H15" s="291">
        <f t="shared" si="1"/>
        <v>866644064.54858279</v>
      </c>
      <c r="I15" s="299">
        <f t="shared" si="2"/>
        <v>1691.4694664320077</v>
      </c>
    </row>
    <row r="16" spans="1:9">
      <c r="B16" s="312">
        <f>'Catchment Demand - Roads'!B15</f>
        <v>8</v>
      </c>
      <c r="C16" s="294">
        <f>IFERROR(VLOOKUP($B16,'Catchment Demand - Roads'!$B$8:$I$37,2,FALSE),"")</f>
        <v>1353162.9</v>
      </c>
      <c r="D16" s="289">
        <f>IFERROR(_xlfn.XLOOKUP(B16,'Catchment Demand - Roads'!$B$8:$B$24,'Catchment Demand - Roads'!$I$8:$I$24,,0),"")</f>
        <v>129596.59241754755</v>
      </c>
      <c r="E16" s="297">
        <f t="shared" si="0"/>
        <v>1482759.4924175474</v>
      </c>
      <c r="F16" s="303">
        <v>2549309000</v>
      </c>
      <c r="G16" s="290">
        <v>256503934.56199026</v>
      </c>
      <c r="H16" s="291">
        <f t="shared" si="1"/>
        <v>2805812934.5619903</v>
      </c>
      <c r="I16" s="299">
        <f t="shared" si="2"/>
        <v>1892.2913317434147</v>
      </c>
    </row>
    <row r="17" spans="2:9">
      <c r="B17" s="312">
        <f>'Catchment Demand - Roads'!B16</f>
        <v>9</v>
      </c>
      <c r="C17" s="294">
        <f>IFERROR(VLOOKUP($B17,'Catchment Demand - Roads'!$B$8:$I$37,2,FALSE),"")</f>
        <v>253827.3</v>
      </c>
      <c r="D17" s="289">
        <f>IFERROR(_xlfn.XLOOKUP(B17,'Catchment Demand - Roads'!$B$8:$B$24,'Catchment Demand - Roads'!$I$8:$I$24,,0),"")</f>
        <v>15468.757752800451</v>
      </c>
      <c r="E17" s="297">
        <f t="shared" si="0"/>
        <v>269296.05775280047</v>
      </c>
      <c r="F17" s="303">
        <v>450564900</v>
      </c>
      <c r="G17" s="290">
        <v>19770125.312412024</v>
      </c>
      <c r="H17" s="291">
        <f t="shared" si="1"/>
        <v>470335025.31241202</v>
      </c>
      <c r="I17" s="299">
        <f t="shared" si="2"/>
        <v>1746.5351302845834</v>
      </c>
    </row>
    <row r="18" spans="2:9">
      <c r="B18" s="312">
        <f>'Catchment Demand - Roads'!B17</f>
        <v>10</v>
      </c>
      <c r="C18" s="294">
        <f>IFERROR(VLOOKUP($B18,'Catchment Demand - Roads'!$B$8:$I$37,2,FALSE),"")</f>
        <v>447721.4</v>
      </c>
      <c r="D18" s="289">
        <f>IFERROR(_xlfn.XLOOKUP(B18,'Catchment Demand - Roads'!$B$8:$B$24,'Catchment Demand - Roads'!$I$8:$I$24,,0),"")</f>
        <v>49429.709609280078</v>
      </c>
      <c r="E18" s="297">
        <f t="shared" si="0"/>
        <v>497151.10960928013</v>
      </c>
      <c r="F18" s="303">
        <v>501010000</v>
      </c>
      <c r="G18" s="290">
        <v>59664166.382465363</v>
      </c>
      <c r="H18" s="291">
        <f t="shared" si="1"/>
        <v>560674166.38246536</v>
      </c>
      <c r="I18" s="299">
        <f t="shared" si="2"/>
        <v>1127.7741426004443</v>
      </c>
    </row>
    <row r="19" spans="2:9">
      <c r="B19" s="312">
        <f>'Catchment Demand - Roads'!B18</f>
        <v>11</v>
      </c>
      <c r="C19" s="294">
        <f>IFERROR(VLOOKUP($B19,'Catchment Demand - Roads'!$B$8:$I$37,2,FALSE),"")</f>
        <v>278309.09999999998</v>
      </c>
      <c r="D19" s="289">
        <f>IFERROR(_xlfn.XLOOKUP(B19,'Catchment Demand - Roads'!$B$8:$B$24,'Catchment Demand - Roads'!$I$8:$I$24,,0),"")</f>
        <v>18862.332376918621</v>
      </c>
      <c r="E19" s="297">
        <f t="shared" si="0"/>
        <v>297171.43237691862</v>
      </c>
      <c r="F19" s="303">
        <v>473892300</v>
      </c>
      <c r="G19" s="290">
        <v>40082073.657567263</v>
      </c>
      <c r="H19" s="291">
        <f t="shared" si="1"/>
        <v>513974373.65756726</v>
      </c>
      <c r="I19" s="299">
        <f t="shared" si="2"/>
        <v>1729.5551242814813</v>
      </c>
    </row>
    <row r="20" spans="2:9">
      <c r="B20" s="312">
        <f>'Catchment Demand - Roads'!B19</f>
        <v>12</v>
      </c>
      <c r="C20" s="294">
        <f>IFERROR(VLOOKUP($B20,'Catchment Demand - Roads'!$B$8:$I$37,2,FALSE),"")</f>
        <v>121140.53</v>
      </c>
      <c r="D20" s="289">
        <f>IFERROR(_xlfn.XLOOKUP(B20,'Catchment Demand - Roads'!$B$8:$B$24,'Catchment Demand - Roads'!$I$8:$I$24,,0),"")</f>
        <v>4724.8088704753454</v>
      </c>
      <c r="E20" s="297">
        <f t="shared" si="0"/>
        <v>125865.33887047535</v>
      </c>
      <c r="F20" s="303">
        <v>294794400</v>
      </c>
      <c r="G20" s="290">
        <v>10065637.768392622</v>
      </c>
      <c r="H20" s="291">
        <f t="shared" si="1"/>
        <v>304860037.76839262</v>
      </c>
      <c r="I20" s="299">
        <f t="shared" si="2"/>
        <v>2422.1127158932604</v>
      </c>
    </row>
    <row r="21" spans="2:9">
      <c r="B21" s="312">
        <f>'Catchment Demand - Roads'!B20</f>
        <v>13</v>
      </c>
      <c r="C21" s="294">
        <f>IFERROR(VLOOKUP($B21,'Catchment Demand - Roads'!$B$8:$I$37,2,FALSE),"")</f>
        <v>243700.6</v>
      </c>
      <c r="D21" s="289">
        <f>IFERROR(_xlfn.XLOOKUP(B21,'Catchment Demand - Roads'!$B$8:$B$24,'Catchment Demand - Roads'!$I$8:$I$24,,0),"")</f>
        <v>20709.767203670974</v>
      </c>
      <c r="E21" s="297">
        <f t="shared" si="0"/>
        <v>264410.36720367096</v>
      </c>
      <c r="F21" s="303">
        <v>394158100</v>
      </c>
      <c r="G21" s="290">
        <v>28932594.431322098</v>
      </c>
      <c r="H21" s="291">
        <f t="shared" si="1"/>
        <v>423090694.4313221</v>
      </c>
      <c r="I21" s="299">
        <f t="shared" si="2"/>
        <v>1600.128992315276</v>
      </c>
    </row>
    <row r="22" spans="2:9">
      <c r="B22" s="312">
        <f>'Catchment Demand - Roads'!B21</f>
        <v>14</v>
      </c>
      <c r="C22" s="294">
        <f>IFERROR(VLOOKUP($B22,'Catchment Demand - Roads'!$B$8:$I$37,2,FALSE),"")</f>
        <v>454743.9</v>
      </c>
      <c r="D22" s="289">
        <f>IFERROR(_xlfn.XLOOKUP(B22,'Catchment Demand - Roads'!$B$8:$B$24,'Catchment Demand - Roads'!$I$8:$I$24,,0),"")</f>
        <v>40601.882483666588</v>
      </c>
      <c r="E22" s="297">
        <f t="shared" si="0"/>
        <v>495345.78248366661</v>
      </c>
      <c r="F22" s="303">
        <v>700254500</v>
      </c>
      <c r="G22" s="290">
        <v>45217766.622808814</v>
      </c>
      <c r="H22" s="291">
        <f t="shared" si="1"/>
        <v>745472266.62280881</v>
      </c>
      <c r="I22" s="299">
        <f t="shared" si="2"/>
        <v>1504.9532932025918</v>
      </c>
    </row>
    <row r="23" spans="2:9">
      <c r="B23" s="312">
        <f>'Catchment Demand - Roads'!B22</f>
        <v>15</v>
      </c>
      <c r="C23" s="294">
        <f>IFERROR(VLOOKUP($B23,'Catchment Demand - Roads'!$B$8:$I$37,2,FALSE),"")</f>
        <v>524581.5</v>
      </c>
      <c r="D23" s="289">
        <f>IFERROR(_xlfn.XLOOKUP(B23,'Catchment Demand - Roads'!$B$8:$B$24,'Catchment Demand - Roads'!$I$8:$I$24,,0),"")</f>
        <v>51209.473546379966</v>
      </c>
      <c r="E23" s="297">
        <f t="shared" si="0"/>
        <v>575790.97354637994</v>
      </c>
      <c r="F23" s="303">
        <v>614578500</v>
      </c>
      <c r="G23" s="290">
        <v>49954207.852179408</v>
      </c>
      <c r="H23" s="291">
        <f t="shared" si="1"/>
        <v>664532707.85217941</v>
      </c>
      <c r="I23" s="299">
        <f t="shared" si="2"/>
        <v>1154.121440562408</v>
      </c>
    </row>
    <row r="24" spans="2:9">
      <c r="B24" s="312">
        <f>'Catchment Demand - Roads'!B23</f>
        <v>16</v>
      </c>
      <c r="C24" s="294">
        <f>IFERROR(VLOOKUP($B24,'Catchment Demand - Roads'!$B$8:$I$37,2,FALSE),"")</f>
        <v>756383.4</v>
      </c>
      <c r="D24" s="289">
        <f>IFERROR(_xlfn.XLOOKUP(B24,'Catchment Demand - Roads'!$B$8:$B$24,'Catchment Demand - Roads'!$I$8:$I$24,,0),"")</f>
        <v>92683.066508497228</v>
      </c>
      <c r="E24" s="297">
        <f t="shared" si="0"/>
        <v>849066.46650849725</v>
      </c>
      <c r="F24" s="303">
        <v>1090245900</v>
      </c>
      <c r="G24" s="290">
        <v>95798597.794861078</v>
      </c>
      <c r="H24" s="291">
        <f t="shared" si="1"/>
        <v>1186044497.7948611</v>
      </c>
      <c r="I24" s="299">
        <f t="shared" si="2"/>
        <v>1396.8806266393651</v>
      </c>
    </row>
    <row r="25" spans="2:9" ht="17.25" thickBot="1">
      <c r="B25" s="313">
        <f>'Catchment Demand - Roads'!B24</f>
        <v>17</v>
      </c>
      <c r="C25" s="304">
        <f>IFERROR(VLOOKUP($B25,'Catchment Demand - Roads'!$B$8:$I$37,2,FALSE),"")</f>
        <v>74620.17</v>
      </c>
      <c r="D25" s="305">
        <f>IFERROR(_xlfn.XLOOKUP(B25,'Catchment Demand - Roads'!$B$8:$B$24,'Catchment Demand - Roads'!$I$8:$I$24,,0),"")</f>
        <v>1161.1907827336008</v>
      </c>
      <c r="E25" s="306">
        <f t="shared" si="0"/>
        <v>75781.360782733595</v>
      </c>
      <c r="F25" s="307">
        <v>84950380</v>
      </c>
      <c r="G25" s="308">
        <v>4429525.4129027128</v>
      </c>
      <c r="H25" s="309">
        <f t="shared" si="1"/>
        <v>89379905.412902713</v>
      </c>
      <c r="I25" s="310">
        <f t="shared" si="2"/>
        <v>1179.4444503201305</v>
      </c>
    </row>
    <row r="26" spans="2:9" ht="17.25" thickBot="1">
      <c r="B26" s="314" t="str">
        <f>'Catchment Demand - Roads'!B25</f>
        <v>Citywide</v>
      </c>
      <c r="C26" s="315">
        <f>SUM(C9:C25)</f>
        <v>6904291.6200000001</v>
      </c>
      <c r="D26" s="316">
        <f>SUM(D9:D25)</f>
        <v>613820.55418815499</v>
      </c>
      <c r="E26" s="317">
        <f>IFERROR(C26+D26,"")</f>
        <v>7518112.1741881547</v>
      </c>
      <c r="F26" s="318">
        <f>SUM(F9:F25)</f>
        <v>10474332200</v>
      </c>
      <c r="G26" s="319">
        <f>SUM(G9:G25)</f>
        <v>901540731.46678436</v>
      </c>
      <c r="H26" s="320">
        <f>SUM(H9:H25)</f>
        <v>11375872931.466782</v>
      </c>
      <c r="I26" s="321">
        <f t="shared" si="2"/>
        <v>1513.128916927235</v>
      </c>
    </row>
    <row r="28" spans="2:9">
      <c r="G28" s="161"/>
      <c r="H28" s="161"/>
    </row>
    <row r="29" spans="2:9">
      <c r="B29" s="400" t="s">
        <v>3320</v>
      </c>
      <c r="C29" s="400"/>
      <c r="D29" s="400"/>
      <c r="E29" s="400"/>
      <c r="F29" s="400"/>
      <c r="G29" s="400"/>
      <c r="H29" s="400"/>
      <c r="I29" s="400"/>
    </row>
    <row r="30" spans="2:9" ht="45.75" customHeight="1">
      <c r="B30" s="400"/>
      <c r="C30" s="400"/>
      <c r="D30" s="400"/>
      <c r="E30" s="400"/>
      <c r="F30" s="400"/>
      <c r="G30" s="400"/>
      <c r="H30" s="400"/>
      <c r="I30" s="400"/>
    </row>
  </sheetData>
  <sheetProtection selectLockedCells="1"/>
  <mergeCells count="8">
    <mergeCell ref="B29:I30"/>
    <mergeCell ref="B2:I2"/>
    <mergeCell ref="B4:I4"/>
    <mergeCell ref="C6:E6"/>
    <mergeCell ref="F6:H6"/>
    <mergeCell ref="B8:H8"/>
    <mergeCell ref="I6:I8"/>
    <mergeCell ref="B6:B7"/>
  </mergeCells>
  <pageMargins left="0.23622047244094491" right="0.23622047244094491" top="0.74803149606299213" bottom="0.74803149606299213" header="0.31496062992125984" footer="0.31496062992125984"/>
  <pageSetup paperSize="9" scale="75" orientation="landscape" r:id="rId1"/>
  <headerFooter>
    <oddFooter>&amp;L&amp;"Arial,Regular"&amp;10Schedule of Works Model - Road Network - &amp;A
&amp;"Arial,Bold"&amp;K000000Effective 27th June 2025&amp;R&amp;"Arial,Regular"&amp;10Page &amp;P of &amp;N</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17</vt:i4>
      </vt:variant>
    </vt:vector>
  </HeadingPairs>
  <TitlesOfParts>
    <vt:vector size="23" baseType="lpstr">
      <vt:lpstr>Navigation Pane</vt:lpstr>
      <vt:lpstr>General Input Sheet</vt:lpstr>
      <vt:lpstr>Exist Trunk Assets - Transport</vt:lpstr>
      <vt:lpstr>Future Trunk Assets - Roads</vt:lpstr>
      <vt:lpstr>Catchment Demand - Roads</vt:lpstr>
      <vt:lpstr>Summary Cost Schedule</vt:lpstr>
      <vt:lpstr>AssetBeta</vt:lpstr>
      <vt:lpstr>CapStr</vt:lpstr>
      <vt:lpstr>Debt</vt:lpstr>
      <vt:lpstr>Histindex</vt:lpstr>
      <vt:lpstr>'Catchment Demand - Roads'!ICSInf</vt:lpstr>
      <vt:lpstr>ICSInf</vt:lpstr>
      <vt:lpstr>Landind</vt:lpstr>
      <vt:lpstr>MArgin</vt:lpstr>
      <vt:lpstr>PPI</vt:lpstr>
      <vt:lpstr>Risk</vt:lpstr>
      <vt:lpstr>Roadcatch</vt:lpstr>
      <vt:lpstr>'Catchment Demand - Roads'!SENS</vt:lpstr>
      <vt:lpstr>TENYr</vt:lpstr>
      <vt:lpstr>WACC</vt:lpstr>
      <vt:lpstr>WACC1</vt:lpstr>
      <vt:lpstr>WACC2</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2024-11-06T04:20:40Z</dcterms:created>
  <dcterms:modified xsi:type="dcterms:W3CDTF">2025-04-04T06:03:03Z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ee035-5707-4242-a1ea-c505f8033d0a_Enabled">
    <vt:lpwstr>true</vt:lpwstr>
  </property>
  <property fmtid="{D5CDD505-2E9C-101B-9397-08002B2CF9AE}" pid="3" name="MSIP_Label_8b1ee035-5707-4242-a1ea-c505f8033d0a_SetDate">
    <vt:lpwstr>2024-11-06T04:21:04Z</vt:lpwstr>
  </property>
  <property fmtid="{D5CDD505-2E9C-101B-9397-08002B2CF9AE}" pid="4" name="MSIP_Label_8b1ee035-5707-4242-a1ea-c505f8033d0a_Method">
    <vt:lpwstr>Standard</vt:lpwstr>
  </property>
  <property fmtid="{D5CDD505-2E9C-101B-9397-08002B2CF9AE}" pid="5" name="MSIP_Label_8b1ee035-5707-4242-a1ea-c505f8033d0a_Name">
    <vt:lpwstr>OFFICIAL</vt:lpwstr>
  </property>
  <property fmtid="{D5CDD505-2E9C-101B-9397-08002B2CF9AE}" pid="6" name="MSIP_Label_8b1ee035-5707-4242-a1ea-c505f8033d0a_SiteId">
    <vt:lpwstr>a47f8d5a-a5f2-4813-a71a-f0d70679e236</vt:lpwstr>
  </property>
  <property fmtid="{D5CDD505-2E9C-101B-9397-08002B2CF9AE}" pid="7" name="MSIP_Label_8b1ee035-5707-4242-a1ea-c505f8033d0a_ActionId">
    <vt:lpwstr>6f760caf-0f7a-42e7-a061-b3213ef301d6</vt:lpwstr>
  </property>
  <property fmtid="{D5CDD505-2E9C-101B-9397-08002B2CF9AE}" pid="8" name="MSIP_Label_8b1ee035-5707-4242-a1ea-c505f8033d0a_ContentBits">
    <vt:lpwstr>2</vt:lpwstr>
  </property>
</Properties>
</file>